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cificweb\Historic Tables\"/>
    </mc:Choice>
  </mc:AlternateContent>
  <xr:revisionPtr revIDLastSave="0" documentId="8_{C7B60E83-4A46-4995-83DA-30749A6FF770}" xr6:coauthVersionLast="43" xr6:coauthVersionMax="43" xr10:uidLastSave="{00000000-0000-0000-0000-000000000000}"/>
  <bookViews>
    <workbookView xWindow="-108" yWindow="-108" windowWidth="20376" windowHeight="12216"/>
  </bookViews>
  <sheets>
    <sheet name="SMAM" sheetId="1" r:id="rId1"/>
    <sheet name="Fiji66" sheetId="2" r:id="rId2"/>
    <sheet name="Fiji66f" sheetId="126" r:id="rId3"/>
    <sheet name="Fiji66i" sheetId="125" r:id="rId4"/>
    <sheet name="Fiji76" sheetId="13" r:id="rId5"/>
    <sheet name="Fiji86" sheetId="12" r:id="rId6"/>
    <sheet name="Fiji86f" sheetId="128" r:id="rId7"/>
    <sheet name="Fiji86i" sheetId="127" r:id="rId8"/>
    <sheet name="Fiji96" sheetId="11" r:id="rId9"/>
    <sheet name="Fiji96f" sheetId="130" r:id="rId10"/>
    <sheet name="Fiji96i" sheetId="129" r:id="rId11"/>
    <sheet name="PNG80" sheetId="9" r:id="rId12"/>
    <sheet name="PNG90" sheetId="10" r:id="rId13"/>
    <sheet name="PNG00" sheetId="8" r:id="rId14"/>
    <sheet name="SI70" sheetId="7" r:id="rId15"/>
    <sheet name="SI76" sheetId="6" r:id="rId16"/>
    <sheet name="SI86" sheetId="5" r:id="rId17"/>
    <sheet name="SI99" sheetId="4" r:id="rId18"/>
    <sheet name="Vanu89" sheetId="24" r:id="rId19"/>
    <sheet name="Vanu99" sheetId="23" r:id="rId20"/>
    <sheet name="FSM67" sheetId="22" r:id="rId21"/>
    <sheet name="FSM73" sheetId="21" r:id="rId22"/>
    <sheet name="FSM80" sheetId="20" r:id="rId23"/>
    <sheet name="FSM94" sheetId="19" r:id="rId24"/>
    <sheet name="FSM00" sheetId="18" r:id="rId25"/>
    <sheet name="Kosrae73" sheetId="110" r:id="rId26"/>
    <sheet name="Kosrae80" sheetId="109" r:id="rId27"/>
    <sheet name="Kosrae86" sheetId="108" r:id="rId28"/>
    <sheet name="Kosrae94" sheetId="118" r:id="rId29"/>
    <sheet name="Kosrae00" sheetId="117" r:id="rId30"/>
    <sheet name="Ponape73" sheetId="112" r:id="rId31"/>
    <sheet name="Ponape80" sheetId="111" r:id="rId32"/>
    <sheet name="Ponape85" sheetId="107" r:id="rId33"/>
    <sheet name="Ponape94" sheetId="120" r:id="rId34"/>
    <sheet name="Ponape00" sheetId="119" r:id="rId35"/>
    <sheet name="Chuuk73" sheetId="114" r:id="rId36"/>
    <sheet name="Chuuk80" sheetId="113" r:id="rId37"/>
    <sheet name="Chuuk89" sheetId="106" r:id="rId38"/>
    <sheet name="Chuuk94" sheetId="122" r:id="rId39"/>
    <sheet name="Chuuk00" sheetId="121" r:id="rId40"/>
    <sheet name="Yap73" sheetId="116" r:id="rId41"/>
    <sheet name="Yap80" sheetId="115" r:id="rId42"/>
    <sheet name="Yap87" sheetId="105" r:id="rId43"/>
    <sheet name="Yap94" sheetId="124" r:id="rId44"/>
    <sheet name="Yap00" sheetId="123" r:id="rId45"/>
    <sheet name="Guam80" sheetId="17" r:id="rId46"/>
    <sheet name="Guam90" sheetId="16" r:id="rId47"/>
    <sheet name="Guam00" sheetId="15" r:id="rId48"/>
    <sheet name="Kiri68" sheetId="14" r:id="rId49"/>
    <sheet name="Kiri73" sheetId="34" r:id="rId50"/>
    <sheet name="Kiri78" sheetId="33" r:id="rId51"/>
    <sheet name="Kiri85" sheetId="32" r:id="rId52"/>
    <sheet name="Kiri90" sheetId="31" r:id="rId53"/>
    <sheet name="Kiri95" sheetId="30" r:id="rId54"/>
    <sheet name="Kiri00" sheetId="29" r:id="rId55"/>
    <sheet name="Kiri05" sheetId="131" r:id="rId56"/>
    <sheet name="Kiri10" sheetId="132" r:id="rId57"/>
    <sheet name="RMI67" sheetId="28" r:id="rId58"/>
    <sheet name="RMI73" sheetId="27" r:id="rId59"/>
    <sheet name="RMI80" sheetId="26" r:id="rId60"/>
    <sheet name="RMI88" sheetId="25" r:id="rId61"/>
    <sheet name="RMI99" sheetId="3" r:id="rId62"/>
    <sheet name="nmi67" sheetId="48" r:id="rId63"/>
    <sheet name="nmi73" sheetId="47" r:id="rId64"/>
    <sheet name="nmi80" sheetId="46" r:id="rId65"/>
    <sheet name="nmi90" sheetId="45" r:id="rId66"/>
    <sheet name="nmi95" sheetId="44" r:id="rId67"/>
    <sheet name="nmi00" sheetId="99" r:id="rId68"/>
    <sheet name="palau67" sheetId="98" r:id="rId69"/>
    <sheet name="palau73" sheetId="97" r:id="rId70"/>
    <sheet name="palau80" sheetId="100" r:id="rId71"/>
    <sheet name="palau90" sheetId="101" r:id="rId72"/>
    <sheet name="palau95" sheetId="102" r:id="rId73"/>
    <sheet name="palau00" sheetId="103" r:id="rId74"/>
    <sheet name="as74" sheetId="43" r:id="rId75"/>
    <sheet name="as80" sheetId="42" r:id="rId76"/>
    <sheet name="as90" sheetId="41" r:id="rId77"/>
    <sheet name="as00" sheetId="40" r:id="rId78"/>
    <sheet name="cooks96" sheetId="39" r:id="rId79"/>
    <sheet name="ws61" sheetId="38" r:id="rId80"/>
    <sheet name="ws66" sheetId="37" r:id="rId81"/>
    <sheet name="ws71" sheetId="36" r:id="rId82"/>
    <sheet name="ws86" sheetId="35" r:id="rId83"/>
    <sheet name="ws91" sheetId="49" r:id="rId84"/>
    <sheet name="ws01" sheetId="50" r:id="rId85"/>
    <sheet name="tonga66" sheetId="51" r:id="rId86"/>
    <sheet name="tonga76" sheetId="52" r:id="rId87"/>
    <sheet name="tonga86" sheetId="53" r:id="rId88"/>
    <sheet name="tonga96" sheetId="104" r:id="rId89"/>
    <sheet name="tuvalu68" sheetId="54" r:id="rId90"/>
    <sheet name="tuvalu73" sheetId="55" r:id="rId91"/>
    <sheet name="tuvalu79" sheetId="56" r:id="rId92"/>
    <sheet name="Tuvalu91" sheetId="58" r:id="rId93"/>
    <sheet name="tuv02" sheetId="57" r:id="rId94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32" l="1"/>
  <c r="K21" i="132" s="1"/>
  <c r="J15" i="132"/>
  <c r="J21" i="132" s="1"/>
  <c r="I15" i="132"/>
  <c r="I21" i="132"/>
  <c r="K14" i="132"/>
  <c r="K20" i="132" s="1"/>
  <c r="K22" i="132" s="1"/>
  <c r="J14" i="132"/>
  <c r="J20" i="132" s="1"/>
  <c r="J22" i="132" s="1"/>
  <c r="I14" i="132"/>
  <c r="I20" i="132"/>
  <c r="K13" i="132"/>
  <c r="J13" i="132"/>
  <c r="I13" i="132"/>
  <c r="K12" i="132"/>
  <c r="J12" i="132"/>
  <c r="I12" i="132"/>
  <c r="K11" i="132"/>
  <c r="J11" i="132"/>
  <c r="J16" i="132" s="1"/>
  <c r="J18" i="132" s="1"/>
  <c r="I11" i="132"/>
  <c r="I16" i="132" s="1"/>
  <c r="I18" i="132" s="1"/>
  <c r="K10" i="132"/>
  <c r="K16" i="132" s="1"/>
  <c r="K18" i="132" s="1"/>
  <c r="J10" i="132"/>
  <c r="I10" i="132"/>
  <c r="K9" i="132"/>
  <c r="J9" i="132"/>
  <c r="I9" i="132"/>
  <c r="K8" i="132"/>
  <c r="J8" i="132"/>
  <c r="I8" i="132"/>
  <c r="K15" i="131"/>
  <c r="K21" i="131"/>
  <c r="K22" i="131" s="1"/>
  <c r="J15" i="131"/>
  <c r="J21" i="131"/>
  <c r="I15" i="131"/>
  <c r="I21" i="131" s="1"/>
  <c r="K14" i="131"/>
  <c r="K20" i="131"/>
  <c r="J14" i="131"/>
  <c r="J20" i="131" s="1"/>
  <c r="I14" i="131"/>
  <c r="I20" i="131" s="1"/>
  <c r="K13" i="131"/>
  <c r="J13" i="131"/>
  <c r="I13" i="131"/>
  <c r="K12" i="131"/>
  <c r="J12" i="131"/>
  <c r="I12" i="131"/>
  <c r="K11" i="131"/>
  <c r="J11" i="131"/>
  <c r="I11" i="131"/>
  <c r="K10" i="131"/>
  <c r="J10" i="131"/>
  <c r="I10" i="131"/>
  <c r="I16" i="131" s="1"/>
  <c r="I18" i="131" s="1"/>
  <c r="K9" i="131"/>
  <c r="J9" i="131"/>
  <c r="I9" i="131"/>
  <c r="K8" i="131"/>
  <c r="J8" i="131"/>
  <c r="I8" i="131"/>
  <c r="R5" i="40"/>
  <c r="V5" i="40" s="1"/>
  <c r="S5" i="40"/>
  <c r="R6" i="40"/>
  <c r="V6" i="40" s="1"/>
  <c r="S6" i="40"/>
  <c r="R7" i="40"/>
  <c r="S7" i="40"/>
  <c r="V7" i="40"/>
  <c r="I8" i="40"/>
  <c r="J8" i="40"/>
  <c r="K8" i="40"/>
  <c r="R8" i="40"/>
  <c r="S8" i="40"/>
  <c r="V8" i="40"/>
  <c r="I9" i="40"/>
  <c r="I16" i="40" s="1"/>
  <c r="I18" i="40" s="1"/>
  <c r="J9" i="40"/>
  <c r="K9" i="40"/>
  <c r="R9" i="40"/>
  <c r="V9" i="40" s="1"/>
  <c r="S9" i="40"/>
  <c r="I10" i="40"/>
  <c r="J10" i="40"/>
  <c r="K10" i="40"/>
  <c r="R10" i="40"/>
  <c r="V10" i="40" s="1"/>
  <c r="S10" i="40"/>
  <c r="I11" i="40"/>
  <c r="J11" i="40"/>
  <c r="K11" i="40"/>
  <c r="R11" i="40"/>
  <c r="S11" i="40"/>
  <c r="V11" i="40"/>
  <c r="I12" i="40"/>
  <c r="J12" i="40"/>
  <c r="K12" i="40"/>
  <c r="R12" i="40"/>
  <c r="S12" i="40"/>
  <c r="V12" i="40"/>
  <c r="I13" i="40"/>
  <c r="J13" i="40"/>
  <c r="K13" i="40"/>
  <c r="R13" i="40"/>
  <c r="V13" i="40" s="1"/>
  <c r="S13" i="40"/>
  <c r="I14" i="40"/>
  <c r="J14" i="40"/>
  <c r="J20" i="40"/>
  <c r="J22" i="40" s="1"/>
  <c r="K14" i="40"/>
  <c r="K20" i="40" s="1"/>
  <c r="R14" i="40"/>
  <c r="S14" i="40"/>
  <c r="V14" i="40"/>
  <c r="I15" i="40"/>
  <c r="I21" i="40" s="1"/>
  <c r="I22" i="40" s="1"/>
  <c r="J15" i="40"/>
  <c r="J21" i="40" s="1"/>
  <c r="K15" i="40"/>
  <c r="K21" i="40" s="1"/>
  <c r="I20" i="40"/>
  <c r="R22" i="40"/>
  <c r="S22" i="40"/>
  <c r="V22" i="40"/>
  <c r="R23" i="40"/>
  <c r="V23" i="40" s="1"/>
  <c r="S23" i="40"/>
  <c r="R24" i="40"/>
  <c r="S24" i="40"/>
  <c r="V24" i="40"/>
  <c r="R25" i="40"/>
  <c r="S25" i="40"/>
  <c r="R26" i="40"/>
  <c r="S26" i="40"/>
  <c r="R27" i="40"/>
  <c r="V27" i="40" s="1"/>
  <c r="S27" i="40"/>
  <c r="R28" i="40"/>
  <c r="S28" i="40"/>
  <c r="V28" i="40" s="1"/>
  <c r="R29" i="40"/>
  <c r="V29" i="40" s="1"/>
  <c r="S29" i="40"/>
  <c r="R30" i="40"/>
  <c r="S30" i="40"/>
  <c r="V30" i="40"/>
  <c r="R31" i="40"/>
  <c r="S31" i="40"/>
  <c r="V31" i="40"/>
  <c r="R39" i="40"/>
  <c r="V39" i="40"/>
  <c r="S39" i="40"/>
  <c r="R40" i="40"/>
  <c r="S40" i="40"/>
  <c r="V40" i="40"/>
  <c r="R41" i="40"/>
  <c r="V41" i="40" s="1"/>
  <c r="S41" i="40"/>
  <c r="R42" i="40"/>
  <c r="V42" i="40" s="1"/>
  <c r="S42" i="40"/>
  <c r="R43" i="40"/>
  <c r="S43" i="40"/>
  <c r="V43" i="40" s="1"/>
  <c r="R44" i="40"/>
  <c r="V44" i="40" s="1"/>
  <c r="S44" i="40"/>
  <c r="R45" i="40"/>
  <c r="S45" i="40"/>
  <c r="V45" i="40"/>
  <c r="R46" i="40"/>
  <c r="S46" i="40"/>
  <c r="R47" i="40"/>
  <c r="V47" i="40" s="1"/>
  <c r="S47" i="40"/>
  <c r="R48" i="40"/>
  <c r="S48" i="40"/>
  <c r="V48" i="40"/>
  <c r="R5" i="43"/>
  <c r="S5" i="43"/>
  <c r="V5" i="43" s="1"/>
  <c r="R6" i="43"/>
  <c r="S6" i="43"/>
  <c r="V6" i="43" s="1"/>
  <c r="R7" i="43"/>
  <c r="S7" i="43"/>
  <c r="V7" i="43"/>
  <c r="I8" i="43"/>
  <c r="I16" i="43" s="1"/>
  <c r="I18" i="43" s="1"/>
  <c r="J8" i="43"/>
  <c r="K8" i="43"/>
  <c r="R8" i="43"/>
  <c r="V8" i="43" s="1"/>
  <c r="S8" i="43"/>
  <c r="I9" i="43"/>
  <c r="J9" i="43"/>
  <c r="K9" i="43"/>
  <c r="R9" i="43"/>
  <c r="V9" i="43" s="1"/>
  <c r="S9" i="43"/>
  <c r="I10" i="43"/>
  <c r="J10" i="43"/>
  <c r="K10" i="43"/>
  <c r="R10" i="43"/>
  <c r="S10" i="43"/>
  <c r="V10" i="43"/>
  <c r="I11" i="43"/>
  <c r="J11" i="43"/>
  <c r="K11" i="43"/>
  <c r="R11" i="43"/>
  <c r="S11" i="43"/>
  <c r="V11" i="43"/>
  <c r="I12" i="43"/>
  <c r="J12" i="43"/>
  <c r="K12" i="43"/>
  <c r="R12" i="43"/>
  <c r="V12" i="43" s="1"/>
  <c r="S12" i="43"/>
  <c r="I13" i="43"/>
  <c r="J13" i="43"/>
  <c r="K13" i="43"/>
  <c r="R13" i="43"/>
  <c r="V13" i="43" s="1"/>
  <c r="S13" i="43"/>
  <c r="I14" i="43"/>
  <c r="J14" i="43"/>
  <c r="J20" i="43"/>
  <c r="K14" i="43"/>
  <c r="K20" i="43"/>
  <c r="R14" i="43"/>
  <c r="V14" i="43" s="1"/>
  <c r="S14" i="43"/>
  <c r="I15" i="43"/>
  <c r="J15" i="43"/>
  <c r="J21" i="43" s="1"/>
  <c r="K15" i="43"/>
  <c r="K21" i="43"/>
  <c r="K22" i="43" s="1"/>
  <c r="K24" i="43" s="1"/>
  <c r="I20" i="43"/>
  <c r="I21" i="43"/>
  <c r="I22" i="43" s="1"/>
  <c r="R22" i="43"/>
  <c r="S22" i="43"/>
  <c r="V22" i="43"/>
  <c r="R23" i="43"/>
  <c r="S23" i="43"/>
  <c r="V23" i="43"/>
  <c r="R24" i="43"/>
  <c r="V24" i="43" s="1"/>
  <c r="S24" i="43"/>
  <c r="R25" i="43"/>
  <c r="S25" i="43"/>
  <c r="R26" i="43"/>
  <c r="S26" i="43"/>
  <c r="R27" i="43"/>
  <c r="S27" i="43"/>
  <c r="V27" i="43" s="1"/>
  <c r="R28" i="43"/>
  <c r="S28" i="43"/>
  <c r="V28" i="43" s="1"/>
  <c r="R29" i="43"/>
  <c r="S29" i="43"/>
  <c r="R30" i="43"/>
  <c r="V30" i="43" s="1"/>
  <c r="S30" i="43"/>
  <c r="R31" i="43"/>
  <c r="S31" i="43"/>
  <c r="V31" i="43"/>
  <c r="R39" i="43"/>
  <c r="V39" i="43" s="1"/>
  <c r="S39" i="43"/>
  <c r="R40" i="43"/>
  <c r="S40" i="43"/>
  <c r="V40" i="43"/>
  <c r="R41" i="43"/>
  <c r="S41" i="43"/>
  <c r="V41" i="43"/>
  <c r="R42" i="43"/>
  <c r="S42" i="43"/>
  <c r="V42" i="43" s="1"/>
  <c r="R43" i="43"/>
  <c r="S43" i="43"/>
  <c r="V43" i="43" s="1"/>
  <c r="R44" i="43"/>
  <c r="V44" i="43" s="1"/>
  <c r="S44" i="43"/>
  <c r="R45" i="43"/>
  <c r="V45" i="43" s="1"/>
  <c r="S45" i="43"/>
  <c r="R46" i="43"/>
  <c r="S46" i="43"/>
  <c r="R47" i="43"/>
  <c r="V47" i="43"/>
  <c r="S47" i="43"/>
  <c r="R48" i="43"/>
  <c r="V48" i="43" s="1"/>
  <c r="S48" i="43"/>
  <c r="R5" i="42"/>
  <c r="S5" i="42"/>
  <c r="V5" i="42" s="1"/>
  <c r="R6" i="42"/>
  <c r="V6" i="42" s="1"/>
  <c r="S6" i="42"/>
  <c r="R7" i="42"/>
  <c r="S7" i="42"/>
  <c r="V7" i="42"/>
  <c r="I8" i="42"/>
  <c r="J8" i="42"/>
  <c r="K8" i="42"/>
  <c r="R8" i="42"/>
  <c r="S8" i="42"/>
  <c r="V8" i="42" s="1"/>
  <c r="I9" i="42"/>
  <c r="J9" i="42"/>
  <c r="K9" i="42"/>
  <c r="R9" i="42"/>
  <c r="S9" i="42"/>
  <c r="I10" i="42"/>
  <c r="J10" i="42"/>
  <c r="K10" i="42"/>
  <c r="R10" i="42"/>
  <c r="S10" i="42"/>
  <c r="V10" i="42"/>
  <c r="I11" i="42"/>
  <c r="J11" i="42"/>
  <c r="K11" i="42"/>
  <c r="R11" i="42"/>
  <c r="S11" i="42"/>
  <c r="V11" i="42"/>
  <c r="I12" i="42"/>
  <c r="J12" i="42"/>
  <c r="K12" i="42"/>
  <c r="R12" i="42"/>
  <c r="S12" i="42"/>
  <c r="V12" i="42" s="1"/>
  <c r="I13" i="42"/>
  <c r="J13" i="42"/>
  <c r="K13" i="42"/>
  <c r="R13" i="42"/>
  <c r="V13" i="42" s="1"/>
  <c r="S13" i="42"/>
  <c r="I14" i="42"/>
  <c r="J14" i="42"/>
  <c r="J20" i="42" s="1"/>
  <c r="J22" i="42" s="1"/>
  <c r="K14" i="42"/>
  <c r="K20" i="42"/>
  <c r="R14" i="42"/>
  <c r="V14" i="42" s="1"/>
  <c r="S14" i="42"/>
  <c r="I15" i="42"/>
  <c r="J15" i="42"/>
  <c r="J21" i="42"/>
  <c r="K15" i="42"/>
  <c r="K21" i="42"/>
  <c r="I16" i="42"/>
  <c r="I18" i="42" s="1"/>
  <c r="I20" i="42"/>
  <c r="I21" i="42"/>
  <c r="R22" i="42"/>
  <c r="S22" i="42"/>
  <c r="V22" i="42"/>
  <c r="R23" i="42"/>
  <c r="V23" i="42" s="1"/>
  <c r="S23" i="42"/>
  <c r="R24" i="42"/>
  <c r="S24" i="42"/>
  <c r="V24" i="42"/>
  <c r="R25" i="42"/>
  <c r="S25" i="42"/>
  <c r="V25" i="42" s="1"/>
  <c r="R26" i="42"/>
  <c r="S26" i="42"/>
  <c r="V26" i="42" s="1"/>
  <c r="R27" i="42"/>
  <c r="S27" i="42"/>
  <c r="R28" i="42"/>
  <c r="S28" i="42"/>
  <c r="R29" i="42"/>
  <c r="V29" i="42" s="1"/>
  <c r="S29" i="42"/>
  <c r="R30" i="42"/>
  <c r="V30" i="42" s="1"/>
  <c r="S30" i="42"/>
  <c r="R31" i="42"/>
  <c r="S31" i="42"/>
  <c r="V31" i="42"/>
  <c r="R39" i="42"/>
  <c r="S39" i="42"/>
  <c r="V39" i="42" s="1"/>
  <c r="R40" i="42"/>
  <c r="S40" i="42"/>
  <c r="V40" i="42" s="1"/>
  <c r="R41" i="42"/>
  <c r="V41" i="42" s="1"/>
  <c r="S41" i="42"/>
  <c r="R42" i="42"/>
  <c r="V42" i="42" s="1"/>
  <c r="S42" i="42"/>
  <c r="R43" i="42"/>
  <c r="S43" i="42"/>
  <c r="V43" i="42" s="1"/>
  <c r="R44" i="42"/>
  <c r="V44" i="42" s="1"/>
  <c r="S44" i="42"/>
  <c r="R45" i="42"/>
  <c r="S45" i="42"/>
  <c r="V45" i="42"/>
  <c r="R46" i="42"/>
  <c r="S46" i="42"/>
  <c r="V46" i="42" s="1"/>
  <c r="R47" i="42"/>
  <c r="S47" i="42"/>
  <c r="V47" i="42" s="1"/>
  <c r="R48" i="42"/>
  <c r="S48" i="42"/>
  <c r="V48" i="42" s="1"/>
  <c r="R5" i="41"/>
  <c r="S5" i="41"/>
  <c r="R6" i="41"/>
  <c r="V6" i="41" s="1"/>
  <c r="S6" i="41"/>
  <c r="R7" i="41"/>
  <c r="S7" i="41"/>
  <c r="V7" i="41" s="1"/>
  <c r="I8" i="41"/>
  <c r="J8" i="41"/>
  <c r="K8" i="41"/>
  <c r="R8" i="41"/>
  <c r="S8" i="41"/>
  <c r="V8" i="41" s="1"/>
  <c r="I9" i="41"/>
  <c r="J9" i="41"/>
  <c r="K9" i="41"/>
  <c r="R9" i="41"/>
  <c r="V9" i="41" s="1"/>
  <c r="S9" i="41"/>
  <c r="I10" i="41"/>
  <c r="J10" i="41"/>
  <c r="K10" i="41"/>
  <c r="R10" i="41"/>
  <c r="S10" i="41"/>
  <c r="V10" i="41" s="1"/>
  <c r="I11" i="41"/>
  <c r="J11" i="41"/>
  <c r="K11" i="41"/>
  <c r="R11" i="41"/>
  <c r="V11" i="41"/>
  <c r="S11" i="41"/>
  <c r="I12" i="41"/>
  <c r="J12" i="41"/>
  <c r="K12" i="41"/>
  <c r="R12" i="41"/>
  <c r="S12" i="41"/>
  <c r="V12" i="41" s="1"/>
  <c r="I13" i="41"/>
  <c r="J13" i="41"/>
  <c r="K13" i="41"/>
  <c r="R13" i="41"/>
  <c r="V13" i="41" s="1"/>
  <c r="S13" i="41"/>
  <c r="I14" i="41"/>
  <c r="J14" i="41"/>
  <c r="J20" i="41" s="1"/>
  <c r="J22" i="41" s="1"/>
  <c r="K14" i="41"/>
  <c r="K20" i="41" s="1"/>
  <c r="R14" i="41"/>
  <c r="V14" i="41"/>
  <c r="S14" i="41"/>
  <c r="I15" i="41"/>
  <c r="I21" i="41"/>
  <c r="J15" i="41"/>
  <c r="J21" i="41" s="1"/>
  <c r="K15" i="41"/>
  <c r="K21" i="41" s="1"/>
  <c r="I20" i="41"/>
  <c r="R22" i="41"/>
  <c r="V22" i="41"/>
  <c r="S22" i="41"/>
  <c r="R23" i="41"/>
  <c r="S23" i="41"/>
  <c r="V23" i="41"/>
  <c r="R24" i="41"/>
  <c r="S24" i="41"/>
  <c r="V24" i="41"/>
  <c r="R25" i="41"/>
  <c r="V25" i="41" s="1"/>
  <c r="S25" i="41"/>
  <c r="R26" i="41"/>
  <c r="S26" i="41"/>
  <c r="V26" i="41"/>
  <c r="R27" i="41"/>
  <c r="S27" i="41"/>
  <c r="R28" i="41"/>
  <c r="S28" i="41"/>
  <c r="R29" i="41"/>
  <c r="V29" i="41"/>
  <c r="S29" i="41"/>
  <c r="R30" i="41"/>
  <c r="S30" i="41"/>
  <c r="V30" i="41" s="1"/>
  <c r="R31" i="41"/>
  <c r="V31" i="41" s="1"/>
  <c r="S31" i="41"/>
  <c r="R39" i="41"/>
  <c r="V39" i="41" s="1"/>
  <c r="S39" i="41"/>
  <c r="R40" i="41"/>
  <c r="S40" i="41"/>
  <c r="V40" i="41" s="1"/>
  <c r="R41" i="41"/>
  <c r="S41" i="41"/>
  <c r="V41" i="41" s="1"/>
  <c r="R42" i="41"/>
  <c r="S42" i="41"/>
  <c r="V42" i="41"/>
  <c r="R43" i="41"/>
  <c r="V43" i="41"/>
  <c r="S43" i="41"/>
  <c r="R44" i="41"/>
  <c r="V44" i="41"/>
  <c r="S44" i="41"/>
  <c r="R45" i="41"/>
  <c r="S45" i="41"/>
  <c r="V45" i="41" s="1"/>
  <c r="R46" i="41"/>
  <c r="V46" i="41" s="1"/>
  <c r="S46" i="41"/>
  <c r="R47" i="41"/>
  <c r="S47" i="41"/>
  <c r="V47" i="41"/>
  <c r="R48" i="41"/>
  <c r="V48" i="41"/>
  <c r="S48" i="41"/>
  <c r="R5" i="121"/>
  <c r="S5" i="121"/>
  <c r="V5" i="121"/>
  <c r="R6" i="121"/>
  <c r="S6" i="121"/>
  <c r="V6" i="121"/>
  <c r="R7" i="121"/>
  <c r="V7" i="121" s="1"/>
  <c r="S7" i="121"/>
  <c r="I8" i="121"/>
  <c r="J8" i="121"/>
  <c r="K8" i="121"/>
  <c r="R8" i="121"/>
  <c r="S8" i="121"/>
  <c r="I9" i="121"/>
  <c r="J9" i="121"/>
  <c r="J16" i="121" s="1"/>
  <c r="J18" i="121" s="1"/>
  <c r="K9" i="121"/>
  <c r="R9" i="121"/>
  <c r="V9" i="121"/>
  <c r="S9" i="121"/>
  <c r="I10" i="121"/>
  <c r="J10" i="121"/>
  <c r="K10" i="121"/>
  <c r="K16" i="121" s="1"/>
  <c r="K18" i="121" s="1"/>
  <c r="R10" i="121"/>
  <c r="S10" i="121"/>
  <c r="I11" i="121"/>
  <c r="J11" i="121"/>
  <c r="K11" i="121"/>
  <c r="R11" i="121"/>
  <c r="S11" i="121"/>
  <c r="V11" i="121" s="1"/>
  <c r="I12" i="121"/>
  <c r="J12" i="121"/>
  <c r="K12" i="121"/>
  <c r="R12" i="121"/>
  <c r="S12" i="121"/>
  <c r="I13" i="121"/>
  <c r="J13" i="121"/>
  <c r="K13" i="121"/>
  <c r="R13" i="121"/>
  <c r="V13" i="121" s="1"/>
  <c r="S13" i="121"/>
  <c r="I14" i="121"/>
  <c r="I20" i="121" s="1"/>
  <c r="J14" i="121"/>
  <c r="J20" i="121" s="1"/>
  <c r="K14" i="121"/>
  <c r="K20" i="121" s="1"/>
  <c r="K22" i="121" s="1"/>
  <c r="R14" i="121"/>
  <c r="S14" i="121"/>
  <c r="I15" i="121"/>
  <c r="I21" i="121" s="1"/>
  <c r="J15" i="121"/>
  <c r="J21" i="121" s="1"/>
  <c r="K15" i="121"/>
  <c r="K21" i="121" s="1"/>
  <c r="R22" i="121"/>
  <c r="S22" i="121"/>
  <c r="R23" i="121"/>
  <c r="V23" i="121"/>
  <c r="S23" i="121"/>
  <c r="R24" i="121"/>
  <c r="S24" i="121"/>
  <c r="V24" i="121" s="1"/>
  <c r="R25" i="121"/>
  <c r="S25" i="121"/>
  <c r="V25" i="121"/>
  <c r="R26" i="121"/>
  <c r="V26" i="121" s="1"/>
  <c r="S26" i="121"/>
  <c r="R27" i="121"/>
  <c r="V27" i="121" s="1"/>
  <c r="S27" i="121"/>
  <c r="R28" i="121"/>
  <c r="V28" i="121" s="1"/>
  <c r="S28" i="121"/>
  <c r="R29" i="121"/>
  <c r="V29" i="121"/>
  <c r="S29" i="121"/>
  <c r="R30" i="121"/>
  <c r="S30" i="121"/>
  <c r="V30" i="121" s="1"/>
  <c r="R31" i="121"/>
  <c r="V31" i="121" s="1"/>
  <c r="S31" i="121"/>
  <c r="R39" i="121"/>
  <c r="S39" i="121"/>
  <c r="V39" i="121"/>
  <c r="R40" i="121"/>
  <c r="V40" i="121"/>
  <c r="S40" i="121"/>
  <c r="R41" i="121"/>
  <c r="S41" i="121"/>
  <c r="V41" i="121" s="1"/>
  <c r="R42" i="121"/>
  <c r="S42" i="121"/>
  <c r="V42" i="121"/>
  <c r="R43" i="121"/>
  <c r="V43" i="121" s="1"/>
  <c r="S43" i="121"/>
  <c r="R44" i="121"/>
  <c r="V44" i="121" s="1"/>
  <c r="S44" i="121"/>
  <c r="R45" i="121"/>
  <c r="S45" i="121"/>
  <c r="V45" i="121"/>
  <c r="R46" i="121"/>
  <c r="S46" i="121"/>
  <c r="R47" i="121"/>
  <c r="V47" i="121" s="1"/>
  <c r="S47" i="121"/>
  <c r="R48" i="121"/>
  <c r="S48" i="121"/>
  <c r="V48" i="121"/>
  <c r="B4" i="114"/>
  <c r="C4" i="114"/>
  <c r="D4" i="114"/>
  <c r="E4" i="114"/>
  <c r="F4" i="114"/>
  <c r="G4" i="114"/>
  <c r="B5" i="114"/>
  <c r="C5" i="114"/>
  <c r="D5" i="114"/>
  <c r="E5" i="114"/>
  <c r="F5" i="114"/>
  <c r="G5" i="114"/>
  <c r="R5" i="114"/>
  <c r="V5" i="114" s="1"/>
  <c r="S5" i="114"/>
  <c r="B6" i="114"/>
  <c r="C6" i="114"/>
  <c r="D6" i="114"/>
  <c r="E6" i="114"/>
  <c r="F6" i="114"/>
  <c r="G6" i="114"/>
  <c r="R6" i="114"/>
  <c r="S6" i="114"/>
  <c r="V6" i="114"/>
  <c r="B7" i="114"/>
  <c r="C7" i="114"/>
  <c r="D7" i="114"/>
  <c r="E7" i="114"/>
  <c r="F7" i="114"/>
  <c r="G7" i="114"/>
  <c r="R7" i="114"/>
  <c r="S7" i="114"/>
  <c r="V7" i="114" s="1"/>
  <c r="B8" i="114"/>
  <c r="C8" i="114"/>
  <c r="D8" i="114"/>
  <c r="E8" i="114"/>
  <c r="F8" i="114"/>
  <c r="J8" i="114" s="1"/>
  <c r="G8" i="114"/>
  <c r="I8" i="114"/>
  <c r="R8" i="114"/>
  <c r="V8" i="114"/>
  <c r="S8" i="114"/>
  <c r="B9" i="114"/>
  <c r="C9" i="114"/>
  <c r="D9" i="114"/>
  <c r="E9" i="114"/>
  <c r="F9" i="114"/>
  <c r="J9" i="114" s="1"/>
  <c r="G9" i="114"/>
  <c r="K9" i="114" s="1"/>
  <c r="R9" i="114"/>
  <c r="S9" i="114"/>
  <c r="V9" i="114"/>
  <c r="B10" i="114"/>
  <c r="I10" i="114" s="1"/>
  <c r="C10" i="114"/>
  <c r="D10" i="114"/>
  <c r="K10" i="114" s="1"/>
  <c r="E10" i="114"/>
  <c r="F10" i="114"/>
  <c r="J10" i="114" s="1"/>
  <c r="G10" i="114"/>
  <c r="R10" i="114"/>
  <c r="S10" i="114"/>
  <c r="B11" i="114"/>
  <c r="I11" i="114" s="1"/>
  <c r="C11" i="114"/>
  <c r="D11" i="114"/>
  <c r="E11" i="114"/>
  <c r="F11" i="114"/>
  <c r="J11" i="114" s="1"/>
  <c r="G11" i="114"/>
  <c r="K11" i="114" s="1"/>
  <c r="R11" i="114"/>
  <c r="V11" i="114" s="1"/>
  <c r="S11" i="114"/>
  <c r="B12" i="114"/>
  <c r="C12" i="114"/>
  <c r="J12" i="114"/>
  <c r="D12" i="114"/>
  <c r="E12" i="114"/>
  <c r="I12" i="114" s="1"/>
  <c r="F12" i="114"/>
  <c r="G12" i="114"/>
  <c r="R12" i="114"/>
  <c r="S12" i="114"/>
  <c r="V12" i="114" s="1"/>
  <c r="B13" i="114"/>
  <c r="C13" i="114"/>
  <c r="J13" i="114" s="1"/>
  <c r="D13" i="114"/>
  <c r="E13" i="114"/>
  <c r="F13" i="114"/>
  <c r="G13" i="114"/>
  <c r="K13" i="114" s="1"/>
  <c r="R13" i="114"/>
  <c r="S13" i="114"/>
  <c r="V13" i="114" s="1"/>
  <c r="B14" i="114"/>
  <c r="C14" i="114"/>
  <c r="D14" i="114"/>
  <c r="E14" i="114"/>
  <c r="F14" i="114"/>
  <c r="J14" i="114" s="1"/>
  <c r="J20" i="114" s="1"/>
  <c r="G14" i="114"/>
  <c r="I14" i="114"/>
  <c r="I20" i="114" s="1"/>
  <c r="R14" i="114"/>
  <c r="S14" i="114"/>
  <c r="B15" i="114"/>
  <c r="C15" i="114"/>
  <c r="D15" i="114"/>
  <c r="E15" i="114"/>
  <c r="I15" i="114"/>
  <c r="F15" i="114"/>
  <c r="G15" i="114"/>
  <c r="K15" i="114" s="1"/>
  <c r="K21" i="114" s="1"/>
  <c r="J15" i="114"/>
  <c r="J21" i="114" s="1"/>
  <c r="I21" i="114"/>
  <c r="R22" i="114"/>
  <c r="S22" i="114"/>
  <c r="V22" i="114" s="1"/>
  <c r="R23" i="114"/>
  <c r="S23" i="114"/>
  <c r="V23" i="114" s="1"/>
  <c r="R24" i="114"/>
  <c r="S24" i="114"/>
  <c r="V24" i="114"/>
  <c r="R25" i="114"/>
  <c r="V25" i="114" s="1"/>
  <c r="S25" i="114"/>
  <c r="R26" i="114"/>
  <c r="S26" i="114"/>
  <c r="R27" i="114"/>
  <c r="S27" i="114"/>
  <c r="V27" i="114" s="1"/>
  <c r="R28" i="114"/>
  <c r="V28" i="114"/>
  <c r="S28" i="114"/>
  <c r="R29" i="114"/>
  <c r="V29" i="114" s="1"/>
  <c r="S29" i="114"/>
  <c r="R30" i="114"/>
  <c r="S30" i="114"/>
  <c r="V30" i="114"/>
  <c r="R31" i="114"/>
  <c r="V31" i="114" s="1"/>
  <c r="S31" i="114"/>
  <c r="R39" i="114"/>
  <c r="V39" i="114" s="1"/>
  <c r="S39" i="114"/>
  <c r="R40" i="114"/>
  <c r="S40" i="114"/>
  <c r="V40" i="114" s="1"/>
  <c r="R41" i="114"/>
  <c r="S41" i="114"/>
  <c r="V41" i="114" s="1"/>
  <c r="R42" i="114"/>
  <c r="S42" i="114"/>
  <c r="R43" i="114"/>
  <c r="S43" i="114"/>
  <c r="V43" i="114" s="1"/>
  <c r="R44" i="114"/>
  <c r="S44" i="114"/>
  <c r="V44" i="114" s="1"/>
  <c r="R45" i="114"/>
  <c r="S45" i="114"/>
  <c r="V45" i="114"/>
  <c r="R46" i="114"/>
  <c r="V46" i="114" s="1"/>
  <c r="S46" i="114"/>
  <c r="R47" i="114"/>
  <c r="V47" i="114" s="1"/>
  <c r="S47" i="114"/>
  <c r="R48" i="114"/>
  <c r="S48" i="114"/>
  <c r="V48" i="114"/>
  <c r="R5" i="113"/>
  <c r="S5" i="113"/>
  <c r="R6" i="113"/>
  <c r="V6" i="113" s="1"/>
  <c r="S6" i="113"/>
  <c r="R7" i="113"/>
  <c r="S7" i="113"/>
  <c r="V7" i="113"/>
  <c r="I8" i="113"/>
  <c r="I16" i="113" s="1"/>
  <c r="I18" i="113" s="1"/>
  <c r="J8" i="113"/>
  <c r="K8" i="113"/>
  <c r="R8" i="113"/>
  <c r="S8" i="113"/>
  <c r="V8" i="113"/>
  <c r="I9" i="113"/>
  <c r="J9" i="113"/>
  <c r="K9" i="113"/>
  <c r="R9" i="113"/>
  <c r="S9" i="113"/>
  <c r="V9" i="113" s="1"/>
  <c r="I10" i="113"/>
  <c r="J10" i="113"/>
  <c r="K10" i="113"/>
  <c r="R10" i="113"/>
  <c r="S10" i="113"/>
  <c r="I11" i="113"/>
  <c r="J11" i="113"/>
  <c r="K11" i="113"/>
  <c r="R11" i="113"/>
  <c r="S11" i="113"/>
  <c r="V11" i="113"/>
  <c r="I12" i="113"/>
  <c r="J12" i="113"/>
  <c r="K12" i="113"/>
  <c r="R12" i="113"/>
  <c r="S12" i="113"/>
  <c r="V12" i="113"/>
  <c r="I13" i="113"/>
  <c r="J13" i="113"/>
  <c r="K13" i="113"/>
  <c r="R13" i="113"/>
  <c r="S13" i="113"/>
  <c r="V13" i="113" s="1"/>
  <c r="I14" i="113"/>
  <c r="J14" i="113"/>
  <c r="J20" i="113"/>
  <c r="J22" i="113" s="1"/>
  <c r="K14" i="113"/>
  <c r="K20" i="113" s="1"/>
  <c r="R14" i="113"/>
  <c r="S14" i="113"/>
  <c r="V14" i="113" s="1"/>
  <c r="I15" i="113"/>
  <c r="J15" i="113"/>
  <c r="J21" i="113" s="1"/>
  <c r="K15" i="113"/>
  <c r="K21" i="113"/>
  <c r="I20" i="113"/>
  <c r="I21" i="113"/>
  <c r="R22" i="113"/>
  <c r="S22" i="113"/>
  <c r="V22" i="113" s="1"/>
  <c r="R23" i="113"/>
  <c r="S23" i="113"/>
  <c r="V23" i="113" s="1"/>
  <c r="R24" i="113"/>
  <c r="S24" i="113"/>
  <c r="V24" i="113"/>
  <c r="R25" i="113"/>
  <c r="S25" i="113"/>
  <c r="R26" i="113"/>
  <c r="S26" i="113"/>
  <c r="R27" i="113"/>
  <c r="V27" i="113" s="1"/>
  <c r="S27" i="113"/>
  <c r="R28" i="113"/>
  <c r="S28" i="113"/>
  <c r="V28" i="113" s="1"/>
  <c r="R29" i="113"/>
  <c r="S29" i="113"/>
  <c r="V29" i="113" s="1"/>
  <c r="R30" i="113"/>
  <c r="S30" i="113"/>
  <c r="V30" i="113"/>
  <c r="R31" i="113"/>
  <c r="S31" i="113"/>
  <c r="R39" i="113"/>
  <c r="V39" i="113" s="1"/>
  <c r="S39" i="113"/>
  <c r="R40" i="113"/>
  <c r="S40" i="113"/>
  <c r="V40" i="113"/>
  <c r="R41" i="113"/>
  <c r="V41" i="113" s="1"/>
  <c r="S41" i="113"/>
  <c r="R42" i="113"/>
  <c r="S42" i="113"/>
  <c r="R43" i="113"/>
  <c r="S43" i="113"/>
  <c r="V43" i="113" s="1"/>
  <c r="R44" i="113"/>
  <c r="V44" i="113" s="1"/>
  <c r="S44" i="113"/>
  <c r="R45" i="113"/>
  <c r="S45" i="113"/>
  <c r="V45" i="113"/>
  <c r="R46" i="113"/>
  <c r="S46" i="113"/>
  <c r="R47" i="113"/>
  <c r="V47" i="113" s="1"/>
  <c r="S47" i="113"/>
  <c r="R48" i="113"/>
  <c r="S48" i="113"/>
  <c r="V48" i="113"/>
  <c r="R5" i="106"/>
  <c r="V5" i="106"/>
  <c r="S5" i="106"/>
  <c r="R6" i="106"/>
  <c r="V6" i="106"/>
  <c r="S6" i="106"/>
  <c r="R7" i="106"/>
  <c r="S7" i="106"/>
  <c r="V7" i="106"/>
  <c r="I8" i="106"/>
  <c r="I16" i="106" s="1"/>
  <c r="I18" i="106" s="1"/>
  <c r="I26" i="106" s="1"/>
  <c r="I30" i="106" s="1"/>
  <c r="J8" i="106"/>
  <c r="K8" i="106"/>
  <c r="R8" i="106"/>
  <c r="V8" i="106" s="1"/>
  <c r="S8" i="106"/>
  <c r="I9" i="106"/>
  <c r="J9" i="106"/>
  <c r="K9" i="106"/>
  <c r="R9" i="106"/>
  <c r="V9" i="106" s="1"/>
  <c r="S9" i="106"/>
  <c r="I10" i="106"/>
  <c r="J10" i="106"/>
  <c r="K10" i="106"/>
  <c r="R10" i="106"/>
  <c r="S10" i="106"/>
  <c r="V10" i="106"/>
  <c r="I11" i="106"/>
  <c r="J11" i="106"/>
  <c r="K11" i="106"/>
  <c r="R11" i="106"/>
  <c r="S11" i="106"/>
  <c r="V11" i="106"/>
  <c r="I12" i="106"/>
  <c r="J12" i="106"/>
  <c r="K12" i="106"/>
  <c r="R12" i="106"/>
  <c r="V12" i="106" s="1"/>
  <c r="S12" i="106"/>
  <c r="I13" i="106"/>
  <c r="J13" i="106"/>
  <c r="K13" i="106"/>
  <c r="R13" i="106"/>
  <c r="S13" i="106"/>
  <c r="V13" i="106"/>
  <c r="I14" i="106"/>
  <c r="J14" i="106"/>
  <c r="J20" i="106"/>
  <c r="K14" i="106"/>
  <c r="K20" i="106"/>
  <c r="R14" i="106"/>
  <c r="V14" i="106" s="1"/>
  <c r="S14" i="106"/>
  <c r="I15" i="106"/>
  <c r="J15" i="106"/>
  <c r="J21" i="106" s="1"/>
  <c r="K15" i="106"/>
  <c r="K21" i="106" s="1"/>
  <c r="K22" i="106" s="1"/>
  <c r="I20" i="106"/>
  <c r="I28" i="106"/>
  <c r="I21" i="106"/>
  <c r="I22" i="106" s="1"/>
  <c r="I24" i="106" s="1"/>
  <c r="J22" i="106"/>
  <c r="R22" i="106"/>
  <c r="V22" i="106" s="1"/>
  <c r="S22" i="106"/>
  <c r="R23" i="106"/>
  <c r="S23" i="106"/>
  <c r="V23" i="106"/>
  <c r="R24" i="106"/>
  <c r="V24" i="106" s="1"/>
  <c r="S24" i="106"/>
  <c r="R25" i="106"/>
  <c r="S25" i="106"/>
  <c r="R26" i="106"/>
  <c r="S26" i="106"/>
  <c r="R27" i="106"/>
  <c r="V27" i="106"/>
  <c r="S27" i="106"/>
  <c r="R28" i="106"/>
  <c r="S28" i="106"/>
  <c r="V28" i="106" s="1"/>
  <c r="R29" i="106"/>
  <c r="S29" i="106"/>
  <c r="V29" i="106"/>
  <c r="R30" i="106"/>
  <c r="V30" i="106" s="1"/>
  <c r="S30" i="106"/>
  <c r="R31" i="106"/>
  <c r="S31" i="106"/>
  <c r="V31" i="106" s="1"/>
  <c r="R39" i="106"/>
  <c r="V39" i="106"/>
  <c r="S39" i="106"/>
  <c r="R40" i="106"/>
  <c r="S40" i="106"/>
  <c r="V40" i="106"/>
  <c r="R41" i="106"/>
  <c r="V41" i="106" s="1"/>
  <c r="S41" i="106"/>
  <c r="R42" i="106"/>
  <c r="V42" i="106" s="1"/>
  <c r="S42" i="106"/>
  <c r="R43" i="106"/>
  <c r="S43" i="106"/>
  <c r="V43" i="106" s="1"/>
  <c r="R44" i="106"/>
  <c r="S44" i="106"/>
  <c r="V44" i="106"/>
  <c r="R45" i="106"/>
  <c r="V45" i="106" s="1"/>
  <c r="S45" i="106"/>
  <c r="R46" i="106"/>
  <c r="S46" i="106"/>
  <c r="R47" i="106"/>
  <c r="S47" i="106"/>
  <c r="R48" i="106"/>
  <c r="V48" i="106" s="1"/>
  <c r="S48" i="106"/>
  <c r="R5" i="122"/>
  <c r="S5" i="122"/>
  <c r="V5" i="122" s="1"/>
  <c r="R6" i="122"/>
  <c r="V6" i="122"/>
  <c r="S6" i="122"/>
  <c r="R7" i="122"/>
  <c r="S7" i="122"/>
  <c r="V7" i="122"/>
  <c r="I8" i="122"/>
  <c r="J8" i="122"/>
  <c r="K8" i="122"/>
  <c r="R8" i="122"/>
  <c r="V8" i="122" s="1"/>
  <c r="S8" i="122"/>
  <c r="I9" i="122"/>
  <c r="J9" i="122"/>
  <c r="K9" i="122"/>
  <c r="R9" i="122"/>
  <c r="S9" i="122"/>
  <c r="V9" i="122"/>
  <c r="I10" i="122"/>
  <c r="J10" i="122"/>
  <c r="K10" i="122"/>
  <c r="R10" i="122"/>
  <c r="S10" i="122"/>
  <c r="V10" i="122" s="1"/>
  <c r="I11" i="122"/>
  <c r="J11" i="122"/>
  <c r="K11" i="122"/>
  <c r="R11" i="122"/>
  <c r="S11" i="122"/>
  <c r="V11" i="122"/>
  <c r="I12" i="122"/>
  <c r="I16" i="122" s="1"/>
  <c r="I18" i="122" s="1"/>
  <c r="J12" i="122"/>
  <c r="K12" i="122"/>
  <c r="R12" i="122"/>
  <c r="V12" i="122" s="1"/>
  <c r="S12" i="122"/>
  <c r="I13" i="122"/>
  <c r="J13" i="122"/>
  <c r="K13" i="122"/>
  <c r="R13" i="122"/>
  <c r="S13" i="122"/>
  <c r="V13" i="122"/>
  <c r="I14" i="122"/>
  <c r="I20" i="122" s="1"/>
  <c r="J14" i="122"/>
  <c r="J20" i="122"/>
  <c r="K14" i="122"/>
  <c r="K20" i="122"/>
  <c r="K22" i="122" s="1"/>
  <c r="K28" i="122" s="1"/>
  <c r="R14" i="122"/>
  <c r="S14" i="122"/>
  <c r="V14" i="122"/>
  <c r="I15" i="122"/>
  <c r="I21" i="122" s="1"/>
  <c r="J15" i="122"/>
  <c r="J21" i="122"/>
  <c r="J22" i="122"/>
  <c r="J28" i="122" s="1"/>
  <c r="J24" i="122"/>
  <c r="K15" i="122"/>
  <c r="K21" i="122" s="1"/>
  <c r="R22" i="122"/>
  <c r="V22" i="122" s="1"/>
  <c r="S22" i="122"/>
  <c r="R23" i="122"/>
  <c r="V23" i="122" s="1"/>
  <c r="S23" i="122"/>
  <c r="R24" i="122"/>
  <c r="S24" i="122"/>
  <c r="R25" i="122"/>
  <c r="S25" i="122"/>
  <c r="R26" i="122"/>
  <c r="V26" i="122" s="1"/>
  <c r="S26" i="122"/>
  <c r="R27" i="122"/>
  <c r="S27" i="122"/>
  <c r="V27" i="122" s="1"/>
  <c r="R28" i="122"/>
  <c r="V28" i="122" s="1"/>
  <c r="S28" i="122"/>
  <c r="R29" i="122"/>
  <c r="S29" i="122"/>
  <c r="V29" i="122"/>
  <c r="R30" i="122"/>
  <c r="S30" i="122"/>
  <c r="V30" i="122" s="1"/>
  <c r="R31" i="122"/>
  <c r="S31" i="122"/>
  <c r="V31" i="122" s="1"/>
  <c r="R39" i="122"/>
  <c r="V39" i="122" s="1"/>
  <c r="S39" i="122"/>
  <c r="R40" i="122"/>
  <c r="V40" i="122" s="1"/>
  <c r="S40" i="122"/>
  <c r="R41" i="122"/>
  <c r="S41" i="122"/>
  <c r="V41" i="122" s="1"/>
  <c r="R42" i="122"/>
  <c r="S42" i="122"/>
  <c r="R43" i="122"/>
  <c r="V43" i="122" s="1"/>
  <c r="S43" i="122"/>
  <c r="R44" i="122"/>
  <c r="S44" i="122"/>
  <c r="V44" i="122" s="1"/>
  <c r="R45" i="122"/>
  <c r="V45" i="122"/>
  <c r="S45" i="122"/>
  <c r="R46" i="122"/>
  <c r="S46" i="122"/>
  <c r="V46" i="122" s="1"/>
  <c r="R47" i="122"/>
  <c r="S47" i="122"/>
  <c r="R48" i="122"/>
  <c r="V48" i="122" s="1"/>
  <c r="S48" i="122"/>
  <c r="R5" i="39"/>
  <c r="S5" i="39"/>
  <c r="V5" i="39" s="1"/>
  <c r="R6" i="39"/>
  <c r="V6" i="39" s="1"/>
  <c r="S6" i="39"/>
  <c r="R7" i="39"/>
  <c r="V7" i="39" s="1"/>
  <c r="S7" i="39"/>
  <c r="I8" i="39"/>
  <c r="J8" i="39"/>
  <c r="K8" i="39"/>
  <c r="R8" i="39"/>
  <c r="S8" i="39"/>
  <c r="V8" i="39" s="1"/>
  <c r="I9" i="39"/>
  <c r="J9" i="39"/>
  <c r="K9" i="39"/>
  <c r="R9" i="39"/>
  <c r="V9" i="39" s="1"/>
  <c r="S9" i="39"/>
  <c r="I10" i="39"/>
  <c r="J10" i="39"/>
  <c r="K10" i="39"/>
  <c r="R10" i="39"/>
  <c r="S10" i="39"/>
  <c r="V10" i="39"/>
  <c r="I11" i="39"/>
  <c r="J11" i="39"/>
  <c r="K11" i="39"/>
  <c r="K16" i="39" s="1"/>
  <c r="K18" i="39" s="1"/>
  <c r="R11" i="39"/>
  <c r="V11" i="39" s="1"/>
  <c r="S11" i="39"/>
  <c r="I12" i="39"/>
  <c r="J12" i="39"/>
  <c r="K12" i="39"/>
  <c r="R12" i="39"/>
  <c r="S12" i="39"/>
  <c r="V12" i="39" s="1"/>
  <c r="I13" i="39"/>
  <c r="J13" i="39"/>
  <c r="K13" i="39"/>
  <c r="R13" i="39"/>
  <c r="S13" i="39"/>
  <c r="I14" i="39"/>
  <c r="I20" i="39" s="1"/>
  <c r="J14" i="39"/>
  <c r="J20" i="39"/>
  <c r="J22" i="39"/>
  <c r="K14" i="39"/>
  <c r="K20" i="39" s="1"/>
  <c r="K22" i="39" s="1"/>
  <c r="K24" i="39" s="1"/>
  <c r="R14" i="39"/>
  <c r="S14" i="39"/>
  <c r="V14" i="39"/>
  <c r="I15" i="39"/>
  <c r="I21" i="39" s="1"/>
  <c r="J15" i="39"/>
  <c r="J21" i="39"/>
  <c r="K15" i="39"/>
  <c r="K21" i="39"/>
  <c r="R22" i="39"/>
  <c r="V22" i="39" s="1"/>
  <c r="S22" i="39"/>
  <c r="R23" i="39"/>
  <c r="S23" i="39"/>
  <c r="R24" i="39"/>
  <c r="S24" i="39"/>
  <c r="R25" i="39"/>
  <c r="V25" i="39"/>
  <c r="S25" i="39"/>
  <c r="R26" i="39"/>
  <c r="V26" i="39"/>
  <c r="S26" i="39"/>
  <c r="R27" i="39"/>
  <c r="S27" i="39"/>
  <c r="V27" i="39"/>
  <c r="K28" i="39"/>
  <c r="R28" i="39"/>
  <c r="V28" i="39" s="1"/>
  <c r="S28" i="39"/>
  <c r="R29" i="39"/>
  <c r="V29" i="39" s="1"/>
  <c r="S29" i="39"/>
  <c r="R30" i="39"/>
  <c r="S30" i="39"/>
  <c r="V30" i="39"/>
  <c r="R31" i="39"/>
  <c r="V31" i="39"/>
  <c r="S31" i="39"/>
  <c r="R39" i="39"/>
  <c r="S39" i="39"/>
  <c r="V39" i="39"/>
  <c r="R40" i="39"/>
  <c r="S40" i="39"/>
  <c r="R41" i="39"/>
  <c r="V41" i="39" s="1"/>
  <c r="S41" i="39"/>
  <c r="R42" i="39"/>
  <c r="V42" i="39"/>
  <c r="S42" i="39"/>
  <c r="R43" i="39"/>
  <c r="S43" i="39"/>
  <c r="V43" i="39"/>
  <c r="R44" i="39"/>
  <c r="V44" i="39" s="1"/>
  <c r="S44" i="39"/>
  <c r="R45" i="39"/>
  <c r="V45" i="39"/>
  <c r="S45" i="39"/>
  <c r="R46" i="39"/>
  <c r="V46" i="39"/>
  <c r="S46" i="39"/>
  <c r="R47" i="39"/>
  <c r="S47" i="39"/>
  <c r="V47" i="39"/>
  <c r="R48" i="39"/>
  <c r="V48" i="39" s="1"/>
  <c r="S48" i="39"/>
  <c r="B4" i="2"/>
  <c r="C4" i="2"/>
  <c r="D4" i="2"/>
  <c r="B5" i="2"/>
  <c r="R5" i="2"/>
  <c r="V5" i="2" s="1"/>
  <c r="S5" i="2"/>
  <c r="B6" i="2"/>
  <c r="R6" i="2"/>
  <c r="V6" i="2" s="1"/>
  <c r="S6" i="2"/>
  <c r="B7" i="2"/>
  <c r="R7" i="2"/>
  <c r="V7" i="2" s="1"/>
  <c r="S7" i="2"/>
  <c r="B8" i="2"/>
  <c r="I8" i="2"/>
  <c r="J8" i="2"/>
  <c r="K8" i="2"/>
  <c r="K16" i="2" s="1"/>
  <c r="K18" i="2"/>
  <c r="R8" i="2"/>
  <c r="V8" i="2" s="1"/>
  <c r="S8" i="2"/>
  <c r="B9" i="2"/>
  <c r="I9" i="2"/>
  <c r="J9" i="2"/>
  <c r="K9" i="2"/>
  <c r="R9" i="2"/>
  <c r="S9" i="2"/>
  <c r="V9" i="2" s="1"/>
  <c r="B10" i="2"/>
  <c r="I10" i="2"/>
  <c r="J10" i="2"/>
  <c r="K10" i="2"/>
  <c r="R10" i="2"/>
  <c r="S10" i="2"/>
  <c r="V10" i="2" s="1"/>
  <c r="B11" i="2"/>
  <c r="I11" i="2"/>
  <c r="J11" i="2"/>
  <c r="K11" i="2"/>
  <c r="R11" i="2"/>
  <c r="V11" i="2" s="1"/>
  <c r="S11" i="2"/>
  <c r="B12" i="2"/>
  <c r="I12" i="2"/>
  <c r="I16" i="2" s="1"/>
  <c r="I18" i="2" s="1"/>
  <c r="J12" i="2"/>
  <c r="K12" i="2"/>
  <c r="R12" i="2"/>
  <c r="V12" i="2" s="1"/>
  <c r="S12" i="2"/>
  <c r="B13" i="2"/>
  <c r="I13" i="2"/>
  <c r="J13" i="2"/>
  <c r="K13" i="2"/>
  <c r="R13" i="2"/>
  <c r="S13" i="2"/>
  <c r="V13" i="2"/>
  <c r="B14" i="2"/>
  <c r="I14" i="2"/>
  <c r="J14" i="2"/>
  <c r="K14" i="2"/>
  <c r="K20" i="2" s="1"/>
  <c r="K22" i="2" s="1"/>
  <c r="R14" i="2"/>
  <c r="S14" i="2"/>
  <c r="B15" i="2"/>
  <c r="I15" i="2"/>
  <c r="I21" i="2" s="1"/>
  <c r="J15" i="2"/>
  <c r="J21" i="2" s="1"/>
  <c r="J22" i="2" s="1"/>
  <c r="K15" i="2"/>
  <c r="K21" i="2" s="1"/>
  <c r="B16" i="2"/>
  <c r="B17" i="2"/>
  <c r="B18" i="2"/>
  <c r="B19" i="2"/>
  <c r="B20" i="2"/>
  <c r="I20" i="2"/>
  <c r="J20" i="2"/>
  <c r="B21" i="2"/>
  <c r="B22" i="2"/>
  <c r="R22" i="2"/>
  <c r="S22" i="2"/>
  <c r="B23" i="2"/>
  <c r="R23" i="2"/>
  <c r="S23" i="2"/>
  <c r="V23" i="2"/>
  <c r="B24" i="2"/>
  <c r="R24" i="2"/>
  <c r="S24" i="2"/>
  <c r="V24" i="2" s="1"/>
  <c r="B25" i="2"/>
  <c r="R25" i="2"/>
  <c r="V25" i="2"/>
  <c r="S25" i="2"/>
  <c r="R26" i="2"/>
  <c r="V26" i="2" s="1"/>
  <c r="S26" i="2"/>
  <c r="R27" i="2"/>
  <c r="V27" i="2" s="1"/>
  <c r="S27" i="2"/>
  <c r="R28" i="2"/>
  <c r="S28" i="2"/>
  <c r="R29" i="2"/>
  <c r="V29" i="2" s="1"/>
  <c r="S29" i="2"/>
  <c r="R30" i="2"/>
  <c r="S30" i="2"/>
  <c r="V30" i="2" s="1"/>
  <c r="R31" i="2"/>
  <c r="S31" i="2"/>
  <c r="R39" i="2"/>
  <c r="V39" i="2" s="1"/>
  <c r="S39" i="2"/>
  <c r="R40" i="2"/>
  <c r="S40" i="2"/>
  <c r="V40" i="2"/>
  <c r="R41" i="2"/>
  <c r="V41" i="2" s="1"/>
  <c r="S41" i="2"/>
  <c r="R42" i="2"/>
  <c r="V42" i="2" s="1"/>
  <c r="S42" i="2"/>
  <c r="R43" i="2"/>
  <c r="V43" i="2" s="1"/>
  <c r="S43" i="2"/>
  <c r="R44" i="2"/>
  <c r="S44" i="2"/>
  <c r="V44" i="2" s="1"/>
  <c r="R45" i="2"/>
  <c r="S45" i="2"/>
  <c r="R46" i="2"/>
  <c r="V46" i="2" s="1"/>
  <c r="S46" i="2"/>
  <c r="R47" i="2"/>
  <c r="S47" i="2"/>
  <c r="V47" i="2" s="1"/>
  <c r="R48" i="2"/>
  <c r="S48" i="2"/>
  <c r="V48" i="2"/>
  <c r="R5" i="126"/>
  <c r="V5" i="126" s="1"/>
  <c r="S5" i="126"/>
  <c r="R6" i="126"/>
  <c r="V6" i="126" s="1"/>
  <c r="S6" i="126"/>
  <c r="R7" i="126"/>
  <c r="S7" i="126"/>
  <c r="V7" i="126" s="1"/>
  <c r="I8" i="126"/>
  <c r="J8" i="126"/>
  <c r="K8" i="126"/>
  <c r="R8" i="126"/>
  <c r="S8" i="126"/>
  <c r="V8" i="126"/>
  <c r="I9" i="126"/>
  <c r="J9" i="126"/>
  <c r="K9" i="126"/>
  <c r="R9" i="126"/>
  <c r="V9" i="126" s="1"/>
  <c r="S9" i="126"/>
  <c r="I10" i="126"/>
  <c r="J10" i="126"/>
  <c r="K10" i="126"/>
  <c r="R10" i="126"/>
  <c r="S10" i="126"/>
  <c r="V10" i="126"/>
  <c r="I11" i="126"/>
  <c r="J11" i="126"/>
  <c r="K11" i="126"/>
  <c r="R11" i="126"/>
  <c r="V11" i="126" s="1"/>
  <c r="S11" i="126"/>
  <c r="I12" i="126"/>
  <c r="J12" i="126"/>
  <c r="K12" i="126"/>
  <c r="R12" i="126"/>
  <c r="S12" i="126"/>
  <c r="V12" i="126"/>
  <c r="I13" i="126"/>
  <c r="J13" i="126"/>
  <c r="K13" i="126"/>
  <c r="R13" i="126"/>
  <c r="S13" i="126"/>
  <c r="I14" i="126"/>
  <c r="I20" i="126" s="1"/>
  <c r="I22" i="126" s="1"/>
  <c r="J14" i="126"/>
  <c r="K14" i="126"/>
  <c r="K20" i="126" s="1"/>
  <c r="K22" i="126" s="1"/>
  <c r="R14" i="126"/>
  <c r="S14" i="126"/>
  <c r="I15" i="126"/>
  <c r="I21" i="126" s="1"/>
  <c r="J15" i="126"/>
  <c r="K15" i="126"/>
  <c r="K21" i="126" s="1"/>
  <c r="J20" i="126"/>
  <c r="J22" i="126" s="1"/>
  <c r="J21" i="126"/>
  <c r="R22" i="126"/>
  <c r="V22" i="126"/>
  <c r="S22" i="126"/>
  <c r="R23" i="126"/>
  <c r="V23" i="126" s="1"/>
  <c r="S23" i="126"/>
  <c r="R24" i="126"/>
  <c r="V24" i="126" s="1"/>
  <c r="S24" i="126"/>
  <c r="R25" i="126"/>
  <c r="S25" i="126"/>
  <c r="V25" i="126" s="1"/>
  <c r="R26" i="126"/>
  <c r="V26" i="126" s="1"/>
  <c r="S26" i="126"/>
  <c r="R27" i="126"/>
  <c r="S27" i="126"/>
  <c r="V27" i="126" s="1"/>
  <c r="R28" i="126"/>
  <c r="S28" i="126"/>
  <c r="R29" i="126"/>
  <c r="V29" i="126" s="1"/>
  <c r="S29" i="126"/>
  <c r="R30" i="126"/>
  <c r="V30" i="126" s="1"/>
  <c r="S30" i="126"/>
  <c r="R31" i="126"/>
  <c r="S31" i="126"/>
  <c r="R39" i="126"/>
  <c r="S39" i="126"/>
  <c r="V39" i="126"/>
  <c r="R40" i="126"/>
  <c r="V40" i="126" s="1"/>
  <c r="S40" i="126"/>
  <c r="R41" i="126"/>
  <c r="S41" i="126"/>
  <c r="V41" i="126" s="1"/>
  <c r="R42" i="126"/>
  <c r="S42" i="126"/>
  <c r="V42" i="126"/>
  <c r="R43" i="126"/>
  <c r="V43" i="126" s="1"/>
  <c r="S43" i="126"/>
  <c r="R44" i="126"/>
  <c r="S44" i="126"/>
  <c r="V44" i="126" s="1"/>
  <c r="R45" i="126"/>
  <c r="S45" i="126"/>
  <c r="V45" i="126" s="1"/>
  <c r="R46" i="126"/>
  <c r="V46" i="126" s="1"/>
  <c r="S46" i="126"/>
  <c r="R47" i="126"/>
  <c r="V47" i="126" s="1"/>
  <c r="S47" i="126"/>
  <c r="R48" i="126"/>
  <c r="V48" i="126"/>
  <c r="S48" i="126"/>
  <c r="R5" i="125"/>
  <c r="S5" i="125"/>
  <c r="V5" i="125"/>
  <c r="R6" i="125"/>
  <c r="S6" i="125"/>
  <c r="V6" i="125"/>
  <c r="R7" i="125"/>
  <c r="S7" i="125"/>
  <c r="I8" i="125"/>
  <c r="J8" i="125"/>
  <c r="K8" i="125"/>
  <c r="R8" i="125"/>
  <c r="V8" i="125" s="1"/>
  <c r="S8" i="125"/>
  <c r="I9" i="125"/>
  <c r="J9" i="125"/>
  <c r="J16" i="125" s="1"/>
  <c r="K9" i="125"/>
  <c r="R9" i="125"/>
  <c r="S9" i="125"/>
  <c r="I10" i="125"/>
  <c r="J10" i="125"/>
  <c r="K10" i="125"/>
  <c r="R10" i="125"/>
  <c r="V10" i="125" s="1"/>
  <c r="S10" i="125"/>
  <c r="I11" i="125"/>
  <c r="J11" i="125"/>
  <c r="K11" i="125"/>
  <c r="R11" i="125"/>
  <c r="S11" i="125"/>
  <c r="I12" i="125"/>
  <c r="J12" i="125"/>
  <c r="K12" i="125"/>
  <c r="R12" i="125"/>
  <c r="S12" i="125"/>
  <c r="V12" i="125" s="1"/>
  <c r="I13" i="125"/>
  <c r="J13" i="125"/>
  <c r="K13" i="125"/>
  <c r="R13" i="125"/>
  <c r="S13" i="125"/>
  <c r="I14" i="125"/>
  <c r="I20" i="125"/>
  <c r="J14" i="125"/>
  <c r="J20" i="125" s="1"/>
  <c r="J22" i="125" s="1"/>
  <c r="K14" i="125"/>
  <c r="R14" i="125"/>
  <c r="V14" i="125"/>
  <c r="S14" i="125"/>
  <c r="I15" i="125"/>
  <c r="I21" i="125"/>
  <c r="I22" i="125"/>
  <c r="J15" i="125"/>
  <c r="K15" i="125"/>
  <c r="J18" i="125"/>
  <c r="K20" i="125"/>
  <c r="J21" i="125"/>
  <c r="K21" i="125"/>
  <c r="R22" i="125"/>
  <c r="V22" i="125"/>
  <c r="S22" i="125"/>
  <c r="R23" i="125"/>
  <c r="V23" i="125" s="1"/>
  <c r="S23" i="125"/>
  <c r="R24" i="125"/>
  <c r="V24" i="125"/>
  <c r="S24" i="125"/>
  <c r="R25" i="125"/>
  <c r="S25" i="125"/>
  <c r="V25" i="125"/>
  <c r="R26" i="125"/>
  <c r="S26" i="125"/>
  <c r="V26" i="125"/>
  <c r="R27" i="125"/>
  <c r="V27" i="125" s="1"/>
  <c r="S27" i="125"/>
  <c r="R28" i="125"/>
  <c r="V28" i="125" s="1"/>
  <c r="S28" i="125"/>
  <c r="R29" i="125"/>
  <c r="S29" i="125"/>
  <c r="R30" i="125"/>
  <c r="V30" i="125"/>
  <c r="S30" i="125"/>
  <c r="R31" i="125"/>
  <c r="V31" i="125" s="1"/>
  <c r="S31" i="125"/>
  <c r="R39" i="125"/>
  <c r="S39" i="125"/>
  <c r="R40" i="125"/>
  <c r="V40" i="125" s="1"/>
  <c r="S40" i="125"/>
  <c r="R41" i="125"/>
  <c r="V41" i="125" s="1"/>
  <c r="S41" i="125"/>
  <c r="R42" i="125"/>
  <c r="S42" i="125"/>
  <c r="V42" i="125"/>
  <c r="R43" i="125"/>
  <c r="S43" i="125"/>
  <c r="V43" i="125"/>
  <c r="R44" i="125"/>
  <c r="V44" i="125" s="1"/>
  <c r="S44" i="125"/>
  <c r="R45" i="125"/>
  <c r="V45" i="125"/>
  <c r="S45" i="125"/>
  <c r="R46" i="125"/>
  <c r="S46" i="125"/>
  <c r="V46" i="125" s="1"/>
  <c r="R47" i="125"/>
  <c r="S47" i="125"/>
  <c r="R48" i="125"/>
  <c r="V48" i="125" s="1"/>
  <c r="S48" i="125"/>
  <c r="R5" i="13"/>
  <c r="S5" i="13"/>
  <c r="V5" i="13" s="1"/>
  <c r="R6" i="13"/>
  <c r="S6" i="13"/>
  <c r="V6" i="13"/>
  <c r="R7" i="13"/>
  <c r="V7" i="13" s="1"/>
  <c r="S7" i="13"/>
  <c r="I8" i="13"/>
  <c r="J8" i="13"/>
  <c r="K8" i="13"/>
  <c r="R8" i="13"/>
  <c r="S8" i="13"/>
  <c r="I9" i="13"/>
  <c r="J9" i="13"/>
  <c r="K9" i="13"/>
  <c r="R9" i="13"/>
  <c r="S9" i="13"/>
  <c r="I10" i="13"/>
  <c r="J10" i="13"/>
  <c r="K10" i="13"/>
  <c r="K16" i="13" s="1"/>
  <c r="K18" i="13" s="1"/>
  <c r="R10" i="13"/>
  <c r="S10" i="13"/>
  <c r="I11" i="13"/>
  <c r="J11" i="13"/>
  <c r="K11" i="13"/>
  <c r="R11" i="13"/>
  <c r="S11" i="13"/>
  <c r="I12" i="13"/>
  <c r="J12" i="13"/>
  <c r="J16" i="13" s="1"/>
  <c r="J18" i="13" s="1"/>
  <c r="K12" i="13"/>
  <c r="R12" i="13"/>
  <c r="S12" i="13"/>
  <c r="I13" i="13"/>
  <c r="J13" i="13"/>
  <c r="K13" i="13"/>
  <c r="R13" i="13"/>
  <c r="S13" i="13"/>
  <c r="I14" i="13"/>
  <c r="I20" i="13" s="1"/>
  <c r="J14" i="13"/>
  <c r="K14" i="13"/>
  <c r="R14" i="13"/>
  <c r="S14" i="13"/>
  <c r="I15" i="13"/>
  <c r="I21" i="13" s="1"/>
  <c r="J15" i="13"/>
  <c r="J21" i="13" s="1"/>
  <c r="K15" i="13"/>
  <c r="J20" i="13"/>
  <c r="J22" i="13" s="1"/>
  <c r="K20" i="13"/>
  <c r="K21" i="13"/>
  <c r="R22" i="13"/>
  <c r="S22" i="13"/>
  <c r="V22" i="13" s="1"/>
  <c r="R23" i="13"/>
  <c r="V23" i="13" s="1"/>
  <c r="S23" i="13"/>
  <c r="R24" i="13"/>
  <c r="V24" i="13"/>
  <c r="S24" i="13"/>
  <c r="R25" i="13"/>
  <c r="S25" i="13"/>
  <c r="V25" i="13" s="1"/>
  <c r="R26" i="13"/>
  <c r="V26" i="13" s="1"/>
  <c r="S26" i="13"/>
  <c r="R27" i="13"/>
  <c r="V27" i="13" s="1"/>
  <c r="S27" i="13"/>
  <c r="R28" i="13"/>
  <c r="V28" i="13" s="1"/>
  <c r="S28" i="13"/>
  <c r="R29" i="13"/>
  <c r="V29" i="13"/>
  <c r="S29" i="13"/>
  <c r="R30" i="13"/>
  <c r="S30" i="13"/>
  <c r="V30" i="13" s="1"/>
  <c r="R31" i="13"/>
  <c r="V31" i="13" s="1"/>
  <c r="S31" i="13"/>
  <c r="R39" i="13"/>
  <c r="V39" i="13" s="1"/>
  <c r="S39" i="13"/>
  <c r="R40" i="13"/>
  <c r="V40" i="13"/>
  <c r="S40" i="13"/>
  <c r="R41" i="13"/>
  <c r="V41" i="13" s="1"/>
  <c r="S41" i="13"/>
  <c r="R42" i="13"/>
  <c r="V42" i="13" s="1"/>
  <c r="S42" i="13"/>
  <c r="R43" i="13"/>
  <c r="S43" i="13"/>
  <c r="V43" i="13" s="1"/>
  <c r="R44" i="13"/>
  <c r="S44" i="13"/>
  <c r="V44" i="13" s="1"/>
  <c r="R45" i="13"/>
  <c r="V45" i="13" s="1"/>
  <c r="S45" i="13"/>
  <c r="R46" i="13"/>
  <c r="V46" i="13" s="1"/>
  <c r="S46" i="13"/>
  <c r="R47" i="13"/>
  <c r="S47" i="13"/>
  <c r="V47" i="13"/>
  <c r="R48" i="13"/>
  <c r="V48" i="13" s="1"/>
  <c r="S48" i="13"/>
  <c r="R5" i="12"/>
  <c r="V5" i="12" s="1"/>
  <c r="S5" i="12"/>
  <c r="R6" i="12"/>
  <c r="S6" i="12"/>
  <c r="V6" i="12" s="1"/>
  <c r="R7" i="12"/>
  <c r="S7" i="12"/>
  <c r="V7" i="12" s="1"/>
  <c r="I8" i="12"/>
  <c r="J8" i="12"/>
  <c r="K8" i="12"/>
  <c r="R8" i="12"/>
  <c r="V8" i="12" s="1"/>
  <c r="S8" i="12"/>
  <c r="I9" i="12"/>
  <c r="J9" i="12"/>
  <c r="J16" i="12" s="1"/>
  <c r="K9" i="12"/>
  <c r="R9" i="12"/>
  <c r="V9" i="12" s="1"/>
  <c r="S9" i="12"/>
  <c r="I10" i="12"/>
  <c r="J10" i="12"/>
  <c r="K10" i="12"/>
  <c r="R10" i="12"/>
  <c r="V10" i="12" s="1"/>
  <c r="S10" i="12"/>
  <c r="I11" i="12"/>
  <c r="J11" i="12"/>
  <c r="K11" i="12"/>
  <c r="R11" i="12"/>
  <c r="V11" i="12" s="1"/>
  <c r="S11" i="12"/>
  <c r="I12" i="12"/>
  <c r="J12" i="12"/>
  <c r="K12" i="12"/>
  <c r="R12" i="12"/>
  <c r="V12" i="12"/>
  <c r="S12" i="12"/>
  <c r="I13" i="12"/>
  <c r="J13" i="12"/>
  <c r="K13" i="12"/>
  <c r="K16" i="12" s="1"/>
  <c r="K18" i="12" s="1"/>
  <c r="R13" i="12"/>
  <c r="V13" i="12" s="1"/>
  <c r="S13" i="12"/>
  <c r="I14" i="12"/>
  <c r="I20" i="12" s="1"/>
  <c r="I22" i="12" s="1"/>
  <c r="J14" i="12"/>
  <c r="K14" i="12"/>
  <c r="R14" i="12"/>
  <c r="V14" i="12" s="1"/>
  <c r="S14" i="12"/>
  <c r="I15" i="12"/>
  <c r="I21" i="12"/>
  <c r="J15" i="12"/>
  <c r="J21" i="12" s="1"/>
  <c r="K15" i="12"/>
  <c r="J18" i="12"/>
  <c r="J20" i="12"/>
  <c r="J22" i="12" s="1"/>
  <c r="K20" i="12"/>
  <c r="K22" i="12"/>
  <c r="K21" i="12"/>
  <c r="R22" i="12"/>
  <c r="S22" i="12"/>
  <c r="R23" i="12"/>
  <c r="V23" i="12"/>
  <c r="S23" i="12"/>
  <c r="R24" i="12"/>
  <c r="S24" i="12"/>
  <c r="V24" i="12" s="1"/>
  <c r="R25" i="12"/>
  <c r="S25" i="12"/>
  <c r="V25" i="12"/>
  <c r="R26" i="12"/>
  <c r="V26" i="12" s="1"/>
  <c r="S26" i="12"/>
  <c r="R27" i="12"/>
  <c r="V27" i="12" s="1"/>
  <c r="S27" i="12"/>
  <c r="R28" i="12"/>
  <c r="S28" i="12"/>
  <c r="V28" i="12" s="1"/>
  <c r="R29" i="12"/>
  <c r="S29" i="12"/>
  <c r="R30" i="12"/>
  <c r="S30" i="12"/>
  <c r="R31" i="12"/>
  <c r="S31" i="12"/>
  <c r="V31" i="12" s="1"/>
  <c r="R39" i="12"/>
  <c r="V39" i="12" s="1"/>
  <c r="S39" i="12"/>
  <c r="R40" i="12"/>
  <c r="S40" i="12"/>
  <c r="R41" i="12"/>
  <c r="S41" i="12"/>
  <c r="V41" i="12" s="1"/>
  <c r="R42" i="12"/>
  <c r="V42" i="12" s="1"/>
  <c r="S42" i="12"/>
  <c r="R43" i="12"/>
  <c r="V43" i="12" s="1"/>
  <c r="S43" i="12"/>
  <c r="R44" i="12"/>
  <c r="S44" i="12"/>
  <c r="R45" i="12"/>
  <c r="V45" i="12" s="1"/>
  <c r="S45" i="12"/>
  <c r="R46" i="12"/>
  <c r="V46" i="12" s="1"/>
  <c r="S46" i="12"/>
  <c r="R47" i="12"/>
  <c r="S47" i="12"/>
  <c r="V47" i="12" s="1"/>
  <c r="R48" i="12"/>
  <c r="S48" i="12"/>
  <c r="R5" i="128"/>
  <c r="V5" i="128" s="1"/>
  <c r="S5" i="128"/>
  <c r="R6" i="128"/>
  <c r="S6" i="128"/>
  <c r="V6" i="128" s="1"/>
  <c r="R7" i="128"/>
  <c r="V7" i="128" s="1"/>
  <c r="S7" i="128"/>
  <c r="I8" i="128"/>
  <c r="J8" i="128"/>
  <c r="K8" i="128"/>
  <c r="R8" i="128"/>
  <c r="V8" i="128"/>
  <c r="S8" i="128"/>
  <c r="I9" i="128"/>
  <c r="J9" i="128"/>
  <c r="K9" i="128"/>
  <c r="R9" i="128"/>
  <c r="S9" i="128"/>
  <c r="V9" i="128" s="1"/>
  <c r="I10" i="128"/>
  <c r="J10" i="128"/>
  <c r="K10" i="128"/>
  <c r="R10" i="128"/>
  <c r="V10" i="128" s="1"/>
  <c r="S10" i="128"/>
  <c r="I11" i="128"/>
  <c r="J11" i="128"/>
  <c r="J16" i="128" s="1"/>
  <c r="J18" i="128" s="1"/>
  <c r="J26" i="128" s="1"/>
  <c r="K11" i="128"/>
  <c r="K16" i="128" s="1"/>
  <c r="R11" i="128"/>
  <c r="V11" i="128" s="1"/>
  <c r="S11" i="128"/>
  <c r="I12" i="128"/>
  <c r="J12" i="128"/>
  <c r="K12" i="128"/>
  <c r="R12" i="128"/>
  <c r="V12" i="128"/>
  <c r="S12" i="128"/>
  <c r="I13" i="128"/>
  <c r="J13" i="128"/>
  <c r="K13" i="128"/>
  <c r="R13" i="128"/>
  <c r="S13" i="128"/>
  <c r="V13" i="128" s="1"/>
  <c r="I14" i="128"/>
  <c r="I20" i="128" s="1"/>
  <c r="J14" i="128"/>
  <c r="K14" i="128"/>
  <c r="R14" i="128"/>
  <c r="V14" i="128" s="1"/>
  <c r="S14" i="128"/>
  <c r="I15" i="128"/>
  <c r="I21" i="128" s="1"/>
  <c r="J15" i="128"/>
  <c r="K15" i="128"/>
  <c r="K18" i="128"/>
  <c r="J20" i="128"/>
  <c r="J22" i="128" s="1"/>
  <c r="J24" i="128" s="1"/>
  <c r="K20" i="128"/>
  <c r="J21" i="128"/>
  <c r="K21" i="128"/>
  <c r="R22" i="128"/>
  <c r="S22" i="128"/>
  <c r="R23" i="128"/>
  <c r="S23" i="128"/>
  <c r="V23" i="128" s="1"/>
  <c r="R24" i="128"/>
  <c r="S24" i="128"/>
  <c r="V24" i="128" s="1"/>
  <c r="R25" i="128"/>
  <c r="V25" i="128" s="1"/>
  <c r="S25" i="128"/>
  <c r="R26" i="128"/>
  <c r="V26" i="128" s="1"/>
  <c r="S26" i="128"/>
  <c r="R27" i="128"/>
  <c r="S27" i="128"/>
  <c r="V27" i="128" s="1"/>
  <c r="R28" i="128"/>
  <c r="S28" i="128"/>
  <c r="V28" i="128" s="1"/>
  <c r="R29" i="128"/>
  <c r="S29" i="128"/>
  <c r="R30" i="128"/>
  <c r="S30" i="128"/>
  <c r="R31" i="128"/>
  <c r="V31" i="128" s="1"/>
  <c r="S31" i="128"/>
  <c r="R39" i="128"/>
  <c r="V39" i="128" s="1"/>
  <c r="S39" i="128"/>
  <c r="R40" i="128"/>
  <c r="S40" i="128"/>
  <c r="R41" i="128"/>
  <c r="V41" i="128" s="1"/>
  <c r="S41" i="128"/>
  <c r="R42" i="128"/>
  <c r="V42" i="128" s="1"/>
  <c r="S42" i="128"/>
  <c r="R43" i="128"/>
  <c r="V43" i="128" s="1"/>
  <c r="S43" i="128"/>
  <c r="R44" i="128"/>
  <c r="S44" i="128"/>
  <c r="R45" i="128"/>
  <c r="V45" i="128" s="1"/>
  <c r="S45" i="128"/>
  <c r="R46" i="128"/>
  <c r="V46" i="128" s="1"/>
  <c r="S46" i="128"/>
  <c r="R47" i="128"/>
  <c r="S47" i="128"/>
  <c r="V47" i="128" s="1"/>
  <c r="R48" i="128"/>
  <c r="S48" i="128"/>
  <c r="R5" i="127"/>
  <c r="S5" i="127"/>
  <c r="R6" i="127"/>
  <c r="S6" i="127"/>
  <c r="V6" i="127" s="1"/>
  <c r="R7" i="127"/>
  <c r="S7" i="127"/>
  <c r="V7" i="127" s="1"/>
  <c r="I8" i="127"/>
  <c r="J8" i="127"/>
  <c r="K8" i="127"/>
  <c r="R8" i="127"/>
  <c r="V8" i="127" s="1"/>
  <c r="S8" i="127"/>
  <c r="I9" i="127"/>
  <c r="J9" i="127"/>
  <c r="J16" i="127" s="1"/>
  <c r="J18" i="127" s="1"/>
  <c r="K9" i="127"/>
  <c r="R9" i="127"/>
  <c r="V9" i="127" s="1"/>
  <c r="S9" i="127"/>
  <c r="I10" i="127"/>
  <c r="J10" i="127"/>
  <c r="K10" i="127"/>
  <c r="R10" i="127"/>
  <c r="V10" i="127"/>
  <c r="S10" i="127"/>
  <c r="I11" i="127"/>
  <c r="J11" i="127"/>
  <c r="K11" i="127"/>
  <c r="R11" i="127"/>
  <c r="S11" i="127"/>
  <c r="V11" i="127" s="1"/>
  <c r="I12" i="127"/>
  <c r="J12" i="127"/>
  <c r="K12" i="127"/>
  <c r="R12" i="127"/>
  <c r="V12" i="127" s="1"/>
  <c r="S12" i="127"/>
  <c r="I13" i="127"/>
  <c r="J13" i="127"/>
  <c r="K13" i="127"/>
  <c r="R13" i="127"/>
  <c r="V13" i="127" s="1"/>
  <c r="S13" i="127"/>
  <c r="I14" i="127"/>
  <c r="I20" i="127" s="1"/>
  <c r="J14" i="127"/>
  <c r="K14" i="127"/>
  <c r="K20" i="127" s="1"/>
  <c r="R14" i="127"/>
  <c r="V14" i="127" s="1"/>
  <c r="S14" i="127"/>
  <c r="I15" i="127"/>
  <c r="I21" i="127" s="1"/>
  <c r="J15" i="127"/>
  <c r="K15" i="127"/>
  <c r="K21" i="127" s="1"/>
  <c r="J20" i="127"/>
  <c r="J21" i="127"/>
  <c r="R22" i="127"/>
  <c r="S22" i="127"/>
  <c r="R23" i="127"/>
  <c r="S23" i="127"/>
  <c r="V23" i="127" s="1"/>
  <c r="R24" i="127"/>
  <c r="V24" i="127" s="1"/>
  <c r="S24" i="127"/>
  <c r="R25" i="127"/>
  <c r="V25" i="127" s="1"/>
  <c r="S25" i="127"/>
  <c r="R26" i="127"/>
  <c r="S26" i="127"/>
  <c r="R27" i="127"/>
  <c r="S27" i="127"/>
  <c r="V27" i="127" s="1"/>
  <c r="R28" i="127"/>
  <c r="S28" i="127"/>
  <c r="V28" i="127"/>
  <c r="R29" i="127"/>
  <c r="S29" i="127"/>
  <c r="R30" i="127"/>
  <c r="S30" i="127"/>
  <c r="R31" i="127"/>
  <c r="V31" i="127" s="1"/>
  <c r="S31" i="127"/>
  <c r="R39" i="127"/>
  <c r="S39" i="127"/>
  <c r="R40" i="127"/>
  <c r="S40" i="127"/>
  <c r="R41" i="127"/>
  <c r="V41" i="127" s="1"/>
  <c r="S41" i="127"/>
  <c r="R42" i="127"/>
  <c r="V42" i="127" s="1"/>
  <c r="S42" i="127"/>
  <c r="R43" i="127"/>
  <c r="S43" i="127"/>
  <c r="V43" i="127" s="1"/>
  <c r="R44" i="127"/>
  <c r="S44" i="127"/>
  <c r="R45" i="127"/>
  <c r="V45" i="127" s="1"/>
  <c r="S45" i="127"/>
  <c r="R46" i="127"/>
  <c r="S46" i="127"/>
  <c r="V46" i="127" s="1"/>
  <c r="R47" i="127"/>
  <c r="S47" i="127"/>
  <c r="V47" i="127"/>
  <c r="R48" i="127"/>
  <c r="S48" i="127"/>
  <c r="R5" i="11"/>
  <c r="S5" i="11"/>
  <c r="V5" i="11" s="1"/>
  <c r="R6" i="11"/>
  <c r="S6" i="11"/>
  <c r="V6" i="11"/>
  <c r="R7" i="11"/>
  <c r="V7" i="11" s="1"/>
  <c r="S7" i="11"/>
  <c r="I8" i="11"/>
  <c r="J8" i="11"/>
  <c r="K8" i="11"/>
  <c r="R8" i="11"/>
  <c r="V8" i="11"/>
  <c r="S8" i="11"/>
  <c r="I9" i="11"/>
  <c r="J9" i="11"/>
  <c r="K9" i="11"/>
  <c r="R9" i="11"/>
  <c r="V9" i="11" s="1"/>
  <c r="S9" i="11"/>
  <c r="I10" i="11"/>
  <c r="J10" i="11"/>
  <c r="K10" i="11"/>
  <c r="R10" i="11"/>
  <c r="V10" i="11"/>
  <c r="S10" i="11"/>
  <c r="I11" i="11"/>
  <c r="J11" i="11"/>
  <c r="K11" i="11"/>
  <c r="K16" i="11" s="1"/>
  <c r="K18" i="11" s="1"/>
  <c r="R11" i="11"/>
  <c r="V11" i="11" s="1"/>
  <c r="S11" i="11"/>
  <c r="I12" i="11"/>
  <c r="J12" i="11"/>
  <c r="K12" i="11"/>
  <c r="R12" i="11"/>
  <c r="S12" i="11"/>
  <c r="V12" i="11" s="1"/>
  <c r="I13" i="11"/>
  <c r="J13" i="11"/>
  <c r="K13" i="11"/>
  <c r="R13" i="11"/>
  <c r="V13" i="11" s="1"/>
  <c r="S13" i="11"/>
  <c r="I14" i="11"/>
  <c r="I20" i="11" s="1"/>
  <c r="I22" i="11" s="1"/>
  <c r="I24" i="11" s="1"/>
  <c r="J14" i="11"/>
  <c r="K14" i="11"/>
  <c r="R14" i="11"/>
  <c r="V14" i="11" s="1"/>
  <c r="S14" i="11"/>
  <c r="I15" i="11"/>
  <c r="I21" i="11"/>
  <c r="J15" i="11"/>
  <c r="J21" i="11" s="1"/>
  <c r="K15" i="11"/>
  <c r="J20" i="11"/>
  <c r="J22" i="11"/>
  <c r="J24" i="11" s="1"/>
  <c r="K20" i="11"/>
  <c r="K21" i="11"/>
  <c r="R22" i="11"/>
  <c r="S22" i="11"/>
  <c r="R23" i="11"/>
  <c r="V23" i="11" s="1"/>
  <c r="S23" i="11"/>
  <c r="R24" i="11"/>
  <c r="V24" i="11" s="1"/>
  <c r="S24" i="11"/>
  <c r="R25" i="11"/>
  <c r="V25" i="11" s="1"/>
  <c r="S25" i="11"/>
  <c r="R26" i="11"/>
  <c r="S26" i="11"/>
  <c r="V26" i="11" s="1"/>
  <c r="R27" i="11"/>
  <c r="S27" i="11"/>
  <c r="V27" i="11"/>
  <c r="R28" i="11"/>
  <c r="S28" i="11"/>
  <c r="V28" i="11"/>
  <c r="R29" i="11"/>
  <c r="S29" i="11"/>
  <c r="R30" i="11"/>
  <c r="S30" i="11"/>
  <c r="R31" i="11"/>
  <c r="V31" i="11" s="1"/>
  <c r="S31" i="11"/>
  <c r="R39" i="11"/>
  <c r="V39" i="11" s="1"/>
  <c r="S39" i="11"/>
  <c r="R40" i="11"/>
  <c r="S40" i="11"/>
  <c r="R41" i="11"/>
  <c r="V41" i="11" s="1"/>
  <c r="S41" i="11"/>
  <c r="R42" i="11"/>
  <c r="V42" i="11" s="1"/>
  <c r="S42" i="11"/>
  <c r="R43" i="11"/>
  <c r="S43" i="11"/>
  <c r="V43" i="11" s="1"/>
  <c r="R44" i="11"/>
  <c r="S44" i="11"/>
  <c r="R45" i="11"/>
  <c r="V45" i="11" s="1"/>
  <c r="S45" i="11"/>
  <c r="R46" i="11"/>
  <c r="S46" i="11"/>
  <c r="V46" i="11"/>
  <c r="R47" i="11"/>
  <c r="S47" i="11"/>
  <c r="V47" i="11"/>
  <c r="R48" i="11"/>
  <c r="S48" i="11"/>
  <c r="R5" i="130"/>
  <c r="S5" i="130"/>
  <c r="V5" i="130"/>
  <c r="R6" i="130"/>
  <c r="S6" i="130"/>
  <c r="V6" i="130"/>
  <c r="R7" i="130"/>
  <c r="V7" i="130" s="1"/>
  <c r="S7" i="130"/>
  <c r="I8" i="130"/>
  <c r="I16" i="130" s="1"/>
  <c r="I18" i="130" s="1"/>
  <c r="J8" i="130"/>
  <c r="K8" i="130"/>
  <c r="R8" i="130"/>
  <c r="V8" i="130"/>
  <c r="S8" i="130"/>
  <c r="I9" i="130"/>
  <c r="J9" i="130"/>
  <c r="K9" i="130"/>
  <c r="K16" i="130" s="1"/>
  <c r="K18" i="130" s="1"/>
  <c r="K26" i="130" s="1"/>
  <c r="R9" i="130"/>
  <c r="V9" i="130" s="1"/>
  <c r="S9" i="130"/>
  <c r="I10" i="130"/>
  <c r="J10" i="130"/>
  <c r="K10" i="130"/>
  <c r="R10" i="130"/>
  <c r="V10" i="130"/>
  <c r="S10" i="130"/>
  <c r="I11" i="130"/>
  <c r="J11" i="130"/>
  <c r="K11" i="130"/>
  <c r="R11" i="130"/>
  <c r="V11" i="130" s="1"/>
  <c r="S11" i="130"/>
  <c r="I12" i="130"/>
  <c r="J12" i="130"/>
  <c r="K12" i="130"/>
  <c r="R12" i="130"/>
  <c r="S12" i="130"/>
  <c r="V12" i="130"/>
  <c r="I13" i="130"/>
  <c r="J13" i="130"/>
  <c r="K13" i="130"/>
  <c r="R13" i="130"/>
  <c r="V13" i="130" s="1"/>
  <c r="S13" i="130"/>
  <c r="I14" i="130"/>
  <c r="J14" i="130"/>
  <c r="J20" i="130" s="1"/>
  <c r="J22" i="130" s="1"/>
  <c r="K14" i="130"/>
  <c r="K20" i="130"/>
  <c r="K22" i="130" s="1"/>
  <c r="K24" i="130" s="1"/>
  <c r="R14" i="130"/>
  <c r="S14" i="130"/>
  <c r="V14" i="130" s="1"/>
  <c r="I15" i="130"/>
  <c r="I21" i="130" s="1"/>
  <c r="J15" i="130"/>
  <c r="J21" i="130"/>
  <c r="K15" i="130"/>
  <c r="I20" i="130"/>
  <c r="I22" i="130"/>
  <c r="I28" i="130" s="1"/>
  <c r="K21" i="130"/>
  <c r="R22" i="130"/>
  <c r="V22" i="130" s="1"/>
  <c r="S22" i="130"/>
  <c r="R23" i="130"/>
  <c r="V23" i="130" s="1"/>
  <c r="S23" i="130"/>
  <c r="R24" i="130"/>
  <c r="S24" i="130"/>
  <c r="V24" i="130" s="1"/>
  <c r="R25" i="130"/>
  <c r="S25" i="130"/>
  <c r="V25" i="130" s="1"/>
  <c r="R26" i="130"/>
  <c r="V26" i="130" s="1"/>
  <c r="S26" i="130"/>
  <c r="R27" i="130"/>
  <c r="V27" i="130" s="1"/>
  <c r="S27" i="130"/>
  <c r="R28" i="130"/>
  <c r="S28" i="130"/>
  <c r="V28" i="130" s="1"/>
  <c r="R29" i="130"/>
  <c r="S29" i="130"/>
  <c r="V29" i="130"/>
  <c r="R30" i="130"/>
  <c r="V30" i="130" s="1"/>
  <c r="S30" i="130"/>
  <c r="R31" i="130"/>
  <c r="V31" i="130" s="1"/>
  <c r="S31" i="130"/>
  <c r="R39" i="130"/>
  <c r="V39" i="130"/>
  <c r="S39" i="130"/>
  <c r="R40" i="130"/>
  <c r="S40" i="130"/>
  <c r="V40" i="130"/>
  <c r="R41" i="130"/>
  <c r="V41" i="130" s="1"/>
  <c r="S41" i="130"/>
  <c r="R42" i="130"/>
  <c r="V42" i="130" s="1"/>
  <c r="S42" i="130"/>
  <c r="R43" i="130"/>
  <c r="S43" i="130"/>
  <c r="V43" i="130" s="1"/>
  <c r="R44" i="130"/>
  <c r="S44" i="130"/>
  <c r="V44" i="130"/>
  <c r="R45" i="130"/>
  <c r="V45" i="130" s="1"/>
  <c r="S45" i="130"/>
  <c r="R46" i="130"/>
  <c r="V46" i="130" s="1"/>
  <c r="S46" i="130"/>
  <c r="R47" i="130"/>
  <c r="V47" i="130"/>
  <c r="S47" i="130"/>
  <c r="R48" i="130"/>
  <c r="S48" i="130"/>
  <c r="V48" i="130"/>
  <c r="R5" i="129"/>
  <c r="V5" i="129" s="1"/>
  <c r="S5" i="129"/>
  <c r="R6" i="129"/>
  <c r="V6" i="129" s="1"/>
  <c r="S6" i="129"/>
  <c r="R7" i="129"/>
  <c r="S7" i="129"/>
  <c r="V7" i="129"/>
  <c r="I8" i="129"/>
  <c r="I16" i="129" s="1"/>
  <c r="I18" i="129" s="1"/>
  <c r="J8" i="129"/>
  <c r="K8" i="129"/>
  <c r="R8" i="129"/>
  <c r="V8" i="129" s="1"/>
  <c r="S8" i="129"/>
  <c r="I9" i="129"/>
  <c r="J9" i="129"/>
  <c r="K9" i="129"/>
  <c r="R9" i="129"/>
  <c r="V9" i="129"/>
  <c r="S9" i="129"/>
  <c r="I10" i="129"/>
  <c r="J10" i="129"/>
  <c r="K10" i="129"/>
  <c r="R10" i="129"/>
  <c r="V10" i="129" s="1"/>
  <c r="S10" i="129"/>
  <c r="I11" i="129"/>
  <c r="J11" i="129"/>
  <c r="J16" i="129" s="1"/>
  <c r="J18" i="129" s="1"/>
  <c r="K11" i="129"/>
  <c r="R11" i="129"/>
  <c r="S11" i="129"/>
  <c r="V11" i="129" s="1"/>
  <c r="I12" i="129"/>
  <c r="J12" i="129"/>
  <c r="K12" i="129"/>
  <c r="R12" i="129"/>
  <c r="V12" i="129" s="1"/>
  <c r="S12" i="129"/>
  <c r="I13" i="129"/>
  <c r="J13" i="129"/>
  <c r="K13" i="129"/>
  <c r="R13" i="129"/>
  <c r="V13" i="129"/>
  <c r="S13" i="129"/>
  <c r="I14" i="129"/>
  <c r="J14" i="129"/>
  <c r="K14" i="129"/>
  <c r="K20" i="129" s="1"/>
  <c r="K22" i="129" s="1"/>
  <c r="K24" i="129" s="1"/>
  <c r="R14" i="129"/>
  <c r="S14" i="129"/>
  <c r="V14" i="129" s="1"/>
  <c r="I15" i="129"/>
  <c r="I21" i="129" s="1"/>
  <c r="J15" i="129"/>
  <c r="J21" i="129"/>
  <c r="K15" i="129"/>
  <c r="I20" i="129"/>
  <c r="J20" i="129"/>
  <c r="J22" i="129" s="1"/>
  <c r="K21" i="129"/>
  <c r="R22" i="129"/>
  <c r="V22" i="129" s="1"/>
  <c r="S22" i="129"/>
  <c r="R23" i="129"/>
  <c r="V23" i="129" s="1"/>
  <c r="S23" i="129"/>
  <c r="R24" i="129"/>
  <c r="V24" i="129" s="1"/>
  <c r="S24" i="129"/>
  <c r="R25" i="129"/>
  <c r="S25" i="129"/>
  <c r="V25" i="129" s="1"/>
  <c r="R26" i="129"/>
  <c r="V26" i="129" s="1"/>
  <c r="S26" i="129"/>
  <c r="R27" i="129"/>
  <c r="V27" i="129" s="1"/>
  <c r="S27" i="129"/>
  <c r="K28" i="129"/>
  <c r="R28" i="129"/>
  <c r="S28" i="129"/>
  <c r="R29" i="129"/>
  <c r="V29" i="129"/>
  <c r="S29" i="129"/>
  <c r="R30" i="129"/>
  <c r="S30" i="129"/>
  <c r="V30" i="129"/>
  <c r="R31" i="129"/>
  <c r="V31" i="129" s="1"/>
  <c r="S31" i="129"/>
  <c r="R39" i="129"/>
  <c r="V39" i="129" s="1"/>
  <c r="S39" i="129"/>
  <c r="R40" i="129"/>
  <c r="S40" i="129"/>
  <c r="V40" i="129"/>
  <c r="R41" i="129"/>
  <c r="S41" i="129"/>
  <c r="V41" i="129"/>
  <c r="R42" i="129"/>
  <c r="V42" i="129" s="1"/>
  <c r="S42" i="129"/>
  <c r="R43" i="129"/>
  <c r="S43" i="129"/>
  <c r="R44" i="129"/>
  <c r="V44" i="129" s="1"/>
  <c r="S44" i="129"/>
  <c r="R45" i="129"/>
  <c r="V45" i="129" s="1"/>
  <c r="S45" i="129"/>
  <c r="R46" i="129"/>
  <c r="V46" i="129"/>
  <c r="S46" i="129"/>
  <c r="R47" i="129"/>
  <c r="V47" i="129"/>
  <c r="S47" i="129"/>
  <c r="R48" i="129"/>
  <c r="S48" i="129"/>
  <c r="V48" i="129"/>
  <c r="R5" i="18"/>
  <c r="V5" i="18" s="1"/>
  <c r="S5" i="18"/>
  <c r="R6" i="18"/>
  <c r="V6" i="18" s="1"/>
  <c r="S6" i="18"/>
  <c r="R7" i="18"/>
  <c r="V7" i="18"/>
  <c r="S7" i="18"/>
  <c r="I8" i="18"/>
  <c r="J8" i="18"/>
  <c r="K8" i="18"/>
  <c r="R8" i="18"/>
  <c r="V8" i="18" s="1"/>
  <c r="S8" i="18"/>
  <c r="I9" i="18"/>
  <c r="J9" i="18"/>
  <c r="K9" i="18"/>
  <c r="R9" i="18"/>
  <c r="S9" i="18"/>
  <c r="V9" i="18" s="1"/>
  <c r="I10" i="18"/>
  <c r="J10" i="18"/>
  <c r="K10" i="18"/>
  <c r="R10" i="18"/>
  <c r="V10" i="18" s="1"/>
  <c r="S10" i="18"/>
  <c r="I11" i="18"/>
  <c r="J11" i="18"/>
  <c r="K11" i="18"/>
  <c r="R11" i="18"/>
  <c r="S11" i="18"/>
  <c r="V11" i="18"/>
  <c r="I12" i="18"/>
  <c r="J12" i="18"/>
  <c r="K12" i="18"/>
  <c r="R12" i="18"/>
  <c r="V12" i="18" s="1"/>
  <c r="S12" i="18"/>
  <c r="I13" i="18"/>
  <c r="J13" i="18"/>
  <c r="K13" i="18"/>
  <c r="R13" i="18"/>
  <c r="S13" i="18"/>
  <c r="V13" i="18" s="1"/>
  <c r="I14" i="18"/>
  <c r="J14" i="18"/>
  <c r="J20" i="18"/>
  <c r="K14" i="18"/>
  <c r="K20" i="18" s="1"/>
  <c r="K22" i="18" s="1"/>
  <c r="R14" i="18"/>
  <c r="S14" i="18"/>
  <c r="V14" i="18" s="1"/>
  <c r="I15" i="18"/>
  <c r="J15" i="18"/>
  <c r="J21" i="18"/>
  <c r="K15" i="18"/>
  <c r="K21" i="18" s="1"/>
  <c r="I20" i="18"/>
  <c r="I21" i="18"/>
  <c r="R22" i="18"/>
  <c r="V22" i="18"/>
  <c r="S22" i="18"/>
  <c r="R23" i="18"/>
  <c r="S23" i="18"/>
  <c r="V23" i="18" s="1"/>
  <c r="R24" i="18"/>
  <c r="S24" i="18"/>
  <c r="V24" i="18"/>
  <c r="R25" i="18"/>
  <c r="V25" i="18" s="1"/>
  <c r="S25" i="18"/>
  <c r="R26" i="18"/>
  <c r="V26" i="18" s="1"/>
  <c r="S26" i="18"/>
  <c r="R27" i="18"/>
  <c r="S27" i="18"/>
  <c r="V27" i="18" s="1"/>
  <c r="R28" i="18"/>
  <c r="V28" i="18" s="1"/>
  <c r="S28" i="18"/>
  <c r="R29" i="18"/>
  <c r="V29" i="18" s="1"/>
  <c r="S29" i="18"/>
  <c r="R30" i="18"/>
  <c r="V30" i="18" s="1"/>
  <c r="S30" i="18"/>
  <c r="R31" i="18"/>
  <c r="S31" i="18"/>
  <c r="V31" i="18" s="1"/>
  <c r="R39" i="18"/>
  <c r="S39" i="18"/>
  <c r="V39" i="18" s="1"/>
  <c r="R40" i="18"/>
  <c r="V40" i="18" s="1"/>
  <c r="S40" i="18"/>
  <c r="R41" i="18"/>
  <c r="V41" i="18" s="1"/>
  <c r="S41" i="18"/>
  <c r="R42" i="18"/>
  <c r="S42" i="18"/>
  <c r="V42" i="18" s="1"/>
  <c r="R43" i="18"/>
  <c r="V43" i="18" s="1"/>
  <c r="S43" i="18"/>
  <c r="R44" i="18"/>
  <c r="V44" i="18" s="1"/>
  <c r="S44" i="18"/>
  <c r="R45" i="18"/>
  <c r="S45" i="18"/>
  <c r="R46" i="18"/>
  <c r="S46" i="18"/>
  <c r="V46" i="18" s="1"/>
  <c r="R47" i="18"/>
  <c r="S47" i="18"/>
  <c r="V47" i="18" s="1"/>
  <c r="R48" i="18"/>
  <c r="V48" i="18" s="1"/>
  <c r="S48" i="18"/>
  <c r="R5" i="22"/>
  <c r="V5" i="22" s="1"/>
  <c r="S5" i="22"/>
  <c r="R6" i="22"/>
  <c r="S6" i="22"/>
  <c r="V6" i="22" s="1"/>
  <c r="R7" i="22"/>
  <c r="V7" i="22" s="1"/>
  <c r="S7" i="22"/>
  <c r="I8" i="22"/>
  <c r="J8" i="22"/>
  <c r="K8" i="22"/>
  <c r="R8" i="22"/>
  <c r="V8" i="22" s="1"/>
  <c r="S8" i="22"/>
  <c r="I9" i="22"/>
  <c r="J9" i="22"/>
  <c r="K9" i="22"/>
  <c r="R9" i="22"/>
  <c r="S9" i="22"/>
  <c r="V9" i="22" s="1"/>
  <c r="I10" i="22"/>
  <c r="I16" i="22" s="1"/>
  <c r="I18" i="22" s="1"/>
  <c r="J10" i="22"/>
  <c r="K10" i="22"/>
  <c r="R10" i="22"/>
  <c r="V10" i="22" s="1"/>
  <c r="S10" i="22"/>
  <c r="I11" i="22"/>
  <c r="J11" i="22"/>
  <c r="K11" i="22"/>
  <c r="R11" i="22"/>
  <c r="V11" i="22" s="1"/>
  <c r="S11" i="22"/>
  <c r="I12" i="22"/>
  <c r="J12" i="22"/>
  <c r="K12" i="22"/>
  <c r="R12" i="22"/>
  <c r="V12" i="22"/>
  <c r="S12" i="22"/>
  <c r="I13" i="22"/>
  <c r="J13" i="22"/>
  <c r="K13" i="22"/>
  <c r="R13" i="22"/>
  <c r="S13" i="22"/>
  <c r="V13" i="22" s="1"/>
  <c r="I14" i="22"/>
  <c r="J14" i="22"/>
  <c r="K14" i="22"/>
  <c r="K20" i="22"/>
  <c r="R14" i="22"/>
  <c r="V14" i="22" s="1"/>
  <c r="S14" i="22"/>
  <c r="I15" i="22"/>
  <c r="I21" i="22" s="1"/>
  <c r="J15" i="22"/>
  <c r="K15" i="22"/>
  <c r="K21" i="22"/>
  <c r="I20" i="22"/>
  <c r="J20" i="22"/>
  <c r="J22" i="22" s="1"/>
  <c r="J28" i="22" s="1"/>
  <c r="J21" i="22"/>
  <c r="R22" i="22"/>
  <c r="S22" i="22"/>
  <c r="V22" i="22" s="1"/>
  <c r="R23" i="22"/>
  <c r="S23" i="22"/>
  <c r="V23" i="22"/>
  <c r="R24" i="22"/>
  <c r="V24" i="22" s="1"/>
  <c r="S24" i="22"/>
  <c r="R25" i="22"/>
  <c r="S25" i="22"/>
  <c r="R26" i="22"/>
  <c r="S26" i="22"/>
  <c r="V26" i="22" s="1"/>
  <c r="R27" i="22"/>
  <c r="S27" i="22"/>
  <c r="V27" i="22" s="1"/>
  <c r="R28" i="22"/>
  <c r="V28" i="22" s="1"/>
  <c r="S28" i="22"/>
  <c r="R29" i="22"/>
  <c r="V29" i="22"/>
  <c r="S29" i="22"/>
  <c r="R30" i="22"/>
  <c r="V30" i="22"/>
  <c r="S30" i="22"/>
  <c r="R31" i="22"/>
  <c r="S31" i="22"/>
  <c r="V31" i="22"/>
  <c r="R39" i="22"/>
  <c r="V39" i="22" s="1"/>
  <c r="S39" i="22"/>
  <c r="R40" i="22"/>
  <c r="V40" i="22"/>
  <c r="S40" i="22"/>
  <c r="R41" i="22"/>
  <c r="S41" i="22"/>
  <c r="V41" i="22"/>
  <c r="R42" i="22"/>
  <c r="S42" i="22"/>
  <c r="V42" i="22"/>
  <c r="R43" i="22"/>
  <c r="V43" i="22" s="1"/>
  <c r="S43" i="22"/>
  <c r="R44" i="22"/>
  <c r="V44" i="22" s="1"/>
  <c r="S44" i="22"/>
  <c r="R45" i="22"/>
  <c r="S45" i="22"/>
  <c r="V45" i="22" s="1"/>
  <c r="R46" i="22"/>
  <c r="S46" i="22"/>
  <c r="V46" i="22"/>
  <c r="R47" i="22"/>
  <c r="V47" i="22" s="1"/>
  <c r="S47" i="22"/>
  <c r="R48" i="22"/>
  <c r="V48" i="22" s="1"/>
  <c r="S48" i="22"/>
  <c r="B4" i="21"/>
  <c r="C4" i="21"/>
  <c r="D4" i="21"/>
  <c r="E4" i="21"/>
  <c r="F4" i="21"/>
  <c r="G4" i="21"/>
  <c r="B5" i="21"/>
  <c r="C5" i="21"/>
  <c r="D5" i="21"/>
  <c r="E5" i="21"/>
  <c r="F5" i="21"/>
  <c r="G5" i="21"/>
  <c r="R5" i="21"/>
  <c r="S5" i="21"/>
  <c r="V5" i="21" s="1"/>
  <c r="B6" i="21"/>
  <c r="C6" i="21"/>
  <c r="D6" i="21"/>
  <c r="E6" i="21"/>
  <c r="F6" i="21"/>
  <c r="G6" i="21"/>
  <c r="R6" i="21"/>
  <c r="V6" i="21" s="1"/>
  <c r="S6" i="21"/>
  <c r="B7" i="21"/>
  <c r="C7" i="21"/>
  <c r="D7" i="21"/>
  <c r="E7" i="21"/>
  <c r="F7" i="21"/>
  <c r="G7" i="21"/>
  <c r="R7" i="21"/>
  <c r="V7" i="21" s="1"/>
  <c r="S7" i="21"/>
  <c r="B8" i="21"/>
  <c r="C8" i="21"/>
  <c r="D8" i="21"/>
  <c r="K8" i="21"/>
  <c r="E8" i="21"/>
  <c r="F8" i="21"/>
  <c r="G8" i="21"/>
  <c r="J8" i="21"/>
  <c r="R8" i="21"/>
  <c r="V8" i="21" s="1"/>
  <c r="S8" i="21"/>
  <c r="B9" i="21"/>
  <c r="C9" i="21"/>
  <c r="D9" i="21"/>
  <c r="E9" i="21"/>
  <c r="I9" i="21" s="1"/>
  <c r="F9" i="21"/>
  <c r="J9" i="21" s="1"/>
  <c r="G9" i="21"/>
  <c r="K9" i="21"/>
  <c r="R9" i="21"/>
  <c r="V9" i="21" s="1"/>
  <c r="S9" i="21"/>
  <c r="B10" i="21"/>
  <c r="C10" i="21"/>
  <c r="D10" i="21"/>
  <c r="K10" i="21"/>
  <c r="E10" i="21"/>
  <c r="I10" i="21" s="1"/>
  <c r="F10" i="21"/>
  <c r="J10" i="21" s="1"/>
  <c r="G10" i="21"/>
  <c r="R10" i="21"/>
  <c r="V10" i="21" s="1"/>
  <c r="S10" i="21"/>
  <c r="B11" i="21"/>
  <c r="I11" i="21" s="1"/>
  <c r="C11" i="21"/>
  <c r="D11" i="21"/>
  <c r="E11" i="21"/>
  <c r="F11" i="21"/>
  <c r="J11" i="21" s="1"/>
  <c r="G11" i="21"/>
  <c r="K11" i="21"/>
  <c r="R11" i="21"/>
  <c r="V11" i="21" s="1"/>
  <c r="S11" i="21"/>
  <c r="B12" i="21"/>
  <c r="C12" i="21"/>
  <c r="D12" i="21"/>
  <c r="K12" i="21"/>
  <c r="E12" i="21"/>
  <c r="F12" i="21"/>
  <c r="G12" i="21"/>
  <c r="J12" i="21"/>
  <c r="R12" i="21"/>
  <c r="V12" i="21" s="1"/>
  <c r="S12" i="21"/>
  <c r="B13" i="21"/>
  <c r="C13" i="21"/>
  <c r="D13" i="21"/>
  <c r="E13" i="21"/>
  <c r="I13" i="21" s="1"/>
  <c r="F13" i="21"/>
  <c r="J13" i="21" s="1"/>
  <c r="G13" i="21"/>
  <c r="K13" i="21"/>
  <c r="R13" i="21"/>
  <c r="V13" i="21" s="1"/>
  <c r="S13" i="21"/>
  <c r="B14" i="21"/>
  <c r="C14" i="21"/>
  <c r="D14" i="21"/>
  <c r="K14" i="21"/>
  <c r="K20" i="21"/>
  <c r="E14" i="21"/>
  <c r="I14" i="21" s="1"/>
  <c r="I20" i="21" s="1"/>
  <c r="F14" i="21"/>
  <c r="G14" i="21"/>
  <c r="R14" i="21"/>
  <c r="S14" i="21"/>
  <c r="V14" i="21" s="1"/>
  <c r="B15" i="21"/>
  <c r="C15" i="21"/>
  <c r="D15" i="21"/>
  <c r="E15" i="21"/>
  <c r="I15" i="21" s="1"/>
  <c r="I21" i="21" s="1"/>
  <c r="F15" i="21"/>
  <c r="J15" i="21" s="1"/>
  <c r="J21" i="21" s="1"/>
  <c r="G15" i="21"/>
  <c r="K15" i="21"/>
  <c r="K21" i="21" s="1"/>
  <c r="R22" i="21"/>
  <c r="S22" i="21"/>
  <c r="V22" i="21" s="1"/>
  <c r="R23" i="21"/>
  <c r="S23" i="21"/>
  <c r="V23" i="21"/>
  <c r="R24" i="21"/>
  <c r="V24" i="21" s="1"/>
  <c r="S24" i="21"/>
  <c r="R25" i="21"/>
  <c r="V25" i="21" s="1"/>
  <c r="S25" i="21"/>
  <c r="R26" i="21"/>
  <c r="S26" i="21"/>
  <c r="V26" i="21" s="1"/>
  <c r="R27" i="21"/>
  <c r="S27" i="21"/>
  <c r="V27" i="21" s="1"/>
  <c r="R28" i="21"/>
  <c r="V28" i="21" s="1"/>
  <c r="S28" i="21"/>
  <c r="R29" i="21"/>
  <c r="S29" i="21"/>
  <c r="R30" i="21"/>
  <c r="S30" i="21"/>
  <c r="R31" i="21"/>
  <c r="V31" i="21"/>
  <c r="S31" i="21"/>
  <c r="R39" i="21"/>
  <c r="S39" i="21"/>
  <c r="V39" i="21" s="1"/>
  <c r="R40" i="21"/>
  <c r="S40" i="21"/>
  <c r="R41" i="21"/>
  <c r="V41" i="21"/>
  <c r="S41" i="21"/>
  <c r="R42" i="21"/>
  <c r="S42" i="21"/>
  <c r="V42" i="21" s="1"/>
  <c r="R43" i="21"/>
  <c r="S43" i="21"/>
  <c r="V43" i="21"/>
  <c r="R44" i="21"/>
  <c r="V44" i="21" s="1"/>
  <c r="S44" i="21"/>
  <c r="R45" i="21"/>
  <c r="S45" i="21"/>
  <c r="R46" i="21"/>
  <c r="S46" i="21"/>
  <c r="V46" i="21" s="1"/>
  <c r="R47" i="21"/>
  <c r="V47" i="21" s="1"/>
  <c r="S47" i="21"/>
  <c r="R48" i="21"/>
  <c r="V48" i="21" s="1"/>
  <c r="S48" i="21"/>
  <c r="R114" i="21"/>
  <c r="V114" i="21" s="1"/>
  <c r="W114" i="21" s="1"/>
  <c r="W124" i="21" s="1"/>
  <c r="S114" i="21"/>
  <c r="X114" i="21"/>
  <c r="X124" i="21"/>
  <c r="R115" i="21"/>
  <c r="S115" i="21"/>
  <c r="V115" i="21"/>
  <c r="W115" i="21" s="1"/>
  <c r="X115" i="21" s="1"/>
  <c r="R116" i="21"/>
  <c r="V116" i="21"/>
  <c r="W116" i="21"/>
  <c r="X116" i="21" s="1"/>
  <c r="S116" i="21"/>
  <c r="R117" i="21"/>
  <c r="V117" i="21" s="1"/>
  <c r="W117" i="21" s="1"/>
  <c r="X117" i="21" s="1"/>
  <c r="S117" i="21"/>
  <c r="R118" i="21"/>
  <c r="V118" i="21" s="1"/>
  <c r="S118" i="21"/>
  <c r="W118" i="21"/>
  <c r="X118" i="21"/>
  <c r="R119" i="21"/>
  <c r="S119" i="21"/>
  <c r="V119" i="21"/>
  <c r="W119" i="21" s="1"/>
  <c r="X119" i="21" s="1"/>
  <c r="R120" i="21"/>
  <c r="S120" i="21"/>
  <c r="R121" i="21"/>
  <c r="S121" i="21"/>
  <c r="R122" i="21"/>
  <c r="S122" i="21"/>
  <c r="V122" i="21" s="1"/>
  <c r="W122" i="21" s="1"/>
  <c r="X122" i="21" s="1"/>
  <c r="R123" i="21"/>
  <c r="S123" i="21"/>
  <c r="V123" i="21"/>
  <c r="W123" i="21" s="1"/>
  <c r="X123" i="21" s="1"/>
  <c r="X125" i="21"/>
  <c r="R110" i="21" s="1"/>
  <c r="R131" i="21"/>
  <c r="S131" i="21"/>
  <c r="R132" i="21"/>
  <c r="S132" i="21"/>
  <c r="V132" i="21"/>
  <c r="R133" i="21"/>
  <c r="V133" i="21" s="1"/>
  <c r="S133" i="21"/>
  <c r="R134" i="21"/>
  <c r="S134" i="21"/>
  <c r="R135" i="21"/>
  <c r="V135" i="21" s="1"/>
  <c r="S135" i="21"/>
  <c r="R136" i="21"/>
  <c r="S136" i="21"/>
  <c r="R137" i="21"/>
  <c r="S137" i="21"/>
  <c r="V137" i="21"/>
  <c r="R138" i="21"/>
  <c r="V138" i="21"/>
  <c r="S138" i="21"/>
  <c r="R139" i="21"/>
  <c r="V139" i="21"/>
  <c r="S139" i="21"/>
  <c r="R140" i="21"/>
  <c r="S140" i="21"/>
  <c r="R5" i="20"/>
  <c r="S5" i="20"/>
  <c r="R6" i="20"/>
  <c r="V6" i="20"/>
  <c r="S6" i="20"/>
  <c r="R7" i="20"/>
  <c r="V7" i="20" s="1"/>
  <c r="S7" i="20"/>
  <c r="I8" i="20"/>
  <c r="I16" i="20" s="1"/>
  <c r="I18" i="20" s="1"/>
  <c r="J8" i="20"/>
  <c r="K8" i="20"/>
  <c r="R8" i="20"/>
  <c r="S8" i="20"/>
  <c r="V8" i="20"/>
  <c r="I9" i="20"/>
  <c r="J9" i="20"/>
  <c r="K9" i="20"/>
  <c r="R9" i="20"/>
  <c r="V9" i="20" s="1"/>
  <c r="S9" i="20"/>
  <c r="I10" i="20"/>
  <c r="J10" i="20"/>
  <c r="J16" i="20" s="1"/>
  <c r="J18" i="20" s="1"/>
  <c r="K10" i="20"/>
  <c r="R10" i="20"/>
  <c r="V10" i="20" s="1"/>
  <c r="S10" i="20"/>
  <c r="I11" i="20"/>
  <c r="J11" i="20"/>
  <c r="K11" i="20"/>
  <c r="R11" i="20"/>
  <c r="S11" i="20"/>
  <c r="V11" i="20"/>
  <c r="I12" i="20"/>
  <c r="J12" i="20"/>
  <c r="K12" i="20"/>
  <c r="R12" i="20"/>
  <c r="S12" i="20"/>
  <c r="I13" i="20"/>
  <c r="J13" i="20"/>
  <c r="K13" i="20"/>
  <c r="R13" i="20"/>
  <c r="V13" i="20" s="1"/>
  <c r="S13" i="20"/>
  <c r="I14" i="20"/>
  <c r="J14" i="20"/>
  <c r="J20" i="20"/>
  <c r="K14" i="20"/>
  <c r="K20" i="20" s="1"/>
  <c r="R14" i="20"/>
  <c r="S14" i="20"/>
  <c r="V14" i="20"/>
  <c r="I15" i="20"/>
  <c r="I21" i="20"/>
  <c r="J15" i="20"/>
  <c r="K15" i="20"/>
  <c r="K21" i="20" s="1"/>
  <c r="I20" i="20"/>
  <c r="J21" i="20"/>
  <c r="R22" i="20"/>
  <c r="S22" i="20"/>
  <c r="V22" i="20" s="1"/>
  <c r="R23" i="20"/>
  <c r="V23" i="20" s="1"/>
  <c r="S23" i="20"/>
  <c r="R24" i="20"/>
  <c r="S24" i="20"/>
  <c r="V24" i="20" s="1"/>
  <c r="R25" i="20"/>
  <c r="S25" i="20"/>
  <c r="R26" i="20"/>
  <c r="V26" i="20"/>
  <c r="S26" i="20"/>
  <c r="R27" i="20"/>
  <c r="V27" i="20"/>
  <c r="S27" i="20"/>
  <c r="R28" i="20"/>
  <c r="V28" i="20"/>
  <c r="S28" i="20"/>
  <c r="R29" i="20"/>
  <c r="S29" i="20"/>
  <c r="V29" i="20"/>
  <c r="R30" i="20"/>
  <c r="V30" i="20" s="1"/>
  <c r="S30" i="20"/>
  <c r="R31" i="20"/>
  <c r="V31" i="20" s="1"/>
  <c r="S31" i="20"/>
  <c r="R39" i="20"/>
  <c r="S39" i="20"/>
  <c r="V39" i="20" s="1"/>
  <c r="R40" i="20"/>
  <c r="V40" i="20" s="1"/>
  <c r="S40" i="20"/>
  <c r="R41" i="20"/>
  <c r="V41" i="20" s="1"/>
  <c r="S41" i="20"/>
  <c r="R42" i="20"/>
  <c r="V42" i="20"/>
  <c r="S42" i="20"/>
  <c r="R43" i="20"/>
  <c r="V43" i="20"/>
  <c r="S43" i="20"/>
  <c r="R44" i="20"/>
  <c r="S44" i="20"/>
  <c r="V44" i="20"/>
  <c r="R45" i="20"/>
  <c r="V45" i="20" s="1"/>
  <c r="S45" i="20"/>
  <c r="R46" i="20"/>
  <c r="S46" i="20"/>
  <c r="R47" i="20"/>
  <c r="V47" i="20" s="1"/>
  <c r="S47" i="20"/>
  <c r="R48" i="20"/>
  <c r="V48" i="20" s="1"/>
  <c r="S48" i="20"/>
  <c r="R5" i="19"/>
  <c r="V5" i="19" s="1"/>
  <c r="S5" i="19"/>
  <c r="R6" i="19"/>
  <c r="S6" i="19"/>
  <c r="V6" i="19" s="1"/>
  <c r="R7" i="19"/>
  <c r="V7" i="19" s="1"/>
  <c r="S7" i="19"/>
  <c r="I8" i="19"/>
  <c r="J8" i="19"/>
  <c r="K8" i="19"/>
  <c r="R8" i="19"/>
  <c r="S8" i="19"/>
  <c r="V8" i="19" s="1"/>
  <c r="I9" i="19"/>
  <c r="J9" i="19"/>
  <c r="J16" i="19" s="1"/>
  <c r="J18" i="19" s="1"/>
  <c r="K9" i="19"/>
  <c r="R9" i="19"/>
  <c r="S9" i="19"/>
  <c r="V9" i="19"/>
  <c r="I10" i="19"/>
  <c r="I16" i="19" s="1"/>
  <c r="I18" i="19" s="1"/>
  <c r="J10" i="19"/>
  <c r="K10" i="19"/>
  <c r="R10" i="19"/>
  <c r="V10" i="19" s="1"/>
  <c r="S10" i="19"/>
  <c r="I11" i="19"/>
  <c r="J11" i="19"/>
  <c r="K11" i="19"/>
  <c r="R11" i="19"/>
  <c r="V11" i="19" s="1"/>
  <c r="S11" i="19"/>
  <c r="I12" i="19"/>
  <c r="J12" i="19"/>
  <c r="K12" i="19"/>
  <c r="R12" i="19"/>
  <c r="V12" i="19"/>
  <c r="S12" i="19"/>
  <c r="I13" i="19"/>
  <c r="J13" i="19"/>
  <c r="K13" i="19"/>
  <c r="R13" i="19"/>
  <c r="V13" i="19" s="1"/>
  <c r="S13" i="19"/>
  <c r="I14" i="19"/>
  <c r="J14" i="19"/>
  <c r="K14" i="19"/>
  <c r="K20" i="19"/>
  <c r="K22" i="19" s="1"/>
  <c r="R14" i="19"/>
  <c r="V14" i="19"/>
  <c r="S14" i="19"/>
  <c r="I15" i="19"/>
  <c r="I21" i="19"/>
  <c r="J15" i="19"/>
  <c r="J21" i="19" s="1"/>
  <c r="K15" i="19"/>
  <c r="K21" i="19"/>
  <c r="I20" i="19"/>
  <c r="J20" i="19"/>
  <c r="J22" i="19" s="1"/>
  <c r="R22" i="19"/>
  <c r="V22" i="19" s="1"/>
  <c r="S22" i="19"/>
  <c r="R23" i="19"/>
  <c r="V23" i="19" s="1"/>
  <c r="S23" i="19"/>
  <c r="R24" i="19"/>
  <c r="V24" i="19" s="1"/>
  <c r="S24" i="19"/>
  <c r="R25" i="19"/>
  <c r="S25" i="19"/>
  <c r="V25" i="19"/>
  <c r="R26" i="19"/>
  <c r="V26" i="19" s="1"/>
  <c r="S26" i="19"/>
  <c r="R27" i="19"/>
  <c r="V27" i="19"/>
  <c r="S27" i="19"/>
  <c r="R28" i="19"/>
  <c r="S28" i="19"/>
  <c r="V28" i="19" s="1"/>
  <c r="R29" i="19"/>
  <c r="V29" i="19"/>
  <c r="S29" i="19"/>
  <c r="R30" i="19"/>
  <c r="V30" i="19" s="1"/>
  <c r="S30" i="19"/>
  <c r="R31" i="19"/>
  <c r="V31" i="19" s="1"/>
  <c r="S31" i="19"/>
  <c r="R39" i="19"/>
  <c r="V39" i="19" s="1"/>
  <c r="S39" i="19"/>
  <c r="R40" i="19"/>
  <c r="S40" i="19"/>
  <c r="V40" i="19" s="1"/>
  <c r="R41" i="19"/>
  <c r="V41" i="19" s="1"/>
  <c r="S41" i="19"/>
  <c r="R42" i="19"/>
  <c r="V42" i="19" s="1"/>
  <c r="S42" i="19"/>
  <c r="R43" i="19"/>
  <c r="V43" i="19"/>
  <c r="S43" i="19"/>
  <c r="R44" i="19"/>
  <c r="V44" i="19"/>
  <c r="S44" i="19"/>
  <c r="R45" i="19"/>
  <c r="S45" i="19"/>
  <c r="V45" i="19"/>
  <c r="R46" i="19"/>
  <c r="V46" i="19" s="1"/>
  <c r="S46" i="19"/>
  <c r="R47" i="19"/>
  <c r="V47" i="19" s="1"/>
  <c r="S47" i="19"/>
  <c r="R48" i="19"/>
  <c r="S48" i="19"/>
  <c r="V48" i="19" s="1"/>
  <c r="R5" i="15"/>
  <c r="V5" i="15" s="1"/>
  <c r="S5" i="15"/>
  <c r="R6" i="15"/>
  <c r="V6" i="15"/>
  <c r="S6" i="15"/>
  <c r="R7" i="15"/>
  <c r="S7" i="15"/>
  <c r="V7" i="15" s="1"/>
  <c r="I8" i="15"/>
  <c r="J8" i="15"/>
  <c r="J16" i="15" s="1"/>
  <c r="J18" i="15" s="1"/>
  <c r="K8" i="15"/>
  <c r="R8" i="15"/>
  <c r="V8" i="15" s="1"/>
  <c r="S8" i="15"/>
  <c r="I9" i="15"/>
  <c r="J9" i="15"/>
  <c r="K9" i="15"/>
  <c r="R9" i="15"/>
  <c r="V9" i="15" s="1"/>
  <c r="S9" i="15"/>
  <c r="I10" i="15"/>
  <c r="J10" i="15"/>
  <c r="K10" i="15"/>
  <c r="R10" i="15"/>
  <c r="V10" i="15" s="1"/>
  <c r="S10" i="15"/>
  <c r="I11" i="15"/>
  <c r="J11" i="15"/>
  <c r="K11" i="15"/>
  <c r="R11" i="15"/>
  <c r="V11" i="15"/>
  <c r="S11" i="15"/>
  <c r="I12" i="15"/>
  <c r="J12" i="15"/>
  <c r="K12" i="15"/>
  <c r="R12" i="15"/>
  <c r="V12" i="15" s="1"/>
  <c r="S12" i="15"/>
  <c r="I13" i="15"/>
  <c r="J13" i="15"/>
  <c r="K13" i="15"/>
  <c r="R13" i="15"/>
  <c r="V13" i="15" s="1"/>
  <c r="S13" i="15"/>
  <c r="I14" i="15"/>
  <c r="J14" i="15"/>
  <c r="K14" i="15"/>
  <c r="K20" i="15" s="1"/>
  <c r="K22" i="15" s="1"/>
  <c r="R14" i="15"/>
  <c r="V14" i="15"/>
  <c r="S14" i="15"/>
  <c r="I15" i="15"/>
  <c r="I21" i="15" s="1"/>
  <c r="J15" i="15"/>
  <c r="K15" i="15"/>
  <c r="K21" i="15"/>
  <c r="I20" i="15"/>
  <c r="J20" i="15"/>
  <c r="J21" i="15"/>
  <c r="J22" i="15" s="1"/>
  <c r="R22" i="15"/>
  <c r="V22" i="15" s="1"/>
  <c r="S22" i="15"/>
  <c r="R23" i="15"/>
  <c r="S23" i="15"/>
  <c r="V23" i="15"/>
  <c r="R24" i="15"/>
  <c r="V24" i="15" s="1"/>
  <c r="S24" i="15"/>
  <c r="R25" i="15"/>
  <c r="V25" i="15" s="1"/>
  <c r="S25" i="15"/>
  <c r="R26" i="15"/>
  <c r="S26" i="15"/>
  <c r="V26" i="15"/>
  <c r="R27" i="15"/>
  <c r="V27" i="15"/>
  <c r="S27" i="15"/>
  <c r="R28" i="15"/>
  <c r="V28" i="15" s="1"/>
  <c r="S28" i="15"/>
  <c r="R29" i="15"/>
  <c r="V29" i="15" s="1"/>
  <c r="S29" i="15"/>
  <c r="R30" i="15"/>
  <c r="V30" i="15" s="1"/>
  <c r="S30" i="15"/>
  <c r="R31" i="15"/>
  <c r="S31" i="15"/>
  <c r="V31" i="15"/>
  <c r="R39" i="15"/>
  <c r="V39" i="15" s="1"/>
  <c r="S39" i="15"/>
  <c r="R40" i="15"/>
  <c r="V40" i="15"/>
  <c r="S40" i="15"/>
  <c r="R41" i="15"/>
  <c r="S41" i="15"/>
  <c r="V41" i="15" s="1"/>
  <c r="R42" i="15"/>
  <c r="S42" i="15"/>
  <c r="V42" i="15" s="1"/>
  <c r="R43" i="15"/>
  <c r="V43" i="15" s="1"/>
  <c r="S43" i="15"/>
  <c r="R44" i="15"/>
  <c r="V44" i="15" s="1"/>
  <c r="S44" i="15"/>
  <c r="R45" i="15"/>
  <c r="V45" i="15" s="1"/>
  <c r="S45" i="15"/>
  <c r="R46" i="15"/>
  <c r="S46" i="15"/>
  <c r="V46" i="15"/>
  <c r="R47" i="15"/>
  <c r="V47" i="15" s="1"/>
  <c r="S47" i="15"/>
  <c r="R48" i="15"/>
  <c r="V48" i="15"/>
  <c r="S48" i="15"/>
  <c r="R5" i="17"/>
  <c r="S5" i="17"/>
  <c r="V5" i="17" s="1"/>
  <c r="R6" i="17"/>
  <c r="V6" i="17"/>
  <c r="S6" i="17"/>
  <c r="R7" i="17"/>
  <c r="V7" i="17" s="1"/>
  <c r="S7" i="17"/>
  <c r="I8" i="17"/>
  <c r="J8" i="17"/>
  <c r="J16" i="17" s="1"/>
  <c r="J18" i="17" s="1"/>
  <c r="K8" i="17"/>
  <c r="R8" i="17"/>
  <c r="V8" i="17" s="1"/>
  <c r="S8" i="17"/>
  <c r="I9" i="17"/>
  <c r="J9" i="17"/>
  <c r="K9" i="17"/>
  <c r="R9" i="17"/>
  <c r="V9" i="17" s="1"/>
  <c r="S9" i="17"/>
  <c r="I10" i="17"/>
  <c r="J10" i="17"/>
  <c r="K10" i="17"/>
  <c r="R10" i="17"/>
  <c r="S10" i="17"/>
  <c r="V10" i="17" s="1"/>
  <c r="I11" i="17"/>
  <c r="J11" i="17"/>
  <c r="K11" i="17"/>
  <c r="R11" i="17"/>
  <c r="V11" i="17" s="1"/>
  <c r="S11" i="17"/>
  <c r="I12" i="17"/>
  <c r="I16" i="17" s="1"/>
  <c r="I18" i="17" s="1"/>
  <c r="J12" i="17"/>
  <c r="K12" i="17"/>
  <c r="R12" i="17"/>
  <c r="V12" i="17" s="1"/>
  <c r="S12" i="17"/>
  <c r="I13" i="17"/>
  <c r="J13" i="17"/>
  <c r="K13" i="17"/>
  <c r="R13" i="17"/>
  <c r="V13" i="17" s="1"/>
  <c r="S13" i="17"/>
  <c r="I14" i="17"/>
  <c r="J14" i="17"/>
  <c r="J20" i="17" s="1"/>
  <c r="K14" i="17"/>
  <c r="K20" i="17"/>
  <c r="R14" i="17"/>
  <c r="V14" i="17" s="1"/>
  <c r="S14" i="17"/>
  <c r="I15" i="17"/>
  <c r="I21" i="17"/>
  <c r="J15" i="17"/>
  <c r="K15" i="17"/>
  <c r="K21" i="17"/>
  <c r="K22" i="17" s="1"/>
  <c r="I20" i="17"/>
  <c r="J21" i="17"/>
  <c r="R22" i="17"/>
  <c r="V22" i="17" s="1"/>
  <c r="S22" i="17"/>
  <c r="R23" i="17"/>
  <c r="V23" i="17" s="1"/>
  <c r="S23" i="17"/>
  <c r="R24" i="17"/>
  <c r="S24" i="17"/>
  <c r="V24" i="17" s="1"/>
  <c r="R25" i="17"/>
  <c r="S25" i="17"/>
  <c r="V25" i="17" s="1"/>
  <c r="R26" i="17"/>
  <c r="S26" i="17"/>
  <c r="V26" i="17"/>
  <c r="R27" i="17"/>
  <c r="V27" i="17" s="1"/>
  <c r="S27" i="17"/>
  <c r="R28" i="17"/>
  <c r="V28" i="17" s="1"/>
  <c r="S28" i="17"/>
  <c r="R29" i="17"/>
  <c r="S29" i="17"/>
  <c r="V29" i="17" s="1"/>
  <c r="R30" i="17"/>
  <c r="V30" i="17" s="1"/>
  <c r="S30" i="17"/>
  <c r="R31" i="17"/>
  <c r="V31" i="17" s="1"/>
  <c r="S31" i="17"/>
  <c r="R39" i="17"/>
  <c r="S39" i="17"/>
  <c r="V39" i="17" s="1"/>
  <c r="R40" i="17"/>
  <c r="V40" i="17"/>
  <c r="S40" i="17"/>
  <c r="R41" i="17"/>
  <c r="S41" i="17"/>
  <c r="V41" i="17"/>
  <c r="R42" i="17"/>
  <c r="V42" i="17" s="1"/>
  <c r="S42" i="17"/>
  <c r="R43" i="17"/>
  <c r="V43" i="17" s="1"/>
  <c r="S43" i="17"/>
  <c r="R44" i="17"/>
  <c r="S44" i="17"/>
  <c r="V44" i="17" s="1"/>
  <c r="R45" i="17"/>
  <c r="V45" i="17" s="1"/>
  <c r="S45" i="17"/>
  <c r="R46" i="17"/>
  <c r="V46" i="17" s="1"/>
  <c r="S46" i="17"/>
  <c r="R47" i="17"/>
  <c r="V47" i="17"/>
  <c r="S47" i="17"/>
  <c r="R48" i="17"/>
  <c r="V48" i="17"/>
  <c r="S48" i="17"/>
  <c r="R5" i="16"/>
  <c r="S5" i="16"/>
  <c r="V5" i="16"/>
  <c r="R6" i="16"/>
  <c r="V6" i="16" s="1"/>
  <c r="S6" i="16"/>
  <c r="R7" i="16"/>
  <c r="V7" i="16" s="1"/>
  <c r="S7" i="16"/>
  <c r="I8" i="16"/>
  <c r="J8" i="16"/>
  <c r="K8" i="16"/>
  <c r="R8" i="16"/>
  <c r="V8" i="16" s="1"/>
  <c r="S8" i="16"/>
  <c r="I9" i="16"/>
  <c r="J9" i="16"/>
  <c r="K9" i="16"/>
  <c r="R9" i="16"/>
  <c r="V9" i="16"/>
  <c r="S9" i="16"/>
  <c r="I10" i="16"/>
  <c r="J10" i="16"/>
  <c r="K10" i="16"/>
  <c r="R10" i="16"/>
  <c r="V10" i="16" s="1"/>
  <c r="S10" i="16"/>
  <c r="I11" i="16"/>
  <c r="I16" i="16" s="1"/>
  <c r="I18" i="16" s="1"/>
  <c r="J11" i="16"/>
  <c r="K11" i="16"/>
  <c r="R11" i="16"/>
  <c r="V11" i="16" s="1"/>
  <c r="S11" i="16"/>
  <c r="I12" i="16"/>
  <c r="J12" i="16"/>
  <c r="K12" i="16"/>
  <c r="R12" i="16"/>
  <c r="V12" i="16" s="1"/>
  <c r="S12" i="16"/>
  <c r="I13" i="16"/>
  <c r="J13" i="16"/>
  <c r="K13" i="16"/>
  <c r="R13" i="16"/>
  <c r="S13" i="16"/>
  <c r="V13" i="16" s="1"/>
  <c r="I14" i="16"/>
  <c r="J14" i="16"/>
  <c r="J20" i="16" s="1"/>
  <c r="J22" i="16" s="1"/>
  <c r="K14" i="16"/>
  <c r="K20" i="16"/>
  <c r="K22" i="16" s="1"/>
  <c r="R14" i="16"/>
  <c r="S14" i="16"/>
  <c r="V14" i="16" s="1"/>
  <c r="I15" i="16"/>
  <c r="I21" i="16" s="1"/>
  <c r="J15" i="16"/>
  <c r="J21" i="16" s="1"/>
  <c r="K15" i="16"/>
  <c r="K21" i="16"/>
  <c r="J16" i="16"/>
  <c r="J18" i="16" s="1"/>
  <c r="I20" i="16"/>
  <c r="R22" i="16"/>
  <c r="S22" i="16"/>
  <c r="V22" i="16" s="1"/>
  <c r="R23" i="16"/>
  <c r="S23" i="16"/>
  <c r="V23" i="16" s="1"/>
  <c r="R24" i="16"/>
  <c r="S24" i="16"/>
  <c r="V24" i="16"/>
  <c r="R25" i="16"/>
  <c r="V25" i="16" s="1"/>
  <c r="S25" i="16"/>
  <c r="R26" i="16"/>
  <c r="V26" i="16" s="1"/>
  <c r="S26" i="16"/>
  <c r="R27" i="16"/>
  <c r="S27" i="16"/>
  <c r="V27" i="16" s="1"/>
  <c r="R28" i="16"/>
  <c r="V28" i="16" s="1"/>
  <c r="S28" i="16"/>
  <c r="R29" i="16"/>
  <c r="V29" i="16"/>
  <c r="S29" i="16"/>
  <c r="R30" i="16"/>
  <c r="V30" i="16"/>
  <c r="S30" i="16"/>
  <c r="R31" i="16"/>
  <c r="S31" i="16"/>
  <c r="V31" i="16" s="1"/>
  <c r="R39" i="16"/>
  <c r="V39" i="16" s="1"/>
  <c r="S39" i="16"/>
  <c r="R40" i="16"/>
  <c r="V40" i="16"/>
  <c r="S40" i="16"/>
  <c r="R41" i="16"/>
  <c r="V41" i="16" s="1"/>
  <c r="S41" i="16"/>
  <c r="R42" i="16"/>
  <c r="S42" i="16"/>
  <c r="V42" i="16"/>
  <c r="R43" i="16"/>
  <c r="V43" i="16" s="1"/>
  <c r="S43" i="16"/>
  <c r="R44" i="16"/>
  <c r="V44" i="16"/>
  <c r="S44" i="16"/>
  <c r="R45" i="16"/>
  <c r="S45" i="16"/>
  <c r="V45" i="16" s="1"/>
  <c r="R46" i="16"/>
  <c r="S46" i="16"/>
  <c r="V46" i="16" s="1"/>
  <c r="R47" i="16"/>
  <c r="V47" i="16" s="1"/>
  <c r="S47" i="16"/>
  <c r="R48" i="16"/>
  <c r="V48" i="16" s="1"/>
  <c r="S48" i="16"/>
  <c r="R5" i="29"/>
  <c r="V5" i="29" s="1"/>
  <c r="S5" i="29"/>
  <c r="R6" i="29"/>
  <c r="S6" i="29"/>
  <c r="V6" i="29" s="1"/>
  <c r="R7" i="29"/>
  <c r="V7" i="29" s="1"/>
  <c r="S7" i="29"/>
  <c r="I8" i="29"/>
  <c r="J8" i="29"/>
  <c r="K8" i="29"/>
  <c r="R8" i="29"/>
  <c r="S8" i="29"/>
  <c r="V8" i="29" s="1"/>
  <c r="I9" i="29"/>
  <c r="J9" i="29"/>
  <c r="J16" i="29" s="1"/>
  <c r="J18" i="29" s="1"/>
  <c r="K9" i="29"/>
  <c r="R9" i="29"/>
  <c r="V9" i="29" s="1"/>
  <c r="S9" i="29"/>
  <c r="I10" i="29"/>
  <c r="J10" i="29"/>
  <c r="K10" i="29"/>
  <c r="R10" i="29"/>
  <c r="V10" i="29" s="1"/>
  <c r="S10" i="29"/>
  <c r="I11" i="29"/>
  <c r="J11" i="29"/>
  <c r="K11" i="29"/>
  <c r="R11" i="29"/>
  <c r="V11" i="29" s="1"/>
  <c r="S11" i="29"/>
  <c r="I12" i="29"/>
  <c r="J12" i="29"/>
  <c r="K12" i="29"/>
  <c r="R12" i="29"/>
  <c r="V12" i="29"/>
  <c r="S12" i="29"/>
  <c r="I13" i="29"/>
  <c r="J13" i="29"/>
  <c r="K13" i="29"/>
  <c r="R13" i="29"/>
  <c r="V13" i="29" s="1"/>
  <c r="S13" i="29"/>
  <c r="I14" i="29"/>
  <c r="I20" i="29" s="1"/>
  <c r="J14" i="29"/>
  <c r="K14" i="29"/>
  <c r="K20" i="29"/>
  <c r="K22" i="29" s="1"/>
  <c r="R14" i="29"/>
  <c r="V14" i="29"/>
  <c r="S14" i="29"/>
  <c r="I15" i="29"/>
  <c r="I21" i="29"/>
  <c r="J15" i="29"/>
  <c r="J21" i="29" s="1"/>
  <c r="K15" i="29"/>
  <c r="K21" i="29"/>
  <c r="J20" i="29"/>
  <c r="J22" i="29" s="1"/>
  <c r="R22" i="29"/>
  <c r="V22" i="29" s="1"/>
  <c r="S22" i="29"/>
  <c r="R23" i="29"/>
  <c r="V23" i="29" s="1"/>
  <c r="S23" i="29"/>
  <c r="R24" i="29"/>
  <c r="V24" i="29" s="1"/>
  <c r="S24" i="29"/>
  <c r="R25" i="29"/>
  <c r="S25" i="29"/>
  <c r="V25" i="29"/>
  <c r="R26" i="29"/>
  <c r="V26" i="29" s="1"/>
  <c r="S26" i="29"/>
  <c r="R27" i="29"/>
  <c r="V27" i="29" s="1"/>
  <c r="S27" i="29"/>
  <c r="R28" i="29"/>
  <c r="S28" i="29"/>
  <c r="V28" i="29" s="1"/>
  <c r="R29" i="29"/>
  <c r="V29" i="29"/>
  <c r="S29" i="29"/>
  <c r="R30" i="29"/>
  <c r="V30" i="29" s="1"/>
  <c r="S30" i="29"/>
  <c r="R31" i="29"/>
  <c r="V31" i="29" s="1"/>
  <c r="S31" i="29"/>
  <c r="R39" i="29"/>
  <c r="V39" i="29" s="1"/>
  <c r="S39" i="29"/>
  <c r="R40" i="29"/>
  <c r="S40" i="29"/>
  <c r="V40" i="29" s="1"/>
  <c r="R41" i="29"/>
  <c r="V41" i="29" s="1"/>
  <c r="S41" i="29"/>
  <c r="R42" i="29"/>
  <c r="V42" i="29" s="1"/>
  <c r="S42" i="29"/>
  <c r="R43" i="29"/>
  <c r="S43" i="29"/>
  <c r="V43" i="29" s="1"/>
  <c r="R44" i="29"/>
  <c r="V44" i="29"/>
  <c r="S44" i="29"/>
  <c r="R45" i="29"/>
  <c r="S45" i="29"/>
  <c r="V45" i="29"/>
  <c r="R46" i="29"/>
  <c r="S46" i="29"/>
  <c r="R47" i="29"/>
  <c r="V47" i="29" s="1"/>
  <c r="S47" i="29"/>
  <c r="R48" i="29"/>
  <c r="S48" i="29"/>
  <c r="V48" i="29" s="1"/>
  <c r="R5" i="14"/>
  <c r="V5" i="14" s="1"/>
  <c r="S5" i="14"/>
  <c r="R6" i="14"/>
  <c r="V6" i="14" s="1"/>
  <c r="S6" i="14"/>
  <c r="R7" i="14"/>
  <c r="V7" i="14"/>
  <c r="S7" i="14"/>
  <c r="I8" i="14"/>
  <c r="J8" i="14"/>
  <c r="K8" i="14"/>
  <c r="R8" i="14"/>
  <c r="V8" i="14" s="1"/>
  <c r="S8" i="14"/>
  <c r="I9" i="14"/>
  <c r="I16" i="14" s="1"/>
  <c r="I18" i="14" s="1"/>
  <c r="J9" i="14"/>
  <c r="J16" i="14" s="1"/>
  <c r="J18" i="14" s="1"/>
  <c r="K9" i="14"/>
  <c r="R9" i="14"/>
  <c r="V9" i="14" s="1"/>
  <c r="S9" i="14"/>
  <c r="I10" i="14"/>
  <c r="J10" i="14"/>
  <c r="K10" i="14"/>
  <c r="R10" i="14"/>
  <c r="V10" i="14" s="1"/>
  <c r="S10" i="14"/>
  <c r="I11" i="14"/>
  <c r="J11" i="14"/>
  <c r="K11" i="14"/>
  <c r="R11" i="14"/>
  <c r="S11" i="14"/>
  <c r="V11" i="14" s="1"/>
  <c r="I12" i="14"/>
  <c r="J12" i="14"/>
  <c r="K12" i="14"/>
  <c r="R12" i="14"/>
  <c r="V12" i="14" s="1"/>
  <c r="S12" i="14"/>
  <c r="I13" i="14"/>
  <c r="J13" i="14"/>
  <c r="K13" i="14"/>
  <c r="R13" i="14"/>
  <c r="V13" i="14" s="1"/>
  <c r="S13" i="14"/>
  <c r="I14" i="14"/>
  <c r="J14" i="14"/>
  <c r="K14" i="14"/>
  <c r="K20" i="14"/>
  <c r="R14" i="14"/>
  <c r="V14" i="14"/>
  <c r="S14" i="14"/>
  <c r="I15" i="14"/>
  <c r="I21" i="14" s="1"/>
  <c r="J15" i="14"/>
  <c r="K15" i="14"/>
  <c r="K21" i="14" s="1"/>
  <c r="K22" i="14" s="1"/>
  <c r="I20" i="14"/>
  <c r="J20" i="14"/>
  <c r="J21" i="14"/>
  <c r="R22" i="14"/>
  <c r="V22" i="14" s="1"/>
  <c r="S22" i="14"/>
  <c r="R23" i="14"/>
  <c r="S23" i="14"/>
  <c r="V23" i="14"/>
  <c r="R24" i="14"/>
  <c r="S24" i="14"/>
  <c r="V24" i="14" s="1"/>
  <c r="R25" i="14"/>
  <c r="S25" i="14"/>
  <c r="V25" i="14"/>
  <c r="R26" i="14"/>
  <c r="S26" i="14"/>
  <c r="R27" i="14"/>
  <c r="V27" i="14" s="1"/>
  <c r="S27" i="14"/>
  <c r="R28" i="14"/>
  <c r="S28" i="14"/>
  <c r="R29" i="14"/>
  <c r="S29" i="14"/>
  <c r="R30" i="14"/>
  <c r="S30" i="14"/>
  <c r="R31" i="14"/>
  <c r="V31" i="14" s="1"/>
  <c r="S31" i="14"/>
  <c r="R39" i="14"/>
  <c r="S39" i="14"/>
  <c r="V39" i="14" s="1"/>
  <c r="R40" i="14"/>
  <c r="S40" i="14"/>
  <c r="R41" i="14"/>
  <c r="V41" i="14" s="1"/>
  <c r="S41" i="14"/>
  <c r="R42" i="14"/>
  <c r="S42" i="14"/>
  <c r="V42" i="14" s="1"/>
  <c r="R43" i="14"/>
  <c r="V43" i="14"/>
  <c r="S43" i="14"/>
  <c r="R44" i="14"/>
  <c r="V44" i="14" s="1"/>
  <c r="S44" i="14"/>
  <c r="R45" i="14"/>
  <c r="V45" i="14" s="1"/>
  <c r="S45" i="14"/>
  <c r="R46" i="14"/>
  <c r="V46" i="14" s="1"/>
  <c r="S46" i="14"/>
  <c r="R47" i="14"/>
  <c r="S47" i="14"/>
  <c r="R48" i="14"/>
  <c r="S48" i="14"/>
  <c r="R5" i="34"/>
  <c r="S5" i="34"/>
  <c r="V5" i="34" s="1"/>
  <c r="R6" i="34"/>
  <c r="V6" i="34" s="1"/>
  <c r="S6" i="34"/>
  <c r="R7" i="34"/>
  <c r="S7" i="34"/>
  <c r="I8" i="34"/>
  <c r="J8" i="34"/>
  <c r="K8" i="34"/>
  <c r="R8" i="34"/>
  <c r="V8" i="34" s="1"/>
  <c r="S8" i="34"/>
  <c r="I9" i="34"/>
  <c r="J9" i="34"/>
  <c r="K9" i="34"/>
  <c r="R9" i="34"/>
  <c r="S9" i="34"/>
  <c r="I10" i="34"/>
  <c r="J10" i="34"/>
  <c r="K10" i="34"/>
  <c r="K16" i="34" s="1"/>
  <c r="K18" i="34" s="1"/>
  <c r="R10" i="34"/>
  <c r="V10" i="34"/>
  <c r="S10" i="34"/>
  <c r="I11" i="34"/>
  <c r="J11" i="34"/>
  <c r="K11" i="34"/>
  <c r="R11" i="34"/>
  <c r="S11" i="34"/>
  <c r="I12" i="34"/>
  <c r="J12" i="34"/>
  <c r="K12" i="34"/>
  <c r="R12" i="34"/>
  <c r="V12" i="34" s="1"/>
  <c r="S12" i="34"/>
  <c r="I13" i="34"/>
  <c r="J13" i="34"/>
  <c r="K13" i="34"/>
  <c r="R13" i="34"/>
  <c r="S13" i="34"/>
  <c r="V13" i="34"/>
  <c r="I14" i="34"/>
  <c r="J14" i="34"/>
  <c r="J20" i="34" s="1"/>
  <c r="K14" i="34"/>
  <c r="K20" i="34" s="1"/>
  <c r="K22" i="34" s="1"/>
  <c r="R14" i="34"/>
  <c r="S14" i="34"/>
  <c r="V14" i="34"/>
  <c r="I15" i="34"/>
  <c r="I21" i="34" s="1"/>
  <c r="J15" i="34"/>
  <c r="J21" i="34" s="1"/>
  <c r="K15" i="34"/>
  <c r="K21" i="34"/>
  <c r="I20" i="34"/>
  <c r="I22" i="34" s="1"/>
  <c r="R22" i="34"/>
  <c r="V22" i="34" s="1"/>
  <c r="S22" i="34"/>
  <c r="R23" i="34"/>
  <c r="S23" i="34"/>
  <c r="V23" i="34" s="1"/>
  <c r="R24" i="34"/>
  <c r="V24" i="34" s="1"/>
  <c r="S24" i="34"/>
  <c r="R25" i="34"/>
  <c r="S25" i="34"/>
  <c r="R26" i="34"/>
  <c r="S26" i="34"/>
  <c r="V26" i="34" s="1"/>
  <c r="R27" i="34"/>
  <c r="V27" i="34" s="1"/>
  <c r="S27" i="34"/>
  <c r="R28" i="34"/>
  <c r="V28" i="34" s="1"/>
  <c r="S28" i="34"/>
  <c r="R29" i="34"/>
  <c r="S29" i="34"/>
  <c r="V29" i="34" s="1"/>
  <c r="R30" i="34"/>
  <c r="S30" i="34"/>
  <c r="V30" i="34" s="1"/>
  <c r="R31" i="34"/>
  <c r="S31" i="34"/>
  <c r="V31" i="34"/>
  <c r="R39" i="34"/>
  <c r="V39" i="34" s="1"/>
  <c r="S39" i="34"/>
  <c r="R40" i="34"/>
  <c r="V40" i="34" s="1"/>
  <c r="S40" i="34"/>
  <c r="R41" i="34"/>
  <c r="S41" i="34"/>
  <c r="V41" i="34"/>
  <c r="R42" i="34"/>
  <c r="S42" i="34"/>
  <c r="R43" i="34"/>
  <c r="V43" i="34" s="1"/>
  <c r="S43" i="34"/>
  <c r="R44" i="34"/>
  <c r="S44" i="34"/>
  <c r="V44" i="34"/>
  <c r="R45" i="34"/>
  <c r="V45" i="34" s="1"/>
  <c r="S45" i="34"/>
  <c r="R46" i="34"/>
  <c r="S46" i="34"/>
  <c r="R47" i="34"/>
  <c r="V47" i="34"/>
  <c r="S47" i="34"/>
  <c r="R48" i="34"/>
  <c r="V48" i="34" s="1"/>
  <c r="S48" i="34"/>
  <c r="O3" i="33"/>
  <c r="N3" i="33" s="1"/>
  <c r="P3" i="33"/>
  <c r="C4" i="33"/>
  <c r="D4" i="33"/>
  <c r="F4" i="33"/>
  <c r="G4" i="33"/>
  <c r="N4" i="33"/>
  <c r="N5" i="33"/>
  <c r="N6" i="33"/>
  <c r="N7" i="33"/>
  <c r="B8" i="33"/>
  <c r="E8" i="33"/>
  <c r="J8" i="33"/>
  <c r="K8" i="33"/>
  <c r="N8" i="33"/>
  <c r="B9" i="33"/>
  <c r="E9" i="33"/>
  <c r="J9" i="33"/>
  <c r="K9" i="33"/>
  <c r="N9" i="33"/>
  <c r="B10" i="33"/>
  <c r="E10" i="33"/>
  <c r="I10" i="33"/>
  <c r="J10" i="33"/>
  <c r="K10" i="33"/>
  <c r="N10" i="33"/>
  <c r="B11" i="33"/>
  <c r="I11" i="33" s="1"/>
  <c r="E11" i="33"/>
  <c r="J11" i="33"/>
  <c r="K11" i="33"/>
  <c r="N11" i="33"/>
  <c r="B12" i="33"/>
  <c r="I12" i="33" s="1"/>
  <c r="E12" i="33"/>
  <c r="J12" i="33"/>
  <c r="K12" i="33"/>
  <c r="N12" i="33"/>
  <c r="B13" i="33"/>
  <c r="E13" i="33"/>
  <c r="I13" i="33" s="1"/>
  <c r="J13" i="33"/>
  <c r="K13" i="33"/>
  <c r="N13" i="33"/>
  <c r="B14" i="33"/>
  <c r="E14" i="33"/>
  <c r="I14" i="33"/>
  <c r="I20" i="33"/>
  <c r="J14" i="33"/>
  <c r="J20" i="33" s="1"/>
  <c r="K14" i="33"/>
  <c r="N14" i="33"/>
  <c r="B15" i="33"/>
  <c r="I15" i="33"/>
  <c r="I21" i="33" s="1"/>
  <c r="E15" i="33"/>
  <c r="J15" i="33"/>
  <c r="K15" i="33"/>
  <c r="K21" i="33" s="1"/>
  <c r="N15" i="33"/>
  <c r="N16" i="33"/>
  <c r="N17" i="33"/>
  <c r="N18" i="33"/>
  <c r="N19" i="33"/>
  <c r="K20" i="33"/>
  <c r="N20" i="33"/>
  <c r="J21" i="33"/>
  <c r="N21" i="33"/>
  <c r="N22" i="33"/>
  <c r="R22" i="33"/>
  <c r="V22" i="33" s="1"/>
  <c r="S22" i="33"/>
  <c r="N23" i="33"/>
  <c r="R23" i="33"/>
  <c r="V23" i="33" s="1"/>
  <c r="S23" i="33"/>
  <c r="N24" i="33"/>
  <c r="R24" i="33"/>
  <c r="V24" i="33" s="1"/>
  <c r="S24" i="33"/>
  <c r="N25" i="33"/>
  <c r="R25" i="33"/>
  <c r="V25" i="33"/>
  <c r="S25" i="33"/>
  <c r="N26" i="33"/>
  <c r="R7" i="33" s="1"/>
  <c r="V7" i="33" s="1"/>
  <c r="R26" i="33"/>
  <c r="S26" i="33"/>
  <c r="N27" i="33"/>
  <c r="R27" i="33"/>
  <c r="S27" i="33"/>
  <c r="V27" i="33" s="1"/>
  <c r="N28" i="33"/>
  <c r="R28" i="33"/>
  <c r="V28" i="33" s="1"/>
  <c r="S28" i="33"/>
  <c r="N29" i="33"/>
  <c r="R29" i="33"/>
  <c r="V29" i="33" s="1"/>
  <c r="S29" i="33"/>
  <c r="N30" i="33"/>
  <c r="R30" i="33"/>
  <c r="S30" i="33"/>
  <c r="V30" i="33" s="1"/>
  <c r="N31" i="33"/>
  <c r="R31" i="33"/>
  <c r="V31" i="33" s="1"/>
  <c r="S31" i="33"/>
  <c r="N32" i="33"/>
  <c r="N33" i="33"/>
  <c r="S14" i="33" s="1"/>
  <c r="N34" i="33"/>
  <c r="N35" i="33"/>
  <c r="N36" i="33"/>
  <c r="N37" i="33"/>
  <c r="N38" i="33"/>
  <c r="N39" i="33"/>
  <c r="S10" i="33"/>
  <c r="R39" i="33"/>
  <c r="S39" i="33"/>
  <c r="V39" i="33" s="1"/>
  <c r="N40" i="33"/>
  <c r="R40" i="33"/>
  <c r="S40" i="33"/>
  <c r="N41" i="33"/>
  <c r="S12" i="33" s="1"/>
  <c r="R41" i="33"/>
  <c r="V41" i="33" s="1"/>
  <c r="S41" i="33"/>
  <c r="N42" i="33"/>
  <c r="R42" i="33"/>
  <c r="S42" i="33"/>
  <c r="N43" i="33"/>
  <c r="R43" i="33"/>
  <c r="S43" i="33"/>
  <c r="N44" i="33"/>
  <c r="R5" i="33" s="1"/>
  <c r="R44" i="33"/>
  <c r="S44" i="33"/>
  <c r="N45" i="33"/>
  <c r="R6" i="33"/>
  <c r="R45" i="33"/>
  <c r="V45" i="33" s="1"/>
  <c r="S45" i="33"/>
  <c r="N46" i="33"/>
  <c r="S7" i="33" s="1"/>
  <c r="R46" i="33"/>
  <c r="S46" i="33"/>
  <c r="N47" i="33"/>
  <c r="S8" i="33" s="1"/>
  <c r="R47" i="33"/>
  <c r="V47" i="33" s="1"/>
  <c r="S47" i="33"/>
  <c r="N48" i="33"/>
  <c r="R48" i="33"/>
  <c r="S48" i="33"/>
  <c r="N49" i="33"/>
  <c r="N50" i="33"/>
  <c r="N51" i="33"/>
  <c r="N52" i="33"/>
  <c r="N53" i="33"/>
  <c r="N54" i="33"/>
  <c r="N55" i="33"/>
  <c r="N56" i="33"/>
  <c r="N57" i="33"/>
  <c r="N58" i="33"/>
  <c r="N59" i="33"/>
  <c r="N60" i="33"/>
  <c r="N61" i="33"/>
  <c r="N62" i="33"/>
  <c r="N63" i="33"/>
  <c r="N64" i="33"/>
  <c r="N65" i="33"/>
  <c r="N66" i="33"/>
  <c r="N67" i="33"/>
  <c r="N68" i="33"/>
  <c r="N69" i="33"/>
  <c r="N70" i="33"/>
  <c r="N71" i="33"/>
  <c r="N72" i="33"/>
  <c r="N73" i="33"/>
  <c r="N74" i="33"/>
  <c r="N75" i="33"/>
  <c r="N76" i="33"/>
  <c r="N77" i="33"/>
  <c r="N78" i="33"/>
  <c r="N79" i="33"/>
  <c r="N80" i="33"/>
  <c r="N81" i="33"/>
  <c r="N82" i="33"/>
  <c r="N83" i="33"/>
  <c r="N84" i="33"/>
  <c r="N85" i="33"/>
  <c r="N86" i="33"/>
  <c r="N87" i="33"/>
  <c r="N88" i="33"/>
  <c r="N89" i="33"/>
  <c r="N90" i="33"/>
  <c r="N91" i="33"/>
  <c r="N92" i="33"/>
  <c r="N93" i="33"/>
  <c r="N94" i="33"/>
  <c r="N95" i="33"/>
  <c r="N96" i="33"/>
  <c r="N97" i="33"/>
  <c r="N98" i="33"/>
  <c r="N99" i="33"/>
  <c r="R5" i="32"/>
  <c r="V5" i="32" s="1"/>
  <c r="S5" i="32"/>
  <c r="R6" i="32"/>
  <c r="V6" i="32" s="1"/>
  <c r="S6" i="32"/>
  <c r="R7" i="32"/>
  <c r="V7" i="32" s="1"/>
  <c r="S7" i="32"/>
  <c r="I8" i="32"/>
  <c r="J8" i="32"/>
  <c r="J16" i="32" s="1"/>
  <c r="J18" i="32" s="1"/>
  <c r="K8" i="32"/>
  <c r="K16" i="32" s="1"/>
  <c r="K18" i="32" s="1"/>
  <c r="R8" i="32"/>
  <c r="V8" i="32" s="1"/>
  <c r="S8" i="32"/>
  <c r="I9" i="32"/>
  <c r="J9" i="32"/>
  <c r="K9" i="32"/>
  <c r="R9" i="32"/>
  <c r="V9" i="32" s="1"/>
  <c r="S9" i="32"/>
  <c r="I10" i="32"/>
  <c r="J10" i="32"/>
  <c r="K10" i="32"/>
  <c r="R10" i="32"/>
  <c r="V10" i="32" s="1"/>
  <c r="S10" i="32"/>
  <c r="I11" i="32"/>
  <c r="I16" i="32" s="1"/>
  <c r="I18" i="32" s="1"/>
  <c r="J11" i="32"/>
  <c r="K11" i="32"/>
  <c r="R11" i="32"/>
  <c r="V11" i="32" s="1"/>
  <c r="S11" i="32"/>
  <c r="I12" i="32"/>
  <c r="J12" i="32"/>
  <c r="K12" i="32"/>
  <c r="R12" i="32"/>
  <c r="V12" i="32" s="1"/>
  <c r="S12" i="32"/>
  <c r="I13" i="32"/>
  <c r="J13" i="32"/>
  <c r="K13" i="32"/>
  <c r="R13" i="32"/>
  <c r="V13" i="32" s="1"/>
  <c r="S13" i="32"/>
  <c r="I14" i="32"/>
  <c r="I20" i="32"/>
  <c r="J14" i="32"/>
  <c r="J20" i="32" s="1"/>
  <c r="K14" i="32"/>
  <c r="K20" i="32" s="1"/>
  <c r="K22" i="32" s="1"/>
  <c r="R14" i="32"/>
  <c r="V14" i="32"/>
  <c r="S14" i="32"/>
  <c r="I15" i="32"/>
  <c r="I21" i="32" s="1"/>
  <c r="J15" i="32"/>
  <c r="J21" i="32" s="1"/>
  <c r="K15" i="32"/>
  <c r="K21" i="32"/>
  <c r="R22" i="32"/>
  <c r="V22" i="32"/>
  <c r="S22" i="32"/>
  <c r="R23" i="32"/>
  <c r="S23" i="32"/>
  <c r="R24" i="32"/>
  <c r="S24" i="32"/>
  <c r="R25" i="32"/>
  <c r="V25" i="32"/>
  <c r="S25" i="32"/>
  <c r="R26" i="32"/>
  <c r="V26" i="32" s="1"/>
  <c r="S26" i="32"/>
  <c r="R27" i="32"/>
  <c r="S27" i="32"/>
  <c r="V27" i="32"/>
  <c r="R28" i="32"/>
  <c r="S28" i="32"/>
  <c r="V28" i="32"/>
  <c r="R29" i="32"/>
  <c r="V29" i="32" s="1"/>
  <c r="S29" i="32"/>
  <c r="R30" i="32"/>
  <c r="S30" i="32"/>
  <c r="V30" i="32"/>
  <c r="R31" i="32"/>
  <c r="V31" i="32"/>
  <c r="S31" i="32"/>
  <c r="R39" i="32"/>
  <c r="S39" i="32"/>
  <c r="V39" i="32"/>
  <c r="R40" i="32"/>
  <c r="S40" i="32"/>
  <c r="R41" i="32"/>
  <c r="S41" i="32"/>
  <c r="R42" i="32"/>
  <c r="S42" i="32"/>
  <c r="V42" i="32"/>
  <c r="R43" i="32"/>
  <c r="V43" i="32" s="1"/>
  <c r="S43" i="32"/>
  <c r="R44" i="32"/>
  <c r="V44" i="32" s="1"/>
  <c r="S44" i="32"/>
  <c r="R45" i="32"/>
  <c r="S45" i="32"/>
  <c r="R46" i="32"/>
  <c r="V46" i="32" s="1"/>
  <c r="S46" i="32"/>
  <c r="R47" i="32"/>
  <c r="V47" i="32" s="1"/>
  <c r="S47" i="32"/>
  <c r="R48" i="32"/>
  <c r="S48" i="32"/>
  <c r="V48" i="32" s="1"/>
  <c r="R5" i="31"/>
  <c r="V5" i="31" s="1"/>
  <c r="S5" i="31"/>
  <c r="R6" i="31"/>
  <c r="V6" i="31" s="1"/>
  <c r="S6" i="31"/>
  <c r="R7" i="31"/>
  <c r="V7" i="31" s="1"/>
  <c r="S7" i="31"/>
  <c r="I8" i="31"/>
  <c r="I16" i="31"/>
  <c r="I18" i="31" s="1"/>
  <c r="J8" i="31"/>
  <c r="K8" i="31"/>
  <c r="R8" i="31"/>
  <c r="S8" i="31"/>
  <c r="V8" i="31" s="1"/>
  <c r="I9" i="31"/>
  <c r="J9" i="31"/>
  <c r="K9" i="31"/>
  <c r="R9" i="31"/>
  <c r="S9" i="31"/>
  <c r="V9" i="31" s="1"/>
  <c r="I10" i="31"/>
  <c r="J10" i="31"/>
  <c r="K10" i="31"/>
  <c r="R10" i="31"/>
  <c r="V10" i="31" s="1"/>
  <c r="S10" i="31"/>
  <c r="I11" i="31"/>
  <c r="J11" i="31"/>
  <c r="K11" i="31"/>
  <c r="R11" i="31"/>
  <c r="V11" i="31" s="1"/>
  <c r="S11" i="31"/>
  <c r="I12" i="31"/>
  <c r="J12" i="31"/>
  <c r="K12" i="31"/>
  <c r="K16" i="31" s="1"/>
  <c r="K18" i="31" s="1"/>
  <c r="R12" i="31"/>
  <c r="S12" i="31"/>
  <c r="V12" i="31"/>
  <c r="I13" i="31"/>
  <c r="J13" i="31"/>
  <c r="K13" i="31"/>
  <c r="R13" i="31"/>
  <c r="V13" i="31" s="1"/>
  <c r="S13" i="31"/>
  <c r="I14" i="31"/>
  <c r="I20" i="31"/>
  <c r="J14" i="31"/>
  <c r="K14" i="31"/>
  <c r="R14" i="31"/>
  <c r="V14" i="31"/>
  <c r="S14" i="31"/>
  <c r="I15" i="31"/>
  <c r="I21" i="31" s="1"/>
  <c r="J15" i="31"/>
  <c r="J21" i="31"/>
  <c r="K15" i="31"/>
  <c r="J20" i="31"/>
  <c r="J22" i="31" s="1"/>
  <c r="K20" i="31"/>
  <c r="K22" i="31" s="1"/>
  <c r="K21" i="31"/>
  <c r="R22" i="31"/>
  <c r="S22" i="31"/>
  <c r="R23" i="31"/>
  <c r="S23" i="31"/>
  <c r="R24" i="31"/>
  <c r="V24" i="31"/>
  <c r="S24" i="31"/>
  <c r="R25" i="31"/>
  <c r="V25" i="31"/>
  <c r="S25" i="31"/>
  <c r="R26" i="31"/>
  <c r="S26" i="31"/>
  <c r="V26" i="31" s="1"/>
  <c r="R27" i="31"/>
  <c r="S27" i="31"/>
  <c r="V27" i="31"/>
  <c r="R28" i="31"/>
  <c r="S28" i="31"/>
  <c r="V28" i="31"/>
  <c r="R29" i="31"/>
  <c r="V29" i="31" s="1"/>
  <c r="S29" i="31"/>
  <c r="R30" i="31"/>
  <c r="V30" i="31" s="1"/>
  <c r="S30" i="31"/>
  <c r="R31" i="31"/>
  <c r="S31" i="31"/>
  <c r="R39" i="31"/>
  <c r="V39" i="31" s="1"/>
  <c r="S39" i="31"/>
  <c r="R40" i="31"/>
  <c r="V40" i="31" s="1"/>
  <c r="S40" i="31"/>
  <c r="R41" i="31"/>
  <c r="V41" i="31"/>
  <c r="S41" i="31"/>
  <c r="R42" i="31"/>
  <c r="S42" i="31"/>
  <c r="V42" i="31"/>
  <c r="R43" i="31"/>
  <c r="V43" i="31" s="1"/>
  <c r="S43" i="31"/>
  <c r="R44" i="31"/>
  <c r="V44" i="31" s="1"/>
  <c r="S44" i="31"/>
  <c r="R45" i="31"/>
  <c r="V45" i="31"/>
  <c r="S45" i="31"/>
  <c r="R46" i="31"/>
  <c r="V46" i="31" s="1"/>
  <c r="S46" i="31"/>
  <c r="R47" i="31"/>
  <c r="V47" i="31" s="1"/>
  <c r="S47" i="31"/>
  <c r="R48" i="31"/>
  <c r="V48" i="31" s="1"/>
  <c r="S48" i="31"/>
  <c r="R5" i="30"/>
  <c r="S5" i="30"/>
  <c r="V5" i="30" s="1"/>
  <c r="R6" i="30"/>
  <c r="S6" i="30"/>
  <c r="V6" i="30"/>
  <c r="R7" i="30"/>
  <c r="V7" i="30" s="1"/>
  <c r="S7" i="30"/>
  <c r="I8" i="30"/>
  <c r="J8" i="30"/>
  <c r="K8" i="30"/>
  <c r="R8" i="30"/>
  <c r="V8" i="30"/>
  <c r="S8" i="30"/>
  <c r="I9" i="30"/>
  <c r="J9" i="30"/>
  <c r="K9" i="30"/>
  <c r="K16" i="30" s="1"/>
  <c r="K18" i="30" s="1"/>
  <c r="R9" i="30"/>
  <c r="V9" i="30" s="1"/>
  <c r="S9" i="30"/>
  <c r="I10" i="30"/>
  <c r="J10" i="30"/>
  <c r="K10" i="30"/>
  <c r="R10" i="30"/>
  <c r="S10" i="30"/>
  <c r="V10" i="30" s="1"/>
  <c r="I11" i="30"/>
  <c r="J11" i="30"/>
  <c r="K11" i="30"/>
  <c r="R11" i="30"/>
  <c r="V11" i="30" s="1"/>
  <c r="S11" i="30"/>
  <c r="I12" i="30"/>
  <c r="J12" i="30"/>
  <c r="J16" i="30" s="1"/>
  <c r="J18" i="30" s="1"/>
  <c r="K12" i="30"/>
  <c r="R12" i="30"/>
  <c r="V12" i="30"/>
  <c r="S12" i="30"/>
  <c r="I13" i="30"/>
  <c r="J13" i="30"/>
  <c r="K13" i="30"/>
  <c r="R13" i="30"/>
  <c r="V13" i="30" s="1"/>
  <c r="S13" i="30"/>
  <c r="I14" i="30"/>
  <c r="I20" i="30" s="1"/>
  <c r="J14" i="30"/>
  <c r="J20" i="30" s="1"/>
  <c r="J22" i="30" s="1"/>
  <c r="K14" i="30"/>
  <c r="K20" i="30" s="1"/>
  <c r="R14" i="30"/>
  <c r="S14" i="30"/>
  <c r="V14" i="30"/>
  <c r="I15" i="30"/>
  <c r="I21" i="30" s="1"/>
  <c r="J15" i="30"/>
  <c r="J21" i="30" s="1"/>
  <c r="K15" i="30"/>
  <c r="K21" i="30"/>
  <c r="R22" i="30"/>
  <c r="V22" i="30" s="1"/>
  <c r="S22" i="30"/>
  <c r="R23" i="30"/>
  <c r="S23" i="30"/>
  <c r="R24" i="30"/>
  <c r="S24" i="30"/>
  <c r="R25" i="30"/>
  <c r="V25" i="30"/>
  <c r="S25" i="30"/>
  <c r="R26" i="30"/>
  <c r="V26" i="30" s="1"/>
  <c r="S26" i="30"/>
  <c r="R27" i="30"/>
  <c r="V27" i="30" s="1"/>
  <c r="S27" i="30"/>
  <c r="R28" i="30"/>
  <c r="V28" i="30" s="1"/>
  <c r="S28" i="30"/>
  <c r="R29" i="30"/>
  <c r="V29" i="30"/>
  <c r="S29" i="30"/>
  <c r="R30" i="30"/>
  <c r="S30" i="30"/>
  <c r="V30" i="30"/>
  <c r="R31" i="30"/>
  <c r="V31" i="30" s="1"/>
  <c r="S31" i="30"/>
  <c r="R39" i="30"/>
  <c r="S39" i="30"/>
  <c r="R40" i="30"/>
  <c r="S40" i="30"/>
  <c r="V40" i="30" s="1"/>
  <c r="R41" i="30"/>
  <c r="V41" i="30"/>
  <c r="S41" i="30"/>
  <c r="R42" i="30"/>
  <c r="S42" i="30"/>
  <c r="V42" i="30"/>
  <c r="R43" i="30"/>
  <c r="V43" i="30" s="1"/>
  <c r="S43" i="30"/>
  <c r="R44" i="30"/>
  <c r="V44" i="30" s="1"/>
  <c r="S44" i="30"/>
  <c r="R45" i="30"/>
  <c r="S45" i="30"/>
  <c r="R46" i="30"/>
  <c r="S46" i="30"/>
  <c r="R47" i="30"/>
  <c r="S47" i="30"/>
  <c r="V47" i="30" s="1"/>
  <c r="R48" i="30"/>
  <c r="S48" i="30"/>
  <c r="V48" i="30" s="1"/>
  <c r="R5" i="117"/>
  <c r="S5" i="117"/>
  <c r="R6" i="117"/>
  <c r="S6" i="117"/>
  <c r="R7" i="117"/>
  <c r="V7" i="117" s="1"/>
  <c r="S7" i="117"/>
  <c r="I8" i="117"/>
  <c r="J8" i="117"/>
  <c r="K8" i="117"/>
  <c r="K16" i="117" s="1"/>
  <c r="K18" i="117" s="1"/>
  <c r="R8" i="117"/>
  <c r="S8" i="117"/>
  <c r="I9" i="117"/>
  <c r="J9" i="117"/>
  <c r="K9" i="117"/>
  <c r="R9" i="117"/>
  <c r="S9" i="117"/>
  <c r="V9" i="117"/>
  <c r="I10" i="117"/>
  <c r="J10" i="117"/>
  <c r="J16" i="117" s="1"/>
  <c r="J18" i="117" s="1"/>
  <c r="K10" i="117"/>
  <c r="R10" i="117"/>
  <c r="V10" i="117" s="1"/>
  <c r="S10" i="117"/>
  <c r="I11" i="117"/>
  <c r="J11" i="117"/>
  <c r="K11" i="117"/>
  <c r="R11" i="117"/>
  <c r="V11" i="117" s="1"/>
  <c r="S11" i="117"/>
  <c r="I12" i="117"/>
  <c r="J12" i="117"/>
  <c r="K12" i="117"/>
  <c r="R12" i="117"/>
  <c r="V12" i="117" s="1"/>
  <c r="S12" i="117"/>
  <c r="I13" i="117"/>
  <c r="J13" i="117"/>
  <c r="K13" i="117"/>
  <c r="R13" i="117"/>
  <c r="S13" i="117"/>
  <c r="V13" i="117" s="1"/>
  <c r="I14" i="117"/>
  <c r="I20" i="117"/>
  <c r="J14" i="117"/>
  <c r="J20" i="117" s="1"/>
  <c r="J22" i="117" s="1"/>
  <c r="K14" i="117"/>
  <c r="K20" i="117" s="1"/>
  <c r="R14" i="117"/>
  <c r="S14" i="117"/>
  <c r="I15" i="117"/>
  <c r="J15" i="117"/>
  <c r="J21" i="117" s="1"/>
  <c r="K15" i="117"/>
  <c r="I21" i="117"/>
  <c r="I22" i="117"/>
  <c r="K21" i="117"/>
  <c r="R22" i="117"/>
  <c r="V22" i="117" s="1"/>
  <c r="S22" i="117"/>
  <c r="R23" i="117"/>
  <c r="V23" i="117"/>
  <c r="S23" i="117"/>
  <c r="R24" i="117"/>
  <c r="V24" i="117" s="1"/>
  <c r="S24" i="117"/>
  <c r="R25" i="117"/>
  <c r="V25" i="117" s="1"/>
  <c r="S25" i="117"/>
  <c r="R26" i="117"/>
  <c r="V26" i="117" s="1"/>
  <c r="S26" i="117"/>
  <c r="R27" i="117"/>
  <c r="S27" i="117"/>
  <c r="V27" i="117" s="1"/>
  <c r="R28" i="117"/>
  <c r="V28" i="117" s="1"/>
  <c r="S28" i="117"/>
  <c r="R29" i="117"/>
  <c r="V29" i="117"/>
  <c r="S29" i="117"/>
  <c r="R30" i="117"/>
  <c r="S30" i="117"/>
  <c r="V30" i="117"/>
  <c r="R31" i="117"/>
  <c r="V31" i="117"/>
  <c r="S31" i="117"/>
  <c r="R39" i="117"/>
  <c r="S39" i="117"/>
  <c r="V39" i="117"/>
  <c r="R40" i="117"/>
  <c r="S40" i="117"/>
  <c r="R41" i="117"/>
  <c r="V41" i="117" s="1"/>
  <c r="S41" i="117"/>
  <c r="R42" i="117"/>
  <c r="V42" i="117" s="1"/>
  <c r="S42" i="117"/>
  <c r="R43" i="117"/>
  <c r="S43" i="117"/>
  <c r="V43" i="117" s="1"/>
  <c r="R44" i="117"/>
  <c r="V44" i="117" s="1"/>
  <c r="S44" i="117"/>
  <c r="R45" i="117"/>
  <c r="V45" i="117"/>
  <c r="S45" i="117"/>
  <c r="R46" i="117"/>
  <c r="V46" i="117" s="1"/>
  <c r="S46" i="117"/>
  <c r="R47" i="117"/>
  <c r="S47" i="117"/>
  <c r="V47" i="117" s="1"/>
  <c r="R48" i="117"/>
  <c r="S48" i="117"/>
  <c r="V48" i="117"/>
  <c r="B4" i="110"/>
  <c r="C4" i="110"/>
  <c r="D4" i="110"/>
  <c r="E4" i="110"/>
  <c r="F4" i="110"/>
  <c r="G4" i="110"/>
  <c r="B5" i="110"/>
  <c r="C5" i="110"/>
  <c r="D5" i="110"/>
  <c r="E5" i="110"/>
  <c r="F5" i="110"/>
  <c r="G5" i="110"/>
  <c r="R5" i="110"/>
  <c r="V5" i="110"/>
  <c r="S5" i="110"/>
  <c r="B6" i="110"/>
  <c r="C6" i="110"/>
  <c r="D6" i="110"/>
  <c r="E6" i="110"/>
  <c r="F6" i="110"/>
  <c r="G6" i="110"/>
  <c r="R6" i="110"/>
  <c r="S6" i="110"/>
  <c r="B7" i="110"/>
  <c r="C7" i="110"/>
  <c r="D7" i="110"/>
  <c r="E7" i="110"/>
  <c r="F7" i="110"/>
  <c r="G7" i="110"/>
  <c r="R7" i="110"/>
  <c r="S7" i="110"/>
  <c r="V7" i="110" s="1"/>
  <c r="B8" i="110"/>
  <c r="C8" i="110"/>
  <c r="D8" i="110"/>
  <c r="E8" i="110"/>
  <c r="I8" i="110" s="1"/>
  <c r="F8" i="110"/>
  <c r="J8" i="110"/>
  <c r="G8" i="110"/>
  <c r="K8" i="110" s="1"/>
  <c r="R8" i="110"/>
  <c r="V8" i="110"/>
  <c r="S8" i="110"/>
  <c r="B9" i="110"/>
  <c r="C9" i="110"/>
  <c r="D9" i="110"/>
  <c r="K9" i="110" s="1"/>
  <c r="E9" i="110"/>
  <c r="F9" i="110"/>
  <c r="J9" i="110"/>
  <c r="G9" i="110"/>
  <c r="I9" i="110"/>
  <c r="R9" i="110"/>
  <c r="S9" i="110"/>
  <c r="V9" i="110" s="1"/>
  <c r="B10" i="110"/>
  <c r="C10" i="110"/>
  <c r="D10" i="110"/>
  <c r="E10" i="110"/>
  <c r="I10" i="110" s="1"/>
  <c r="F10" i="110"/>
  <c r="J10" i="110"/>
  <c r="G10" i="110"/>
  <c r="K10" i="110" s="1"/>
  <c r="R10" i="110"/>
  <c r="V10" i="110"/>
  <c r="S10" i="110"/>
  <c r="B11" i="110"/>
  <c r="C11" i="110"/>
  <c r="D11" i="110"/>
  <c r="K11" i="110" s="1"/>
  <c r="E11" i="110"/>
  <c r="F11" i="110"/>
  <c r="J11" i="110"/>
  <c r="G11" i="110"/>
  <c r="I11" i="110"/>
  <c r="R11" i="110"/>
  <c r="S11" i="110"/>
  <c r="V11" i="110" s="1"/>
  <c r="B12" i="110"/>
  <c r="C12" i="110"/>
  <c r="D12" i="110"/>
  <c r="E12" i="110"/>
  <c r="I12" i="110" s="1"/>
  <c r="F12" i="110"/>
  <c r="J12" i="110"/>
  <c r="G12" i="110"/>
  <c r="K12" i="110" s="1"/>
  <c r="R12" i="110"/>
  <c r="V12" i="110"/>
  <c r="S12" i="110"/>
  <c r="B13" i="110"/>
  <c r="C13" i="110"/>
  <c r="D13" i="110"/>
  <c r="K13" i="110" s="1"/>
  <c r="E13" i="110"/>
  <c r="F13" i="110"/>
  <c r="J13" i="110"/>
  <c r="G13" i="110"/>
  <c r="I13" i="110"/>
  <c r="R13" i="110"/>
  <c r="S13" i="110"/>
  <c r="V13" i="110" s="1"/>
  <c r="B14" i="110"/>
  <c r="C14" i="110"/>
  <c r="D14" i="110"/>
  <c r="E14" i="110"/>
  <c r="I14" i="110" s="1"/>
  <c r="I20" i="110" s="1"/>
  <c r="F14" i="110"/>
  <c r="J14" i="110" s="1"/>
  <c r="J20" i="110" s="1"/>
  <c r="G14" i="110"/>
  <c r="K14" i="110"/>
  <c r="K20" i="110" s="1"/>
  <c r="K22" i="110" s="1"/>
  <c r="R14" i="110"/>
  <c r="V14" i="110"/>
  <c r="S14" i="110"/>
  <c r="B15" i="110"/>
  <c r="X108" i="21" s="1"/>
  <c r="C15" i="110"/>
  <c r="D15" i="110"/>
  <c r="K15" i="110"/>
  <c r="K21" i="110" s="1"/>
  <c r="E15" i="110"/>
  <c r="I15" i="110" s="1"/>
  <c r="I21" i="110" s="1"/>
  <c r="F15" i="110"/>
  <c r="J15" i="110" s="1"/>
  <c r="J21" i="110" s="1"/>
  <c r="G15" i="110"/>
  <c r="R22" i="110"/>
  <c r="V22" i="110" s="1"/>
  <c r="S22" i="110"/>
  <c r="R23" i="110"/>
  <c r="V23" i="110" s="1"/>
  <c r="S23" i="110"/>
  <c r="R24" i="110"/>
  <c r="V24" i="110"/>
  <c r="S24" i="110"/>
  <c r="R25" i="110"/>
  <c r="V25" i="110" s="1"/>
  <c r="S25" i="110"/>
  <c r="R26" i="110"/>
  <c r="V26" i="110"/>
  <c r="S26" i="110"/>
  <c r="R27" i="110"/>
  <c r="V27" i="110" s="1"/>
  <c r="S27" i="110"/>
  <c r="R28" i="110"/>
  <c r="S28" i="110"/>
  <c r="V28" i="110" s="1"/>
  <c r="R29" i="110"/>
  <c r="S29" i="110"/>
  <c r="V29" i="110"/>
  <c r="R30" i="110"/>
  <c r="V30" i="110" s="1"/>
  <c r="S30" i="110"/>
  <c r="R31" i="110"/>
  <c r="V31" i="110" s="1"/>
  <c r="S31" i="110"/>
  <c r="R39" i="110"/>
  <c r="S39" i="110"/>
  <c r="V39" i="110" s="1"/>
  <c r="R40" i="110"/>
  <c r="V40" i="110" s="1"/>
  <c r="S40" i="110"/>
  <c r="R41" i="110"/>
  <c r="V41" i="110"/>
  <c r="S41" i="110"/>
  <c r="R42" i="110"/>
  <c r="V42" i="110" s="1"/>
  <c r="S42" i="110"/>
  <c r="R43" i="110"/>
  <c r="S43" i="110"/>
  <c r="V43" i="110" s="1"/>
  <c r="R44" i="110"/>
  <c r="S44" i="110"/>
  <c r="V44" i="110"/>
  <c r="R45" i="110"/>
  <c r="V45" i="110" s="1"/>
  <c r="S45" i="110"/>
  <c r="R46" i="110"/>
  <c r="V46" i="110" s="1"/>
  <c r="S46" i="110"/>
  <c r="R47" i="110"/>
  <c r="S47" i="110"/>
  <c r="V47" i="110" s="1"/>
  <c r="R48" i="110"/>
  <c r="V48" i="110" s="1"/>
  <c r="S48" i="110"/>
  <c r="R5" i="109"/>
  <c r="V5" i="109"/>
  <c r="S5" i="109"/>
  <c r="R6" i="109"/>
  <c r="V6" i="109" s="1"/>
  <c r="S6" i="109"/>
  <c r="R7" i="109"/>
  <c r="S7" i="109"/>
  <c r="V7" i="109" s="1"/>
  <c r="I8" i="109"/>
  <c r="I16" i="109" s="1"/>
  <c r="I18" i="109" s="1"/>
  <c r="J8" i="109"/>
  <c r="K8" i="109"/>
  <c r="R8" i="109"/>
  <c r="S8" i="109"/>
  <c r="V8" i="109" s="1"/>
  <c r="I9" i="109"/>
  <c r="J9" i="109"/>
  <c r="K9" i="109"/>
  <c r="K16" i="109" s="1"/>
  <c r="K18" i="109" s="1"/>
  <c r="R9" i="109"/>
  <c r="V9" i="109" s="1"/>
  <c r="S9" i="109"/>
  <c r="I10" i="109"/>
  <c r="J10" i="109"/>
  <c r="K10" i="109"/>
  <c r="R10" i="109"/>
  <c r="S10" i="109"/>
  <c r="V10" i="109" s="1"/>
  <c r="I11" i="109"/>
  <c r="J11" i="109"/>
  <c r="K11" i="109"/>
  <c r="R11" i="109"/>
  <c r="V11" i="109"/>
  <c r="S11" i="109"/>
  <c r="I12" i="109"/>
  <c r="J12" i="109"/>
  <c r="K12" i="109"/>
  <c r="R12" i="109"/>
  <c r="V12" i="109"/>
  <c r="S12" i="109"/>
  <c r="I13" i="109"/>
  <c r="J13" i="109"/>
  <c r="K13" i="109"/>
  <c r="R13" i="109"/>
  <c r="V13" i="109" s="1"/>
  <c r="S13" i="109"/>
  <c r="I14" i="109"/>
  <c r="I20" i="109" s="1"/>
  <c r="J14" i="109"/>
  <c r="J20" i="109" s="1"/>
  <c r="J22" i="109" s="1"/>
  <c r="K14" i="109"/>
  <c r="R14" i="109"/>
  <c r="V14" i="109" s="1"/>
  <c r="S14" i="109"/>
  <c r="I15" i="109"/>
  <c r="I21" i="109"/>
  <c r="J15" i="109"/>
  <c r="K15" i="109"/>
  <c r="K21" i="109" s="1"/>
  <c r="J16" i="109"/>
  <c r="J18" i="109" s="1"/>
  <c r="K20" i="109"/>
  <c r="J21" i="109"/>
  <c r="R22" i="109"/>
  <c r="V22" i="109" s="1"/>
  <c r="S22" i="109"/>
  <c r="R23" i="109"/>
  <c r="V23" i="109" s="1"/>
  <c r="S23" i="109"/>
  <c r="R24" i="109"/>
  <c r="V24" i="109"/>
  <c r="S24" i="109"/>
  <c r="R25" i="109"/>
  <c r="S25" i="109"/>
  <c r="V25" i="109"/>
  <c r="R26" i="109"/>
  <c r="S26" i="109"/>
  <c r="V26" i="109" s="1"/>
  <c r="R27" i="109"/>
  <c r="V27" i="109" s="1"/>
  <c r="S27" i="109"/>
  <c r="R28" i="109"/>
  <c r="S28" i="109"/>
  <c r="V28" i="109" s="1"/>
  <c r="R29" i="109"/>
  <c r="V29" i="109" s="1"/>
  <c r="S29" i="109"/>
  <c r="R30" i="109"/>
  <c r="V30" i="109" s="1"/>
  <c r="S30" i="109"/>
  <c r="R31" i="109"/>
  <c r="V31" i="109" s="1"/>
  <c r="S31" i="109"/>
  <c r="R39" i="109"/>
  <c r="S39" i="109"/>
  <c r="V39" i="109" s="1"/>
  <c r="R40" i="109"/>
  <c r="V40" i="109" s="1"/>
  <c r="S40" i="109"/>
  <c r="R41" i="109"/>
  <c r="V41" i="109"/>
  <c r="S41" i="109"/>
  <c r="R42" i="109"/>
  <c r="V42" i="109" s="1"/>
  <c r="S42" i="109"/>
  <c r="R43" i="109"/>
  <c r="S43" i="109"/>
  <c r="V43" i="109" s="1"/>
  <c r="R44" i="109"/>
  <c r="V44" i="109" s="1"/>
  <c r="S44" i="109"/>
  <c r="R45" i="109"/>
  <c r="V45" i="109" s="1"/>
  <c r="S45" i="109"/>
  <c r="R46" i="109"/>
  <c r="S46" i="109"/>
  <c r="V46" i="109"/>
  <c r="R47" i="109"/>
  <c r="S47" i="109"/>
  <c r="V47" i="109" s="1"/>
  <c r="R48" i="109"/>
  <c r="V48" i="109" s="1"/>
  <c r="S48" i="109"/>
  <c r="R5" i="108"/>
  <c r="S5" i="108"/>
  <c r="V5" i="108" s="1"/>
  <c r="R6" i="108"/>
  <c r="V6" i="108" s="1"/>
  <c r="S6" i="108"/>
  <c r="R7" i="108"/>
  <c r="V7" i="108"/>
  <c r="S7" i="108"/>
  <c r="I8" i="108"/>
  <c r="J8" i="108"/>
  <c r="K8" i="108"/>
  <c r="R8" i="108"/>
  <c r="V8" i="108"/>
  <c r="S8" i="108"/>
  <c r="I9" i="108"/>
  <c r="J9" i="108"/>
  <c r="K9" i="108"/>
  <c r="R9" i="108"/>
  <c r="V9" i="108" s="1"/>
  <c r="S9" i="108"/>
  <c r="I10" i="108"/>
  <c r="J10" i="108"/>
  <c r="K10" i="108"/>
  <c r="R10" i="108"/>
  <c r="V10" i="108"/>
  <c r="S10" i="108"/>
  <c r="I11" i="108"/>
  <c r="J11" i="108"/>
  <c r="K11" i="108"/>
  <c r="R11" i="108"/>
  <c r="V11" i="108"/>
  <c r="S11" i="108"/>
  <c r="I12" i="108"/>
  <c r="J12" i="108"/>
  <c r="K12" i="108"/>
  <c r="R12" i="108"/>
  <c r="V12" i="108"/>
  <c r="S12" i="108"/>
  <c r="I13" i="108"/>
  <c r="J13" i="108"/>
  <c r="K13" i="108"/>
  <c r="R13" i="108"/>
  <c r="V13" i="108" s="1"/>
  <c r="S13" i="108"/>
  <c r="I14" i="108"/>
  <c r="I20" i="108" s="1"/>
  <c r="J14" i="108"/>
  <c r="K14" i="108"/>
  <c r="K20" i="108" s="1"/>
  <c r="K22" i="108" s="1"/>
  <c r="R14" i="108"/>
  <c r="V14" i="108" s="1"/>
  <c r="S14" i="108"/>
  <c r="I15" i="108"/>
  <c r="I21" i="108" s="1"/>
  <c r="J15" i="108"/>
  <c r="K15" i="108"/>
  <c r="J16" i="108"/>
  <c r="J18" i="108" s="1"/>
  <c r="J20" i="108"/>
  <c r="J21" i="108"/>
  <c r="K21" i="108"/>
  <c r="R22" i="108"/>
  <c r="V22" i="108" s="1"/>
  <c r="S22" i="108"/>
  <c r="R23" i="108"/>
  <c r="V23" i="108"/>
  <c r="S23" i="108"/>
  <c r="R24" i="108"/>
  <c r="V24" i="108" s="1"/>
  <c r="S24" i="108"/>
  <c r="R25" i="108"/>
  <c r="S25" i="108"/>
  <c r="V25" i="108" s="1"/>
  <c r="R26" i="108"/>
  <c r="S26" i="108"/>
  <c r="V26" i="108"/>
  <c r="R27" i="108"/>
  <c r="V27" i="108" s="1"/>
  <c r="S27" i="108"/>
  <c r="R28" i="108"/>
  <c r="S28" i="108"/>
  <c r="V28" i="108"/>
  <c r="R29" i="108"/>
  <c r="V29" i="108"/>
  <c r="S29" i="108"/>
  <c r="R30" i="108"/>
  <c r="V30" i="108" s="1"/>
  <c r="S30" i="108"/>
  <c r="R31" i="108"/>
  <c r="V31" i="108"/>
  <c r="S31" i="108"/>
  <c r="R39" i="108"/>
  <c r="V39" i="108" s="1"/>
  <c r="S39" i="108"/>
  <c r="R40" i="108"/>
  <c r="V40" i="108"/>
  <c r="S40" i="108"/>
  <c r="R41" i="108"/>
  <c r="S41" i="108"/>
  <c r="R42" i="108"/>
  <c r="V42" i="108" s="1"/>
  <c r="S42" i="108"/>
  <c r="R43" i="108"/>
  <c r="S43" i="108"/>
  <c r="V43" i="108"/>
  <c r="R44" i="108"/>
  <c r="V44" i="108"/>
  <c r="S44" i="108"/>
  <c r="R45" i="108"/>
  <c r="V45" i="108" s="1"/>
  <c r="S45" i="108"/>
  <c r="R46" i="108"/>
  <c r="S46" i="108"/>
  <c r="V46" i="108" s="1"/>
  <c r="R47" i="108"/>
  <c r="V47" i="108" s="1"/>
  <c r="S47" i="108"/>
  <c r="R48" i="108"/>
  <c r="V48" i="108"/>
  <c r="S48" i="108"/>
  <c r="R5" i="118"/>
  <c r="S5" i="118"/>
  <c r="V5" i="118"/>
  <c r="R6" i="118"/>
  <c r="V6" i="118" s="1"/>
  <c r="S6" i="118"/>
  <c r="R7" i="118"/>
  <c r="V7" i="118" s="1"/>
  <c r="S7" i="118"/>
  <c r="I8" i="118"/>
  <c r="J8" i="118"/>
  <c r="K8" i="118"/>
  <c r="K16" i="118" s="1"/>
  <c r="K18" i="118" s="1"/>
  <c r="R8" i="118"/>
  <c r="S8" i="118"/>
  <c r="I9" i="118"/>
  <c r="J9" i="118"/>
  <c r="K9" i="118"/>
  <c r="R9" i="118"/>
  <c r="V9" i="118"/>
  <c r="S9" i="118"/>
  <c r="I10" i="118"/>
  <c r="J10" i="118"/>
  <c r="K10" i="118"/>
  <c r="R10" i="118"/>
  <c r="S10" i="118"/>
  <c r="I11" i="118"/>
  <c r="J11" i="118"/>
  <c r="K11" i="118"/>
  <c r="R11" i="118"/>
  <c r="V11" i="118" s="1"/>
  <c r="S11" i="118"/>
  <c r="I12" i="118"/>
  <c r="J12" i="118"/>
  <c r="K12" i="118"/>
  <c r="R12" i="118"/>
  <c r="S12" i="118"/>
  <c r="I13" i="118"/>
  <c r="J13" i="118"/>
  <c r="K13" i="118"/>
  <c r="R13" i="118"/>
  <c r="V13" i="118"/>
  <c r="S13" i="118"/>
  <c r="I14" i="118"/>
  <c r="I20" i="118" s="1"/>
  <c r="J14" i="118"/>
  <c r="K14" i="118"/>
  <c r="K20" i="118" s="1"/>
  <c r="K22" i="118" s="1"/>
  <c r="R14" i="118"/>
  <c r="S14" i="118"/>
  <c r="I15" i="118"/>
  <c r="I21" i="118"/>
  <c r="J15" i="118"/>
  <c r="J21" i="118" s="1"/>
  <c r="K15" i="118"/>
  <c r="J20" i="118"/>
  <c r="J22" i="118"/>
  <c r="J24" i="118" s="1"/>
  <c r="K21" i="118"/>
  <c r="R22" i="118"/>
  <c r="V22" i="118"/>
  <c r="S22" i="118"/>
  <c r="R23" i="118"/>
  <c r="V23" i="118" s="1"/>
  <c r="S23" i="118"/>
  <c r="R24" i="118"/>
  <c r="V24" i="118"/>
  <c r="S24" i="118"/>
  <c r="R25" i="118"/>
  <c r="V25" i="118" s="1"/>
  <c r="S25" i="118"/>
  <c r="R26" i="118"/>
  <c r="S26" i="118"/>
  <c r="V26" i="118" s="1"/>
  <c r="R27" i="118"/>
  <c r="S27" i="118"/>
  <c r="V27" i="118"/>
  <c r="R28" i="118"/>
  <c r="S28" i="118"/>
  <c r="V28" i="118"/>
  <c r="R29" i="118"/>
  <c r="V29" i="118"/>
  <c r="S29" i="118"/>
  <c r="R30" i="118"/>
  <c r="S30" i="118"/>
  <c r="R31" i="118"/>
  <c r="V31" i="118" s="1"/>
  <c r="S31" i="118"/>
  <c r="R39" i="118"/>
  <c r="S39" i="118"/>
  <c r="V39" i="118" s="1"/>
  <c r="R40" i="118"/>
  <c r="V40" i="118"/>
  <c r="S40" i="118"/>
  <c r="R41" i="118"/>
  <c r="V41" i="118"/>
  <c r="S41" i="118"/>
  <c r="R42" i="118"/>
  <c r="S42" i="118"/>
  <c r="V42" i="118"/>
  <c r="R43" i="118"/>
  <c r="V43" i="118" s="1"/>
  <c r="S43" i="118"/>
  <c r="R44" i="118"/>
  <c r="V44" i="118" s="1"/>
  <c r="S44" i="118"/>
  <c r="R45" i="118"/>
  <c r="S45" i="118"/>
  <c r="V45" i="118" s="1"/>
  <c r="R46" i="118"/>
  <c r="S46" i="118"/>
  <c r="V46" i="118"/>
  <c r="R47" i="118"/>
  <c r="S47" i="118"/>
  <c r="V47" i="118" s="1"/>
  <c r="R48" i="118"/>
  <c r="V48" i="118"/>
  <c r="S48" i="118"/>
  <c r="R5" i="99"/>
  <c r="S5" i="99"/>
  <c r="V5" i="99"/>
  <c r="R6" i="99"/>
  <c r="V6" i="99" s="1"/>
  <c r="S6" i="99"/>
  <c r="R7" i="99"/>
  <c r="S7" i="99"/>
  <c r="I8" i="99"/>
  <c r="J8" i="99"/>
  <c r="K8" i="99"/>
  <c r="K16" i="99" s="1"/>
  <c r="K18" i="99" s="1"/>
  <c r="R8" i="99"/>
  <c r="V8" i="99" s="1"/>
  <c r="S8" i="99"/>
  <c r="I9" i="99"/>
  <c r="J9" i="99"/>
  <c r="K9" i="99"/>
  <c r="R9" i="99"/>
  <c r="S9" i="99"/>
  <c r="I10" i="99"/>
  <c r="J10" i="99"/>
  <c r="K10" i="99"/>
  <c r="R10" i="99"/>
  <c r="V10" i="99" s="1"/>
  <c r="S10" i="99"/>
  <c r="I11" i="99"/>
  <c r="J11" i="99"/>
  <c r="J16" i="99" s="1"/>
  <c r="J18" i="99" s="1"/>
  <c r="K11" i="99"/>
  <c r="R11" i="99"/>
  <c r="S11" i="99"/>
  <c r="I12" i="99"/>
  <c r="J12" i="99"/>
  <c r="K12" i="99"/>
  <c r="R12" i="99"/>
  <c r="V12" i="99"/>
  <c r="S12" i="99"/>
  <c r="I13" i="99"/>
  <c r="J13" i="99"/>
  <c r="K13" i="99"/>
  <c r="R13" i="99"/>
  <c r="S13" i="99"/>
  <c r="I14" i="99"/>
  <c r="I20" i="99"/>
  <c r="I22" i="99" s="1"/>
  <c r="I24" i="99" s="1"/>
  <c r="J14" i="99"/>
  <c r="J20" i="99" s="1"/>
  <c r="K14" i="99"/>
  <c r="R14" i="99"/>
  <c r="V14" i="99"/>
  <c r="S14" i="99"/>
  <c r="I15" i="99"/>
  <c r="I21" i="99" s="1"/>
  <c r="J15" i="99"/>
  <c r="J21" i="99" s="1"/>
  <c r="K15" i="99"/>
  <c r="K21" i="99" s="1"/>
  <c r="K20" i="99"/>
  <c r="K22" i="99" s="1"/>
  <c r="R22" i="99"/>
  <c r="S22" i="99"/>
  <c r="R23" i="99"/>
  <c r="V23" i="99" s="1"/>
  <c r="S23" i="99"/>
  <c r="R24" i="99"/>
  <c r="V24" i="99" s="1"/>
  <c r="S24" i="99"/>
  <c r="R25" i="99"/>
  <c r="S25" i="99"/>
  <c r="V25" i="99" s="1"/>
  <c r="R26" i="99"/>
  <c r="S26" i="99"/>
  <c r="V26" i="99"/>
  <c r="R27" i="99"/>
  <c r="S27" i="99"/>
  <c r="V27" i="99" s="1"/>
  <c r="R28" i="99"/>
  <c r="S28" i="99"/>
  <c r="V28" i="99" s="1"/>
  <c r="R29" i="99"/>
  <c r="S29" i="99"/>
  <c r="R30" i="99"/>
  <c r="V30" i="99" s="1"/>
  <c r="S30" i="99"/>
  <c r="R31" i="99"/>
  <c r="V31" i="99" s="1"/>
  <c r="S31" i="99"/>
  <c r="R39" i="99"/>
  <c r="S39" i="99"/>
  <c r="V39" i="99" s="1"/>
  <c r="R40" i="99"/>
  <c r="V40" i="99" s="1"/>
  <c r="S40" i="99"/>
  <c r="R41" i="99"/>
  <c r="V41" i="99"/>
  <c r="S41" i="99"/>
  <c r="R42" i="99"/>
  <c r="V42" i="99" s="1"/>
  <c r="S42" i="99"/>
  <c r="R43" i="99"/>
  <c r="S43" i="99"/>
  <c r="V43" i="99" s="1"/>
  <c r="R44" i="99"/>
  <c r="S44" i="99"/>
  <c r="R45" i="99"/>
  <c r="V45" i="99" s="1"/>
  <c r="S45" i="99"/>
  <c r="R46" i="99"/>
  <c r="S46" i="99"/>
  <c r="V46" i="99"/>
  <c r="R47" i="99"/>
  <c r="S47" i="99"/>
  <c r="V47" i="99" s="1"/>
  <c r="R48" i="99"/>
  <c r="V48" i="99" s="1"/>
  <c r="S48" i="99"/>
  <c r="R5" i="48"/>
  <c r="S5" i="48"/>
  <c r="V5" i="48" s="1"/>
  <c r="R6" i="48"/>
  <c r="V6" i="48"/>
  <c r="S6" i="48"/>
  <c r="R7" i="48"/>
  <c r="V7" i="48"/>
  <c r="S7" i="48"/>
  <c r="I8" i="48"/>
  <c r="J8" i="48"/>
  <c r="K8" i="48"/>
  <c r="R8" i="48"/>
  <c r="V8" i="48" s="1"/>
  <c r="S8" i="48"/>
  <c r="I9" i="48"/>
  <c r="J9" i="48"/>
  <c r="K9" i="48"/>
  <c r="R9" i="48"/>
  <c r="V9" i="48"/>
  <c r="S9" i="48"/>
  <c r="I10" i="48"/>
  <c r="J10" i="48"/>
  <c r="K10" i="48"/>
  <c r="R10" i="48"/>
  <c r="V10" i="48"/>
  <c r="S10" i="48"/>
  <c r="I11" i="48"/>
  <c r="I16" i="48" s="1"/>
  <c r="I18" i="48" s="1"/>
  <c r="J11" i="48"/>
  <c r="K11" i="48"/>
  <c r="R11" i="48"/>
  <c r="V11" i="48"/>
  <c r="S11" i="48"/>
  <c r="I12" i="48"/>
  <c r="J12" i="48"/>
  <c r="K12" i="48"/>
  <c r="R12" i="48"/>
  <c r="V12" i="48" s="1"/>
  <c r="S12" i="48"/>
  <c r="I13" i="48"/>
  <c r="J13" i="48"/>
  <c r="K13" i="48"/>
  <c r="R13" i="48"/>
  <c r="V13" i="48"/>
  <c r="S13" i="48"/>
  <c r="I14" i="48"/>
  <c r="J14" i="48"/>
  <c r="K14" i="48"/>
  <c r="R14" i="48"/>
  <c r="V14" i="48"/>
  <c r="S14" i="48"/>
  <c r="I15" i="48"/>
  <c r="I21" i="48" s="1"/>
  <c r="J15" i="48"/>
  <c r="K15" i="48"/>
  <c r="K21" i="48"/>
  <c r="J16" i="48"/>
  <c r="J18" i="48" s="1"/>
  <c r="I20" i="48"/>
  <c r="J20" i="48"/>
  <c r="K20" i="48"/>
  <c r="K22" i="48" s="1"/>
  <c r="J21" i="48"/>
  <c r="R22" i="48"/>
  <c r="V22" i="48" s="1"/>
  <c r="S22" i="48"/>
  <c r="R23" i="48"/>
  <c r="V23" i="48" s="1"/>
  <c r="S23" i="48"/>
  <c r="R24" i="48"/>
  <c r="V24" i="48" s="1"/>
  <c r="S24" i="48"/>
  <c r="R25" i="48"/>
  <c r="S25" i="48"/>
  <c r="V25" i="48" s="1"/>
  <c r="R26" i="48"/>
  <c r="S26" i="48"/>
  <c r="V26" i="48"/>
  <c r="R27" i="48"/>
  <c r="V27" i="48" s="1"/>
  <c r="S27" i="48"/>
  <c r="R28" i="48"/>
  <c r="V28" i="48" s="1"/>
  <c r="S28" i="48"/>
  <c r="R29" i="48"/>
  <c r="S29" i="48"/>
  <c r="V29" i="48" s="1"/>
  <c r="R30" i="48"/>
  <c r="V30" i="48" s="1"/>
  <c r="S30" i="48"/>
  <c r="R31" i="48"/>
  <c r="V31" i="48" s="1"/>
  <c r="S31" i="48"/>
  <c r="R39" i="48"/>
  <c r="V39" i="48" s="1"/>
  <c r="S39" i="48"/>
  <c r="R40" i="48"/>
  <c r="V40" i="48"/>
  <c r="S40" i="48"/>
  <c r="R41" i="48"/>
  <c r="S41" i="48"/>
  <c r="V41" i="48"/>
  <c r="R42" i="48"/>
  <c r="V42" i="48" s="1"/>
  <c r="S42" i="48"/>
  <c r="R43" i="48"/>
  <c r="V43" i="48" s="1"/>
  <c r="S43" i="48"/>
  <c r="R44" i="48"/>
  <c r="V44" i="48"/>
  <c r="S44" i="48"/>
  <c r="R45" i="48"/>
  <c r="S45" i="48"/>
  <c r="V45" i="48"/>
  <c r="R46" i="48"/>
  <c r="V46" i="48" s="1"/>
  <c r="S46" i="48"/>
  <c r="R47" i="48"/>
  <c r="V47" i="48"/>
  <c r="S47" i="48"/>
  <c r="R48" i="48"/>
  <c r="V48" i="48"/>
  <c r="S48" i="48"/>
  <c r="R5" i="47"/>
  <c r="S5" i="47"/>
  <c r="V5" i="47"/>
  <c r="R6" i="47"/>
  <c r="V6" i="47" s="1"/>
  <c r="S6" i="47"/>
  <c r="R7" i="47"/>
  <c r="V7" i="47" s="1"/>
  <c r="S7" i="47"/>
  <c r="I8" i="47"/>
  <c r="J8" i="47"/>
  <c r="K8" i="47"/>
  <c r="R8" i="47"/>
  <c r="V8" i="47" s="1"/>
  <c r="S8" i="47"/>
  <c r="I9" i="47"/>
  <c r="J9" i="47"/>
  <c r="K9" i="47"/>
  <c r="R9" i="47"/>
  <c r="V9" i="47"/>
  <c r="S9" i="47"/>
  <c r="I10" i="47"/>
  <c r="J10" i="47"/>
  <c r="K10" i="47"/>
  <c r="R10" i="47"/>
  <c r="V10" i="47" s="1"/>
  <c r="S10" i="47"/>
  <c r="I11" i="47"/>
  <c r="J11" i="47"/>
  <c r="K11" i="47"/>
  <c r="R11" i="47"/>
  <c r="V11" i="47" s="1"/>
  <c r="S11" i="47"/>
  <c r="I12" i="47"/>
  <c r="J12" i="47"/>
  <c r="K12" i="47"/>
  <c r="R12" i="47"/>
  <c r="V12" i="47" s="1"/>
  <c r="S12" i="47"/>
  <c r="I13" i="47"/>
  <c r="J13" i="47"/>
  <c r="K13" i="47"/>
  <c r="R13" i="47"/>
  <c r="V13" i="47" s="1"/>
  <c r="S13" i="47"/>
  <c r="I14" i="47"/>
  <c r="J14" i="47"/>
  <c r="K14" i="47"/>
  <c r="K20" i="47"/>
  <c r="R14" i="47"/>
  <c r="V14" i="47" s="1"/>
  <c r="S14" i="47"/>
  <c r="I15" i="47"/>
  <c r="I21" i="47" s="1"/>
  <c r="J15" i="47"/>
  <c r="K15" i="47"/>
  <c r="K21" i="47"/>
  <c r="I16" i="47"/>
  <c r="I18" i="47" s="1"/>
  <c r="I20" i="47"/>
  <c r="J20" i="47"/>
  <c r="J21" i="47"/>
  <c r="R22" i="47"/>
  <c r="V22" i="47" s="1"/>
  <c r="S22" i="47"/>
  <c r="R23" i="47"/>
  <c r="S23" i="47"/>
  <c r="V23" i="47"/>
  <c r="R24" i="47"/>
  <c r="S24" i="47"/>
  <c r="V24" i="47"/>
  <c r="R25" i="47"/>
  <c r="S25" i="47"/>
  <c r="V25" i="47"/>
  <c r="R26" i="47"/>
  <c r="V26" i="47" s="1"/>
  <c r="S26" i="47"/>
  <c r="R27" i="47"/>
  <c r="V27" i="47"/>
  <c r="S27" i="47"/>
  <c r="R28" i="47"/>
  <c r="V28" i="47"/>
  <c r="S28" i="47"/>
  <c r="R29" i="47"/>
  <c r="S29" i="47"/>
  <c r="R30" i="47"/>
  <c r="V30" i="47" s="1"/>
  <c r="S30" i="47"/>
  <c r="R31" i="47"/>
  <c r="S31" i="47"/>
  <c r="V31" i="47"/>
  <c r="R39" i="47"/>
  <c r="S39" i="47"/>
  <c r="V39" i="47" s="1"/>
  <c r="R40" i="47"/>
  <c r="S40" i="47"/>
  <c r="V40" i="47" s="1"/>
  <c r="R41" i="47"/>
  <c r="V41" i="47" s="1"/>
  <c r="S41" i="47"/>
  <c r="R42" i="47"/>
  <c r="V42" i="47" s="1"/>
  <c r="S42" i="47"/>
  <c r="R43" i="47"/>
  <c r="V43" i="47"/>
  <c r="S43" i="47"/>
  <c r="R44" i="47"/>
  <c r="S44" i="47"/>
  <c r="R45" i="47"/>
  <c r="V45" i="47" s="1"/>
  <c r="S45" i="47"/>
  <c r="R46" i="47"/>
  <c r="S46" i="47"/>
  <c r="V46" i="47"/>
  <c r="R47" i="47"/>
  <c r="S47" i="47"/>
  <c r="V47" i="47" s="1"/>
  <c r="R48" i="47"/>
  <c r="S48" i="47"/>
  <c r="V48" i="47" s="1"/>
  <c r="R5" i="46"/>
  <c r="V5" i="46" s="1"/>
  <c r="S5" i="46"/>
  <c r="R6" i="46"/>
  <c r="V6" i="46" s="1"/>
  <c r="S6" i="46"/>
  <c r="R7" i="46"/>
  <c r="V7" i="46"/>
  <c r="S7" i="46"/>
  <c r="I8" i="46"/>
  <c r="J8" i="46"/>
  <c r="K8" i="46"/>
  <c r="R8" i="46"/>
  <c r="V8" i="46" s="1"/>
  <c r="S8" i="46"/>
  <c r="I9" i="46"/>
  <c r="J9" i="46"/>
  <c r="K9" i="46"/>
  <c r="R9" i="46"/>
  <c r="V9" i="46" s="1"/>
  <c r="S9" i="46"/>
  <c r="I10" i="46"/>
  <c r="J10" i="46"/>
  <c r="K10" i="46"/>
  <c r="R10" i="46"/>
  <c r="V10" i="46"/>
  <c r="S10" i="46"/>
  <c r="I11" i="46"/>
  <c r="J11" i="46"/>
  <c r="K11" i="46"/>
  <c r="R11" i="46"/>
  <c r="V11" i="46"/>
  <c r="S11" i="46"/>
  <c r="I12" i="46"/>
  <c r="I16" i="46" s="1"/>
  <c r="I18" i="46" s="1"/>
  <c r="J12" i="46"/>
  <c r="J16" i="46" s="1"/>
  <c r="J18" i="46" s="1"/>
  <c r="K12" i="46"/>
  <c r="R12" i="46"/>
  <c r="V12" i="46"/>
  <c r="S12" i="46"/>
  <c r="I13" i="46"/>
  <c r="J13" i="46"/>
  <c r="K13" i="46"/>
  <c r="R13" i="46"/>
  <c r="V13" i="46" s="1"/>
  <c r="S13" i="46"/>
  <c r="I14" i="46"/>
  <c r="J14" i="46"/>
  <c r="K14" i="46"/>
  <c r="K20" i="46" s="1"/>
  <c r="R14" i="46"/>
  <c r="V14" i="46" s="1"/>
  <c r="S14" i="46"/>
  <c r="I15" i="46"/>
  <c r="I21" i="46"/>
  <c r="J15" i="46"/>
  <c r="J21" i="46" s="1"/>
  <c r="J22" i="46" s="1"/>
  <c r="K15" i="46"/>
  <c r="K21" i="46" s="1"/>
  <c r="I20" i="46"/>
  <c r="J20" i="46"/>
  <c r="R22" i="46"/>
  <c r="V22" i="46" s="1"/>
  <c r="S22" i="46"/>
  <c r="R23" i="46"/>
  <c r="V23" i="46" s="1"/>
  <c r="S23" i="46"/>
  <c r="R24" i="46"/>
  <c r="S24" i="46"/>
  <c r="V24" i="46"/>
  <c r="R25" i="46"/>
  <c r="V25" i="46" s="1"/>
  <c r="S25" i="46"/>
  <c r="R26" i="46"/>
  <c r="S26" i="46"/>
  <c r="V26" i="46"/>
  <c r="R27" i="46"/>
  <c r="S27" i="46"/>
  <c r="V27" i="46" s="1"/>
  <c r="R28" i="46"/>
  <c r="S28" i="46"/>
  <c r="V28" i="46" s="1"/>
  <c r="R29" i="46"/>
  <c r="V29" i="46"/>
  <c r="S29" i="46"/>
  <c r="R30" i="46"/>
  <c r="V30" i="46" s="1"/>
  <c r="S30" i="46"/>
  <c r="R31" i="46"/>
  <c r="V31" i="46" s="1"/>
  <c r="S31" i="46"/>
  <c r="R39" i="46"/>
  <c r="V39" i="46" s="1"/>
  <c r="S39" i="46"/>
  <c r="R40" i="46"/>
  <c r="V40" i="46" s="1"/>
  <c r="S40" i="46"/>
  <c r="R41" i="46"/>
  <c r="S41" i="46"/>
  <c r="V41" i="46"/>
  <c r="R42" i="46"/>
  <c r="S42" i="46"/>
  <c r="V42" i="46" s="1"/>
  <c r="R43" i="46"/>
  <c r="S43" i="46"/>
  <c r="V43" i="46" s="1"/>
  <c r="R44" i="46"/>
  <c r="V44" i="46"/>
  <c r="S44" i="46"/>
  <c r="R45" i="46"/>
  <c r="S45" i="46"/>
  <c r="R46" i="46"/>
  <c r="V46" i="46" s="1"/>
  <c r="S46" i="46"/>
  <c r="R47" i="46"/>
  <c r="V47" i="46" s="1"/>
  <c r="S47" i="46"/>
  <c r="R48" i="46"/>
  <c r="V48" i="46" s="1"/>
  <c r="S48" i="46"/>
  <c r="R5" i="45"/>
  <c r="S5" i="45"/>
  <c r="V5" i="45"/>
  <c r="R6" i="45"/>
  <c r="V6" i="45"/>
  <c r="S6" i="45"/>
  <c r="R7" i="45"/>
  <c r="S7" i="45"/>
  <c r="V7" i="45" s="1"/>
  <c r="I8" i="45"/>
  <c r="J8" i="45"/>
  <c r="K8" i="45"/>
  <c r="R8" i="45"/>
  <c r="S8" i="45"/>
  <c r="V8" i="45" s="1"/>
  <c r="I9" i="45"/>
  <c r="I16" i="45" s="1"/>
  <c r="J9" i="45"/>
  <c r="K9" i="45"/>
  <c r="R9" i="45"/>
  <c r="V9" i="45"/>
  <c r="S9" i="45"/>
  <c r="I10" i="45"/>
  <c r="J10" i="45"/>
  <c r="K10" i="45"/>
  <c r="R10" i="45"/>
  <c r="S10" i="45"/>
  <c r="I11" i="45"/>
  <c r="J11" i="45"/>
  <c r="K11" i="45"/>
  <c r="R11" i="45"/>
  <c r="V11" i="45" s="1"/>
  <c r="S11" i="45"/>
  <c r="I12" i="45"/>
  <c r="J12" i="45"/>
  <c r="K12" i="45"/>
  <c r="K16" i="45" s="1"/>
  <c r="K18" i="45" s="1"/>
  <c r="R12" i="45"/>
  <c r="S12" i="45"/>
  <c r="V12" i="45" s="1"/>
  <c r="I13" i="45"/>
  <c r="J13" i="45"/>
  <c r="K13" i="45"/>
  <c r="R13" i="45"/>
  <c r="V13" i="45" s="1"/>
  <c r="S13" i="45"/>
  <c r="I14" i="45"/>
  <c r="J14" i="45"/>
  <c r="K14" i="45"/>
  <c r="K20" i="45"/>
  <c r="R14" i="45"/>
  <c r="V14" i="45"/>
  <c r="S14" i="45"/>
  <c r="I15" i="45"/>
  <c r="I21" i="45"/>
  <c r="J15" i="45"/>
  <c r="K15" i="45"/>
  <c r="K21" i="45"/>
  <c r="J16" i="45"/>
  <c r="J18" i="45" s="1"/>
  <c r="I18" i="45"/>
  <c r="I20" i="45"/>
  <c r="J20" i="45"/>
  <c r="J22" i="45" s="1"/>
  <c r="J21" i="45"/>
  <c r="R22" i="45"/>
  <c r="V22" i="45"/>
  <c r="S22" i="45"/>
  <c r="R23" i="45"/>
  <c r="S23" i="45"/>
  <c r="V23" i="45"/>
  <c r="R24" i="45"/>
  <c r="V24" i="45" s="1"/>
  <c r="S24" i="45"/>
  <c r="R25" i="45"/>
  <c r="S25" i="45"/>
  <c r="R26" i="45"/>
  <c r="V26" i="45" s="1"/>
  <c r="S26" i="45"/>
  <c r="R27" i="45"/>
  <c r="V27" i="45" s="1"/>
  <c r="S27" i="45"/>
  <c r="R28" i="45"/>
  <c r="V28" i="45" s="1"/>
  <c r="S28" i="45"/>
  <c r="R29" i="45"/>
  <c r="V29" i="45" s="1"/>
  <c r="S29" i="45"/>
  <c r="R30" i="45"/>
  <c r="V30" i="45"/>
  <c r="S30" i="45"/>
  <c r="R31" i="45"/>
  <c r="S31" i="45"/>
  <c r="V31" i="45"/>
  <c r="R39" i="45"/>
  <c r="V39" i="45"/>
  <c r="S39" i="45"/>
  <c r="R40" i="45"/>
  <c r="V40" i="45" s="1"/>
  <c r="S40" i="45"/>
  <c r="R41" i="45"/>
  <c r="V41" i="45" s="1"/>
  <c r="S41" i="45"/>
  <c r="R42" i="45"/>
  <c r="S42" i="45"/>
  <c r="V42" i="45"/>
  <c r="R43" i="45"/>
  <c r="V43" i="45" s="1"/>
  <c r="S43" i="45"/>
  <c r="R44" i="45"/>
  <c r="V44" i="45" s="1"/>
  <c r="S44" i="45"/>
  <c r="R45" i="45"/>
  <c r="S45" i="45"/>
  <c r="V45" i="45"/>
  <c r="R46" i="45"/>
  <c r="S46" i="45"/>
  <c r="V46" i="45"/>
  <c r="R47" i="45"/>
  <c r="V47" i="45"/>
  <c r="S47" i="45"/>
  <c r="R48" i="45"/>
  <c r="V48" i="45"/>
  <c r="S48" i="45"/>
  <c r="R5" i="44"/>
  <c r="V5" i="44" s="1"/>
  <c r="S5" i="44"/>
  <c r="R6" i="44"/>
  <c r="S6" i="44"/>
  <c r="R7" i="44"/>
  <c r="V7" i="44" s="1"/>
  <c r="S7" i="44"/>
  <c r="I8" i="44"/>
  <c r="J8" i="44"/>
  <c r="K8" i="44"/>
  <c r="R8" i="44"/>
  <c r="V8" i="44" s="1"/>
  <c r="S8" i="44"/>
  <c r="I9" i="44"/>
  <c r="J9" i="44"/>
  <c r="K9" i="44"/>
  <c r="R9" i="44"/>
  <c r="V9" i="44"/>
  <c r="S9" i="44"/>
  <c r="I10" i="44"/>
  <c r="J10" i="44"/>
  <c r="J16" i="44" s="1"/>
  <c r="J18" i="44" s="1"/>
  <c r="K10" i="44"/>
  <c r="R10" i="44"/>
  <c r="V10" i="44"/>
  <c r="S10" i="44"/>
  <c r="I11" i="44"/>
  <c r="I16" i="44" s="1"/>
  <c r="I18" i="44" s="1"/>
  <c r="J11" i="44"/>
  <c r="K11" i="44"/>
  <c r="R11" i="44"/>
  <c r="V11" i="44"/>
  <c r="S11" i="44"/>
  <c r="I12" i="44"/>
  <c r="J12" i="44"/>
  <c r="K12" i="44"/>
  <c r="R12" i="44"/>
  <c r="V12" i="44" s="1"/>
  <c r="S12" i="44"/>
  <c r="I13" i="44"/>
  <c r="J13" i="44"/>
  <c r="K13" i="44"/>
  <c r="R13" i="44"/>
  <c r="S13" i="44"/>
  <c r="V13" i="44" s="1"/>
  <c r="I14" i="44"/>
  <c r="J14" i="44"/>
  <c r="K14" i="44"/>
  <c r="K20" i="44" s="1"/>
  <c r="R14" i="44"/>
  <c r="S14" i="44"/>
  <c r="I15" i="44"/>
  <c r="I21" i="44" s="1"/>
  <c r="J15" i="44"/>
  <c r="J21" i="44" s="1"/>
  <c r="J22" i="44" s="1"/>
  <c r="K15" i="44"/>
  <c r="K21" i="44" s="1"/>
  <c r="I20" i="44"/>
  <c r="J20" i="44"/>
  <c r="R22" i="44"/>
  <c r="S22" i="44"/>
  <c r="R23" i="44"/>
  <c r="V23" i="44" s="1"/>
  <c r="S23" i="44"/>
  <c r="R24" i="44"/>
  <c r="V24" i="44" s="1"/>
  <c r="S24" i="44"/>
  <c r="R25" i="44"/>
  <c r="S25" i="44"/>
  <c r="V25" i="44"/>
  <c r="R26" i="44"/>
  <c r="S26" i="44"/>
  <c r="V26" i="44"/>
  <c r="R27" i="44"/>
  <c r="V27" i="44"/>
  <c r="S27" i="44"/>
  <c r="R28" i="44"/>
  <c r="V28" i="44"/>
  <c r="S28" i="44"/>
  <c r="R29" i="44"/>
  <c r="V29" i="44"/>
  <c r="S29" i="44"/>
  <c r="R30" i="44"/>
  <c r="S30" i="44"/>
  <c r="R31" i="44"/>
  <c r="V31" i="44" s="1"/>
  <c r="S31" i="44"/>
  <c r="R39" i="44"/>
  <c r="V39" i="44" s="1"/>
  <c r="S39" i="44"/>
  <c r="R40" i="44"/>
  <c r="V40" i="44"/>
  <c r="S40" i="44"/>
  <c r="R41" i="44"/>
  <c r="S41" i="44"/>
  <c r="V41" i="44"/>
  <c r="R42" i="44"/>
  <c r="V42" i="44" s="1"/>
  <c r="S42" i="44"/>
  <c r="R43" i="44"/>
  <c r="V43" i="44" s="1"/>
  <c r="S43" i="44"/>
  <c r="R44" i="44"/>
  <c r="V44" i="44"/>
  <c r="S44" i="44"/>
  <c r="R45" i="44"/>
  <c r="S45" i="44"/>
  <c r="V45" i="44"/>
  <c r="R46" i="44"/>
  <c r="V46" i="44" s="1"/>
  <c r="S46" i="44"/>
  <c r="R47" i="44"/>
  <c r="V47" i="44" s="1"/>
  <c r="S47" i="44"/>
  <c r="R48" i="44"/>
  <c r="V48" i="44"/>
  <c r="S48" i="44"/>
  <c r="R5" i="103"/>
  <c r="S5" i="103"/>
  <c r="V5" i="103"/>
  <c r="R6" i="103"/>
  <c r="V6" i="103"/>
  <c r="S6" i="103"/>
  <c r="R7" i="103"/>
  <c r="V7" i="103" s="1"/>
  <c r="S7" i="103"/>
  <c r="I8" i="103"/>
  <c r="J8" i="103"/>
  <c r="K8" i="103"/>
  <c r="R8" i="103"/>
  <c r="V8" i="103"/>
  <c r="S8" i="103"/>
  <c r="I9" i="103"/>
  <c r="J9" i="103"/>
  <c r="K9" i="103"/>
  <c r="R9" i="103"/>
  <c r="S9" i="103"/>
  <c r="I10" i="103"/>
  <c r="J10" i="103"/>
  <c r="K10" i="103"/>
  <c r="R10" i="103"/>
  <c r="V10" i="103" s="1"/>
  <c r="S10" i="103"/>
  <c r="I11" i="103"/>
  <c r="J11" i="103"/>
  <c r="K11" i="103"/>
  <c r="R11" i="103"/>
  <c r="S11" i="103"/>
  <c r="V11" i="103" s="1"/>
  <c r="I12" i="103"/>
  <c r="J12" i="103"/>
  <c r="K12" i="103"/>
  <c r="R12" i="103"/>
  <c r="V12" i="103" s="1"/>
  <c r="S12" i="103"/>
  <c r="I13" i="103"/>
  <c r="J13" i="103"/>
  <c r="K13" i="103"/>
  <c r="R13" i="103"/>
  <c r="S13" i="103"/>
  <c r="I14" i="103"/>
  <c r="I20" i="103" s="1"/>
  <c r="J14" i="103"/>
  <c r="K14" i="103"/>
  <c r="K20" i="103"/>
  <c r="R14" i="103"/>
  <c r="V14" i="103"/>
  <c r="S14" i="103"/>
  <c r="I15" i="103"/>
  <c r="I21" i="103" s="1"/>
  <c r="J15" i="103"/>
  <c r="K15" i="103"/>
  <c r="K21" i="103"/>
  <c r="J16" i="103"/>
  <c r="J18" i="103"/>
  <c r="J20" i="103"/>
  <c r="J21" i="103"/>
  <c r="J22" i="103" s="1"/>
  <c r="R22" i="103"/>
  <c r="V22" i="103"/>
  <c r="S22" i="103"/>
  <c r="R23" i="103"/>
  <c r="S23" i="103"/>
  <c r="R24" i="103"/>
  <c r="S24" i="103"/>
  <c r="R25" i="103"/>
  <c r="S25" i="103"/>
  <c r="V25" i="103"/>
  <c r="R26" i="103"/>
  <c r="V26" i="103" s="1"/>
  <c r="S26" i="103"/>
  <c r="R27" i="103"/>
  <c r="V27" i="103" s="1"/>
  <c r="S27" i="103"/>
  <c r="R28" i="103"/>
  <c r="V28" i="103"/>
  <c r="S28" i="103"/>
  <c r="R29" i="103"/>
  <c r="S29" i="103"/>
  <c r="V29" i="103" s="1"/>
  <c r="R30" i="103"/>
  <c r="V30" i="103"/>
  <c r="S30" i="103"/>
  <c r="R31" i="103"/>
  <c r="V31" i="103" s="1"/>
  <c r="S31" i="103"/>
  <c r="R39" i="103"/>
  <c r="V39" i="103" s="1"/>
  <c r="S39" i="103"/>
  <c r="R40" i="103"/>
  <c r="V40" i="103" s="1"/>
  <c r="S40" i="103"/>
  <c r="R41" i="103"/>
  <c r="V41" i="103" s="1"/>
  <c r="S41" i="103"/>
  <c r="R42" i="103"/>
  <c r="V42" i="103" s="1"/>
  <c r="S42" i="103"/>
  <c r="R43" i="103"/>
  <c r="S43" i="103"/>
  <c r="V43" i="103" s="1"/>
  <c r="R44" i="103"/>
  <c r="S44" i="103"/>
  <c r="V44" i="103" s="1"/>
  <c r="R45" i="103"/>
  <c r="S45" i="103"/>
  <c r="V45" i="103"/>
  <c r="R46" i="103"/>
  <c r="S46" i="103"/>
  <c r="R47" i="103"/>
  <c r="V47" i="103" s="1"/>
  <c r="S47" i="103"/>
  <c r="R48" i="103"/>
  <c r="S48" i="103"/>
  <c r="V48" i="103" s="1"/>
  <c r="R5" i="98"/>
  <c r="S5" i="98"/>
  <c r="V5" i="98" s="1"/>
  <c r="R6" i="98"/>
  <c r="V6" i="98"/>
  <c r="S6" i="98"/>
  <c r="R7" i="98"/>
  <c r="V7" i="98"/>
  <c r="S7" i="98"/>
  <c r="I8" i="98"/>
  <c r="I16" i="98" s="1"/>
  <c r="I18" i="98" s="1"/>
  <c r="J8" i="98"/>
  <c r="K8" i="98"/>
  <c r="R8" i="98"/>
  <c r="V8" i="98"/>
  <c r="S8" i="98"/>
  <c r="I9" i="98"/>
  <c r="J9" i="98"/>
  <c r="K9" i="98"/>
  <c r="R9" i="98"/>
  <c r="V9" i="98" s="1"/>
  <c r="S9" i="98"/>
  <c r="I10" i="98"/>
  <c r="J10" i="98"/>
  <c r="K10" i="98"/>
  <c r="R10" i="98"/>
  <c r="V10" i="98" s="1"/>
  <c r="S10" i="98"/>
  <c r="I11" i="98"/>
  <c r="J11" i="98"/>
  <c r="K11" i="98"/>
  <c r="R11" i="98"/>
  <c r="V11" i="98"/>
  <c r="S11" i="98"/>
  <c r="I12" i="98"/>
  <c r="J12" i="98"/>
  <c r="K12" i="98"/>
  <c r="R12" i="98"/>
  <c r="V12" i="98"/>
  <c r="S12" i="98"/>
  <c r="I13" i="98"/>
  <c r="J13" i="98"/>
  <c r="K13" i="98"/>
  <c r="R13" i="98"/>
  <c r="V13" i="98" s="1"/>
  <c r="S13" i="98"/>
  <c r="I14" i="98"/>
  <c r="J14" i="98"/>
  <c r="K14" i="98"/>
  <c r="K20" i="98" s="1"/>
  <c r="R14" i="98"/>
  <c r="V14" i="98"/>
  <c r="S14" i="98"/>
  <c r="I15" i="98"/>
  <c r="I21" i="98"/>
  <c r="J15" i="98"/>
  <c r="K15" i="98"/>
  <c r="K21" i="98" s="1"/>
  <c r="J16" i="98"/>
  <c r="J18" i="98" s="1"/>
  <c r="I20" i="98"/>
  <c r="J20" i="98"/>
  <c r="J22" i="98"/>
  <c r="J21" i="98"/>
  <c r="R22" i="98"/>
  <c r="V22" i="98"/>
  <c r="S22" i="98"/>
  <c r="R23" i="98"/>
  <c r="V23" i="98" s="1"/>
  <c r="S23" i="98"/>
  <c r="R24" i="98"/>
  <c r="V24" i="98" s="1"/>
  <c r="S24" i="98"/>
  <c r="R25" i="98"/>
  <c r="V25" i="98" s="1"/>
  <c r="S25" i="98"/>
  <c r="R26" i="98"/>
  <c r="S26" i="98"/>
  <c r="V26" i="98"/>
  <c r="R27" i="98"/>
  <c r="V27" i="98" s="1"/>
  <c r="S27" i="98"/>
  <c r="R28" i="98"/>
  <c r="S28" i="98"/>
  <c r="V28" i="98" s="1"/>
  <c r="R29" i="98"/>
  <c r="V29" i="98"/>
  <c r="S29" i="98"/>
  <c r="R30" i="98"/>
  <c r="V30" i="98"/>
  <c r="S30" i="98"/>
  <c r="R31" i="98"/>
  <c r="V31" i="98" s="1"/>
  <c r="S31" i="98"/>
  <c r="R39" i="98"/>
  <c r="V39" i="98" s="1"/>
  <c r="S39" i="98"/>
  <c r="R40" i="98"/>
  <c r="V40" i="98" s="1"/>
  <c r="S40" i="98"/>
  <c r="R41" i="98"/>
  <c r="S41" i="98"/>
  <c r="V41" i="98"/>
  <c r="R42" i="98"/>
  <c r="S42" i="98"/>
  <c r="V42" i="98"/>
  <c r="R43" i="98"/>
  <c r="S43" i="98"/>
  <c r="V43" i="98" s="1"/>
  <c r="R44" i="98"/>
  <c r="V44" i="98"/>
  <c r="S44" i="98"/>
  <c r="R45" i="98"/>
  <c r="V45" i="98" s="1"/>
  <c r="S45" i="98"/>
  <c r="R46" i="98"/>
  <c r="V46" i="98" s="1"/>
  <c r="S46" i="98"/>
  <c r="R47" i="98"/>
  <c r="V47" i="98" s="1"/>
  <c r="S47" i="98"/>
  <c r="R48" i="98"/>
  <c r="V48" i="98" s="1"/>
  <c r="S48" i="98"/>
  <c r="R5" i="97"/>
  <c r="S5" i="97"/>
  <c r="V5" i="97"/>
  <c r="R6" i="97"/>
  <c r="V6" i="97" s="1"/>
  <c r="S6" i="97"/>
  <c r="R7" i="97"/>
  <c r="S7" i="97"/>
  <c r="V7" i="97" s="1"/>
  <c r="I8" i="97"/>
  <c r="J8" i="97"/>
  <c r="J16" i="97" s="1"/>
  <c r="J18" i="97" s="1"/>
  <c r="K8" i="97"/>
  <c r="K16" i="97" s="1"/>
  <c r="K18" i="97" s="1"/>
  <c r="R8" i="97"/>
  <c r="S8" i="97"/>
  <c r="V8" i="97" s="1"/>
  <c r="I9" i="97"/>
  <c r="J9" i="97"/>
  <c r="K9" i="97"/>
  <c r="R9" i="97"/>
  <c r="V9" i="97"/>
  <c r="S9" i="97"/>
  <c r="I10" i="97"/>
  <c r="J10" i="97"/>
  <c r="K10" i="97"/>
  <c r="R10" i="97"/>
  <c r="V10" i="97" s="1"/>
  <c r="S10" i="97"/>
  <c r="I11" i="97"/>
  <c r="I16" i="97" s="1"/>
  <c r="I18" i="97" s="1"/>
  <c r="J11" i="97"/>
  <c r="K11" i="97"/>
  <c r="R11" i="97"/>
  <c r="V11" i="97" s="1"/>
  <c r="S11" i="97"/>
  <c r="I12" i="97"/>
  <c r="J12" i="97"/>
  <c r="K12" i="97"/>
  <c r="R12" i="97"/>
  <c r="S12" i="97"/>
  <c r="V12" i="97" s="1"/>
  <c r="I13" i="97"/>
  <c r="J13" i="97"/>
  <c r="K13" i="97"/>
  <c r="R13" i="97"/>
  <c r="V13" i="97"/>
  <c r="S13" i="97"/>
  <c r="I14" i="97"/>
  <c r="J14" i="97"/>
  <c r="K14" i="97"/>
  <c r="K20" i="97"/>
  <c r="R14" i="97"/>
  <c r="V14" i="97" s="1"/>
  <c r="S14" i="97"/>
  <c r="I15" i="97"/>
  <c r="I21" i="97"/>
  <c r="J15" i="97"/>
  <c r="K15" i="97"/>
  <c r="K21" i="97"/>
  <c r="I20" i="97"/>
  <c r="J20" i="97"/>
  <c r="J21" i="97"/>
  <c r="R22" i="97"/>
  <c r="V22" i="97" s="1"/>
  <c r="S22" i="97"/>
  <c r="R23" i="97"/>
  <c r="S23" i="97"/>
  <c r="V23" i="97"/>
  <c r="R24" i="97"/>
  <c r="S24" i="97"/>
  <c r="V24" i="97" s="1"/>
  <c r="R25" i="97"/>
  <c r="V25" i="97" s="1"/>
  <c r="S25" i="97"/>
  <c r="R26" i="97"/>
  <c r="V26" i="97" s="1"/>
  <c r="S26" i="97"/>
  <c r="R27" i="97"/>
  <c r="V27" i="97" s="1"/>
  <c r="S27" i="97"/>
  <c r="R28" i="97"/>
  <c r="V28" i="97" s="1"/>
  <c r="S28" i="97"/>
  <c r="R29" i="97"/>
  <c r="V29" i="97" s="1"/>
  <c r="S29" i="97"/>
  <c r="R30" i="97"/>
  <c r="V30" i="97" s="1"/>
  <c r="S30" i="97"/>
  <c r="R31" i="97"/>
  <c r="S31" i="97"/>
  <c r="V31" i="97"/>
  <c r="R39" i="97"/>
  <c r="V39" i="97"/>
  <c r="S39" i="97"/>
  <c r="R40" i="97"/>
  <c r="V40" i="97"/>
  <c r="S40" i="97"/>
  <c r="R41" i="97"/>
  <c r="V41" i="97" s="1"/>
  <c r="S41" i="97"/>
  <c r="R42" i="97"/>
  <c r="V42" i="97" s="1"/>
  <c r="S42" i="97"/>
  <c r="R43" i="97"/>
  <c r="V43" i="97" s="1"/>
  <c r="S43" i="97"/>
  <c r="R44" i="97"/>
  <c r="S44" i="97"/>
  <c r="R45" i="97"/>
  <c r="S45" i="97"/>
  <c r="V45" i="97"/>
  <c r="R46" i="97"/>
  <c r="S46" i="97"/>
  <c r="V46" i="97"/>
  <c r="R47" i="97"/>
  <c r="V47" i="97"/>
  <c r="S47" i="97"/>
  <c r="R48" i="97"/>
  <c r="V48" i="97"/>
  <c r="S48" i="97"/>
  <c r="R5" i="100"/>
  <c r="V5" i="100" s="1"/>
  <c r="S5" i="100"/>
  <c r="R6" i="100"/>
  <c r="V6" i="100" s="1"/>
  <c r="S6" i="100"/>
  <c r="R7" i="100"/>
  <c r="V7" i="100" s="1"/>
  <c r="S7" i="100"/>
  <c r="I8" i="100"/>
  <c r="J8" i="100"/>
  <c r="K8" i="100"/>
  <c r="R8" i="100"/>
  <c r="V8" i="100" s="1"/>
  <c r="S8" i="100"/>
  <c r="I9" i="100"/>
  <c r="J9" i="100"/>
  <c r="K9" i="100"/>
  <c r="R9" i="100"/>
  <c r="V9" i="100" s="1"/>
  <c r="S9" i="100"/>
  <c r="I10" i="100"/>
  <c r="J10" i="100"/>
  <c r="K10" i="100"/>
  <c r="R10" i="100"/>
  <c r="V10" i="100"/>
  <c r="S10" i="100"/>
  <c r="I11" i="100"/>
  <c r="J11" i="100"/>
  <c r="J16" i="100" s="1"/>
  <c r="J18" i="100" s="1"/>
  <c r="K11" i="100"/>
  <c r="R11" i="100"/>
  <c r="V11" i="100"/>
  <c r="S11" i="100"/>
  <c r="I12" i="100"/>
  <c r="I16" i="100" s="1"/>
  <c r="I18" i="100" s="1"/>
  <c r="J12" i="100"/>
  <c r="K12" i="100"/>
  <c r="R12" i="100"/>
  <c r="V12" i="100" s="1"/>
  <c r="S12" i="100"/>
  <c r="I13" i="100"/>
  <c r="J13" i="100"/>
  <c r="K13" i="100"/>
  <c r="R13" i="100"/>
  <c r="V13" i="100" s="1"/>
  <c r="S13" i="100"/>
  <c r="I14" i="100"/>
  <c r="J14" i="100"/>
  <c r="K14" i="100"/>
  <c r="K20" i="100" s="1"/>
  <c r="R14" i="100"/>
  <c r="V14" i="100" s="1"/>
  <c r="S14" i="100"/>
  <c r="I15" i="100"/>
  <c r="I21" i="100" s="1"/>
  <c r="J15" i="100"/>
  <c r="J21" i="100" s="1"/>
  <c r="J22" i="100" s="1"/>
  <c r="K15" i="100"/>
  <c r="K21" i="100" s="1"/>
  <c r="I20" i="100"/>
  <c r="J20" i="100"/>
  <c r="R22" i="100"/>
  <c r="V22" i="100" s="1"/>
  <c r="S22" i="100"/>
  <c r="R23" i="100"/>
  <c r="V23" i="100" s="1"/>
  <c r="S23" i="100"/>
  <c r="R24" i="100"/>
  <c r="S24" i="100"/>
  <c r="V24" i="100"/>
  <c r="R25" i="100"/>
  <c r="S25" i="100"/>
  <c r="V25" i="100"/>
  <c r="R26" i="100"/>
  <c r="S26" i="100"/>
  <c r="V26" i="100"/>
  <c r="R27" i="100"/>
  <c r="V27" i="100"/>
  <c r="S27" i="100"/>
  <c r="R28" i="100"/>
  <c r="V28" i="100"/>
  <c r="S28" i="100"/>
  <c r="R29" i="100"/>
  <c r="V29" i="100"/>
  <c r="S29" i="100"/>
  <c r="R30" i="100"/>
  <c r="V30" i="100" s="1"/>
  <c r="S30" i="100"/>
  <c r="R31" i="100"/>
  <c r="V31" i="100" s="1"/>
  <c r="S31" i="100"/>
  <c r="R39" i="100"/>
  <c r="S39" i="100"/>
  <c r="R40" i="100"/>
  <c r="V40" i="100" s="1"/>
  <c r="S40" i="100"/>
  <c r="R41" i="100"/>
  <c r="S41" i="100"/>
  <c r="V41" i="100"/>
  <c r="R42" i="100"/>
  <c r="S42" i="100"/>
  <c r="V42" i="100" s="1"/>
  <c r="R43" i="100"/>
  <c r="V43" i="100"/>
  <c r="S43" i="100"/>
  <c r="R44" i="100"/>
  <c r="V44" i="100"/>
  <c r="S44" i="100"/>
  <c r="R45" i="100"/>
  <c r="V45" i="100" s="1"/>
  <c r="S45" i="100"/>
  <c r="R46" i="100"/>
  <c r="V46" i="100" s="1"/>
  <c r="S46" i="100"/>
  <c r="R47" i="100"/>
  <c r="S47" i="100"/>
  <c r="R48" i="100"/>
  <c r="V48" i="100" s="1"/>
  <c r="S48" i="100"/>
  <c r="R5" i="101"/>
  <c r="S5" i="101"/>
  <c r="V5" i="101"/>
  <c r="R6" i="101"/>
  <c r="V6" i="101"/>
  <c r="S6" i="101"/>
  <c r="R7" i="101"/>
  <c r="V7" i="101"/>
  <c r="S7" i="101"/>
  <c r="I8" i="101"/>
  <c r="J8" i="101"/>
  <c r="K8" i="101"/>
  <c r="R8" i="101"/>
  <c r="V8" i="101"/>
  <c r="S8" i="101"/>
  <c r="I9" i="101"/>
  <c r="J9" i="101"/>
  <c r="K9" i="101"/>
  <c r="R9" i="101"/>
  <c r="V9" i="101" s="1"/>
  <c r="S9" i="101"/>
  <c r="I10" i="101"/>
  <c r="J10" i="101"/>
  <c r="K10" i="101"/>
  <c r="R10" i="101"/>
  <c r="S10" i="101"/>
  <c r="I11" i="101"/>
  <c r="J11" i="101"/>
  <c r="K11" i="101"/>
  <c r="K16" i="101" s="1"/>
  <c r="K18" i="101" s="1"/>
  <c r="R11" i="101"/>
  <c r="S11" i="101"/>
  <c r="V11" i="101" s="1"/>
  <c r="I12" i="101"/>
  <c r="J12" i="101"/>
  <c r="K12" i="101"/>
  <c r="R12" i="101"/>
  <c r="V12" i="101"/>
  <c r="S12" i="101"/>
  <c r="I13" i="101"/>
  <c r="J13" i="101"/>
  <c r="K13" i="101"/>
  <c r="R13" i="101"/>
  <c r="V13" i="101" s="1"/>
  <c r="S13" i="101"/>
  <c r="I14" i="101"/>
  <c r="I20" i="101" s="1"/>
  <c r="J14" i="101"/>
  <c r="K14" i="101"/>
  <c r="K20" i="101"/>
  <c r="R14" i="101"/>
  <c r="V14" i="101" s="1"/>
  <c r="S14" i="101"/>
  <c r="I15" i="101"/>
  <c r="I21" i="101" s="1"/>
  <c r="J15" i="101"/>
  <c r="K15" i="101"/>
  <c r="K21" i="101" s="1"/>
  <c r="J16" i="101"/>
  <c r="J18" i="101" s="1"/>
  <c r="J20" i="101"/>
  <c r="J21" i="101"/>
  <c r="J22" i="101" s="1"/>
  <c r="R22" i="101"/>
  <c r="V22" i="101" s="1"/>
  <c r="S22" i="101"/>
  <c r="R23" i="101"/>
  <c r="V23" i="101" s="1"/>
  <c r="S23" i="101"/>
  <c r="R24" i="101"/>
  <c r="S24" i="101"/>
  <c r="V24" i="101"/>
  <c r="R25" i="101"/>
  <c r="S25" i="101"/>
  <c r="V25" i="101"/>
  <c r="R26" i="101"/>
  <c r="S26" i="101"/>
  <c r="V26" i="101"/>
  <c r="R27" i="101"/>
  <c r="V27" i="101"/>
  <c r="S27" i="101"/>
  <c r="R28" i="101"/>
  <c r="V28" i="101"/>
  <c r="S28" i="101"/>
  <c r="R29" i="101"/>
  <c r="V29" i="101"/>
  <c r="S29" i="101"/>
  <c r="R30" i="101"/>
  <c r="V30" i="101" s="1"/>
  <c r="S30" i="101"/>
  <c r="R31" i="101"/>
  <c r="V31" i="101" s="1"/>
  <c r="S31" i="101"/>
  <c r="R39" i="101"/>
  <c r="S39" i="101"/>
  <c r="R40" i="101"/>
  <c r="V40" i="101" s="1"/>
  <c r="S40" i="101"/>
  <c r="R41" i="101"/>
  <c r="S41" i="101"/>
  <c r="V41" i="101"/>
  <c r="R42" i="101"/>
  <c r="S42" i="101"/>
  <c r="V42" i="101" s="1"/>
  <c r="R43" i="101"/>
  <c r="V43" i="101"/>
  <c r="S43" i="101"/>
  <c r="R44" i="101"/>
  <c r="V44" i="101"/>
  <c r="S44" i="101"/>
  <c r="R45" i="101"/>
  <c r="V45" i="101" s="1"/>
  <c r="S45" i="101"/>
  <c r="R46" i="101"/>
  <c r="V46" i="101" s="1"/>
  <c r="S46" i="101"/>
  <c r="R47" i="101"/>
  <c r="S47" i="101"/>
  <c r="R48" i="101"/>
  <c r="V48" i="101" s="1"/>
  <c r="S48" i="101"/>
  <c r="R5" i="102"/>
  <c r="S5" i="102"/>
  <c r="V5" i="102"/>
  <c r="R6" i="102"/>
  <c r="V6" i="102"/>
  <c r="S6" i="102"/>
  <c r="R7" i="102"/>
  <c r="V7" i="102"/>
  <c r="S7" i="102"/>
  <c r="I8" i="102"/>
  <c r="J8" i="102"/>
  <c r="K8" i="102"/>
  <c r="R8" i="102"/>
  <c r="V8" i="102"/>
  <c r="S8" i="102"/>
  <c r="I9" i="102"/>
  <c r="J9" i="102"/>
  <c r="K9" i="102"/>
  <c r="R9" i="102"/>
  <c r="V9" i="102" s="1"/>
  <c r="S9" i="102"/>
  <c r="I10" i="102"/>
  <c r="J10" i="102"/>
  <c r="K10" i="102"/>
  <c r="R10" i="102"/>
  <c r="S10" i="102"/>
  <c r="I11" i="102"/>
  <c r="J11" i="102"/>
  <c r="K11" i="102"/>
  <c r="K16" i="102" s="1"/>
  <c r="K18" i="102" s="1"/>
  <c r="R11" i="102"/>
  <c r="S11" i="102"/>
  <c r="V11" i="102" s="1"/>
  <c r="I12" i="102"/>
  <c r="J12" i="102"/>
  <c r="K12" i="102"/>
  <c r="R12" i="102"/>
  <c r="V12" i="102"/>
  <c r="S12" i="102"/>
  <c r="I13" i="102"/>
  <c r="J13" i="102"/>
  <c r="K13" i="102"/>
  <c r="R13" i="102"/>
  <c r="V13" i="102" s="1"/>
  <c r="S13" i="102"/>
  <c r="I14" i="102"/>
  <c r="I20" i="102" s="1"/>
  <c r="J14" i="102"/>
  <c r="K14" i="102"/>
  <c r="K20" i="102"/>
  <c r="R14" i="102"/>
  <c r="V14" i="102" s="1"/>
  <c r="S14" i="102"/>
  <c r="I15" i="102"/>
  <c r="I21" i="102" s="1"/>
  <c r="J15" i="102"/>
  <c r="K15" i="102"/>
  <c r="K21" i="102" s="1"/>
  <c r="J16" i="102"/>
  <c r="J18" i="102" s="1"/>
  <c r="J20" i="102"/>
  <c r="J21" i="102"/>
  <c r="J22" i="102" s="1"/>
  <c r="R22" i="102"/>
  <c r="V22" i="102" s="1"/>
  <c r="S22" i="102"/>
  <c r="R23" i="102"/>
  <c r="V23" i="102" s="1"/>
  <c r="S23" i="102"/>
  <c r="R24" i="102"/>
  <c r="S24" i="102"/>
  <c r="V24" i="102"/>
  <c r="R25" i="102"/>
  <c r="S25" i="102"/>
  <c r="V25" i="102"/>
  <c r="R26" i="102"/>
  <c r="S26" i="102"/>
  <c r="V26" i="102"/>
  <c r="R27" i="102"/>
  <c r="V27" i="102"/>
  <c r="S27" i="102"/>
  <c r="R28" i="102"/>
  <c r="V28" i="102"/>
  <c r="S28" i="102"/>
  <c r="R29" i="102"/>
  <c r="V29" i="102"/>
  <c r="S29" i="102"/>
  <c r="R30" i="102"/>
  <c r="V30" i="102" s="1"/>
  <c r="S30" i="102"/>
  <c r="R31" i="102"/>
  <c r="V31" i="102" s="1"/>
  <c r="S31" i="102"/>
  <c r="R39" i="102"/>
  <c r="S39" i="102"/>
  <c r="R40" i="102"/>
  <c r="V40" i="102" s="1"/>
  <c r="S40" i="102"/>
  <c r="R41" i="102"/>
  <c r="S41" i="102"/>
  <c r="V41" i="102"/>
  <c r="R42" i="102"/>
  <c r="S42" i="102"/>
  <c r="V42" i="102" s="1"/>
  <c r="R43" i="102"/>
  <c r="V43" i="102"/>
  <c r="S43" i="102"/>
  <c r="R44" i="102"/>
  <c r="V44" i="102"/>
  <c r="S44" i="102"/>
  <c r="R45" i="102"/>
  <c r="V45" i="102" s="1"/>
  <c r="S45" i="102"/>
  <c r="R46" i="102"/>
  <c r="V46" i="102" s="1"/>
  <c r="S46" i="102"/>
  <c r="R47" i="102"/>
  <c r="S47" i="102"/>
  <c r="R48" i="102"/>
  <c r="V48" i="102" s="1"/>
  <c r="S48" i="102"/>
  <c r="R5" i="8"/>
  <c r="S5" i="8"/>
  <c r="V5" i="8"/>
  <c r="R6" i="8"/>
  <c r="V6" i="8"/>
  <c r="S6" i="8"/>
  <c r="R7" i="8"/>
  <c r="V7" i="8"/>
  <c r="S7" i="8"/>
  <c r="I8" i="8"/>
  <c r="J8" i="8"/>
  <c r="K8" i="8"/>
  <c r="R8" i="8"/>
  <c r="V8" i="8"/>
  <c r="S8" i="8"/>
  <c r="I9" i="8"/>
  <c r="J9" i="8"/>
  <c r="K9" i="8"/>
  <c r="R9" i="8"/>
  <c r="V9" i="8" s="1"/>
  <c r="S9" i="8"/>
  <c r="I10" i="8"/>
  <c r="J10" i="8"/>
  <c r="K10" i="8"/>
  <c r="R10" i="8"/>
  <c r="S10" i="8"/>
  <c r="I11" i="8"/>
  <c r="J11" i="8"/>
  <c r="K11" i="8"/>
  <c r="K16" i="8" s="1"/>
  <c r="K18" i="8" s="1"/>
  <c r="R11" i="8"/>
  <c r="S11" i="8"/>
  <c r="V11" i="8" s="1"/>
  <c r="I12" i="8"/>
  <c r="J12" i="8"/>
  <c r="K12" i="8"/>
  <c r="R12" i="8"/>
  <c r="V12" i="8"/>
  <c r="S12" i="8"/>
  <c r="I13" i="8"/>
  <c r="J13" i="8"/>
  <c r="K13" i="8"/>
  <c r="R13" i="8"/>
  <c r="V13" i="8" s="1"/>
  <c r="S13" i="8"/>
  <c r="I14" i="8"/>
  <c r="I20" i="8" s="1"/>
  <c r="J14" i="8"/>
  <c r="K14" i="8"/>
  <c r="K20" i="8"/>
  <c r="R14" i="8"/>
  <c r="V14" i="8" s="1"/>
  <c r="S14" i="8"/>
  <c r="I15" i="8"/>
  <c r="I21" i="8" s="1"/>
  <c r="J15" i="8"/>
  <c r="K15" i="8"/>
  <c r="K21" i="8" s="1"/>
  <c r="J16" i="8"/>
  <c r="J18" i="8" s="1"/>
  <c r="J20" i="8"/>
  <c r="J21" i="8"/>
  <c r="J22" i="8" s="1"/>
  <c r="R22" i="8"/>
  <c r="V22" i="8" s="1"/>
  <c r="S22" i="8"/>
  <c r="R23" i="8"/>
  <c r="V23" i="8" s="1"/>
  <c r="S23" i="8"/>
  <c r="R24" i="8"/>
  <c r="S24" i="8"/>
  <c r="V24" i="8"/>
  <c r="R25" i="8"/>
  <c r="S25" i="8"/>
  <c r="V25" i="8"/>
  <c r="R26" i="8"/>
  <c r="S26" i="8"/>
  <c r="V26" i="8"/>
  <c r="R27" i="8"/>
  <c r="V27" i="8"/>
  <c r="S27" i="8"/>
  <c r="R28" i="8"/>
  <c r="V28" i="8"/>
  <c r="S28" i="8"/>
  <c r="R29" i="8"/>
  <c r="V29" i="8"/>
  <c r="S29" i="8"/>
  <c r="R30" i="8"/>
  <c r="V30" i="8" s="1"/>
  <c r="S30" i="8"/>
  <c r="R31" i="8"/>
  <c r="V31" i="8" s="1"/>
  <c r="S31" i="8"/>
  <c r="R39" i="8"/>
  <c r="S39" i="8"/>
  <c r="R40" i="8"/>
  <c r="V40" i="8" s="1"/>
  <c r="S40" i="8"/>
  <c r="R41" i="8"/>
  <c r="S41" i="8"/>
  <c r="V41" i="8"/>
  <c r="R42" i="8"/>
  <c r="S42" i="8"/>
  <c r="V42" i="8" s="1"/>
  <c r="R43" i="8"/>
  <c r="V43" i="8"/>
  <c r="S43" i="8"/>
  <c r="R44" i="8"/>
  <c r="V44" i="8"/>
  <c r="S44" i="8"/>
  <c r="R45" i="8"/>
  <c r="V45" i="8" s="1"/>
  <c r="S45" i="8"/>
  <c r="R46" i="8"/>
  <c r="V46" i="8" s="1"/>
  <c r="S46" i="8"/>
  <c r="R47" i="8"/>
  <c r="S47" i="8"/>
  <c r="R48" i="8"/>
  <c r="V48" i="8" s="1"/>
  <c r="S48" i="8"/>
  <c r="R5" i="9"/>
  <c r="S5" i="9"/>
  <c r="V5" i="9"/>
  <c r="R6" i="9"/>
  <c r="V6" i="9"/>
  <c r="S6" i="9"/>
  <c r="R7" i="9"/>
  <c r="V7" i="9"/>
  <c r="S7" i="9"/>
  <c r="I8" i="9"/>
  <c r="J8" i="9"/>
  <c r="K8" i="9"/>
  <c r="R8" i="9"/>
  <c r="V8" i="9"/>
  <c r="S8" i="9"/>
  <c r="I9" i="9"/>
  <c r="J9" i="9"/>
  <c r="K9" i="9"/>
  <c r="R9" i="9"/>
  <c r="V9" i="9" s="1"/>
  <c r="S9" i="9"/>
  <c r="I10" i="9"/>
  <c r="J10" i="9"/>
  <c r="K10" i="9"/>
  <c r="R10" i="9"/>
  <c r="S10" i="9"/>
  <c r="I11" i="9"/>
  <c r="J11" i="9"/>
  <c r="K11" i="9"/>
  <c r="K16" i="9" s="1"/>
  <c r="K18" i="9" s="1"/>
  <c r="R11" i="9"/>
  <c r="S11" i="9"/>
  <c r="V11" i="9" s="1"/>
  <c r="I12" i="9"/>
  <c r="J12" i="9"/>
  <c r="K12" i="9"/>
  <c r="R12" i="9"/>
  <c r="V12" i="9"/>
  <c r="S12" i="9"/>
  <c r="I13" i="9"/>
  <c r="J13" i="9"/>
  <c r="K13" i="9"/>
  <c r="R13" i="9"/>
  <c r="V13" i="9" s="1"/>
  <c r="S13" i="9"/>
  <c r="I14" i="9"/>
  <c r="I20" i="9" s="1"/>
  <c r="J14" i="9"/>
  <c r="K14" i="9"/>
  <c r="K20" i="9"/>
  <c r="R14" i="9"/>
  <c r="V14" i="9" s="1"/>
  <c r="S14" i="9"/>
  <c r="I15" i="9"/>
  <c r="I21" i="9" s="1"/>
  <c r="J15" i="9"/>
  <c r="K15" i="9"/>
  <c r="K21" i="9" s="1"/>
  <c r="J16" i="9"/>
  <c r="J18" i="9" s="1"/>
  <c r="J20" i="9"/>
  <c r="J21" i="9"/>
  <c r="J22" i="9" s="1"/>
  <c r="R22" i="9"/>
  <c r="V22" i="9" s="1"/>
  <c r="S22" i="9"/>
  <c r="R23" i="9"/>
  <c r="V23" i="9" s="1"/>
  <c r="S23" i="9"/>
  <c r="R24" i="9"/>
  <c r="S24" i="9"/>
  <c r="V24" i="9"/>
  <c r="R25" i="9"/>
  <c r="S25" i="9"/>
  <c r="V25" i="9"/>
  <c r="R26" i="9"/>
  <c r="S26" i="9"/>
  <c r="V26" i="9"/>
  <c r="R27" i="9"/>
  <c r="V27" i="9"/>
  <c r="S27" i="9"/>
  <c r="R28" i="9"/>
  <c r="V28" i="9"/>
  <c r="S28" i="9"/>
  <c r="R29" i="9"/>
  <c r="V29" i="9"/>
  <c r="S29" i="9"/>
  <c r="R30" i="9"/>
  <c r="V30" i="9" s="1"/>
  <c r="S30" i="9"/>
  <c r="R31" i="9"/>
  <c r="V31" i="9" s="1"/>
  <c r="S31" i="9"/>
  <c r="R39" i="9"/>
  <c r="S39" i="9"/>
  <c r="R40" i="9"/>
  <c r="V40" i="9" s="1"/>
  <c r="S40" i="9"/>
  <c r="R41" i="9"/>
  <c r="S41" i="9"/>
  <c r="V41" i="9"/>
  <c r="R42" i="9"/>
  <c r="S42" i="9"/>
  <c r="V42" i="9" s="1"/>
  <c r="R43" i="9"/>
  <c r="V43" i="9"/>
  <c r="S43" i="9"/>
  <c r="R44" i="9"/>
  <c r="V44" i="9"/>
  <c r="S44" i="9"/>
  <c r="R45" i="9"/>
  <c r="V45" i="9" s="1"/>
  <c r="S45" i="9"/>
  <c r="R46" i="9"/>
  <c r="V46" i="9" s="1"/>
  <c r="S46" i="9"/>
  <c r="R47" i="9"/>
  <c r="S47" i="9"/>
  <c r="R48" i="9"/>
  <c r="V48" i="9" s="1"/>
  <c r="S48" i="9"/>
  <c r="R5" i="10"/>
  <c r="S5" i="10"/>
  <c r="V5" i="10"/>
  <c r="R6" i="10"/>
  <c r="V6" i="10"/>
  <c r="S6" i="10"/>
  <c r="R7" i="10"/>
  <c r="V7" i="10"/>
  <c r="S7" i="10"/>
  <c r="I8" i="10"/>
  <c r="J8" i="10"/>
  <c r="K8" i="10"/>
  <c r="R8" i="10"/>
  <c r="V8" i="10"/>
  <c r="S8" i="10"/>
  <c r="I9" i="10"/>
  <c r="J9" i="10"/>
  <c r="K9" i="10"/>
  <c r="R9" i="10"/>
  <c r="V9" i="10" s="1"/>
  <c r="S9" i="10"/>
  <c r="I10" i="10"/>
  <c r="J10" i="10"/>
  <c r="K10" i="10"/>
  <c r="R10" i="10"/>
  <c r="S10" i="10"/>
  <c r="I11" i="10"/>
  <c r="J11" i="10"/>
  <c r="K11" i="10"/>
  <c r="K16" i="10" s="1"/>
  <c r="K18" i="10" s="1"/>
  <c r="R11" i="10"/>
  <c r="S11" i="10"/>
  <c r="V11" i="10" s="1"/>
  <c r="I12" i="10"/>
  <c r="J12" i="10"/>
  <c r="K12" i="10"/>
  <c r="R12" i="10"/>
  <c r="V12" i="10"/>
  <c r="S12" i="10"/>
  <c r="I13" i="10"/>
  <c r="J13" i="10"/>
  <c r="K13" i="10"/>
  <c r="R13" i="10"/>
  <c r="V13" i="10" s="1"/>
  <c r="S13" i="10"/>
  <c r="I14" i="10"/>
  <c r="I20" i="10" s="1"/>
  <c r="J14" i="10"/>
  <c r="K14" i="10"/>
  <c r="K20" i="10"/>
  <c r="R14" i="10"/>
  <c r="V14" i="10" s="1"/>
  <c r="S14" i="10"/>
  <c r="I15" i="10"/>
  <c r="I21" i="10" s="1"/>
  <c r="J15" i="10"/>
  <c r="K15" i="10"/>
  <c r="K21" i="10" s="1"/>
  <c r="J16" i="10"/>
  <c r="J18" i="10" s="1"/>
  <c r="J20" i="10"/>
  <c r="J21" i="10"/>
  <c r="J22" i="10" s="1"/>
  <c r="R22" i="10"/>
  <c r="V22" i="10" s="1"/>
  <c r="S22" i="10"/>
  <c r="R23" i="10"/>
  <c r="V23" i="10" s="1"/>
  <c r="S23" i="10"/>
  <c r="R24" i="10"/>
  <c r="S24" i="10"/>
  <c r="V24" i="10"/>
  <c r="R25" i="10"/>
  <c r="S25" i="10"/>
  <c r="V25" i="10"/>
  <c r="R26" i="10"/>
  <c r="S26" i="10"/>
  <c r="V26" i="10"/>
  <c r="R27" i="10"/>
  <c r="V27" i="10"/>
  <c r="S27" i="10"/>
  <c r="R28" i="10"/>
  <c r="V28" i="10"/>
  <c r="S28" i="10"/>
  <c r="R29" i="10"/>
  <c r="V29" i="10"/>
  <c r="S29" i="10"/>
  <c r="R30" i="10"/>
  <c r="V30" i="10" s="1"/>
  <c r="S30" i="10"/>
  <c r="R31" i="10"/>
  <c r="V31" i="10" s="1"/>
  <c r="S31" i="10"/>
  <c r="R39" i="10"/>
  <c r="S39" i="10"/>
  <c r="R40" i="10"/>
  <c r="V40" i="10" s="1"/>
  <c r="S40" i="10"/>
  <c r="R41" i="10"/>
  <c r="S41" i="10"/>
  <c r="V41" i="10"/>
  <c r="R42" i="10"/>
  <c r="S42" i="10"/>
  <c r="V42" i="10" s="1"/>
  <c r="R43" i="10"/>
  <c r="V43" i="10"/>
  <c r="S43" i="10"/>
  <c r="R44" i="10"/>
  <c r="V44" i="10"/>
  <c r="S44" i="10"/>
  <c r="R45" i="10"/>
  <c r="V45" i="10" s="1"/>
  <c r="S45" i="10"/>
  <c r="R46" i="10"/>
  <c r="V46" i="10" s="1"/>
  <c r="S46" i="10"/>
  <c r="R47" i="10"/>
  <c r="S47" i="10"/>
  <c r="R48" i="10"/>
  <c r="V48" i="10" s="1"/>
  <c r="S48" i="10"/>
  <c r="R5" i="119"/>
  <c r="S5" i="119"/>
  <c r="V5" i="119"/>
  <c r="R6" i="119"/>
  <c r="V6" i="119"/>
  <c r="S6" i="119"/>
  <c r="R7" i="119"/>
  <c r="V7" i="119"/>
  <c r="S7" i="119"/>
  <c r="I8" i="119"/>
  <c r="J8" i="119"/>
  <c r="K8" i="119"/>
  <c r="R8" i="119"/>
  <c r="V8" i="119"/>
  <c r="S8" i="119"/>
  <c r="I9" i="119"/>
  <c r="J9" i="119"/>
  <c r="J16" i="119" s="1"/>
  <c r="J18" i="119" s="1"/>
  <c r="K9" i="119"/>
  <c r="R9" i="119"/>
  <c r="V9" i="119" s="1"/>
  <c r="S9" i="119"/>
  <c r="I10" i="119"/>
  <c r="J10" i="119"/>
  <c r="K10" i="119"/>
  <c r="R10" i="119"/>
  <c r="S10" i="119"/>
  <c r="I11" i="119"/>
  <c r="J11" i="119"/>
  <c r="K11" i="119"/>
  <c r="K16" i="119" s="1"/>
  <c r="K18" i="119" s="1"/>
  <c r="R11" i="119"/>
  <c r="S11" i="119"/>
  <c r="V11" i="119" s="1"/>
  <c r="I12" i="119"/>
  <c r="J12" i="119"/>
  <c r="K12" i="119"/>
  <c r="R12" i="119"/>
  <c r="V12" i="119"/>
  <c r="S12" i="119"/>
  <c r="I13" i="119"/>
  <c r="J13" i="119"/>
  <c r="K13" i="119"/>
  <c r="R13" i="119"/>
  <c r="V13" i="119" s="1"/>
  <c r="S13" i="119"/>
  <c r="I14" i="119"/>
  <c r="I20" i="119" s="1"/>
  <c r="J14" i="119"/>
  <c r="K14" i="119"/>
  <c r="K20" i="119"/>
  <c r="R14" i="119"/>
  <c r="V14" i="119" s="1"/>
  <c r="S14" i="119"/>
  <c r="I15" i="119"/>
  <c r="I21" i="119" s="1"/>
  <c r="J15" i="119"/>
  <c r="K15" i="119"/>
  <c r="K21" i="119" s="1"/>
  <c r="J20" i="119"/>
  <c r="J21" i="119"/>
  <c r="J22" i="119" s="1"/>
  <c r="R22" i="119"/>
  <c r="V22" i="119" s="1"/>
  <c r="S22" i="119"/>
  <c r="R23" i="119"/>
  <c r="V23" i="119" s="1"/>
  <c r="S23" i="119"/>
  <c r="R24" i="119"/>
  <c r="S24" i="119"/>
  <c r="V24" i="119"/>
  <c r="R25" i="119"/>
  <c r="S25" i="119"/>
  <c r="V25" i="119"/>
  <c r="R26" i="119"/>
  <c r="S26" i="119"/>
  <c r="V26" i="119"/>
  <c r="R27" i="119"/>
  <c r="V27" i="119"/>
  <c r="S27" i="119"/>
  <c r="R28" i="119"/>
  <c r="S28" i="119"/>
  <c r="R29" i="119"/>
  <c r="S29" i="119"/>
  <c r="V29" i="119" s="1"/>
  <c r="R30" i="119"/>
  <c r="V30" i="119"/>
  <c r="S30" i="119"/>
  <c r="R31" i="119"/>
  <c r="V31" i="119" s="1"/>
  <c r="S31" i="119"/>
  <c r="R39" i="119"/>
  <c r="V39" i="119"/>
  <c r="S39" i="119"/>
  <c r="R40" i="119"/>
  <c r="V40" i="119" s="1"/>
  <c r="S40" i="119"/>
  <c r="R41" i="119"/>
  <c r="V41" i="119" s="1"/>
  <c r="S41" i="119"/>
  <c r="R42" i="119"/>
  <c r="S42" i="119"/>
  <c r="V42" i="119"/>
  <c r="R43" i="119"/>
  <c r="V43" i="119" s="1"/>
  <c r="S43" i="119"/>
  <c r="R44" i="119"/>
  <c r="S44" i="119"/>
  <c r="V44" i="119" s="1"/>
  <c r="R45" i="119"/>
  <c r="S45" i="119"/>
  <c r="V45" i="119" s="1"/>
  <c r="R46" i="119"/>
  <c r="S46" i="119"/>
  <c r="R47" i="119"/>
  <c r="V47" i="119"/>
  <c r="S47" i="119"/>
  <c r="R48" i="119"/>
  <c r="V48" i="119" s="1"/>
  <c r="S48" i="119"/>
  <c r="B4" i="112"/>
  <c r="C4" i="112"/>
  <c r="D4" i="112"/>
  <c r="E4" i="112"/>
  <c r="F4" i="112"/>
  <c r="G4" i="112"/>
  <c r="B5" i="112"/>
  <c r="C5" i="112"/>
  <c r="D5" i="112"/>
  <c r="E5" i="112"/>
  <c r="F5" i="112"/>
  <c r="G5" i="112"/>
  <c r="R5" i="112"/>
  <c r="S5" i="112"/>
  <c r="V5" i="112" s="1"/>
  <c r="B6" i="112"/>
  <c r="C6" i="112"/>
  <c r="D6" i="112"/>
  <c r="E6" i="112"/>
  <c r="F6" i="112"/>
  <c r="G6" i="112"/>
  <c r="R6" i="112"/>
  <c r="V6" i="112" s="1"/>
  <c r="S6" i="112"/>
  <c r="B7" i="112"/>
  <c r="C7" i="112"/>
  <c r="D7" i="112"/>
  <c r="E7" i="112"/>
  <c r="F7" i="112"/>
  <c r="G7" i="112"/>
  <c r="R7" i="112"/>
  <c r="V7" i="112" s="1"/>
  <c r="S7" i="112"/>
  <c r="B8" i="112"/>
  <c r="C8" i="112"/>
  <c r="D8" i="112"/>
  <c r="E8" i="112"/>
  <c r="I8" i="112" s="1"/>
  <c r="F8" i="112"/>
  <c r="J8" i="112" s="1"/>
  <c r="G8" i="112"/>
  <c r="K8" i="112" s="1"/>
  <c r="R8" i="112"/>
  <c r="V8" i="112" s="1"/>
  <c r="S8" i="112"/>
  <c r="B9" i="112"/>
  <c r="I9" i="112" s="1"/>
  <c r="C9" i="112"/>
  <c r="D9" i="112"/>
  <c r="K9" i="112" s="1"/>
  <c r="E9" i="112"/>
  <c r="F9" i="112"/>
  <c r="J9" i="112"/>
  <c r="G9" i="112"/>
  <c r="R9" i="112"/>
  <c r="V9" i="112" s="1"/>
  <c r="S9" i="112"/>
  <c r="B10" i="112"/>
  <c r="C10" i="112"/>
  <c r="D10" i="112"/>
  <c r="E10" i="112"/>
  <c r="I10" i="112" s="1"/>
  <c r="F10" i="112"/>
  <c r="G10" i="112"/>
  <c r="K10" i="112" s="1"/>
  <c r="J10" i="112"/>
  <c r="R10" i="112"/>
  <c r="S10" i="112"/>
  <c r="V10" i="112" s="1"/>
  <c r="B11" i="112"/>
  <c r="I11" i="112"/>
  <c r="C11" i="112"/>
  <c r="D11" i="112"/>
  <c r="E11" i="112"/>
  <c r="F11" i="112"/>
  <c r="J11" i="112"/>
  <c r="G11" i="112"/>
  <c r="K11" i="112" s="1"/>
  <c r="R11" i="112"/>
  <c r="S11" i="112"/>
  <c r="B12" i="112"/>
  <c r="I12" i="112" s="1"/>
  <c r="C12" i="112"/>
  <c r="D12" i="112"/>
  <c r="E12" i="112"/>
  <c r="F12" i="112"/>
  <c r="G12" i="112"/>
  <c r="J12" i="112"/>
  <c r="R12" i="112"/>
  <c r="S12" i="112"/>
  <c r="V12" i="112" s="1"/>
  <c r="B13" i="112"/>
  <c r="C13" i="112"/>
  <c r="D13" i="112"/>
  <c r="E13" i="112"/>
  <c r="I13" i="112" s="1"/>
  <c r="F13" i="112"/>
  <c r="J13" i="112"/>
  <c r="G13" i="112"/>
  <c r="R13" i="112"/>
  <c r="V13" i="112" s="1"/>
  <c r="S13" i="112"/>
  <c r="B14" i="112"/>
  <c r="C14" i="112"/>
  <c r="D14" i="112"/>
  <c r="E14" i="112"/>
  <c r="I14" i="112" s="1"/>
  <c r="F14" i="112"/>
  <c r="J14" i="112" s="1"/>
  <c r="G14" i="112"/>
  <c r="K14" i="112" s="1"/>
  <c r="K20" i="112" s="1"/>
  <c r="J20" i="112"/>
  <c r="J22" i="112" s="1"/>
  <c r="R14" i="112"/>
  <c r="S14" i="112"/>
  <c r="B15" i="112"/>
  <c r="I15" i="112" s="1"/>
  <c r="I21" i="112" s="1"/>
  <c r="C15" i="112"/>
  <c r="D15" i="112"/>
  <c r="E15" i="112"/>
  <c r="F15" i="112"/>
  <c r="J15" i="112" s="1"/>
  <c r="J21" i="112" s="1"/>
  <c r="G15" i="112"/>
  <c r="I20" i="112"/>
  <c r="R22" i="112"/>
  <c r="V22" i="112"/>
  <c r="S22" i="112"/>
  <c r="R23" i="112"/>
  <c r="S23" i="112"/>
  <c r="V23" i="112"/>
  <c r="R24" i="112"/>
  <c r="V24" i="112" s="1"/>
  <c r="S24" i="112"/>
  <c r="R25" i="112"/>
  <c r="V25" i="112" s="1"/>
  <c r="S25" i="112"/>
  <c r="R26" i="112"/>
  <c r="V26" i="112" s="1"/>
  <c r="S26" i="112"/>
  <c r="R27" i="112"/>
  <c r="S27" i="112"/>
  <c r="R28" i="112"/>
  <c r="S28" i="112"/>
  <c r="R29" i="112"/>
  <c r="V29" i="112"/>
  <c r="S29" i="112"/>
  <c r="R30" i="112"/>
  <c r="V30" i="112"/>
  <c r="S30" i="112"/>
  <c r="R31" i="112"/>
  <c r="V31" i="112" s="1"/>
  <c r="S31" i="112"/>
  <c r="R39" i="112"/>
  <c r="S39" i="112"/>
  <c r="R40" i="112"/>
  <c r="V40" i="112"/>
  <c r="S40" i="112"/>
  <c r="R41" i="112"/>
  <c r="V41" i="112" s="1"/>
  <c r="S41" i="112"/>
  <c r="R42" i="112"/>
  <c r="S42" i="112"/>
  <c r="R43" i="112"/>
  <c r="S43" i="112"/>
  <c r="R44" i="112"/>
  <c r="V44" i="112"/>
  <c r="S44" i="112"/>
  <c r="R45" i="112"/>
  <c r="V45" i="112" s="1"/>
  <c r="S45" i="112"/>
  <c r="R46" i="112"/>
  <c r="V46" i="112" s="1"/>
  <c r="S46" i="112"/>
  <c r="R47" i="112"/>
  <c r="S47" i="112"/>
  <c r="R48" i="112"/>
  <c r="V48" i="112" s="1"/>
  <c r="S48" i="112"/>
  <c r="R5" i="111"/>
  <c r="V5" i="111" s="1"/>
  <c r="S5" i="111"/>
  <c r="R6" i="111"/>
  <c r="S6" i="111"/>
  <c r="R7" i="111"/>
  <c r="V7" i="111" s="1"/>
  <c r="S7" i="111"/>
  <c r="I8" i="111"/>
  <c r="J8" i="111"/>
  <c r="K8" i="111"/>
  <c r="R8" i="111"/>
  <c r="S8" i="111"/>
  <c r="I9" i="111"/>
  <c r="J9" i="111"/>
  <c r="J16" i="111" s="1"/>
  <c r="J18" i="111" s="1"/>
  <c r="K9" i="111"/>
  <c r="R9" i="111"/>
  <c r="V9" i="111" s="1"/>
  <c r="S9" i="111"/>
  <c r="I10" i="111"/>
  <c r="J10" i="111"/>
  <c r="K10" i="111"/>
  <c r="R10" i="111"/>
  <c r="S10" i="111"/>
  <c r="I11" i="111"/>
  <c r="J11" i="111"/>
  <c r="K11" i="111"/>
  <c r="R11" i="111"/>
  <c r="V11" i="111"/>
  <c r="S11" i="111"/>
  <c r="I12" i="111"/>
  <c r="J12" i="111"/>
  <c r="K12" i="111"/>
  <c r="K16" i="111" s="1"/>
  <c r="K18" i="111" s="1"/>
  <c r="R12" i="111"/>
  <c r="S12" i="111"/>
  <c r="I13" i="111"/>
  <c r="J13" i="111"/>
  <c r="K13" i="111"/>
  <c r="R13" i="111"/>
  <c r="V13" i="111" s="1"/>
  <c r="S13" i="111"/>
  <c r="I14" i="111"/>
  <c r="I20" i="111" s="1"/>
  <c r="J14" i="111"/>
  <c r="K14" i="111"/>
  <c r="K20" i="111" s="1"/>
  <c r="R14" i="111"/>
  <c r="S14" i="111"/>
  <c r="I15" i="111"/>
  <c r="I21" i="111"/>
  <c r="J15" i="111"/>
  <c r="J21" i="111" s="1"/>
  <c r="J22" i="111" s="1"/>
  <c r="K15" i="111"/>
  <c r="I22" i="111"/>
  <c r="J20" i="111"/>
  <c r="K21" i="111"/>
  <c r="R22" i="111"/>
  <c r="S22" i="111"/>
  <c r="R23" i="111"/>
  <c r="S23" i="111"/>
  <c r="R24" i="111"/>
  <c r="S24" i="111"/>
  <c r="V24" i="111"/>
  <c r="R25" i="111"/>
  <c r="S25" i="111"/>
  <c r="V25" i="111"/>
  <c r="R26" i="111"/>
  <c r="S26" i="111"/>
  <c r="V26" i="111"/>
  <c r="R27" i="111"/>
  <c r="V27" i="111" s="1"/>
  <c r="S27" i="111"/>
  <c r="R28" i="111"/>
  <c r="V28" i="111"/>
  <c r="S28" i="111"/>
  <c r="R29" i="111"/>
  <c r="V29" i="111"/>
  <c r="S29" i="111"/>
  <c r="R30" i="111"/>
  <c r="V30" i="111" s="1"/>
  <c r="S30" i="111"/>
  <c r="R31" i="111"/>
  <c r="V31" i="111" s="1"/>
  <c r="S31" i="111"/>
  <c r="R39" i="111"/>
  <c r="S39" i="111"/>
  <c r="V39" i="111" s="1"/>
  <c r="R40" i="111"/>
  <c r="S40" i="111"/>
  <c r="V40" i="111" s="1"/>
  <c r="R41" i="111"/>
  <c r="S41" i="111"/>
  <c r="V41" i="111" s="1"/>
  <c r="R42" i="111"/>
  <c r="V42" i="111" s="1"/>
  <c r="S42" i="111"/>
  <c r="R43" i="111"/>
  <c r="V43" i="111" s="1"/>
  <c r="S43" i="111"/>
  <c r="R44" i="111"/>
  <c r="S44" i="111"/>
  <c r="R45" i="111"/>
  <c r="V45" i="111" s="1"/>
  <c r="S45" i="111"/>
  <c r="R46" i="111"/>
  <c r="V46" i="111" s="1"/>
  <c r="S46" i="111"/>
  <c r="R47" i="111"/>
  <c r="V47" i="111" s="1"/>
  <c r="S47" i="111"/>
  <c r="R48" i="111"/>
  <c r="V48" i="111" s="1"/>
  <c r="S48" i="111"/>
  <c r="R5" i="107"/>
  <c r="S5" i="107"/>
  <c r="V5" i="107"/>
  <c r="R6" i="107"/>
  <c r="S6" i="107"/>
  <c r="R7" i="107"/>
  <c r="V7" i="107" s="1"/>
  <c r="S7" i="107"/>
  <c r="I8" i="107"/>
  <c r="J8" i="107"/>
  <c r="K8" i="107"/>
  <c r="R8" i="107"/>
  <c r="S8" i="107"/>
  <c r="I9" i="107"/>
  <c r="J9" i="107"/>
  <c r="K9" i="107"/>
  <c r="R9" i="107"/>
  <c r="V9" i="107" s="1"/>
  <c r="S9" i="107"/>
  <c r="I10" i="107"/>
  <c r="J10" i="107"/>
  <c r="K10" i="107"/>
  <c r="R10" i="107"/>
  <c r="S10" i="107"/>
  <c r="V10" i="107" s="1"/>
  <c r="I11" i="107"/>
  <c r="J11" i="107"/>
  <c r="K11" i="107"/>
  <c r="R11" i="107"/>
  <c r="V11" i="107"/>
  <c r="S11" i="107"/>
  <c r="I12" i="107"/>
  <c r="J12" i="107"/>
  <c r="K12" i="107"/>
  <c r="R12" i="107"/>
  <c r="V12" i="107" s="1"/>
  <c r="S12" i="107"/>
  <c r="I13" i="107"/>
  <c r="J13" i="107"/>
  <c r="K13" i="107"/>
  <c r="R13" i="107"/>
  <c r="V13" i="107" s="1"/>
  <c r="S13" i="107"/>
  <c r="I14" i="107"/>
  <c r="I20" i="107" s="1"/>
  <c r="I22" i="107" s="1"/>
  <c r="I28" i="107" s="1"/>
  <c r="J14" i="107"/>
  <c r="K14" i="107"/>
  <c r="K20" i="107" s="1"/>
  <c r="R14" i="107"/>
  <c r="S14" i="107"/>
  <c r="I15" i="107"/>
  <c r="I21" i="107" s="1"/>
  <c r="J15" i="107"/>
  <c r="J21" i="107" s="1"/>
  <c r="J22" i="107" s="1"/>
  <c r="K15" i="107"/>
  <c r="J20" i="107"/>
  <c r="K21" i="107"/>
  <c r="R22" i="107"/>
  <c r="V22" i="107" s="1"/>
  <c r="S22" i="107"/>
  <c r="R23" i="107"/>
  <c r="V23" i="107" s="1"/>
  <c r="S23" i="107"/>
  <c r="R24" i="107"/>
  <c r="V24" i="107"/>
  <c r="S24" i="107"/>
  <c r="R25" i="107"/>
  <c r="S25" i="107"/>
  <c r="V25" i="107"/>
  <c r="R26" i="107"/>
  <c r="S26" i="107"/>
  <c r="R27" i="107"/>
  <c r="V27" i="107" s="1"/>
  <c r="S27" i="107"/>
  <c r="R28" i="107"/>
  <c r="V28" i="107" s="1"/>
  <c r="S28" i="107"/>
  <c r="R29" i="107"/>
  <c r="S29" i="107"/>
  <c r="V29" i="107" s="1"/>
  <c r="R30" i="107"/>
  <c r="S30" i="107"/>
  <c r="V30" i="107" s="1"/>
  <c r="R31" i="107"/>
  <c r="V31" i="107" s="1"/>
  <c r="S31" i="107"/>
  <c r="R39" i="107"/>
  <c r="S39" i="107"/>
  <c r="R40" i="107"/>
  <c r="S40" i="107"/>
  <c r="R41" i="107"/>
  <c r="V41" i="107" s="1"/>
  <c r="S41" i="107"/>
  <c r="R42" i="107"/>
  <c r="S42" i="107"/>
  <c r="V42" i="107"/>
  <c r="R43" i="107"/>
  <c r="S43" i="107"/>
  <c r="V43" i="107"/>
  <c r="R44" i="107"/>
  <c r="V44" i="107"/>
  <c r="S44" i="107"/>
  <c r="R45" i="107"/>
  <c r="V45" i="107"/>
  <c r="S45" i="107"/>
  <c r="R46" i="107"/>
  <c r="S46" i="107"/>
  <c r="R47" i="107"/>
  <c r="V47" i="107" s="1"/>
  <c r="S47" i="107"/>
  <c r="R48" i="107"/>
  <c r="S48" i="107"/>
  <c r="V48" i="107" s="1"/>
  <c r="R5" i="120"/>
  <c r="S5" i="120"/>
  <c r="V5" i="120"/>
  <c r="R6" i="120"/>
  <c r="V6" i="120" s="1"/>
  <c r="S6" i="120"/>
  <c r="R7" i="120"/>
  <c r="V7" i="120" s="1"/>
  <c r="S7" i="120"/>
  <c r="I8" i="120"/>
  <c r="I16" i="120" s="1"/>
  <c r="J8" i="120"/>
  <c r="K8" i="120"/>
  <c r="R8" i="120"/>
  <c r="S8" i="120"/>
  <c r="V8" i="120" s="1"/>
  <c r="I9" i="120"/>
  <c r="J9" i="120"/>
  <c r="K9" i="120"/>
  <c r="R9" i="120"/>
  <c r="V9" i="120" s="1"/>
  <c r="S9" i="120"/>
  <c r="I10" i="120"/>
  <c r="I18" i="120"/>
  <c r="J10" i="120"/>
  <c r="K10" i="120"/>
  <c r="R10" i="120"/>
  <c r="V10" i="120" s="1"/>
  <c r="S10" i="120"/>
  <c r="I11" i="120"/>
  <c r="J11" i="120"/>
  <c r="K11" i="120"/>
  <c r="R11" i="120"/>
  <c r="V11" i="120"/>
  <c r="S11" i="120"/>
  <c r="I12" i="120"/>
  <c r="J12" i="120"/>
  <c r="K12" i="120"/>
  <c r="R12" i="120"/>
  <c r="V12" i="120"/>
  <c r="S12" i="120"/>
  <c r="I13" i="120"/>
  <c r="J13" i="120"/>
  <c r="K13" i="120"/>
  <c r="R13" i="120"/>
  <c r="V13" i="120" s="1"/>
  <c r="S13" i="120"/>
  <c r="I14" i="120"/>
  <c r="I20" i="120" s="1"/>
  <c r="I22" i="120"/>
  <c r="I24" i="120" s="1"/>
  <c r="J14" i="120"/>
  <c r="K14" i="120"/>
  <c r="R14" i="120"/>
  <c r="V14" i="120" s="1"/>
  <c r="S14" i="120"/>
  <c r="I15" i="120"/>
  <c r="J15" i="120"/>
  <c r="J21" i="120" s="1"/>
  <c r="K15" i="120"/>
  <c r="J16" i="120"/>
  <c r="J18" i="120" s="1"/>
  <c r="J20" i="120"/>
  <c r="K20" i="120"/>
  <c r="I21" i="120"/>
  <c r="K21" i="120"/>
  <c r="R22" i="120"/>
  <c r="V22" i="120" s="1"/>
  <c r="S22" i="120"/>
  <c r="R23" i="120"/>
  <c r="S23" i="120"/>
  <c r="R24" i="120"/>
  <c r="V24" i="120" s="1"/>
  <c r="S24" i="120"/>
  <c r="R25" i="120"/>
  <c r="S25" i="120"/>
  <c r="V25" i="120" s="1"/>
  <c r="R26" i="120"/>
  <c r="S26" i="120"/>
  <c r="V26" i="120"/>
  <c r="R27" i="120"/>
  <c r="S27" i="120"/>
  <c r="V27" i="120" s="1"/>
  <c r="R28" i="120"/>
  <c r="V28" i="120" s="1"/>
  <c r="S28" i="120"/>
  <c r="R29" i="120"/>
  <c r="V29" i="120" s="1"/>
  <c r="S29" i="120"/>
  <c r="R30" i="120"/>
  <c r="V30" i="120" s="1"/>
  <c r="S30" i="120"/>
  <c r="R31" i="120"/>
  <c r="V31" i="120" s="1"/>
  <c r="S31" i="120"/>
  <c r="R39" i="120"/>
  <c r="S39" i="120"/>
  <c r="V39" i="120"/>
  <c r="R40" i="120"/>
  <c r="V40" i="120" s="1"/>
  <c r="S40" i="120"/>
  <c r="R41" i="120"/>
  <c r="V41" i="120"/>
  <c r="S41" i="120"/>
  <c r="R42" i="120"/>
  <c r="S42" i="120"/>
  <c r="V42" i="120"/>
  <c r="R43" i="120"/>
  <c r="V43" i="120" s="1"/>
  <c r="S43" i="120"/>
  <c r="R44" i="120"/>
  <c r="V44" i="120" s="1"/>
  <c r="S44" i="120"/>
  <c r="R45" i="120"/>
  <c r="S45" i="120"/>
  <c r="V45" i="120" s="1"/>
  <c r="R46" i="120"/>
  <c r="S46" i="120"/>
  <c r="V46" i="120"/>
  <c r="R47" i="120"/>
  <c r="V47" i="120" s="1"/>
  <c r="S47" i="120"/>
  <c r="R48" i="120"/>
  <c r="V48" i="120"/>
  <c r="S48" i="120"/>
  <c r="R5" i="28"/>
  <c r="S5" i="28"/>
  <c r="V5" i="28" s="1"/>
  <c r="R6" i="28"/>
  <c r="S6" i="28"/>
  <c r="V6" i="28"/>
  <c r="R7" i="28"/>
  <c r="S7" i="28"/>
  <c r="I8" i="28"/>
  <c r="J8" i="28"/>
  <c r="J16" i="28" s="1"/>
  <c r="J18" i="28" s="1"/>
  <c r="K8" i="28"/>
  <c r="R8" i="28"/>
  <c r="V8" i="28" s="1"/>
  <c r="S8" i="28"/>
  <c r="I9" i="28"/>
  <c r="J9" i="28"/>
  <c r="K9" i="28"/>
  <c r="R9" i="28"/>
  <c r="V9" i="28"/>
  <c r="S9" i="28"/>
  <c r="I10" i="28"/>
  <c r="J10" i="28"/>
  <c r="K10" i="28"/>
  <c r="R10" i="28"/>
  <c r="V10" i="28" s="1"/>
  <c r="S10" i="28"/>
  <c r="I11" i="28"/>
  <c r="J11" i="28"/>
  <c r="K11" i="28"/>
  <c r="R11" i="28"/>
  <c r="V11" i="28" s="1"/>
  <c r="S11" i="28"/>
  <c r="I12" i="28"/>
  <c r="J12" i="28"/>
  <c r="K12" i="28"/>
  <c r="R12" i="28"/>
  <c r="V12" i="28" s="1"/>
  <c r="S12" i="28"/>
  <c r="I13" i="28"/>
  <c r="J13" i="28"/>
  <c r="K13" i="28"/>
  <c r="R13" i="28"/>
  <c r="V13" i="28"/>
  <c r="S13" i="28"/>
  <c r="I14" i="28"/>
  <c r="I20" i="28"/>
  <c r="J14" i="28"/>
  <c r="J20" i="28" s="1"/>
  <c r="K14" i="28"/>
  <c r="R14" i="28"/>
  <c r="S14" i="28"/>
  <c r="V14" i="28" s="1"/>
  <c r="I15" i="28"/>
  <c r="I21" i="28" s="1"/>
  <c r="J15" i="28"/>
  <c r="J21" i="28" s="1"/>
  <c r="K15" i="28"/>
  <c r="K21" i="28" s="1"/>
  <c r="K22" i="28" s="1"/>
  <c r="K20" i="28"/>
  <c r="R22" i="28"/>
  <c r="S22" i="28"/>
  <c r="V22" i="28" s="1"/>
  <c r="R23" i="28"/>
  <c r="V23" i="28" s="1"/>
  <c r="S23" i="28"/>
  <c r="R24" i="28"/>
  <c r="V24" i="28" s="1"/>
  <c r="S24" i="28"/>
  <c r="R25" i="28"/>
  <c r="S25" i="28"/>
  <c r="R26" i="28"/>
  <c r="S26" i="28"/>
  <c r="V26" i="28" s="1"/>
  <c r="R27" i="28"/>
  <c r="S27" i="28"/>
  <c r="V27" i="28"/>
  <c r="R28" i="28"/>
  <c r="V28" i="28" s="1"/>
  <c r="S28" i="28"/>
  <c r="R29" i="28"/>
  <c r="V29" i="28" s="1"/>
  <c r="S29" i="28"/>
  <c r="R30" i="28"/>
  <c r="S30" i="28"/>
  <c r="V30" i="28" s="1"/>
  <c r="R31" i="28"/>
  <c r="S31" i="28"/>
  <c r="R39" i="28"/>
  <c r="V39" i="28" s="1"/>
  <c r="S39" i="28"/>
  <c r="R40" i="28"/>
  <c r="V40" i="28"/>
  <c r="S40" i="28"/>
  <c r="R41" i="28"/>
  <c r="V41" i="28"/>
  <c r="S41" i="28"/>
  <c r="R42" i="28"/>
  <c r="S42" i="28"/>
  <c r="V42" i="28"/>
  <c r="R43" i="28"/>
  <c r="V43" i="28" s="1"/>
  <c r="S43" i="28"/>
  <c r="R44" i="28"/>
  <c r="V44" i="28" s="1"/>
  <c r="S44" i="28"/>
  <c r="R45" i="28"/>
  <c r="S45" i="28"/>
  <c r="V45" i="28" s="1"/>
  <c r="R46" i="28"/>
  <c r="S46" i="28"/>
  <c r="V46" i="28"/>
  <c r="R47" i="28"/>
  <c r="V47" i="28" s="1"/>
  <c r="S47" i="28"/>
  <c r="R48" i="28"/>
  <c r="V48" i="28"/>
  <c r="S48" i="28"/>
  <c r="R5" i="27"/>
  <c r="S5" i="27"/>
  <c r="V5" i="27" s="1"/>
  <c r="R6" i="27"/>
  <c r="S6" i="27"/>
  <c r="V6" i="27"/>
  <c r="R7" i="27"/>
  <c r="S7" i="27"/>
  <c r="I8" i="27"/>
  <c r="J8" i="27"/>
  <c r="K8" i="27"/>
  <c r="R8" i="27"/>
  <c r="S8" i="27"/>
  <c r="I9" i="27"/>
  <c r="J9" i="27"/>
  <c r="K9" i="27"/>
  <c r="R9" i="27"/>
  <c r="V9" i="27"/>
  <c r="S9" i="27"/>
  <c r="I10" i="27"/>
  <c r="J10" i="27"/>
  <c r="J16" i="27" s="1"/>
  <c r="J18" i="27" s="1"/>
  <c r="K10" i="27"/>
  <c r="R10" i="27"/>
  <c r="V10" i="27" s="1"/>
  <c r="S10" i="27"/>
  <c r="I11" i="27"/>
  <c r="J11" i="27"/>
  <c r="K11" i="27"/>
  <c r="R11" i="27"/>
  <c r="V11" i="27" s="1"/>
  <c r="S11" i="27"/>
  <c r="I12" i="27"/>
  <c r="J12" i="27"/>
  <c r="K12" i="27"/>
  <c r="K16" i="27" s="1"/>
  <c r="K18" i="27" s="1"/>
  <c r="R12" i="27"/>
  <c r="S12" i="27"/>
  <c r="I13" i="27"/>
  <c r="J13" i="27"/>
  <c r="K13" i="27"/>
  <c r="R13" i="27"/>
  <c r="V13" i="27"/>
  <c r="S13" i="27"/>
  <c r="I14" i="27"/>
  <c r="I20" i="27"/>
  <c r="J14" i="27"/>
  <c r="K14" i="27"/>
  <c r="K20" i="27" s="1"/>
  <c r="R14" i="27"/>
  <c r="V14" i="27" s="1"/>
  <c r="S14" i="27"/>
  <c r="I15" i="27"/>
  <c r="I21" i="27" s="1"/>
  <c r="J15" i="27"/>
  <c r="J21" i="27" s="1"/>
  <c r="K15" i="27"/>
  <c r="J20" i="27"/>
  <c r="K21" i="27"/>
  <c r="R22" i="27"/>
  <c r="V22" i="27" s="1"/>
  <c r="S22" i="27"/>
  <c r="R23" i="27"/>
  <c r="V23" i="27" s="1"/>
  <c r="S23" i="27"/>
  <c r="R24" i="27"/>
  <c r="S24" i="27"/>
  <c r="V24" i="27" s="1"/>
  <c r="R25" i="27"/>
  <c r="S25" i="27"/>
  <c r="V25" i="27"/>
  <c r="R26" i="27"/>
  <c r="V26" i="27" s="1"/>
  <c r="S26" i="27"/>
  <c r="R27" i="27"/>
  <c r="V27" i="27" s="1"/>
  <c r="S27" i="27"/>
  <c r="R28" i="27"/>
  <c r="S28" i="27"/>
  <c r="V28" i="27" s="1"/>
  <c r="R29" i="27"/>
  <c r="V29" i="27" s="1"/>
  <c r="S29" i="27"/>
  <c r="R30" i="27"/>
  <c r="V30" i="27" s="1"/>
  <c r="S30" i="27"/>
  <c r="R31" i="27"/>
  <c r="V31" i="27" s="1"/>
  <c r="S31" i="27"/>
  <c r="R39" i="27"/>
  <c r="S39" i="27"/>
  <c r="V39" i="27"/>
  <c r="R40" i="27"/>
  <c r="V40" i="27" s="1"/>
  <c r="S40" i="27"/>
  <c r="R41" i="27"/>
  <c r="V41" i="27" s="1"/>
  <c r="S41" i="27"/>
  <c r="R42" i="27"/>
  <c r="S42" i="27"/>
  <c r="R43" i="27"/>
  <c r="S43" i="27"/>
  <c r="V43" i="27" s="1"/>
  <c r="R44" i="27"/>
  <c r="V44" i="27" s="1"/>
  <c r="S44" i="27"/>
  <c r="R45" i="27"/>
  <c r="V45" i="27" s="1"/>
  <c r="S45" i="27"/>
  <c r="R46" i="27"/>
  <c r="V46" i="27" s="1"/>
  <c r="S46" i="27"/>
  <c r="R47" i="27"/>
  <c r="S47" i="27"/>
  <c r="V47" i="27"/>
  <c r="R48" i="27"/>
  <c r="S48" i="27"/>
  <c r="R5" i="26"/>
  <c r="V5" i="26" s="1"/>
  <c r="S5" i="26"/>
  <c r="R6" i="26"/>
  <c r="V6" i="26" s="1"/>
  <c r="S6" i="26"/>
  <c r="R7" i="26"/>
  <c r="V7" i="26" s="1"/>
  <c r="S7" i="26"/>
  <c r="I8" i="26"/>
  <c r="I18" i="26"/>
  <c r="J8" i="26"/>
  <c r="K8" i="26"/>
  <c r="R8" i="26"/>
  <c r="V8" i="26" s="1"/>
  <c r="S8" i="26"/>
  <c r="I9" i="26"/>
  <c r="J9" i="26"/>
  <c r="K9" i="26"/>
  <c r="R9" i="26"/>
  <c r="S9" i="26"/>
  <c r="I10" i="26"/>
  <c r="J10" i="26"/>
  <c r="K10" i="26"/>
  <c r="R10" i="26"/>
  <c r="V10" i="26"/>
  <c r="S10" i="26"/>
  <c r="I11" i="26"/>
  <c r="J11" i="26"/>
  <c r="J16" i="26" s="1"/>
  <c r="J18" i="26" s="1"/>
  <c r="K11" i="26"/>
  <c r="R11" i="26"/>
  <c r="V11" i="26" s="1"/>
  <c r="S11" i="26"/>
  <c r="I12" i="26"/>
  <c r="I16" i="26" s="1"/>
  <c r="J12" i="26"/>
  <c r="K12" i="26"/>
  <c r="R12" i="26"/>
  <c r="V12" i="26" s="1"/>
  <c r="S12" i="26"/>
  <c r="I13" i="26"/>
  <c r="J13" i="26"/>
  <c r="K13" i="26"/>
  <c r="R13" i="26"/>
  <c r="S13" i="26"/>
  <c r="I14" i="26"/>
  <c r="I20" i="26" s="1"/>
  <c r="J14" i="26"/>
  <c r="K14" i="26"/>
  <c r="K20" i="26" s="1"/>
  <c r="R14" i="26"/>
  <c r="V14" i="26" s="1"/>
  <c r="S14" i="26"/>
  <c r="I15" i="26"/>
  <c r="I21" i="26" s="1"/>
  <c r="J15" i="26"/>
  <c r="J21" i="26" s="1"/>
  <c r="K15" i="26"/>
  <c r="J20" i="26"/>
  <c r="J22" i="26" s="1"/>
  <c r="K21" i="26"/>
  <c r="R22" i="26"/>
  <c r="V22" i="26" s="1"/>
  <c r="S22" i="26"/>
  <c r="R23" i="26"/>
  <c r="V23" i="26" s="1"/>
  <c r="S23" i="26"/>
  <c r="R24" i="26"/>
  <c r="S24" i="26"/>
  <c r="V24" i="26" s="1"/>
  <c r="R25" i="26"/>
  <c r="S25" i="26"/>
  <c r="V25" i="26"/>
  <c r="R26" i="26"/>
  <c r="V26" i="26" s="1"/>
  <c r="S26" i="26"/>
  <c r="R27" i="26"/>
  <c r="S27" i="26"/>
  <c r="R28" i="26"/>
  <c r="S28" i="26"/>
  <c r="V28" i="26" s="1"/>
  <c r="R29" i="26"/>
  <c r="V29" i="26" s="1"/>
  <c r="S29" i="26"/>
  <c r="R30" i="26"/>
  <c r="V30" i="26" s="1"/>
  <c r="S30" i="26"/>
  <c r="R31" i="26"/>
  <c r="V31" i="26" s="1"/>
  <c r="S31" i="26"/>
  <c r="R39" i="26"/>
  <c r="S39" i="26"/>
  <c r="V39" i="26"/>
  <c r="R40" i="26"/>
  <c r="S40" i="26"/>
  <c r="R41" i="26"/>
  <c r="V41" i="26" s="1"/>
  <c r="S41" i="26"/>
  <c r="R42" i="26"/>
  <c r="V42" i="26" s="1"/>
  <c r="S42" i="26"/>
  <c r="R43" i="26"/>
  <c r="S43" i="26"/>
  <c r="V43" i="26" s="1"/>
  <c r="R44" i="26"/>
  <c r="V44" i="26" s="1"/>
  <c r="S44" i="26"/>
  <c r="R45" i="26"/>
  <c r="V45" i="26" s="1"/>
  <c r="S45" i="26"/>
  <c r="R46" i="26"/>
  <c r="V46" i="26" s="1"/>
  <c r="S46" i="26"/>
  <c r="R47" i="26"/>
  <c r="S47" i="26"/>
  <c r="V47" i="26"/>
  <c r="R48" i="26"/>
  <c r="V48" i="26" s="1"/>
  <c r="S48" i="26"/>
  <c r="R5" i="25"/>
  <c r="V5" i="25" s="1"/>
  <c r="S5" i="25"/>
  <c r="R6" i="25"/>
  <c r="S6" i="25"/>
  <c r="R7" i="25"/>
  <c r="V7" i="25" s="1"/>
  <c r="S7" i="25"/>
  <c r="I8" i="25"/>
  <c r="J8" i="25"/>
  <c r="K8" i="25"/>
  <c r="R8" i="25"/>
  <c r="V8" i="25" s="1"/>
  <c r="S8" i="25"/>
  <c r="I9" i="25"/>
  <c r="J9" i="25"/>
  <c r="K9" i="25"/>
  <c r="R9" i="25"/>
  <c r="V9" i="25" s="1"/>
  <c r="S9" i="25"/>
  <c r="I10" i="25"/>
  <c r="J10" i="25"/>
  <c r="K10" i="25"/>
  <c r="R10" i="25"/>
  <c r="V10" i="25"/>
  <c r="S10" i="25"/>
  <c r="I11" i="25"/>
  <c r="J11" i="25"/>
  <c r="K11" i="25"/>
  <c r="R11" i="25"/>
  <c r="V11" i="25" s="1"/>
  <c r="S11" i="25"/>
  <c r="I12" i="25"/>
  <c r="I16" i="25" s="1"/>
  <c r="I18" i="25" s="1"/>
  <c r="J12" i="25"/>
  <c r="K12" i="25"/>
  <c r="R12" i="25"/>
  <c r="V12" i="25" s="1"/>
  <c r="S12" i="25"/>
  <c r="I13" i="25"/>
  <c r="J13" i="25"/>
  <c r="K13" i="25"/>
  <c r="R13" i="25"/>
  <c r="V13" i="25" s="1"/>
  <c r="S13" i="25"/>
  <c r="I14" i="25"/>
  <c r="I20" i="25" s="1"/>
  <c r="J14" i="25"/>
  <c r="J20" i="25" s="1"/>
  <c r="J22" i="25" s="1"/>
  <c r="K14" i="25"/>
  <c r="R14" i="25"/>
  <c r="V14" i="25"/>
  <c r="S14" i="25"/>
  <c r="I15" i="25"/>
  <c r="I21" i="25" s="1"/>
  <c r="J15" i="25"/>
  <c r="K15" i="25"/>
  <c r="K21" i="25" s="1"/>
  <c r="K20" i="25"/>
  <c r="J21" i="25"/>
  <c r="R22" i="25"/>
  <c r="V22" i="25"/>
  <c r="S22" i="25"/>
  <c r="R23" i="25"/>
  <c r="V23" i="25" s="1"/>
  <c r="S23" i="25"/>
  <c r="R24" i="25"/>
  <c r="V24" i="25" s="1"/>
  <c r="S24" i="25"/>
  <c r="R25" i="25"/>
  <c r="V25" i="25" s="1"/>
  <c r="S25" i="25"/>
  <c r="R26" i="25"/>
  <c r="S26" i="25"/>
  <c r="V26" i="25"/>
  <c r="R27" i="25"/>
  <c r="S27" i="25"/>
  <c r="V27" i="25"/>
  <c r="R28" i="25"/>
  <c r="V28" i="25" s="1"/>
  <c r="S28" i="25"/>
  <c r="R29" i="25"/>
  <c r="V29" i="25"/>
  <c r="S29" i="25"/>
  <c r="R30" i="25"/>
  <c r="V30" i="25"/>
  <c r="S30" i="25"/>
  <c r="R31" i="25"/>
  <c r="V31" i="25" s="1"/>
  <c r="S31" i="25"/>
  <c r="R39" i="25"/>
  <c r="V39" i="25" s="1"/>
  <c r="S39" i="25"/>
  <c r="R40" i="25"/>
  <c r="V40" i="25" s="1"/>
  <c r="S40" i="25"/>
  <c r="R41" i="25"/>
  <c r="S41" i="25"/>
  <c r="V41" i="25" s="1"/>
  <c r="R42" i="25"/>
  <c r="S42" i="25"/>
  <c r="V42" i="25"/>
  <c r="R43" i="25"/>
  <c r="V43" i="25" s="1"/>
  <c r="S43" i="25"/>
  <c r="R44" i="25"/>
  <c r="V44" i="25"/>
  <c r="S44" i="25"/>
  <c r="R45" i="25"/>
  <c r="V45" i="25"/>
  <c r="S45" i="25"/>
  <c r="R46" i="25"/>
  <c r="S46" i="25"/>
  <c r="V46" i="25"/>
  <c r="R47" i="25"/>
  <c r="V47" i="25" s="1"/>
  <c r="S47" i="25"/>
  <c r="R48" i="25"/>
  <c r="V48" i="25" s="1"/>
  <c r="S48" i="25"/>
  <c r="R5" i="3"/>
  <c r="S5" i="3"/>
  <c r="V5" i="3"/>
  <c r="R6" i="3"/>
  <c r="S6" i="3"/>
  <c r="V6" i="3" s="1"/>
  <c r="R7" i="3"/>
  <c r="V7" i="3" s="1"/>
  <c r="S7" i="3"/>
  <c r="I8" i="3"/>
  <c r="J8" i="3"/>
  <c r="K8" i="3"/>
  <c r="R8" i="3"/>
  <c r="V8" i="3" s="1"/>
  <c r="S8" i="3"/>
  <c r="I9" i="3"/>
  <c r="J9" i="3"/>
  <c r="K9" i="3"/>
  <c r="R9" i="3"/>
  <c r="V9" i="3" s="1"/>
  <c r="S9" i="3"/>
  <c r="I10" i="3"/>
  <c r="J10" i="3"/>
  <c r="K10" i="3"/>
  <c r="R10" i="3"/>
  <c r="V10" i="3" s="1"/>
  <c r="S10" i="3"/>
  <c r="I11" i="3"/>
  <c r="J11" i="3"/>
  <c r="K11" i="3"/>
  <c r="R11" i="3"/>
  <c r="V11" i="3"/>
  <c r="S11" i="3"/>
  <c r="I12" i="3"/>
  <c r="J12" i="3"/>
  <c r="K12" i="3"/>
  <c r="R12" i="3"/>
  <c r="V12" i="3" s="1"/>
  <c r="S12" i="3"/>
  <c r="I13" i="3"/>
  <c r="J13" i="3"/>
  <c r="K13" i="3"/>
  <c r="R13" i="3"/>
  <c r="V13" i="3" s="1"/>
  <c r="S13" i="3"/>
  <c r="I14" i="3"/>
  <c r="I20" i="3"/>
  <c r="J14" i="3"/>
  <c r="J20" i="3" s="1"/>
  <c r="J22" i="3" s="1"/>
  <c r="K14" i="3"/>
  <c r="R14" i="3"/>
  <c r="V14" i="3"/>
  <c r="S14" i="3"/>
  <c r="I15" i="3"/>
  <c r="I21" i="3" s="1"/>
  <c r="J15" i="3"/>
  <c r="K15" i="3"/>
  <c r="K21" i="3" s="1"/>
  <c r="K16" i="3"/>
  <c r="K18" i="3" s="1"/>
  <c r="K20" i="3"/>
  <c r="J21" i="3"/>
  <c r="R22" i="3"/>
  <c r="V22" i="3"/>
  <c r="S22" i="3"/>
  <c r="R23" i="3"/>
  <c r="V23" i="3" s="1"/>
  <c r="S23" i="3"/>
  <c r="R24" i="3"/>
  <c r="V24" i="3" s="1"/>
  <c r="S24" i="3"/>
  <c r="R25" i="3"/>
  <c r="V25" i="3" s="1"/>
  <c r="S25" i="3"/>
  <c r="R26" i="3"/>
  <c r="S26" i="3"/>
  <c r="V26" i="3"/>
  <c r="R27" i="3"/>
  <c r="S27" i="3"/>
  <c r="V27" i="3"/>
  <c r="R28" i="3"/>
  <c r="V28" i="3" s="1"/>
  <c r="S28" i="3"/>
  <c r="R29" i="3"/>
  <c r="V29" i="3"/>
  <c r="S29" i="3"/>
  <c r="R30" i="3"/>
  <c r="V30" i="3"/>
  <c r="S30" i="3"/>
  <c r="R31" i="3"/>
  <c r="V31" i="3" s="1"/>
  <c r="S31" i="3"/>
  <c r="R39" i="3"/>
  <c r="V39" i="3" s="1"/>
  <c r="S39" i="3"/>
  <c r="R40" i="3"/>
  <c r="V40" i="3" s="1"/>
  <c r="S40" i="3"/>
  <c r="R41" i="3"/>
  <c r="S41" i="3"/>
  <c r="V41" i="3" s="1"/>
  <c r="R42" i="3"/>
  <c r="S42" i="3"/>
  <c r="V42" i="3"/>
  <c r="R43" i="3"/>
  <c r="V43" i="3" s="1"/>
  <c r="S43" i="3"/>
  <c r="R44" i="3"/>
  <c r="V44" i="3"/>
  <c r="S44" i="3"/>
  <c r="R45" i="3"/>
  <c r="V45" i="3"/>
  <c r="S45" i="3"/>
  <c r="R46" i="3"/>
  <c r="S46" i="3"/>
  <c r="V46" i="3"/>
  <c r="R47" i="3"/>
  <c r="V47" i="3" s="1"/>
  <c r="S47" i="3"/>
  <c r="R48" i="3"/>
  <c r="V48" i="3" s="1"/>
  <c r="S48" i="3"/>
  <c r="R5" i="7"/>
  <c r="S5" i="7"/>
  <c r="V5" i="7"/>
  <c r="R6" i="7"/>
  <c r="S6" i="7"/>
  <c r="V6" i="7"/>
  <c r="R7" i="7"/>
  <c r="V7" i="7" s="1"/>
  <c r="S7" i="7"/>
  <c r="I8" i="7"/>
  <c r="J8" i="7"/>
  <c r="K8" i="7"/>
  <c r="R8" i="7"/>
  <c r="V8" i="7" s="1"/>
  <c r="S8" i="7"/>
  <c r="I9" i="7"/>
  <c r="J9" i="7"/>
  <c r="K9" i="7"/>
  <c r="R9" i="7"/>
  <c r="V9" i="7" s="1"/>
  <c r="S9" i="7"/>
  <c r="I10" i="7"/>
  <c r="J10" i="7"/>
  <c r="K10" i="7"/>
  <c r="K16" i="7" s="1"/>
  <c r="K18" i="7" s="1"/>
  <c r="R10" i="7"/>
  <c r="V10" i="7" s="1"/>
  <c r="S10" i="7"/>
  <c r="I11" i="7"/>
  <c r="J11" i="7"/>
  <c r="K11" i="7"/>
  <c r="R11" i="7"/>
  <c r="V11" i="7" s="1"/>
  <c r="S11" i="7"/>
  <c r="I12" i="7"/>
  <c r="J12" i="7"/>
  <c r="J16" i="7" s="1"/>
  <c r="J18" i="7" s="1"/>
  <c r="K12" i="7"/>
  <c r="R12" i="7"/>
  <c r="V12" i="7" s="1"/>
  <c r="S12" i="7"/>
  <c r="I13" i="7"/>
  <c r="J13" i="7"/>
  <c r="K13" i="7"/>
  <c r="R13" i="7"/>
  <c r="V13" i="7" s="1"/>
  <c r="S13" i="7"/>
  <c r="I14" i="7"/>
  <c r="I20" i="7"/>
  <c r="I22" i="7" s="1"/>
  <c r="I24" i="7" s="1"/>
  <c r="J14" i="7"/>
  <c r="K14" i="7"/>
  <c r="K20" i="7" s="1"/>
  <c r="R14" i="7"/>
  <c r="V14" i="7" s="1"/>
  <c r="S14" i="7"/>
  <c r="I15" i="7"/>
  <c r="I21" i="7"/>
  <c r="J15" i="7"/>
  <c r="J21" i="7" s="1"/>
  <c r="K15" i="7"/>
  <c r="J20" i="7"/>
  <c r="J22" i="7"/>
  <c r="K21" i="7"/>
  <c r="R22" i="7"/>
  <c r="V22" i="7" s="1"/>
  <c r="S22" i="7"/>
  <c r="R23" i="7"/>
  <c r="V23" i="7" s="1"/>
  <c r="S23" i="7"/>
  <c r="R24" i="7"/>
  <c r="V24" i="7"/>
  <c r="S24" i="7"/>
  <c r="R25" i="7"/>
  <c r="S25" i="7"/>
  <c r="V25" i="7"/>
  <c r="R26" i="7"/>
  <c r="V26" i="7" s="1"/>
  <c r="S26" i="7"/>
  <c r="R27" i="7"/>
  <c r="V27" i="7" s="1"/>
  <c r="S27" i="7"/>
  <c r="R28" i="7"/>
  <c r="S28" i="7"/>
  <c r="V28" i="7"/>
  <c r="R29" i="7"/>
  <c r="V29" i="7" s="1"/>
  <c r="S29" i="7"/>
  <c r="R30" i="7"/>
  <c r="V30" i="7" s="1"/>
  <c r="S30" i="7"/>
  <c r="R31" i="7"/>
  <c r="V31" i="7"/>
  <c r="S31" i="7"/>
  <c r="R39" i="7"/>
  <c r="S39" i="7"/>
  <c r="V39" i="7" s="1"/>
  <c r="R40" i="7"/>
  <c r="S40" i="7"/>
  <c r="R41" i="7"/>
  <c r="V41" i="7" s="1"/>
  <c r="S41" i="7"/>
  <c r="R42" i="7"/>
  <c r="V42" i="7" s="1"/>
  <c r="S42" i="7"/>
  <c r="R43" i="7"/>
  <c r="S43" i="7"/>
  <c r="V43" i="7" s="1"/>
  <c r="R44" i="7"/>
  <c r="V44" i="7" s="1"/>
  <c r="S44" i="7"/>
  <c r="R45" i="7"/>
  <c r="V45" i="7" s="1"/>
  <c r="S45" i="7"/>
  <c r="R46" i="7"/>
  <c r="S46" i="7"/>
  <c r="R47" i="7"/>
  <c r="S47" i="7"/>
  <c r="V47" i="7" s="1"/>
  <c r="R48" i="7"/>
  <c r="V48" i="7" s="1"/>
  <c r="S48" i="7"/>
  <c r="R5" i="6"/>
  <c r="V5" i="6" s="1"/>
  <c r="S5" i="6"/>
  <c r="R6" i="6"/>
  <c r="V6" i="6" s="1"/>
  <c r="S6" i="6"/>
  <c r="R7" i="6"/>
  <c r="V7" i="6"/>
  <c r="S7" i="6"/>
  <c r="I8" i="6"/>
  <c r="J8" i="6"/>
  <c r="K8" i="6"/>
  <c r="R8" i="6"/>
  <c r="V8" i="6" s="1"/>
  <c r="S8" i="6"/>
  <c r="I9" i="6"/>
  <c r="J9" i="6"/>
  <c r="J16" i="6" s="1"/>
  <c r="J18" i="6" s="1"/>
  <c r="K9" i="6"/>
  <c r="R9" i="6"/>
  <c r="S9" i="6"/>
  <c r="I10" i="6"/>
  <c r="J10" i="6"/>
  <c r="K10" i="6"/>
  <c r="R10" i="6"/>
  <c r="V10" i="6" s="1"/>
  <c r="S10" i="6"/>
  <c r="I11" i="6"/>
  <c r="J11" i="6"/>
  <c r="K11" i="6"/>
  <c r="R11" i="6"/>
  <c r="V11" i="6" s="1"/>
  <c r="S11" i="6"/>
  <c r="I12" i="6"/>
  <c r="J12" i="6"/>
  <c r="K12" i="6"/>
  <c r="R12" i="6"/>
  <c r="V12" i="6" s="1"/>
  <c r="S12" i="6"/>
  <c r="I13" i="6"/>
  <c r="J13" i="6"/>
  <c r="K13" i="6"/>
  <c r="R13" i="6"/>
  <c r="S13" i="6"/>
  <c r="I14" i="6"/>
  <c r="I20" i="6" s="1"/>
  <c r="J14" i="6"/>
  <c r="K14" i="6"/>
  <c r="K20" i="6" s="1"/>
  <c r="R14" i="6"/>
  <c r="V14" i="6" s="1"/>
  <c r="S14" i="6"/>
  <c r="I15" i="6"/>
  <c r="I21" i="6" s="1"/>
  <c r="J15" i="6"/>
  <c r="J21" i="6" s="1"/>
  <c r="J22" i="6" s="1"/>
  <c r="K15" i="6"/>
  <c r="J20" i="6"/>
  <c r="K21" i="6"/>
  <c r="R22" i="6"/>
  <c r="V22" i="6" s="1"/>
  <c r="S22" i="6"/>
  <c r="R23" i="6"/>
  <c r="V23" i="6"/>
  <c r="S23" i="6"/>
  <c r="R24" i="6"/>
  <c r="V24" i="6"/>
  <c r="S24" i="6"/>
  <c r="R25" i="6"/>
  <c r="S25" i="6"/>
  <c r="V25" i="6"/>
  <c r="R26" i="6"/>
  <c r="V26" i="6" s="1"/>
  <c r="S26" i="6"/>
  <c r="R27" i="6"/>
  <c r="S27" i="6"/>
  <c r="R28" i="6"/>
  <c r="S28" i="6"/>
  <c r="V28" i="6" s="1"/>
  <c r="R29" i="6"/>
  <c r="S29" i="6"/>
  <c r="R30" i="6"/>
  <c r="V30" i="6" s="1"/>
  <c r="S30" i="6"/>
  <c r="R31" i="6"/>
  <c r="V31" i="6" s="1"/>
  <c r="S31" i="6"/>
  <c r="R39" i="6"/>
  <c r="S39" i="6"/>
  <c r="V39" i="6"/>
  <c r="R40" i="6"/>
  <c r="S40" i="6"/>
  <c r="R41" i="6"/>
  <c r="V41" i="6" s="1"/>
  <c r="S41" i="6"/>
  <c r="R42" i="6"/>
  <c r="V42" i="6" s="1"/>
  <c r="S42" i="6"/>
  <c r="R43" i="6"/>
  <c r="S43" i="6"/>
  <c r="V43" i="6" s="1"/>
  <c r="R44" i="6"/>
  <c r="S44" i="6"/>
  <c r="R45" i="6"/>
  <c r="V45" i="6"/>
  <c r="S45" i="6"/>
  <c r="R46" i="6"/>
  <c r="S46" i="6"/>
  <c r="R47" i="6"/>
  <c r="S47" i="6"/>
  <c r="V47" i="6" s="1"/>
  <c r="R48" i="6"/>
  <c r="V48" i="6" s="1"/>
  <c r="S48" i="6"/>
  <c r="R5" i="5"/>
  <c r="S5" i="5"/>
  <c r="R6" i="5"/>
  <c r="S6" i="5"/>
  <c r="V6" i="5"/>
  <c r="R7" i="5"/>
  <c r="V7" i="5"/>
  <c r="S7" i="5"/>
  <c r="I8" i="5"/>
  <c r="I16" i="5"/>
  <c r="I18" i="5" s="1"/>
  <c r="J8" i="5"/>
  <c r="K8" i="5"/>
  <c r="R8" i="5"/>
  <c r="V8" i="5"/>
  <c r="S8" i="5"/>
  <c r="I9" i="5"/>
  <c r="J9" i="5"/>
  <c r="K9" i="5"/>
  <c r="R9" i="5"/>
  <c r="S9" i="5"/>
  <c r="I10" i="5"/>
  <c r="J10" i="5"/>
  <c r="K10" i="5"/>
  <c r="R10" i="5"/>
  <c r="V10" i="5"/>
  <c r="S10" i="5"/>
  <c r="I11" i="5"/>
  <c r="J11" i="5"/>
  <c r="K11" i="5"/>
  <c r="R11" i="5"/>
  <c r="V11" i="5" s="1"/>
  <c r="S11" i="5"/>
  <c r="I12" i="5"/>
  <c r="J12" i="5"/>
  <c r="K12" i="5"/>
  <c r="R12" i="5"/>
  <c r="V12" i="5"/>
  <c r="S12" i="5"/>
  <c r="I13" i="5"/>
  <c r="J13" i="5"/>
  <c r="K13" i="5"/>
  <c r="R13" i="5"/>
  <c r="V13" i="5" s="1"/>
  <c r="S13" i="5"/>
  <c r="I14" i="5"/>
  <c r="I20" i="5"/>
  <c r="I22" i="5" s="1"/>
  <c r="I24" i="5" s="1"/>
  <c r="J14" i="5"/>
  <c r="K14" i="5"/>
  <c r="R14" i="5"/>
  <c r="V14" i="5"/>
  <c r="S14" i="5"/>
  <c r="I15" i="5"/>
  <c r="I21" i="5" s="1"/>
  <c r="J15" i="5"/>
  <c r="J21" i="5" s="1"/>
  <c r="K15" i="5"/>
  <c r="J20" i="5"/>
  <c r="J22" i="5" s="1"/>
  <c r="J24" i="5" s="1"/>
  <c r="K20" i="5"/>
  <c r="K21" i="5"/>
  <c r="R22" i="5"/>
  <c r="V22" i="5"/>
  <c r="S22" i="5"/>
  <c r="R23" i="5"/>
  <c r="S23" i="5"/>
  <c r="R24" i="5"/>
  <c r="V24" i="5"/>
  <c r="S24" i="5"/>
  <c r="R25" i="5"/>
  <c r="V25" i="5" s="1"/>
  <c r="S25" i="5"/>
  <c r="R26" i="5"/>
  <c r="S26" i="5"/>
  <c r="V26" i="5" s="1"/>
  <c r="R27" i="5"/>
  <c r="V27" i="5" s="1"/>
  <c r="S27" i="5"/>
  <c r="R28" i="5"/>
  <c r="V28" i="5" s="1"/>
  <c r="S28" i="5"/>
  <c r="R29" i="5"/>
  <c r="V29" i="5"/>
  <c r="S29" i="5"/>
  <c r="R30" i="5"/>
  <c r="V30" i="5"/>
  <c r="S30" i="5"/>
  <c r="R31" i="5"/>
  <c r="V31" i="5" s="1"/>
  <c r="S31" i="5"/>
  <c r="R39" i="5"/>
  <c r="S39" i="5"/>
  <c r="R40" i="5"/>
  <c r="S40" i="5"/>
  <c r="V40" i="5" s="1"/>
  <c r="R41" i="5"/>
  <c r="V41" i="5"/>
  <c r="S41" i="5"/>
  <c r="R42" i="5"/>
  <c r="V42" i="5" s="1"/>
  <c r="S42" i="5"/>
  <c r="R43" i="5"/>
  <c r="S43" i="5"/>
  <c r="R44" i="5"/>
  <c r="V44" i="5"/>
  <c r="S44" i="5"/>
  <c r="R45" i="5"/>
  <c r="V45" i="5"/>
  <c r="S45" i="5"/>
  <c r="R46" i="5"/>
  <c r="V46" i="5" s="1"/>
  <c r="S46" i="5"/>
  <c r="R47" i="5"/>
  <c r="V47" i="5" s="1"/>
  <c r="S47" i="5"/>
  <c r="R48" i="5"/>
  <c r="V48" i="5"/>
  <c r="S48" i="5"/>
  <c r="R5" i="4"/>
  <c r="S5" i="4"/>
  <c r="V5" i="4" s="1"/>
  <c r="R6" i="4"/>
  <c r="S6" i="4"/>
  <c r="V6" i="4"/>
  <c r="R7" i="4"/>
  <c r="S7" i="4"/>
  <c r="I8" i="4"/>
  <c r="I16" i="4" s="1"/>
  <c r="I18" i="4" s="1"/>
  <c r="J8" i="4"/>
  <c r="K8" i="4"/>
  <c r="R8" i="4"/>
  <c r="S8" i="4"/>
  <c r="I9" i="4"/>
  <c r="J9" i="4"/>
  <c r="K9" i="4"/>
  <c r="R9" i="4"/>
  <c r="V9" i="4"/>
  <c r="S9" i="4"/>
  <c r="I10" i="4"/>
  <c r="J10" i="4"/>
  <c r="K10" i="4"/>
  <c r="R10" i="4"/>
  <c r="S10" i="4"/>
  <c r="I11" i="4"/>
  <c r="J11" i="4"/>
  <c r="K11" i="4"/>
  <c r="R11" i="4"/>
  <c r="V11" i="4"/>
  <c r="S11" i="4"/>
  <c r="I12" i="4"/>
  <c r="J12" i="4"/>
  <c r="K12" i="4"/>
  <c r="R12" i="4"/>
  <c r="V12" i="4" s="1"/>
  <c r="S12" i="4"/>
  <c r="I13" i="4"/>
  <c r="J13" i="4"/>
  <c r="K13" i="4"/>
  <c r="R13" i="4"/>
  <c r="V13" i="4"/>
  <c r="S13" i="4"/>
  <c r="I14" i="4"/>
  <c r="I20" i="4"/>
  <c r="J14" i="4"/>
  <c r="J20" i="4" s="1"/>
  <c r="J22" i="4" s="1"/>
  <c r="K14" i="4"/>
  <c r="K20" i="4" s="1"/>
  <c r="R14" i="4"/>
  <c r="S14" i="4"/>
  <c r="V14" i="4" s="1"/>
  <c r="I15" i="4"/>
  <c r="I21" i="4" s="1"/>
  <c r="I22" i="4"/>
  <c r="J15" i="4"/>
  <c r="K15" i="4"/>
  <c r="K16" i="4"/>
  <c r="K18" i="4" s="1"/>
  <c r="J21" i="4"/>
  <c r="K21" i="4"/>
  <c r="R22" i="4"/>
  <c r="S22" i="4"/>
  <c r="R23" i="4"/>
  <c r="V23" i="4" s="1"/>
  <c r="S23" i="4"/>
  <c r="R24" i="4"/>
  <c r="S24" i="4"/>
  <c r="V24" i="4" s="1"/>
  <c r="R25" i="4"/>
  <c r="S25" i="4"/>
  <c r="V25" i="4"/>
  <c r="R26" i="4"/>
  <c r="S26" i="4"/>
  <c r="V26" i="4" s="1"/>
  <c r="R27" i="4"/>
  <c r="V27" i="4" s="1"/>
  <c r="S27" i="4"/>
  <c r="R28" i="4"/>
  <c r="V28" i="4" s="1"/>
  <c r="S28" i="4"/>
  <c r="R29" i="4"/>
  <c r="S29" i="4"/>
  <c r="V29" i="4" s="1"/>
  <c r="R30" i="4"/>
  <c r="S30" i="4"/>
  <c r="V30" i="4" s="1"/>
  <c r="R31" i="4"/>
  <c r="V31" i="4"/>
  <c r="S31" i="4"/>
  <c r="R39" i="4"/>
  <c r="V39" i="4" s="1"/>
  <c r="S39" i="4"/>
  <c r="R40" i="4"/>
  <c r="V40" i="4"/>
  <c r="S40" i="4"/>
  <c r="R41" i="4"/>
  <c r="V41" i="4" s="1"/>
  <c r="S41" i="4"/>
  <c r="R42" i="4"/>
  <c r="V42" i="4" s="1"/>
  <c r="S42" i="4"/>
  <c r="R43" i="4"/>
  <c r="V43" i="4" s="1"/>
  <c r="S43" i="4"/>
  <c r="R44" i="4"/>
  <c r="S44" i="4"/>
  <c r="R45" i="4"/>
  <c r="V45" i="4" s="1"/>
  <c r="S45" i="4"/>
  <c r="R46" i="4"/>
  <c r="V46" i="4" s="1"/>
  <c r="S46" i="4"/>
  <c r="R47" i="4"/>
  <c r="S47" i="4"/>
  <c r="V47" i="4"/>
  <c r="R48" i="4"/>
  <c r="S48" i="4"/>
  <c r="V48" i="4" s="1"/>
  <c r="R5" i="1"/>
  <c r="V5" i="1" s="1"/>
  <c r="S5" i="1"/>
  <c r="R6" i="1"/>
  <c r="V6" i="1" s="1"/>
  <c r="S6" i="1"/>
  <c r="R7" i="1"/>
  <c r="V7" i="1"/>
  <c r="S7" i="1"/>
  <c r="I8" i="1"/>
  <c r="J8" i="1"/>
  <c r="K8" i="1"/>
  <c r="K16" i="1" s="1"/>
  <c r="K18" i="1" s="1"/>
  <c r="R8" i="1"/>
  <c r="S8" i="1"/>
  <c r="I9" i="1"/>
  <c r="J9" i="1"/>
  <c r="J16" i="1" s="1"/>
  <c r="J18" i="1" s="1"/>
  <c r="K9" i="1"/>
  <c r="R9" i="1"/>
  <c r="V9" i="1" s="1"/>
  <c r="S9" i="1"/>
  <c r="I10" i="1"/>
  <c r="J10" i="1"/>
  <c r="K10" i="1"/>
  <c r="R10" i="1"/>
  <c r="S10" i="1"/>
  <c r="I11" i="1"/>
  <c r="J11" i="1"/>
  <c r="K11" i="1"/>
  <c r="R11" i="1"/>
  <c r="V11" i="1" s="1"/>
  <c r="S11" i="1"/>
  <c r="I12" i="1"/>
  <c r="J12" i="1"/>
  <c r="K12" i="1"/>
  <c r="R12" i="1"/>
  <c r="S12" i="1"/>
  <c r="I13" i="1"/>
  <c r="J13" i="1"/>
  <c r="K13" i="1"/>
  <c r="R13" i="1"/>
  <c r="V13" i="1" s="1"/>
  <c r="S13" i="1"/>
  <c r="I14" i="1"/>
  <c r="I20" i="1"/>
  <c r="I22" i="1"/>
  <c r="I28" i="1" s="1"/>
  <c r="J14" i="1"/>
  <c r="K14" i="1"/>
  <c r="R14" i="1"/>
  <c r="S14" i="1"/>
  <c r="I15" i="1"/>
  <c r="I21" i="1" s="1"/>
  <c r="J15" i="1"/>
  <c r="J21" i="1" s="1"/>
  <c r="K15" i="1"/>
  <c r="K21" i="1" s="1"/>
  <c r="J20" i="1"/>
  <c r="J22" i="1" s="1"/>
  <c r="J24" i="1" s="1"/>
  <c r="K20" i="1"/>
  <c r="R22" i="1"/>
  <c r="V22" i="1" s="1"/>
  <c r="S22" i="1"/>
  <c r="R23" i="1"/>
  <c r="V23" i="1" s="1"/>
  <c r="S23" i="1"/>
  <c r="R24" i="1"/>
  <c r="V24" i="1" s="1"/>
  <c r="S24" i="1"/>
  <c r="R25" i="1"/>
  <c r="S25" i="1"/>
  <c r="V25" i="1"/>
  <c r="R26" i="1"/>
  <c r="V26" i="1" s="1"/>
  <c r="S26" i="1"/>
  <c r="R27" i="1"/>
  <c r="S27" i="1"/>
  <c r="V27" i="1"/>
  <c r="R28" i="1"/>
  <c r="V28" i="1" s="1"/>
  <c r="S28" i="1"/>
  <c r="R29" i="1"/>
  <c r="S29" i="1"/>
  <c r="R30" i="1"/>
  <c r="S30" i="1"/>
  <c r="R31" i="1"/>
  <c r="V31" i="1"/>
  <c r="S31" i="1"/>
  <c r="R39" i="1"/>
  <c r="V39" i="1" s="1"/>
  <c r="S39" i="1"/>
  <c r="R40" i="1"/>
  <c r="S40" i="1"/>
  <c r="R41" i="1"/>
  <c r="V41" i="1" s="1"/>
  <c r="S41" i="1"/>
  <c r="R42" i="1"/>
  <c r="V42" i="1" s="1"/>
  <c r="S42" i="1"/>
  <c r="R43" i="1"/>
  <c r="S43" i="1"/>
  <c r="V43" i="1"/>
  <c r="R44" i="1"/>
  <c r="S44" i="1"/>
  <c r="R45" i="1"/>
  <c r="V45" i="1" s="1"/>
  <c r="S45" i="1"/>
  <c r="R46" i="1"/>
  <c r="S46" i="1"/>
  <c r="V46" i="1"/>
  <c r="R47" i="1"/>
  <c r="V47" i="1" s="1"/>
  <c r="S47" i="1"/>
  <c r="R48" i="1"/>
  <c r="S48" i="1"/>
  <c r="R5" i="51"/>
  <c r="S5" i="51"/>
  <c r="V5" i="51"/>
  <c r="R6" i="51"/>
  <c r="V6" i="51" s="1"/>
  <c r="S6" i="51"/>
  <c r="R7" i="51"/>
  <c r="S7" i="51"/>
  <c r="I8" i="51"/>
  <c r="J8" i="51"/>
  <c r="K8" i="51"/>
  <c r="K16" i="51" s="1"/>
  <c r="K18" i="51" s="1"/>
  <c r="R8" i="51"/>
  <c r="S8" i="51"/>
  <c r="I9" i="51"/>
  <c r="J9" i="51"/>
  <c r="K9" i="51"/>
  <c r="R9" i="51"/>
  <c r="S9" i="51"/>
  <c r="I10" i="51"/>
  <c r="J10" i="51"/>
  <c r="K10" i="51"/>
  <c r="R10" i="51"/>
  <c r="V10" i="51"/>
  <c r="S10" i="51"/>
  <c r="I11" i="51"/>
  <c r="I16" i="51"/>
  <c r="I18" i="51" s="1"/>
  <c r="J11" i="51"/>
  <c r="K11" i="51"/>
  <c r="R11" i="51"/>
  <c r="S11" i="51"/>
  <c r="I12" i="51"/>
  <c r="J12" i="51"/>
  <c r="J16" i="51" s="1"/>
  <c r="J18" i="51" s="1"/>
  <c r="K12" i="51"/>
  <c r="R12" i="51"/>
  <c r="S12" i="51"/>
  <c r="I13" i="51"/>
  <c r="J13" i="51"/>
  <c r="K13" i="51"/>
  <c r="R13" i="51"/>
  <c r="S13" i="51"/>
  <c r="I14" i="51"/>
  <c r="J14" i="51"/>
  <c r="J20" i="51" s="1"/>
  <c r="J22" i="51" s="1"/>
  <c r="J28" i="51" s="1"/>
  <c r="K14" i="51"/>
  <c r="K20" i="51" s="1"/>
  <c r="K22" i="51" s="1"/>
  <c r="K24" i="51" s="1"/>
  <c r="R14" i="51"/>
  <c r="V14" i="51"/>
  <c r="S14" i="51"/>
  <c r="I15" i="51"/>
  <c r="I21" i="51"/>
  <c r="I22" i="51" s="1"/>
  <c r="I24" i="51" s="1"/>
  <c r="J15" i="51"/>
  <c r="K15" i="51"/>
  <c r="I20" i="51"/>
  <c r="J21" i="51"/>
  <c r="K21" i="51"/>
  <c r="R22" i="51"/>
  <c r="V22" i="51"/>
  <c r="S22" i="51"/>
  <c r="R23" i="51"/>
  <c r="V23" i="51" s="1"/>
  <c r="S23" i="51"/>
  <c r="R24" i="51"/>
  <c r="S24" i="51"/>
  <c r="V24" i="51"/>
  <c r="R25" i="51"/>
  <c r="V25" i="51" s="1"/>
  <c r="S25" i="51"/>
  <c r="R26" i="51"/>
  <c r="V26" i="51" s="1"/>
  <c r="S26" i="51"/>
  <c r="R27" i="51"/>
  <c r="S27" i="51"/>
  <c r="V27" i="51"/>
  <c r="R28" i="51"/>
  <c r="S28" i="51"/>
  <c r="V28" i="51" s="1"/>
  <c r="R29" i="51"/>
  <c r="S29" i="51"/>
  <c r="R30" i="51"/>
  <c r="S30" i="51"/>
  <c r="R31" i="51"/>
  <c r="V31" i="51" s="1"/>
  <c r="S31" i="51"/>
  <c r="R39" i="51"/>
  <c r="V39" i="51" s="1"/>
  <c r="S39" i="51"/>
  <c r="R40" i="51"/>
  <c r="S40" i="51"/>
  <c r="R41" i="51"/>
  <c r="V41" i="51" s="1"/>
  <c r="S41" i="51"/>
  <c r="R42" i="51"/>
  <c r="V42" i="51" s="1"/>
  <c r="S42" i="51"/>
  <c r="R43" i="51"/>
  <c r="S43" i="51"/>
  <c r="V43" i="51"/>
  <c r="R44" i="51"/>
  <c r="S44" i="51"/>
  <c r="V44" i="51" s="1"/>
  <c r="R45" i="51"/>
  <c r="V45" i="51" s="1"/>
  <c r="S45" i="51"/>
  <c r="R46" i="51"/>
  <c r="V46" i="51" s="1"/>
  <c r="S46" i="51"/>
  <c r="R47" i="51"/>
  <c r="V47" i="51"/>
  <c r="S47" i="51"/>
  <c r="R48" i="51"/>
  <c r="S48" i="51"/>
  <c r="R5" i="52"/>
  <c r="S5" i="52"/>
  <c r="R6" i="52"/>
  <c r="V6" i="52"/>
  <c r="S6" i="52"/>
  <c r="R7" i="52"/>
  <c r="S7" i="52"/>
  <c r="I8" i="52"/>
  <c r="I16" i="52" s="1"/>
  <c r="I18" i="52" s="1"/>
  <c r="J8" i="52"/>
  <c r="J16" i="52" s="1"/>
  <c r="J18" i="52" s="1"/>
  <c r="K8" i="52"/>
  <c r="R8" i="52"/>
  <c r="V8" i="52"/>
  <c r="S8" i="52"/>
  <c r="I9" i="52"/>
  <c r="J9" i="52"/>
  <c r="K9" i="52"/>
  <c r="K16" i="52"/>
  <c r="K18" i="52" s="1"/>
  <c r="R9" i="52"/>
  <c r="S9" i="52"/>
  <c r="I10" i="52"/>
  <c r="J10" i="52"/>
  <c r="K10" i="52"/>
  <c r="R10" i="52"/>
  <c r="V10" i="52"/>
  <c r="S10" i="52"/>
  <c r="I11" i="52"/>
  <c r="J11" i="52"/>
  <c r="K11" i="52"/>
  <c r="R11" i="52"/>
  <c r="S11" i="52"/>
  <c r="I12" i="52"/>
  <c r="J12" i="52"/>
  <c r="K12" i="52"/>
  <c r="R12" i="52"/>
  <c r="V12" i="52" s="1"/>
  <c r="S12" i="52"/>
  <c r="I13" i="52"/>
  <c r="J13" i="52"/>
  <c r="K13" i="52"/>
  <c r="R13" i="52"/>
  <c r="S13" i="52"/>
  <c r="I14" i="52"/>
  <c r="I20" i="52" s="1"/>
  <c r="J14" i="52"/>
  <c r="K14" i="52"/>
  <c r="K20" i="52"/>
  <c r="R14" i="52"/>
  <c r="V14" i="52"/>
  <c r="S14" i="52"/>
  <c r="I15" i="52"/>
  <c r="I21" i="52" s="1"/>
  <c r="J15" i="52"/>
  <c r="K15" i="52"/>
  <c r="K21" i="52" s="1"/>
  <c r="J20" i="52"/>
  <c r="J21" i="52"/>
  <c r="R22" i="52"/>
  <c r="V22" i="52" s="1"/>
  <c r="S22" i="52"/>
  <c r="R23" i="52"/>
  <c r="S23" i="52"/>
  <c r="V23" i="52"/>
  <c r="R24" i="52"/>
  <c r="S24" i="52"/>
  <c r="V24" i="52"/>
  <c r="R25" i="52"/>
  <c r="V25" i="52" s="1"/>
  <c r="S25" i="52"/>
  <c r="R26" i="52"/>
  <c r="S26" i="52"/>
  <c r="R27" i="52"/>
  <c r="V27" i="52" s="1"/>
  <c r="S27" i="52"/>
  <c r="R28" i="52"/>
  <c r="V28" i="52" s="1"/>
  <c r="S28" i="52"/>
  <c r="R29" i="52"/>
  <c r="V29" i="52" s="1"/>
  <c r="S29" i="52"/>
  <c r="R30" i="52"/>
  <c r="S30" i="52"/>
  <c r="R31" i="52"/>
  <c r="V31" i="52" s="1"/>
  <c r="S31" i="52"/>
  <c r="R39" i="52"/>
  <c r="S39" i="52"/>
  <c r="R40" i="52"/>
  <c r="S40" i="52"/>
  <c r="R41" i="52"/>
  <c r="V41" i="52" s="1"/>
  <c r="S41" i="52"/>
  <c r="R42" i="52"/>
  <c r="S42" i="52"/>
  <c r="R43" i="52"/>
  <c r="V43" i="52" s="1"/>
  <c r="S43" i="52"/>
  <c r="R44" i="52"/>
  <c r="V44" i="52" s="1"/>
  <c r="S44" i="52"/>
  <c r="R45" i="52"/>
  <c r="V45" i="52" s="1"/>
  <c r="S45" i="52"/>
  <c r="R46" i="52"/>
  <c r="V46" i="52" s="1"/>
  <c r="S46" i="52"/>
  <c r="R47" i="52"/>
  <c r="S47" i="52"/>
  <c r="V47" i="52" s="1"/>
  <c r="R48" i="52"/>
  <c r="S48" i="52"/>
  <c r="R5" i="53"/>
  <c r="V5" i="53" s="1"/>
  <c r="S5" i="53"/>
  <c r="R6" i="53"/>
  <c r="S6" i="53"/>
  <c r="V6" i="53" s="1"/>
  <c r="R7" i="53"/>
  <c r="S7" i="53"/>
  <c r="I8" i="53"/>
  <c r="I16" i="53" s="1"/>
  <c r="I18" i="53" s="1"/>
  <c r="J8" i="53"/>
  <c r="K8" i="53"/>
  <c r="R8" i="53"/>
  <c r="S8" i="53"/>
  <c r="V8" i="53" s="1"/>
  <c r="I9" i="53"/>
  <c r="J9" i="53"/>
  <c r="K9" i="53"/>
  <c r="K18" i="53"/>
  <c r="R9" i="53"/>
  <c r="S9" i="53"/>
  <c r="I10" i="53"/>
  <c r="J10" i="53"/>
  <c r="K10" i="53"/>
  <c r="R10" i="53"/>
  <c r="S10" i="53"/>
  <c r="V10" i="53" s="1"/>
  <c r="I11" i="53"/>
  <c r="J11" i="53"/>
  <c r="J16" i="53" s="1"/>
  <c r="J18" i="53" s="1"/>
  <c r="K11" i="53"/>
  <c r="R11" i="53"/>
  <c r="S11" i="53"/>
  <c r="I12" i="53"/>
  <c r="J12" i="53"/>
  <c r="K12" i="53"/>
  <c r="K16" i="53" s="1"/>
  <c r="R12" i="53"/>
  <c r="S12" i="53"/>
  <c r="V12" i="53" s="1"/>
  <c r="I13" i="53"/>
  <c r="J13" i="53"/>
  <c r="K13" i="53"/>
  <c r="R13" i="53"/>
  <c r="S13" i="53"/>
  <c r="I14" i="53"/>
  <c r="J14" i="53"/>
  <c r="K14" i="53"/>
  <c r="K20" i="53" s="1"/>
  <c r="R14" i="53"/>
  <c r="V14" i="53" s="1"/>
  <c r="S14" i="53"/>
  <c r="I15" i="53"/>
  <c r="I21" i="53" s="1"/>
  <c r="J15" i="53"/>
  <c r="K15" i="53"/>
  <c r="K21" i="53" s="1"/>
  <c r="I20" i="53"/>
  <c r="J20" i="53"/>
  <c r="J22" i="53" s="1"/>
  <c r="J21" i="53"/>
  <c r="R22" i="53"/>
  <c r="S22" i="53"/>
  <c r="V22" i="53" s="1"/>
  <c r="R23" i="53"/>
  <c r="S23" i="53"/>
  <c r="V23" i="53"/>
  <c r="R24" i="53"/>
  <c r="V24" i="53" s="1"/>
  <c r="S24" i="53"/>
  <c r="R25" i="53"/>
  <c r="S25" i="53"/>
  <c r="R26" i="53"/>
  <c r="V26" i="53" s="1"/>
  <c r="S26" i="53"/>
  <c r="R27" i="53"/>
  <c r="S27" i="53"/>
  <c r="V27" i="53"/>
  <c r="R28" i="53"/>
  <c r="V28" i="53" s="1"/>
  <c r="S28" i="53"/>
  <c r="R29" i="53"/>
  <c r="S29" i="53"/>
  <c r="R30" i="53"/>
  <c r="S30" i="53"/>
  <c r="R31" i="53"/>
  <c r="S31" i="53"/>
  <c r="R39" i="53"/>
  <c r="V39" i="53" s="1"/>
  <c r="S39" i="53"/>
  <c r="R40" i="53"/>
  <c r="S40" i="53"/>
  <c r="R41" i="53"/>
  <c r="S41" i="53"/>
  <c r="R42" i="53"/>
  <c r="V42" i="53" s="1"/>
  <c r="S42" i="53"/>
  <c r="R43" i="53"/>
  <c r="S43" i="53"/>
  <c r="V43" i="53"/>
  <c r="R44" i="53"/>
  <c r="V44" i="53" s="1"/>
  <c r="S44" i="53"/>
  <c r="R45" i="53"/>
  <c r="V45" i="53" s="1"/>
  <c r="S45" i="53"/>
  <c r="R46" i="53"/>
  <c r="S46" i="53"/>
  <c r="V46" i="53" s="1"/>
  <c r="R47" i="53"/>
  <c r="S47" i="53"/>
  <c r="V47" i="53"/>
  <c r="R48" i="53"/>
  <c r="S48" i="53"/>
  <c r="V48" i="53" s="1"/>
  <c r="R5" i="104"/>
  <c r="V5" i="104"/>
  <c r="S5" i="104"/>
  <c r="R6" i="104"/>
  <c r="V6" i="104" s="1"/>
  <c r="S6" i="104"/>
  <c r="R7" i="104"/>
  <c r="S7" i="104"/>
  <c r="V7" i="104"/>
  <c r="I8" i="104"/>
  <c r="J8" i="104"/>
  <c r="K8" i="104"/>
  <c r="R8" i="104"/>
  <c r="S8" i="104"/>
  <c r="V8" i="104"/>
  <c r="I9" i="104"/>
  <c r="J9" i="104"/>
  <c r="K9" i="104"/>
  <c r="R9" i="104"/>
  <c r="V9" i="104" s="1"/>
  <c r="S9" i="104"/>
  <c r="I10" i="104"/>
  <c r="J10" i="104"/>
  <c r="K10" i="104"/>
  <c r="R10" i="104"/>
  <c r="V10" i="104" s="1"/>
  <c r="S10" i="104"/>
  <c r="I11" i="104"/>
  <c r="J11" i="104"/>
  <c r="J16" i="104" s="1"/>
  <c r="J18" i="104" s="1"/>
  <c r="K11" i="104"/>
  <c r="R11" i="104"/>
  <c r="S11" i="104"/>
  <c r="V11" i="104"/>
  <c r="I12" i="104"/>
  <c r="J12" i="104"/>
  <c r="K12" i="104"/>
  <c r="R12" i="104"/>
  <c r="V12" i="104" s="1"/>
  <c r="S12" i="104"/>
  <c r="I13" i="104"/>
  <c r="J13" i="104"/>
  <c r="K13" i="104"/>
  <c r="R13" i="104"/>
  <c r="S13" i="104"/>
  <c r="V13" i="104"/>
  <c r="I14" i="104"/>
  <c r="I20" i="104" s="1"/>
  <c r="I22" i="104" s="1"/>
  <c r="I28" i="104" s="1"/>
  <c r="J14" i="104"/>
  <c r="J20" i="104" s="1"/>
  <c r="J22" i="104" s="1"/>
  <c r="K14" i="104"/>
  <c r="R14" i="104"/>
  <c r="V14" i="104" s="1"/>
  <c r="S14" i="104"/>
  <c r="I15" i="104"/>
  <c r="J15" i="104"/>
  <c r="J21" i="104" s="1"/>
  <c r="K15" i="104"/>
  <c r="K20" i="104"/>
  <c r="K22" i="104" s="1"/>
  <c r="I21" i="104"/>
  <c r="K21" i="104"/>
  <c r="R22" i="104"/>
  <c r="S22" i="104"/>
  <c r="V22" i="104" s="1"/>
  <c r="R23" i="104"/>
  <c r="V23" i="104"/>
  <c r="S23" i="104"/>
  <c r="R24" i="104"/>
  <c r="V24" i="104"/>
  <c r="S24" i="104"/>
  <c r="R25" i="104"/>
  <c r="V25" i="104" s="1"/>
  <c r="S25" i="104"/>
  <c r="R26" i="104"/>
  <c r="V26" i="104" s="1"/>
  <c r="S26" i="104"/>
  <c r="R27" i="104"/>
  <c r="V27" i="104" s="1"/>
  <c r="S27" i="104"/>
  <c r="R28" i="104"/>
  <c r="S28" i="104"/>
  <c r="V28" i="104"/>
  <c r="R29" i="104"/>
  <c r="S29" i="104"/>
  <c r="V29" i="104"/>
  <c r="R30" i="104"/>
  <c r="V30" i="104" s="1"/>
  <c r="S30" i="104"/>
  <c r="R31" i="104"/>
  <c r="V31" i="104"/>
  <c r="S31" i="104"/>
  <c r="R39" i="104"/>
  <c r="V39" i="104" s="1"/>
  <c r="S39" i="104"/>
  <c r="R40" i="104"/>
  <c r="S40" i="104"/>
  <c r="V40" i="104"/>
  <c r="R41" i="104"/>
  <c r="V41" i="104" s="1"/>
  <c r="S41" i="104"/>
  <c r="R42" i="104"/>
  <c r="V42" i="104" s="1"/>
  <c r="S42" i="104"/>
  <c r="R43" i="104"/>
  <c r="S43" i="104"/>
  <c r="V43" i="104"/>
  <c r="R44" i="104"/>
  <c r="S44" i="104"/>
  <c r="V44" i="104"/>
  <c r="R45" i="104"/>
  <c r="V45" i="104"/>
  <c r="S45" i="104"/>
  <c r="R46" i="104"/>
  <c r="V46" i="104"/>
  <c r="S46" i="104"/>
  <c r="R47" i="104"/>
  <c r="V47" i="104" s="1"/>
  <c r="S47" i="104"/>
  <c r="R48" i="104"/>
  <c r="S48" i="104"/>
  <c r="V48" i="104"/>
  <c r="R5" i="57"/>
  <c r="V5" i="57" s="1"/>
  <c r="S5" i="57"/>
  <c r="R6" i="57"/>
  <c r="V6" i="57" s="1"/>
  <c r="S6" i="57"/>
  <c r="R7" i="57"/>
  <c r="S7" i="57"/>
  <c r="V7" i="57"/>
  <c r="I8" i="57"/>
  <c r="J8" i="57"/>
  <c r="K8" i="57"/>
  <c r="R8" i="57"/>
  <c r="V8" i="57" s="1"/>
  <c r="S8" i="57"/>
  <c r="I9" i="57"/>
  <c r="J9" i="57"/>
  <c r="K9" i="57"/>
  <c r="R9" i="57"/>
  <c r="S9" i="57"/>
  <c r="V9" i="57"/>
  <c r="I10" i="57"/>
  <c r="J10" i="57"/>
  <c r="J16" i="57" s="1"/>
  <c r="J18" i="57" s="1"/>
  <c r="K10" i="57"/>
  <c r="R10" i="57"/>
  <c r="V10" i="57" s="1"/>
  <c r="S10" i="57"/>
  <c r="I11" i="57"/>
  <c r="J11" i="57"/>
  <c r="K11" i="57"/>
  <c r="R11" i="57"/>
  <c r="V11" i="57" s="1"/>
  <c r="S11" i="57"/>
  <c r="I12" i="57"/>
  <c r="J12" i="57"/>
  <c r="K12" i="57"/>
  <c r="R12" i="57"/>
  <c r="V12" i="57" s="1"/>
  <c r="S12" i="57"/>
  <c r="I13" i="57"/>
  <c r="J13" i="57"/>
  <c r="K13" i="57"/>
  <c r="R13" i="57"/>
  <c r="S13" i="57"/>
  <c r="V13" i="57" s="1"/>
  <c r="I14" i="57"/>
  <c r="I20" i="57"/>
  <c r="I22" i="57"/>
  <c r="J14" i="57"/>
  <c r="J20" i="57"/>
  <c r="K14" i="57"/>
  <c r="R14" i="57"/>
  <c r="V14" i="57" s="1"/>
  <c r="S14" i="57"/>
  <c r="I15" i="57"/>
  <c r="J15" i="57"/>
  <c r="J21" i="57" s="1"/>
  <c r="K15" i="57"/>
  <c r="K20" i="57"/>
  <c r="K22" i="57" s="1"/>
  <c r="I21" i="57"/>
  <c r="K21" i="57"/>
  <c r="R22" i="57"/>
  <c r="V22" i="57" s="1"/>
  <c r="S22" i="57"/>
  <c r="R23" i="57"/>
  <c r="V23" i="57"/>
  <c r="S23" i="57"/>
  <c r="R24" i="57"/>
  <c r="V24" i="57"/>
  <c r="S24" i="57"/>
  <c r="R25" i="57"/>
  <c r="S25" i="57"/>
  <c r="R26" i="57"/>
  <c r="V26" i="57" s="1"/>
  <c r="S26" i="57"/>
  <c r="R27" i="57"/>
  <c r="V27" i="57" s="1"/>
  <c r="S27" i="57"/>
  <c r="R28" i="57"/>
  <c r="S28" i="57"/>
  <c r="V28" i="57" s="1"/>
  <c r="R29" i="57"/>
  <c r="S29" i="57"/>
  <c r="V29" i="57"/>
  <c r="R30" i="57"/>
  <c r="V30" i="57" s="1"/>
  <c r="S30" i="57"/>
  <c r="R31" i="57"/>
  <c r="V31" i="57"/>
  <c r="S31" i="57"/>
  <c r="R39" i="57"/>
  <c r="V39" i="57" s="1"/>
  <c r="S39" i="57"/>
  <c r="R40" i="57"/>
  <c r="S40" i="57"/>
  <c r="V40" i="57"/>
  <c r="R41" i="57"/>
  <c r="V41" i="57" s="1"/>
  <c r="S41" i="57"/>
  <c r="R42" i="57"/>
  <c r="V42" i="57" s="1"/>
  <c r="S42" i="57"/>
  <c r="R43" i="57"/>
  <c r="S43" i="57"/>
  <c r="V43" i="57"/>
  <c r="R44" i="57"/>
  <c r="S44" i="57"/>
  <c r="V44" i="57"/>
  <c r="R45" i="57"/>
  <c r="V45" i="57"/>
  <c r="S45" i="57"/>
  <c r="R46" i="57"/>
  <c r="V46" i="57"/>
  <c r="S46" i="57"/>
  <c r="R47" i="57"/>
  <c r="V47" i="57" s="1"/>
  <c r="S47" i="57"/>
  <c r="R48" i="57"/>
  <c r="S48" i="57"/>
  <c r="V48" i="57"/>
  <c r="R5" i="54"/>
  <c r="V5" i="54" s="1"/>
  <c r="S5" i="54"/>
  <c r="R6" i="54"/>
  <c r="V6" i="54" s="1"/>
  <c r="S6" i="54"/>
  <c r="R7" i="54"/>
  <c r="S7" i="54"/>
  <c r="V7" i="54"/>
  <c r="I8" i="54"/>
  <c r="J8" i="54"/>
  <c r="K8" i="54"/>
  <c r="K16" i="54" s="1"/>
  <c r="K18" i="54" s="1"/>
  <c r="R8" i="54"/>
  <c r="V8" i="54" s="1"/>
  <c r="S8" i="54"/>
  <c r="I9" i="54"/>
  <c r="I16" i="54" s="1"/>
  <c r="I18" i="54" s="1"/>
  <c r="J9" i="54"/>
  <c r="K9" i="54"/>
  <c r="R9" i="54"/>
  <c r="S9" i="54"/>
  <c r="V9" i="54"/>
  <c r="I10" i="54"/>
  <c r="J10" i="54"/>
  <c r="J16" i="54" s="1"/>
  <c r="J18" i="54" s="1"/>
  <c r="K10" i="54"/>
  <c r="R10" i="54"/>
  <c r="V10" i="54" s="1"/>
  <c r="S10" i="54"/>
  <c r="I11" i="54"/>
  <c r="J11" i="54"/>
  <c r="K11" i="54"/>
  <c r="R11" i="54"/>
  <c r="V11" i="54" s="1"/>
  <c r="S11" i="54"/>
  <c r="I12" i="54"/>
  <c r="J12" i="54"/>
  <c r="K12" i="54"/>
  <c r="R12" i="54"/>
  <c r="V12" i="54" s="1"/>
  <c r="S12" i="54"/>
  <c r="I13" i="54"/>
  <c r="J13" i="54"/>
  <c r="K13" i="54"/>
  <c r="R13" i="54"/>
  <c r="S13" i="54"/>
  <c r="V13" i="54"/>
  <c r="I14" i="54"/>
  <c r="I20" i="54"/>
  <c r="I22" i="54"/>
  <c r="J14" i="54"/>
  <c r="J20" i="54"/>
  <c r="K14" i="54"/>
  <c r="R14" i="54"/>
  <c r="S14" i="54"/>
  <c r="I15" i="54"/>
  <c r="J15" i="54"/>
  <c r="J21" i="54" s="1"/>
  <c r="K15" i="54"/>
  <c r="K20" i="54"/>
  <c r="K22" i="54" s="1"/>
  <c r="I21" i="54"/>
  <c r="K21" i="54"/>
  <c r="R22" i="54"/>
  <c r="V22" i="54" s="1"/>
  <c r="S22" i="54"/>
  <c r="R23" i="54"/>
  <c r="V23" i="54"/>
  <c r="S23" i="54"/>
  <c r="R24" i="54"/>
  <c r="V24" i="54"/>
  <c r="S24" i="54"/>
  <c r="R25" i="54"/>
  <c r="V25" i="54" s="1"/>
  <c r="S25" i="54"/>
  <c r="R26" i="54"/>
  <c r="V26" i="54" s="1"/>
  <c r="S26" i="54"/>
  <c r="R27" i="54"/>
  <c r="V27" i="54" s="1"/>
  <c r="S27" i="54"/>
  <c r="R28" i="54"/>
  <c r="S28" i="54"/>
  <c r="V28" i="54"/>
  <c r="R29" i="54"/>
  <c r="S29" i="54"/>
  <c r="V29" i="54"/>
  <c r="R30" i="54"/>
  <c r="V30" i="54" s="1"/>
  <c r="S30" i="54"/>
  <c r="R31" i="54"/>
  <c r="V31" i="54" s="1"/>
  <c r="S31" i="54"/>
  <c r="R39" i="54"/>
  <c r="V39" i="54" s="1"/>
  <c r="S39" i="54"/>
  <c r="R40" i="54"/>
  <c r="S40" i="54"/>
  <c r="V40" i="54"/>
  <c r="R41" i="54"/>
  <c r="V41" i="54" s="1"/>
  <c r="S41" i="54"/>
  <c r="R42" i="54"/>
  <c r="V42" i="54" s="1"/>
  <c r="S42" i="54"/>
  <c r="R43" i="54"/>
  <c r="S43" i="54"/>
  <c r="V43" i="54" s="1"/>
  <c r="R44" i="54"/>
  <c r="S44" i="54"/>
  <c r="V44" i="54"/>
  <c r="R45" i="54"/>
  <c r="V45" i="54"/>
  <c r="S45" i="54"/>
  <c r="R46" i="54"/>
  <c r="V46" i="54" s="1"/>
  <c r="S46" i="54"/>
  <c r="R47" i="54"/>
  <c r="V47" i="54" s="1"/>
  <c r="S47" i="54"/>
  <c r="R48" i="54"/>
  <c r="S48" i="54"/>
  <c r="V48" i="54"/>
  <c r="R5" i="55"/>
  <c r="V5" i="55" s="1"/>
  <c r="S5" i="55"/>
  <c r="R6" i="55"/>
  <c r="V6" i="55" s="1"/>
  <c r="S6" i="55"/>
  <c r="R7" i="55"/>
  <c r="S7" i="55"/>
  <c r="V7" i="55" s="1"/>
  <c r="I8" i="55"/>
  <c r="J8" i="55"/>
  <c r="K8" i="55"/>
  <c r="R8" i="55"/>
  <c r="V8" i="55" s="1"/>
  <c r="S8" i="55"/>
  <c r="I9" i="55"/>
  <c r="I16" i="55" s="1"/>
  <c r="I18" i="55" s="1"/>
  <c r="J9" i="55"/>
  <c r="K9" i="55"/>
  <c r="R9" i="55"/>
  <c r="S9" i="55"/>
  <c r="V9" i="55" s="1"/>
  <c r="I10" i="55"/>
  <c r="J10" i="55"/>
  <c r="J16" i="55" s="1"/>
  <c r="J18" i="55" s="1"/>
  <c r="J26" i="55" s="1"/>
  <c r="K10" i="55"/>
  <c r="R10" i="55"/>
  <c r="V10" i="55" s="1"/>
  <c r="S10" i="55"/>
  <c r="I11" i="55"/>
  <c r="J11" i="55"/>
  <c r="K11" i="55"/>
  <c r="R11" i="55"/>
  <c r="V11" i="55" s="1"/>
  <c r="S11" i="55"/>
  <c r="I12" i="55"/>
  <c r="J12" i="55"/>
  <c r="K12" i="55"/>
  <c r="R12" i="55"/>
  <c r="V12" i="55" s="1"/>
  <c r="S12" i="55"/>
  <c r="I13" i="55"/>
  <c r="J13" i="55"/>
  <c r="K13" i="55"/>
  <c r="R13" i="55"/>
  <c r="S13" i="55"/>
  <c r="V13" i="55" s="1"/>
  <c r="I14" i="55"/>
  <c r="I20" i="55"/>
  <c r="J14" i="55"/>
  <c r="J20" i="55"/>
  <c r="J22" i="55" s="1"/>
  <c r="K14" i="55"/>
  <c r="R14" i="55"/>
  <c r="V14" i="55" s="1"/>
  <c r="S14" i="55"/>
  <c r="I15" i="55"/>
  <c r="J15" i="55"/>
  <c r="J21" i="55"/>
  <c r="K15" i="55"/>
  <c r="I21" i="55"/>
  <c r="I22" i="55" s="1"/>
  <c r="K21" i="55"/>
  <c r="R22" i="55"/>
  <c r="S22" i="55"/>
  <c r="V22" i="55"/>
  <c r="R23" i="55"/>
  <c r="V23" i="55" s="1"/>
  <c r="S23" i="55"/>
  <c r="R24" i="55"/>
  <c r="V24" i="55" s="1"/>
  <c r="S24" i="55"/>
  <c r="R25" i="55"/>
  <c r="S25" i="55"/>
  <c r="V25" i="55" s="1"/>
  <c r="R26" i="55"/>
  <c r="S26" i="55"/>
  <c r="V26" i="55" s="1"/>
  <c r="R27" i="55"/>
  <c r="S27" i="55"/>
  <c r="V27" i="55" s="1"/>
  <c r="R28" i="55"/>
  <c r="S28" i="55"/>
  <c r="R29" i="55"/>
  <c r="V29" i="55" s="1"/>
  <c r="S29" i="55"/>
  <c r="R30" i="55"/>
  <c r="S30" i="55"/>
  <c r="V30" i="55"/>
  <c r="R31" i="55"/>
  <c r="V31" i="55" s="1"/>
  <c r="S31" i="55"/>
  <c r="R39" i="55"/>
  <c r="V39" i="55" s="1"/>
  <c r="S39" i="55"/>
  <c r="R40" i="55"/>
  <c r="S40" i="55"/>
  <c r="V40" i="55" s="1"/>
  <c r="R41" i="55"/>
  <c r="S41" i="55"/>
  <c r="V41" i="55" s="1"/>
  <c r="R42" i="55"/>
  <c r="V42" i="55"/>
  <c r="S42" i="55"/>
  <c r="R43" i="55"/>
  <c r="S43" i="55"/>
  <c r="R44" i="55"/>
  <c r="V44" i="55" s="1"/>
  <c r="S44" i="55"/>
  <c r="R45" i="55"/>
  <c r="V45" i="55" s="1"/>
  <c r="S45" i="55"/>
  <c r="R46" i="55"/>
  <c r="V46" i="55" s="1"/>
  <c r="S46" i="55"/>
  <c r="R47" i="55"/>
  <c r="V47" i="55" s="1"/>
  <c r="S47" i="55"/>
  <c r="R48" i="55"/>
  <c r="S48" i="55"/>
  <c r="V48" i="55"/>
  <c r="O3" i="56"/>
  <c r="N3" i="56" s="1"/>
  <c r="P3" i="56"/>
  <c r="C4" i="56"/>
  <c r="D4" i="56"/>
  <c r="F4" i="56"/>
  <c r="G4" i="56"/>
  <c r="N4" i="56"/>
  <c r="N5" i="56"/>
  <c r="N6" i="56"/>
  <c r="N7" i="56"/>
  <c r="B8" i="56"/>
  <c r="I8" i="56"/>
  <c r="E8" i="56"/>
  <c r="J8" i="56"/>
  <c r="J16" i="56" s="1"/>
  <c r="J18" i="56" s="1"/>
  <c r="K8" i="56"/>
  <c r="N8" i="56"/>
  <c r="B9" i="56"/>
  <c r="E9" i="56"/>
  <c r="I9" i="56" s="1"/>
  <c r="J9" i="56"/>
  <c r="K9" i="56"/>
  <c r="N9" i="56"/>
  <c r="B10" i="56"/>
  <c r="I10" i="56" s="1"/>
  <c r="E10" i="56"/>
  <c r="J10" i="56"/>
  <c r="K10" i="56"/>
  <c r="N10" i="56"/>
  <c r="B11" i="56"/>
  <c r="E11" i="56"/>
  <c r="I11" i="56"/>
  <c r="J11" i="56"/>
  <c r="K11" i="56"/>
  <c r="N11" i="56"/>
  <c r="B12" i="56"/>
  <c r="I12" i="56"/>
  <c r="E12" i="56"/>
  <c r="J12" i="56"/>
  <c r="K12" i="56"/>
  <c r="N12" i="56"/>
  <c r="B13" i="56"/>
  <c r="E13" i="56"/>
  <c r="I13" i="56" s="1"/>
  <c r="J13" i="56"/>
  <c r="K13" i="56"/>
  <c r="N13" i="56"/>
  <c r="B14" i="56"/>
  <c r="E14" i="56"/>
  <c r="I14" i="56" s="1"/>
  <c r="I20" i="56" s="1"/>
  <c r="I22" i="56" s="1"/>
  <c r="J14" i="56"/>
  <c r="K14" i="56"/>
  <c r="K20" i="56" s="1"/>
  <c r="N14" i="56"/>
  <c r="B15" i="56"/>
  <c r="E15" i="56"/>
  <c r="I15" i="56" s="1"/>
  <c r="I21" i="56" s="1"/>
  <c r="J15" i="56"/>
  <c r="J21" i="56"/>
  <c r="J22" i="56"/>
  <c r="J28" i="56" s="1"/>
  <c r="K15" i="56"/>
  <c r="K21" i="56" s="1"/>
  <c r="N15" i="56"/>
  <c r="N16" i="56"/>
  <c r="N17" i="56"/>
  <c r="R8" i="56"/>
  <c r="N18" i="56"/>
  <c r="R9" i="56" s="1"/>
  <c r="N19" i="56"/>
  <c r="J20" i="56"/>
  <c r="N20" i="56"/>
  <c r="N21" i="56"/>
  <c r="K22" i="56"/>
  <c r="N22" i="56"/>
  <c r="R13" i="56" s="1"/>
  <c r="R22" i="56"/>
  <c r="V22" i="56" s="1"/>
  <c r="S22" i="56"/>
  <c r="N23" i="56"/>
  <c r="R14" i="56" s="1"/>
  <c r="R23" i="56"/>
  <c r="V23" i="56" s="1"/>
  <c r="S23" i="56"/>
  <c r="N24" i="56"/>
  <c r="R5" i="56" s="1"/>
  <c r="R24" i="56"/>
  <c r="S24" i="56"/>
  <c r="V24" i="56"/>
  <c r="N25" i="56"/>
  <c r="R6" i="56" s="1"/>
  <c r="R25" i="56"/>
  <c r="V25" i="56" s="1"/>
  <c r="S25" i="56"/>
  <c r="N26" i="56"/>
  <c r="R7" i="56" s="1"/>
  <c r="R26" i="56"/>
  <c r="V26" i="56"/>
  <c r="S26" i="56"/>
  <c r="N27" i="56"/>
  <c r="R27" i="56"/>
  <c r="V27" i="56" s="1"/>
  <c r="S27" i="56"/>
  <c r="N28" i="56"/>
  <c r="S9" i="56"/>
  <c r="R28" i="56"/>
  <c r="V28" i="56" s="1"/>
  <c r="S28" i="56"/>
  <c r="N29" i="56"/>
  <c r="R29" i="56"/>
  <c r="S29" i="56"/>
  <c r="V29" i="56"/>
  <c r="N30" i="56"/>
  <c r="R30" i="56"/>
  <c r="S30" i="56"/>
  <c r="V30" i="56" s="1"/>
  <c r="N31" i="56"/>
  <c r="R31" i="56"/>
  <c r="V31" i="56"/>
  <c r="S31" i="56"/>
  <c r="N32" i="56"/>
  <c r="N33" i="56"/>
  <c r="S14" i="56" s="1"/>
  <c r="V14" i="56" s="1"/>
  <c r="N34" i="56"/>
  <c r="N35" i="56"/>
  <c r="S6" i="56"/>
  <c r="V6" i="56" s="1"/>
  <c r="N36" i="56"/>
  <c r="S7" i="56" s="1"/>
  <c r="N37" i="56"/>
  <c r="S8" i="56"/>
  <c r="N38" i="56"/>
  <c r="N39" i="56"/>
  <c r="R39" i="56"/>
  <c r="S39" i="56"/>
  <c r="V39" i="56"/>
  <c r="V49" i="56" s="1"/>
  <c r="W43" i="56" s="1"/>
  <c r="X43" i="56" s="1"/>
  <c r="N40" i="56"/>
  <c r="R40" i="56"/>
  <c r="V40" i="56" s="1"/>
  <c r="S40" i="56"/>
  <c r="N41" i="56"/>
  <c r="R41" i="56"/>
  <c r="S41" i="56"/>
  <c r="V41" i="56"/>
  <c r="N42" i="56"/>
  <c r="R42" i="56"/>
  <c r="V42" i="56" s="1"/>
  <c r="S42" i="56"/>
  <c r="N43" i="56"/>
  <c r="R43" i="56"/>
  <c r="S43" i="56"/>
  <c r="V43" i="56" s="1"/>
  <c r="N44" i="56"/>
  <c r="R44" i="56"/>
  <c r="V44" i="56" s="1"/>
  <c r="S44" i="56"/>
  <c r="N45" i="56"/>
  <c r="R45" i="56"/>
  <c r="S45" i="56"/>
  <c r="V45" i="56"/>
  <c r="N46" i="56"/>
  <c r="R46" i="56"/>
  <c r="V46" i="56" s="1"/>
  <c r="S46" i="56"/>
  <c r="N47" i="56"/>
  <c r="R47" i="56"/>
  <c r="S47" i="56"/>
  <c r="V47" i="56"/>
  <c r="N48" i="56"/>
  <c r="R48" i="56"/>
  <c r="V48" i="56" s="1"/>
  <c r="S48" i="56"/>
  <c r="N49" i="56"/>
  <c r="N50" i="56"/>
  <c r="N51" i="56"/>
  <c r="N52" i="56"/>
  <c r="S13" i="56" s="1"/>
  <c r="N53" i="56"/>
  <c r="N54" i="56"/>
  <c r="N55" i="56"/>
  <c r="N56" i="56"/>
  <c r="N57" i="56"/>
  <c r="N58" i="56"/>
  <c r="N59" i="56"/>
  <c r="N60" i="56"/>
  <c r="N61" i="56"/>
  <c r="N62" i="56"/>
  <c r="N63" i="56"/>
  <c r="N64" i="56"/>
  <c r="S5" i="56"/>
  <c r="V5" i="56" s="1"/>
  <c r="N65" i="56"/>
  <c r="N66" i="56"/>
  <c r="N67" i="56"/>
  <c r="N68" i="56"/>
  <c r="N69" i="56"/>
  <c r="N70" i="56"/>
  <c r="N71" i="56"/>
  <c r="N72" i="56"/>
  <c r="N73" i="56"/>
  <c r="N74" i="56"/>
  <c r="N75" i="56"/>
  <c r="N76" i="56"/>
  <c r="N77" i="56"/>
  <c r="N78" i="56"/>
  <c r="N79" i="56"/>
  <c r="N80" i="56"/>
  <c r="N81" i="56"/>
  <c r="N82" i="56"/>
  <c r="N83" i="56"/>
  <c r="N84" i="56"/>
  <c r="N85" i="56"/>
  <c r="N86" i="56"/>
  <c r="N87" i="56"/>
  <c r="N88" i="56"/>
  <c r="N89" i="56"/>
  <c r="N90" i="56"/>
  <c r="N91" i="56"/>
  <c r="N92" i="56"/>
  <c r="N93" i="56"/>
  <c r="N94" i="56"/>
  <c r="N95" i="56"/>
  <c r="N96" i="56"/>
  <c r="N97" i="56"/>
  <c r="N98" i="56"/>
  <c r="N99" i="56"/>
  <c r="N100" i="56"/>
  <c r="N101" i="56"/>
  <c r="N102" i="56"/>
  <c r="R5" i="58"/>
  <c r="V5" i="58"/>
  <c r="S5" i="58"/>
  <c r="R6" i="58"/>
  <c r="S6" i="58"/>
  <c r="V6" i="58" s="1"/>
  <c r="R7" i="58"/>
  <c r="S7" i="58"/>
  <c r="V7" i="58" s="1"/>
  <c r="I8" i="58"/>
  <c r="J8" i="58"/>
  <c r="J16" i="58" s="1"/>
  <c r="J18" i="58" s="1"/>
  <c r="K8" i="58"/>
  <c r="R8" i="58"/>
  <c r="S8" i="58"/>
  <c r="V8" i="58" s="1"/>
  <c r="I9" i="58"/>
  <c r="J9" i="58"/>
  <c r="K9" i="58"/>
  <c r="K16" i="58" s="1"/>
  <c r="K18" i="58" s="1"/>
  <c r="R9" i="58"/>
  <c r="S9" i="58"/>
  <c r="V9" i="58" s="1"/>
  <c r="I10" i="58"/>
  <c r="I16" i="58" s="1"/>
  <c r="I18" i="58" s="1"/>
  <c r="J10" i="58"/>
  <c r="K10" i="58"/>
  <c r="R10" i="58"/>
  <c r="V10" i="58" s="1"/>
  <c r="S10" i="58"/>
  <c r="I11" i="58"/>
  <c r="J11" i="58"/>
  <c r="K11" i="58"/>
  <c r="R11" i="58"/>
  <c r="V11" i="58" s="1"/>
  <c r="S11" i="58"/>
  <c r="I12" i="58"/>
  <c r="J12" i="58"/>
  <c r="K12" i="58"/>
  <c r="R12" i="58"/>
  <c r="S12" i="58"/>
  <c r="V12" i="58" s="1"/>
  <c r="I13" i="58"/>
  <c r="J13" i="58"/>
  <c r="K13" i="58"/>
  <c r="R13" i="58"/>
  <c r="S13" i="58"/>
  <c r="V13" i="58" s="1"/>
  <c r="I14" i="58"/>
  <c r="I20" i="58"/>
  <c r="I22" i="58" s="1"/>
  <c r="I24" i="58" s="1"/>
  <c r="J14" i="58"/>
  <c r="J20" i="58" s="1"/>
  <c r="K14" i="58"/>
  <c r="R14" i="58"/>
  <c r="S14" i="58"/>
  <c r="V14" i="58"/>
  <c r="I15" i="58"/>
  <c r="J15" i="58"/>
  <c r="J21" i="58" s="1"/>
  <c r="K15" i="58"/>
  <c r="K20" i="58"/>
  <c r="K22" i="58"/>
  <c r="I21" i="58"/>
  <c r="K21" i="58"/>
  <c r="R22" i="58"/>
  <c r="V22" i="58" s="1"/>
  <c r="S22" i="58"/>
  <c r="R23" i="58"/>
  <c r="V23" i="58"/>
  <c r="S23" i="58"/>
  <c r="R24" i="58"/>
  <c r="V24" i="58"/>
  <c r="S24" i="58"/>
  <c r="R25" i="58"/>
  <c r="V25" i="58"/>
  <c r="S25" i="58"/>
  <c r="R26" i="58"/>
  <c r="V26" i="58" s="1"/>
  <c r="S26" i="58"/>
  <c r="R27" i="58"/>
  <c r="V27" i="58" s="1"/>
  <c r="S27" i="58"/>
  <c r="R28" i="58"/>
  <c r="S28" i="58"/>
  <c r="V28" i="58"/>
  <c r="R29" i="58"/>
  <c r="V29" i="58" s="1"/>
  <c r="S29" i="58"/>
  <c r="R30" i="58"/>
  <c r="V30" i="58" s="1"/>
  <c r="S30" i="58"/>
  <c r="R31" i="58"/>
  <c r="V31" i="58"/>
  <c r="S31" i="58"/>
  <c r="R39" i="58"/>
  <c r="S39" i="58"/>
  <c r="V39" i="58" s="1"/>
  <c r="R40" i="58"/>
  <c r="S40" i="58"/>
  <c r="V40" i="58" s="1"/>
  <c r="R41" i="58"/>
  <c r="V41" i="58" s="1"/>
  <c r="V49" i="58" s="1"/>
  <c r="S41" i="58"/>
  <c r="R42" i="58"/>
  <c r="V42" i="58" s="1"/>
  <c r="S42" i="58"/>
  <c r="R43" i="58"/>
  <c r="S43" i="58"/>
  <c r="V43" i="58"/>
  <c r="R44" i="58"/>
  <c r="V44" i="58" s="1"/>
  <c r="S44" i="58"/>
  <c r="R45" i="58"/>
  <c r="V45" i="58" s="1"/>
  <c r="S45" i="58"/>
  <c r="R46" i="58"/>
  <c r="V46" i="58"/>
  <c r="S46" i="58"/>
  <c r="R47" i="58"/>
  <c r="S47" i="58"/>
  <c r="V47" i="58" s="1"/>
  <c r="R48" i="58"/>
  <c r="S48" i="58"/>
  <c r="V48" i="58" s="1"/>
  <c r="R5" i="24"/>
  <c r="V5" i="24" s="1"/>
  <c r="S5" i="24"/>
  <c r="R6" i="24"/>
  <c r="V6" i="24" s="1"/>
  <c r="S6" i="24"/>
  <c r="R7" i="24"/>
  <c r="S7" i="24"/>
  <c r="V7" i="24"/>
  <c r="I8" i="24"/>
  <c r="J8" i="24"/>
  <c r="K8" i="24"/>
  <c r="R8" i="24"/>
  <c r="S8" i="24"/>
  <c r="I9" i="24"/>
  <c r="J9" i="24"/>
  <c r="K9" i="24"/>
  <c r="R9" i="24"/>
  <c r="S9" i="24"/>
  <c r="V9" i="24"/>
  <c r="I10" i="24"/>
  <c r="J10" i="24"/>
  <c r="K10" i="24"/>
  <c r="R10" i="24"/>
  <c r="V10" i="24" s="1"/>
  <c r="S10" i="24"/>
  <c r="I11" i="24"/>
  <c r="J11" i="24"/>
  <c r="K11" i="24"/>
  <c r="R11" i="24"/>
  <c r="S11" i="24"/>
  <c r="V11" i="24" s="1"/>
  <c r="I12" i="24"/>
  <c r="J12" i="24"/>
  <c r="K12" i="24"/>
  <c r="R12" i="24"/>
  <c r="V12" i="24" s="1"/>
  <c r="S12" i="24"/>
  <c r="I13" i="24"/>
  <c r="J13" i="24"/>
  <c r="K13" i="24"/>
  <c r="R13" i="24"/>
  <c r="S13" i="24"/>
  <c r="V13" i="24"/>
  <c r="I14" i="24"/>
  <c r="I20" i="24" s="1"/>
  <c r="I22" i="24" s="1"/>
  <c r="I28" i="24" s="1"/>
  <c r="J14" i="24"/>
  <c r="J20" i="24"/>
  <c r="K14" i="24"/>
  <c r="R14" i="24"/>
  <c r="V14" i="24" s="1"/>
  <c r="S14" i="24"/>
  <c r="I15" i="24"/>
  <c r="I21" i="24" s="1"/>
  <c r="J15" i="24"/>
  <c r="J21" i="24" s="1"/>
  <c r="J22" i="24" s="1"/>
  <c r="K15" i="24"/>
  <c r="K20" i="24"/>
  <c r="K22" i="24" s="1"/>
  <c r="K21" i="24"/>
  <c r="R22" i="24"/>
  <c r="S22" i="24"/>
  <c r="V22" i="24" s="1"/>
  <c r="R23" i="24"/>
  <c r="S23" i="24"/>
  <c r="R24" i="24"/>
  <c r="V24" i="24" s="1"/>
  <c r="S24" i="24"/>
  <c r="R25" i="24"/>
  <c r="V25" i="24"/>
  <c r="S25" i="24"/>
  <c r="R26" i="24"/>
  <c r="S26" i="24"/>
  <c r="V26" i="24" s="1"/>
  <c r="R27" i="24"/>
  <c r="S27" i="24"/>
  <c r="V27" i="24" s="1"/>
  <c r="R28" i="24"/>
  <c r="V28" i="24" s="1"/>
  <c r="S28" i="24"/>
  <c r="R29" i="24"/>
  <c r="V29" i="24" s="1"/>
  <c r="S29" i="24"/>
  <c r="R30" i="24"/>
  <c r="S30" i="24"/>
  <c r="V30" i="24" s="1"/>
  <c r="R31" i="24"/>
  <c r="S31" i="24"/>
  <c r="V31" i="24" s="1"/>
  <c r="R39" i="24"/>
  <c r="S39" i="24"/>
  <c r="V39" i="24" s="1"/>
  <c r="R40" i="24"/>
  <c r="S40" i="24"/>
  <c r="R41" i="24"/>
  <c r="S41" i="24"/>
  <c r="R42" i="24"/>
  <c r="V42" i="24"/>
  <c r="S42" i="24"/>
  <c r="R43" i="24"/>
  <c r="V43" i="24" s="1"/>
  <c r="S43" i="24"/>
  <c r="R44" i="24"/>
  <c r="V44" i="24" s="1"/>
  <c r="S44" i="24"/>
  <c r="R45" i="24"/>
  <c r="S45" i="24"/>
  <c r="R46" i="24"/>
  <c r="V46" i="24"/>
  <c r="S46" i="24"/>
  <c r="R47" i="24"/>
  <c r="V47" i="24" s="1"/>
  <c r="S47" i="24"/>
  <c r="R48" i="24"/>
  <c r="S48" i="24"/>
  <c r="V48" i="24"/>
  <c r="R5" i="23"/>
  <c r="V5" i="23" s="1"/>
  <c r="S5" i="23"/>
  <c r="R6" i="23"/>
  <c r="V6" i="23" s="1"/>
  <c r="S6" i="23"/>
  <c r="R7" i="23"/>
  <c r="S7" i="23"/>
  <c r="V7" i="23" s="1"/>
  <c r="I8" i="23"/>
  <c r="J8" i="23"/>
  <c r="K8" i="23"/>
  <c r="R8" i="23"/>
  <c r="S8" i="23"/>
  <c r="V8" i="23"/>
  <c r="I9" i="23"/>
  <c r="J9" i="23"/>
  <c r="K9" i="23"/>
  <c r="R9" i="23"/>
  <c r="V9" i="23" s="1"/>
  <c r="S9" i="23"/>
  <c r="I10" i="23"/>
  <c r="J10" i="23"/>
  <c r="K10" i="23"/>
  <c r="R10" i="23"/>
  <c r="V10" i="23" s="1"/>
  <c r="S10" i="23"/>
  <c r="I11" i="23"/>
  <c r="J11" i="23"/>
  <c r="K11" i="23"/>
  <c r="K16" i="23" s="1"/>
  <c r="K18" i="23" s="1"/>
  <c r="R11" i="23"/>
  <c r="V11" i="23" s="1"/>
  <c r="S11" i="23"/>
  <c r="I12" i="23"/>
  <c r="J12" i="23"/>
  <c r="K12" i="23"/>
  <c r="R12" i="23"/>
  <c r="S12" i="23"/>
  <c r="V12" i="23"/>
  <c r="I13" i="23"/>
  <c r="J13" i="23"/>
  <c r="K13" i="23"/>
  <c r="R13" i="23"/>
  <c r="S13" i="23"/>
  <c r="V13" i="23" s="1"/>
  <c r="I14" i="23"/>
  <c r="I20" i="23" s="1"/>
  <c r="I22" i="23" s="1"/>
  <c r="J14" i="23"/>
  <c r="J20" i="23"/>
  <c r="K14" i="23"/>
  <c r="K20" i="23" s="1"/>
  <c r="K22" i="23" s="1"/>
  <c r="K28" i="23" s="1"/>
  <c r="R14" i="23"/>
  <c r="V14" i="23" s="1"/>
  <c r="S14" i="23"/>
  <c r="I15" i="23"/>
  <c r="I21" i="23" s="1"/>
  <c r="J15" i="23"/>
  <c r="J21" i="23" s="1"/>
  <c r="J22" i="23" s="1"/>
  <c r="J24" i="23" s="1"/>
  <c r="K15" i="23"/>
  <c r="K24" i="23"/>
  <c r="K21" i="23"/>
  <c r="R22" i="23"/>
  <c r="V22" i="23" s="1"/>
  <c r="S22" i="23"/>
  <c r="R23" i="23"/>
  <c r="V23" i="23"/>
  <c r="S23" i="23"/>
  <c r="R24" i="23"/>
  <c r="S24" i="23"/>
  <c r="R25" i="23"/>
  <c r="V25" i="23"/>
  <c r="S25" i="23"/>
  <c r="R26" i="23"/>
  <c r="V26" i="23"/>
  <c r="S26" i="23"/>
  <c r="R27" i="23"/>
  <c r="V27" i="23" s="1"/>
  <c r="S27" i="23"/>
  <c r="R28" i="23"/>
  <c r="S28" i="23"/>
  <c r="V28" i="23" s="1"/>
  <c r="R29" i="23"/>
  <c r="S29" i="23"/>
  <c r="V29" i="23"/>
  <c r="R30" i="23"/>
  <c r="S30" i="23"/>
  <c r="V30" i="23" s="1"/>
  <c r="R31" i="23"/>
  <c r="S31" i="23"/>
  <c r="R39" i="23"/>
  <c r="S39" i="23"/>
  <c r="V39" i="23"/>
  <c r="R40" i="23"/>
  <c r="V40" i="23" s="1"/>
  <c r="S40" i="23"/>
  <c r="R41" i="23"/>
  <c r="V41" i="23" s="1"/>
  <c r="V49" i="23" s="1"/>
  <c r="S41" i="23"/>
  <c r="R42" i="23"/>
  <c r="V42" i="23"/>
  <c r="S42" i="23"/>
  <c r="R43" i="23"/>
  <c r="S43" i="23"/>
  <c r="V43" i="23"/>
  <c r="R44" i="23"/>
  <c r="V44" i="23" s="1"/>
  <c r="S44" i="23"/>
  <c r="R45" i="23"/>
  <c r="V45" i="23" s="1"/>
  <c r="S45" i="23"/>
  <c r="R46" i="23"/>
  <c r="S46" i="23"/>
  <c r="V46" i="23" s="1"/>
  <c r="R47" i="23"/>
  <c r="S47" i="23"/>
  <c r="V47" i="23"/>
  <c r="R48" i="23"/>
  <c r="V48" i="23" s="1"/>
  <c r="S48" i="23"/>
  <c r="R5" i="50"/>
  <c r="V5" i="50" s="1"/>
  <c r="S5" i="50"/>
  <c r="R6" i="50"/>
  <c r="V6" i="50" s="1"/>
  <c r="S6" i="50"/>
  <c r="R7" i="50"/>
  <c r="S7" i="50"/>
  <c r="V7" i="50"/>
  <c r="I8" i="50"/>
  <c r="I16" i="50" s="1"/>
  <c r="I18" i="50" s="1"/>
  <c r="J8" i="50"/>
  <c r="K8" i="50"/>
  <c r="R8" i="50"/>
  <c r="S8" i="50"/>
  <c r="V8" i="50"/>
  <c r="I9" i="50"/>
  <c r="J9" i="50"/>
  <c r="K9" i="50"/>
  <c r="R9" i="50"/>
  <c r="V9" i="50" s="1"/>
  <c r="S9" i="50"/>
  <c r="I10" i="50"/>
  <c r="J10" i="50"/>
  <c r="K10" i="50"/>
  <c r="K16" i="50" s="1"/>
  <c r="K18" i="50" s="1"/>
  <c r="K26" i="50" s="1"/>
  <c r="R10" i="50"/>
  <c r="S10" i="50"/>
  <c r="V10" i="50"/>
  <c r="I11" i="50"/>
  <c r="J11" i="50"/>
  <c r="K11" i="50"/>
  <c r="R11" i="50"/>
  <c r="S11" i="50"/>
  <c r="I12" i="50"/>
  <c r="J12" i="50"/>
  <c r="K12" i="50"/>
  <c r="R12" i="50"/>
  <c r="S12" i="50"/>
  <c r="V12" i="50"/>
  <c r="I13" i="50"/>
  <c r="J13" i="50"/>
  <c r="K13" i="50"/>
  <c r="R13" i="50"/>
  <c r="V13" i="50" s="1"/>
  <c r="S13" i="50"/>
  <c r="I14" i="50"/>
  <c r="I20" i="50"/>
  <c r="I22" i="50" s="1"/>
  <c r="J14" i="50"/>
  <c r="J20" i="50" s="1"/>
  <c r="K14" i="50"/>
  <c r="K20" i="50" s="1"/>
  <c r="K22" i="50" s="1"/>
  <c r="K28" i="50" s="1"/>
  <c r="R14" i="50"/>
  <c r="V14" i="50" s="1"/>
  <c r="S14" i="50"/>
  <c r="I15" i="50"/>
  <c r="J15" i="50"/>
  <c r="J21" i="50" s="1"/>
  <c r="K15" i="50"/>
  <c r="K24" i="50"/>
  <c r="I21" i="50"/>
  <c r="K21" i="50"/>
  <c r="R22" i="50"/>
  <c r="V22" i="50" s="1"/>
  <c r="S22" i="50"/>
  <c r="R23" i="50"/>
  <c r="V23" i="50"/>
  <c r="S23" i="50"/>
  <c r="R24" i="50"/>
  <c r="S24" i="50"/>
  <c r="R25" i="50"/>
  <c r="V25" i="50" s="1"/>
  <c r="S25" i="50"/>
  <c r="R26" i="50"/>
  <c r="S26" i="50"/>
  <c r="V26" i="50" s="1"/>
  <c r="R27" i="50"/>
  <c r="S27" i="50"/>
  <c r="V27" i="50"/>
  <c r="R28" i="50"/>
  <c r="S28" i="50"/>
  <c r="V28" i="50"/>
  <c r="R29" i="50"/>
  <c r="V29" i="50" s="1"/>
  <c r="S29" i="50"/>
  <c r="R30" i="50"/>
  <c r="V30" i="50" s="1"/>
  <c r="S30" i="50"/>
  <c r="R31" i="50"/>
  <c r="S31" i="50"/>
  <c r="R39" i="50"/>
  <c r="V39" i="50" s="1"/>
  <c r="S39" i="50"/>
  <c r="R40" i="50"/>
  <c r="V40" i="50" s="1"/>
  <c r="S40" i="50"/>
  <c r="R41" i="50"/>
  <c r="S41" i="50"/>
  <c r="V41" i="50" s="1"/>
  <c r="R42" i="50"/>
  <c r="S42" i="50"/>
  <c r="V42" i="50" s="1"/>
  <c r="R43" i="50"/>
  <c r="S43" i="50"/>
  <c r="V43" i="50" s="1"/>
  <c r="R44" i="50"/>
  <c r="V44" i="50" s="1"/>
  <c r="S44" i="50"/>
  <c r="R45" i="50"/>
  <c r="V45" i="50"/>
  <c r="S45" i="50"/>
  <c r="R46" i="50"/>
  <c r="S46" i="50"/>
  <c r="R47" i="50"/>
  <c r="V47" i="50" s="1"/>
  <c r="S47" i="50"/>
  <c r="R48" i="50"/>
  <c r="V48" i="50" s="1"/>
  <c r="S48" i="50"/>
  <c r="R5" i="38"/>
  <c r="V5" i="38"/>
  <c r="S5" i="38"/>
  <c r="R6" i="38"/>
  <c r="S6" i="38"/>
  <c r="V6" i="38"/>
  <c r="R7" i="38"/>
  <c r="S7" i="38"/>
  <c r="V7" i="38" s="1"/>
  <c r="I8" i="38"/>
  <c r="I16" i="38" s="1"/>
  <c r="I18" i="38" s="1"/>
  <c r="J8" i="38"/>
  <c r="K8" i="38"/>
  <c r="R8" i="38"/>
  <c r="S8" i="38"/>
  <c r="V8" i="38" s="1"/>
  <c r="I9" i="38"/>
  <c r="J9" i="38"/>
  <c r="K9" i="38"/>
  <c r="R9" i="38"/>
  <c r="V9" i="38" s="1"/>
  <c r="S9" i="38"/>
  <c r="I10" i="38"/>
  <c r="J10" i="38"/>
  <c r="K10" i="38"/>
  <c r="R10" i="38"/>
  <c r="V10" i="38" s="1"/>
  <c r="S10" i="38"/>
  <c r="I11" i="38"/>
  <c r="J11" i="38"/>
  <c r="K11" i="38"/>
  <c r="R11" i="38"/>
  <c r="S11" i="38"/>
  <c r="V11" i="38"/>
  <c r="I12" i="38"/>
  <c r="J12" i="38"/>
  <c r="K12" i="38"/>
  <c r="R12" i="38"/>
  <c r="S12" i="38"/>
  <c r="V12" i="38" s="1"/>
  <c r="I13" i="38"/>
  <c r="J13" i="38"/>
  <c r="K13" i="38"/>
  <c r="R13" i="38"/>
  <c r="V13" i="38" s="1"/>
  <c r="S13" i="38"/>
  <c r="I14" i="38"/>
  <c r="I20" i="38" s="1"/>
  <c r="I22" i="38" s="1"/>
  <c r="J14" i="38"/>
  <c r="J20" i="38" s="1"/>
  <c r="J22" i="38" s="1"/>
  <c r="K14" i="38"/>
  <c r="R14" i="38"/>
  <c r="V14" i="38" s="1"/>
  <c r="S14" i="38"/>
  <c r="I15" i="38"/>
  <c r="J15" i="38"/>
  <c r="J21" i="38"/>
  <c r="K15" i="38"/>
  <c r="K21" i="38" s="1"/>
  <c r="K20" i="38"/>
  <c r="I21" i="38"/>
  <c r="R22" i="38"/>
  <c r="V22" i="38" s="1"/>
  <c r="S22" i="38"/>
  <c r="R23" i="38"/>
  <c r="S23" i="38"/>
  <c r="R24" i="38"/>
  <c r="S24" i="38"/>
  <c r="R25" i="38"/>
  <c r="V25" i="38"/>
  <c r="S25" i="38"/>
  <c r="R26" i="38"/>
  <c r="V26" i="38" s="1"/>
  <c r="S26" i="38"/>
  <c r="R27" i="38"/>
  <c r="V27" i="38" s="1"/>
  <c r="S27" i="38"/>
  <c r="R28" i="38"/>
  <c r="V28" i="38" s="1"/>
  <c r="S28" i="38"/>
  <c r="R29" i="38"/>
  <c r="S29" i="38"/>
  <c r="R30" i="38"/>
  <c r="V30" i="38" s="1"/>
  <c r="S30" i="38"/>
  <c r="R31" i="38"/>
  <c r="S31" i="38"/>
  <c r="R39" i="38"/>
  <c r="S39" i="38"/>
  <c r="R40" i="38"/>
  <c r="V40" i="38" s="1"/>
  <c r="S40" i="38"/>
  <c r="R41" i="38"/>
  <c r="V41" i="38" s="1"/>
  <c r="S41" i="38"/>
  <c r="R42" i="38"/>
  <c r="V42" i="38" s="1"/>
  <c r="S42" i="38"/>
  <c r="R43" i="38"/>
  <c r="V43" i="38" s="1"/>
  <c r="S43" i="38"/>
  <c r="R44" i="38"/>
  <c r="S44" i="38"/>
  <c r="V44" i="38" s="1"/>
  <c r="R45" i="38"/>
  <c r="S45" i="38"/>
  <c r="V45" i="38" s="1"/>
  <c r="R46" i="38"/>
  <c r="V46" i="38"/>
  <c r="S46" i="38"/>
  <c r="R47" i="38"/>
  <c r="S47" i="38"/>
  <c r="R48" i="38"/>
  <c r="V48" i="38" s="1"/>
  <c r="S48" i="38"/>
  <c r="R5" i="37"/>
  <c r="V5" i="37" s="1"/>
  <c r="S5" i="37"/>
  <c r="R6" i="37"/>
  <c r="V6" i="37" s="1"/>
  <c r="S6" i="37"/>
  <c r="R7" i="37"/>
  <c r="V7" i="37" s="1"/>
  <c r="S7" i="37"/>
  <c r="I8" i="37"/>
  <c r="I18" i="37"/>
  <c r="J8" i="37"/>
  <c r="K8" i="37"/>
  <c r="R8" i="37"/>
  <c r="V8" i="37" s="1"/>
  <c r="S8" i="37"/>
  <c r="I9" i="37"/>
  <c r="J9" i="37"/>
  <c r="K9" i="37"/>
  <c r="R9" i="37"/>
  <c r="S9" i="37"/>
  <c r="V9" i="37"/>
  <c r="I10" i="37"/>
  <c r="J10" i="37"/>
  <c r="K10" i="37"/>
  <c r="R10" i="37"/>
  <c r="V10" i="37" s="1"/>
  <c r="S10" i="37"/>
  <c r="I11" i="37"/>
  <c r="J11" i="37"/>
  <c r="K11" i="37"/>
  <c r="R11" i="37"/>
  <c r="S11" i="37"/>
  <c r="V11" i="37"/>
  <c r="I12" i="37"/>
  <c r="I16" i="37" s="1"/>
  <c r="J12" i="37"/>
  <c r="K12" i="37"/>
  <c r="R12" i="37"/>
  <c r="V12" i="37" s="1"/>
  <c r="S12" i="37"/>
  <c r="I13" i="37"/>
  <c r="J13" i="37"/>
  <c r="K13" i="37"/>
  <c r="R13" i="37"/>
  <c r="S13" i="37"/>
  <c r="V13" i="37"/>
  <c r="I14" i="37"/>
  <c r="I20" i="37"/>
  <c r="J14" i="37"/>
  <c r="J20" i="37"/>
  <c r="K14" i="37"/>
  <c r="K20" i="37" s="1"/>
  <c r="K22" i="37" s="1"/>
  <c r="R14" i="37"/>
  <c r="S14" i="37"/>
  <c r="V14" i="37"/>
  <c r="I15" i="37"/>
  <c r="J15" i="37"/>
  <c r="J21" i="37" s="1"/>
  <c r="J22" i="37"/>
  <c r="K15" i="37"/>
  <c r="K21" i="37" s="1"/>
  <c r="I21" i="37"/>
  <c r="I22" i="37" s="1"/>
  <c r="R22" i="37"/>
  <c r="S22" i="37"/>
  <c r="V22" i="37"/>
  <c r="R23" i="37"/>
  <c r="V23" i="37"/>
  <c r="S23" i="37"/>
  <c r="R24" i="37"/>
  <c r="S24" i="37"/>
  <c r="R25" i="37"/>
  <c r="S25" i="37"/>
  <c r="V25" i="37" s="1"/>
  <c r="R26" i="37"/>
  <c r="V26" i="37"/>
  <c r="S26" i="37"/>
  <c r="R27" i="37"/>
  <c r="S27" i="37"/>
  <c r="R28" i="37"/>
  <c r="V28" i="37" s="1"/>
  <c r="S28" i="37"/>
  <c r="R29" i="37"/>
  <c r="S29" i="37"/>
  <c r="V29" i="37" s="1"/>
  <c r="R30" i="37"/>
  <c r="S30" i="37"/>
  <c r="V30" i="37"/>
  <c r="R31" i="37"/>
  <c r="S31" i="37"/>
  <c r="R39" i="37"/>
  <c r="S39" i="37"/>
  <c r="V39" i="37" s="1"/>
  <c r="R40" i="37"/>
  <c r="S40" i="37"/>
  <c r="V40" i="37"/>
  <c r="R41" i="37"/>
  <c r="V41" i="37"/>
  <c r="S41" i="37"/>
  <c r="R42" i="37"/>
  <c r="V42" i="37" s="1"/>
  <c r="S42" i="37"/>
  <c r="R43" i="37"/>
  <c r="V43" i="37" s="1"/>
  <c r="S43" i="37"/>
  <c r="R44" i="37"/>
  <c r="S44" i="37"/>
  <c r="V44" i="37"/>
  <c r="R45" i="37"/>
  <c r="V45" i="37" s="1"/>
  <c r="S45" i="37"/>
  <c r="R46" i="37"/>
  <c r="V46" i="37" s="1"/>
  <c r="S46" i="37"/>
  <c r="R47" i="37"/>
  <c r="S47" i="37"/>
  <c r="V47" i="37" s="1"/>
  <c r="V49" i="37" s="1"/>
  <c r="R48" i="37"/>
  <c r="S48" i="37"/>
  <c r="V48" i="37"/>
  <c r="R5" i="36"/>
  <c r="V5" i="36"/>
  <c r="S5" i="36"/>
  <c r="R6" i="36"/>
  <c r="V6" i="36" s="1"/>
  <c r="S6" i="36"/>
  <c r="R7" i="36"/>
  <c r="V7" i="36" s="1"/>
  <c r="S7" i="36"/>
  <c r="I8" i="36"/>
  <c r="J8" i="36"/>
  <c r="K8" i="36"/>
  <c r="R8" i="36"/>
  <c r="V8" i="36" s="1"/>
  <c r="S8" i="36"/>
  <c r="I9" i="36"/>
  <c r="J9" i="36"/>
  <c r="K9" i="36"/>
  <c r="R9" i="36"/>
  <c r="V9" i="36" s="1"/>
  <c r="S9" i="36"/>
  <c r="I10" i="36"/>
  <c r="J10" i="36"/>
  <c r="K10" i="36"/>
  <c r="R10" i="36"/>
  <c r="S10" i="36"/>
  <c r="V10" i="36" s="1"/>
  <c r="I11" i="36"/>
  <c r="J11" i="36"/>
  <c r="K11" i="36"/>
  <c r="R11" i="36"/>
  <c r="S11" i="36"/>
  <c r="V11" i="36" s="1"/>
  <c r="I12" i="36"/>
  <c r="J12" i="36"/>
  <c r="K12" i="36"/>
  <c r="R12" i="36"/>
  <c r="V12" i="36" s="1"/>
  <c r="V15" i="36" s="1"/>
  <c r="S12" i="36"/>
  <c r="I13" i="36"/>
  <c r="J13" i="36"/>
  <c r="K13" i="36"/>
  <c r="R13" i="36"/>
  <c r="V13" i="36" s="1"/>
  <c r="S13" i="36"/>
  <c r="I14" i="36"/>
  <c r="I20" i="36" s="1"/>
  <c r="J14" i="36"/>
  <c r="J20" i="36" s="1"/>
  <c r="J22" i="36" s="1"/>
  <c r="K14" i="36"/>
  <c r="K20" i="36" s="1"/>
  <c r="K22" i="36" s="1"/>
  <c r="R14" i="36"/>
  <c r="V14" i="36" s="1"/>
  <c r="S14" i="36"/>
  <c r="I15" i="36"/>
  <c r="I21" i="36" s="1"/>
  <c r="J15" i="36"/>
  <c r="J21" i="36"/>
  <c r="K15" i="36"/>
  <c r="K16" i="36"/>
  <c r="K18" i="36" s="1"/>
  <c r="K21" i="36"/>
  <c r="R22" i="36"/>
  <c r="V22" i="36" s="1"/>
  <c r="S22" i="36"/>
  <c r="R23" i="36"/>
  <c r="V23" i="36" s="1"/>
  <c r="S23" i="36"/>
  <c r="R24" i="36"/>
  <c r="S24" i="36"/>
  <c r="R25" i="36"/>
  <c r="V25" i="36" s="1"/>
  <c r="S25" i="36"/>
  <c r="R26" i="36"/>
  <c r="V26" i="36" s="1"/>
  <c r="S26" i="36"/>
  <c r="R27" i="36"/>
  <c r="S27" i="36"/>
  <c r="V27" i="36"/>
  <c r="R28" i="36"/>
  <c r="V28" i="36" s="1"/>
  <c r="S28" i="36"/>
  <c r="R29" i="36"/>
  <c r="S29" i="36"/>
  <c r="V29" i="36"/>
  <c r="R30" i="36"/>
  <c r="V30" i="36" s="1"/>
  <c r="S30" i="36"/>
  <c r="R31" i="36"/>
  <c r="S31" i="36"/>
  <c r="R39" i="36"/>
  <c r="S39" i="36"/>
  <c r="V39" i="36"/>
  <c r="R40" i="36"/>
  <c r="V40" i="36" s="1"/>
  <c r="S40" i="36"/>
  <c r="R41" i="36"/>
  <c r="V41" i="36" s="1"/>
  <c r="S41" i="36"/>
  <c r="R42" i="36"/>
  <c r="V42" i="36"/>
  <c r="S42" i="36"/>
  <c r="R43" i="36"/>
  <c r="S43" i="36"/>
  <c r="V43" i="36"/>
  <c r="R44" i="36"/>
  <c r="S44" i="36"/>
  <c r="V44" i="36" s="1"/>
  <c r="R45" i="36"/>
  <c r="V45" i="36"/>
  <c r="S45" i="36"/>
  <c r="R46" i="36"/>
  <c r="V46" i="36"/>
  <c r="S46" i="36"/>
  <c r="R47" i="36"/>
  <c r="S47" i="36"/>
  <c r="V47" i="36"/>
  <c r="R48" i="36"/>
  <c r="V48" i="36" s="1"/>
  <c r="S48" i="36"/>
  <c r="R5" i="35"/>
  <c r="V5" i="35" s="1"/>
  <c r="S5" i="35"/>
  <c r="R6" i="35"/>
  <c r="S6" i="35"/>
  <c r="V6" i="35"/>
  <c r="R7" i="35"/>
  <c r="S7" i="35"/>
  <c r="V7" i="35"/>
  <c r="I8" i="35"/>
  <c r="J8" i="35"/>
  <c r="K8" i="35"/>
  <c r="K16" i="35" s="1"/>
  <c r="R8" i="35"/>
  <c r="S8" i="35"/>
  <c r="V8" i="35"/>
  <c r="I9" i="35"/>
  <c r="J9" i="35"/>
  <c r="K9" i="35"/>
  <c r="R9" i="35"/>
  <c r="V9" i="35" s="1"/>
  <c r="S9" i="35"/>
  <c r="I10" i="35"/>
  <c r="J10" i="35"/>
  <c r="K10" i="35"/>
  <c r="R10" i="35"/>
  <c r="S10" i="35"/>
  <c r="V10" i="35"/>
  <c r="I11" i="35"/>
  <c r="J11" i="35"/>
  <c r="K11" i="35"/>
  <c r="R11" i="35"/>
  <c r="V11" i="35" s="1"/>
  <c r="S11" i="35"/>
  <c r="I12" i="35"/>
  <c r="J12" i="35"/>
  <c r="K12" i="35"/>
  <c r="R12" i="35"/>
  <c r="S12" i="35"/>
  <c r="V12" i="35"/>
  <c r="I13" i="35"/>
  <c r="J13" i="35"/>
  <c r="K13" i="35"/>
  <c r="R13" i="35"/>
  <c r="V13" i="35" s="1"/>
  <c r="S13" i="35"/>
  <c r="I14" i="35"/>
  <c r="I20" i="35"/>
  <c r="J14" i="35"/>
  <c r="J20" i="35"/>
  <c r="K14" i="35"/>
  <c r="R14" i="35"/>
  <c r="V14" i="35" s="1"/>
  <c r="S14" i="35"/>
  <c r="I15" i="35"/>
  <c r="I21" i="35" s="1"/>
  <c r="J15" i="35"/>
  <c r="J21" i="35" s="1"/>
  <c r="J22" i="35" s="1"/>
  <c r="K15" i="35"/>
  <c r="K18" i="35"/>
  <c r="K26" i="35" s="1"/>
  <c r="K30" i="35" s="1"/>
  <c r="K20" i="35"/>
  <c r="K22" i="35"/>
  <c r="K24" i="35"/>
  <c r="K21" i="35"/>
  <c r="R22" i="35"/>
  <c r="V22" i="35" s="1"/>
  <c r="S22" i="35"/>
  <c r="R23" i="35"/>
  <c r="V23" i="35"/>
  <c r="S23" i="35"/>
  <c r="R24" i="35"/>
  <c r="S24" i="35"/>
  <c r="R25" i="35"/>
  <c r="V25" i="35"/>
  <c r="S25" i="35"/>
  <c r="R26" i="35"/>
  <c r="V26" i="35"/>
  <c r="S26" i="35"/>
  <c r="R27" i="35"/>
  <c r="S27" i="35"/>
  <c r="V27" i="35"/>
  <c r="K28" i="35"/>
  <c r="R28" i="35"/>
  <c r="S28" i="35"/>
  <c r="V28" i="35"/>
  <c r="R29" i="35"/>
  <c r="V29" i="35" s="1"/>
  <c r="S29" i="35"/>
  <c r="R30" i="35"/>
  <c r="V30" i="35" s="1"/>
  <c r="S30" i="35"/>
  <c r="R31" i="35"/>
  <c r="S31" i="35"/>
  <c r="R39" i="35"/>
  <c r="V39" i="35" s="1"/>
  <c r="S39" i="35"/>
  <c r="R40" i="35"/>
  <c r="S40" i="35"/>
  <c r="R41" i="35"/>
  <c r="V41" i="35"/>
  <c r="S41" i="35"/>
  <c r="R42" i="35"/>
  <c r="V42" i="35" s="1"/>
  <c r="S42" i="35"/>
  <c r="R43" i="35"/>
  <c r="V43" i="35" s="1"/>
  <c r="S43" i="35"/>
  <c r="R44" i="35"/>
  <c r="V44" i="35" s="1"/>
  <c r="S44" i="35"/>
  <c r="R45" i="35"/>
  <c r="V45" i="35"/>
  <c r="S45" i="35"/>
  <c r="R46" i="35"/>
  <c r="S46" i="35"/>
  <c r="V46" i="35" s="1"/>
  <c r="R47" i="35"/>
  <c r="V47" i="35" s="1"/>
  <c r="S47" i="35"/>
  <c r="R48" i="35"/>
  <c r="V48" i="35" s="1"/>
  <c r="S48" i="35"/>
  <c r="R5" i="49"/>
  <c r="V5" i="49"/>
  <c r="S5" i="49"/>
  <c r="R6" i="49"/>
  <c r="S6" i="49"/>
  <c r="V6" i="49"/>
  <c r="R7" i="49"/>
  <c r="V7" i="49" s="1"/>
  <c r="S7" i="49"/>
  <c r="I8" i="49"/>
  <c r="I16" i="49" s="1"/>
  <c r="I18" i="49" s="1"/>
  <c r="J8" i="49"/>
  <c r="K8" i="49"/>
  <c r="K16" i="49" s="1"/>
  <c r="K18" i="49" s="1"/>
  <c r="R8" i="49"/>
  <c r="V8" i="49" s="1"/>
  <c r="S8" i="49"/>
  <c r="I9" i="49"/>
  <c r="J9" i="49"/>
  <c r="K9" i="49"/>
  <c r="R9" i="49"/>
  <c r="S9" i="49"/>
  <c r="V9" i="49" s="1"/>
  <c r="I10" i="49"/>
  <c r="J10" i="49"/>
  <c r="K10" i="49"/>
  <c r="R10" i="49"/>
  <c r="V10" i="49" s="1"/>
  <c r="S10" i="49"/>
  <c r="I11" i="49"/>
  <c r="J11" i="49"/>
  <c r="J16" i="49" s="1"/>
  <c r="K11" i="49"/>
  <c r="R11" i="49"/>
  <c r="V11" i="49" s="1"/>
  <c r="S11" i="49"/>
  <c r="I12" i="49"/>
  <c r="J12" i="49"/>
  <c r="K12" i="49"/>
  <c r="R12" i="49"/>
  <c r="V12" i="49" s="1"/>
  <c r="S12" i="49"/>
  <c r="I13" i="49"/>
  <c r="J13" i="49"/>
  <c r="K13" i="49"/>
  <c r="R13" i="49"/>
  <c r="S13" i="49"/>
  <c r="V13" i="49" s="1"/>
  <c r="I14" i="49"/>
  <c r="I20" i="49"/>
  <c r="J14" i="49"/>
  <c r="J20" i="49" s="1"/>
  <c r="J22" i="49" s="1"/>
  <c r="K14" i="49"/>
  <c r="R14" i="49"/>
  <c r="S14" i="49"/>
  <c r="V14" i="49" s="1"/>
  <c r="I15" i="49"/>
  <c r="J15" i="49"/>
  <c r="J21" i="49"/>
  <c r="K15" i="49"/>
  <c r="K20" i="49"/>
  <c r="K22" i="49" s="1"/>
  <c r="K24" i="49" s="1"/>
  <c r="I21" i="49"/>
  <c r="K21" i="49"/>
  <c r="R22" i="49"/>
  <c r="S22" i="49"/>
  <c r="V22" i="49" s="1"/>
  <c r="R23" i="49"/>
  <c r="S23" i="49"/>
  <c r="V23" i="49" s="1"/>
  <c r="R24" i="49"/>
  <c r="S24" i="49"/>
  <c r="R25" i="49"/>
  <c r="S25" i="49"/>
  <c r="V25" i="49" s="1"/>
  <c r="R26" i="49"/>
  <c r="S26" i="49"/>
  <c r="V26" i="49" s="1"/>
  <c r="R27" i="49"/>
  <c r="S27" i="49"/>
  <c r="V27" i="49" s="1"/>
  <c r="R28" i="49"/>
  <c r="V28" i="49" s="1"/>
  <c r="S28" i="49"/>
  <c r="R29" i="49"/>
  <c r="V29" i="49" s="1"/>
  <c r="S29" i="49"/>
  <c r="R30" i="49"/>
  <c r="S30" i="49"/>
  <c r="V30" i="49" s="1"/>
  <c r="R31" i="49"/>
  <c r="S31" i="49"/>
  <c r="R39" i="49"/>
  <c r="V39" i="49" s="1"/>
  <c r="S39" i="49"/>
  <c r="R40" i="49"/>
  <c r="S40" i="49"/>
  <c r="V40" i="49"/>
  <c r="R41" i="49"/>
  <c r="S41" i="49"/>
  <c r="V41" i="49" s="1"/>
  <c r="R42" i="49"/>
  <c r="V42" i="49"/>
  <c r="S42" i="49"/>
  <c r="R43" i="49"/>
  <c r="V43" i="49" s="1"/>
  <c r="S43" i="49"/>
  <c r="R44" i="49"/>
  <c r="V44" i="49" s="1"/>
  <c r="S44" i="49"/>
  <c r="R45" i="49"/>
  <c r="V45" i="49" s="1"/>
  <c r="S45" i="49"/>
  <c r="R46" i="49"/>
  <c r="V46" i="49" s="1"/>
  <c r="S46" i="49"/>
  <c r="R47" i="49"/>
  <c r="V47" i="49" s="1"/>
  <c r="S47" i="49"/>
  <c r="R48" i="49"/>
  <c r="S48" i="49"/>
  <c r="V48" i="49"/>
  <c r="R5" i="123"/>
  <c r="S5" i="123"/>
  <c r="V5" i="123" s="1"/>
  <c r="R6" i="123"/>
  <c r="V6" i="123" s="1"/>
  <c r="S6" i="123"/>
  <c r="R7" i="123"/>
  <c r="S7" i="123"/>
  <c r="I8" i="123"/>
  <c r="J8" i="123"/>
  <c r="K8" i="123"/>
  <c r="R8" i="123"/>
  <c r="S8" i="123"/>
  <c r="I9" i="123"/>
  <c r="J9" i="123"/>
  <c r="K9" i="123"/>
  <c r="R9" i="123"/>
  <c r="S9" i="123"/>
  <c r="V9" i="123"/>
  <c r="I10" i="123"/>
  <c r="J10" i="123"/>
  <c r="K10" i="123"/>
  <c r="K16" i="123" s="1"/>
  <c r="K18" i="123" s="1"/>
  <c r="R10" i="123"/>
  <c r="V10" i="123" s="1"/>
  <c r="S10" i="123"/>
  <c r="I11" i="123"/>
  <c r="J11" i="123"/>
  <c r="J16" i="123" s="1"/>
  <c r="J18" i="123" s="1"/>
  <c r="J26" i="123" s="1"/>
  <c r="J30" i="123" s="1"/>
  <c r="K11" i="123"/>
  <c r="R11" i="123"/>
  <c r="S11" i="123"/>
  <c r="V11" i="123"/>
  <c r="I12" i="123"/>
  <c r="J12" i="123"/>
  <c r="K12" i="123"/>
  <c r="R12" i="123"/>
  <c r="V12" i="123" s="1"/>
  <c r="S12" i="123"/>
  <c r="I13" i="123"/>
  <c r="J13" i="123"/>
  <c r="K13" i="123"/>
  <c r="R13" i="123"/>
  <c r="S13" i="123"/>
  <c r="V13" i="123"/>
  <c r="I14" i="123"/>
  <c r="I20" i="123" s="1"/>
  <c r="I22" i="123" s="1"/>
  <c r="J14" i="123"/>
  <c r="J20" i="123"/>
  <c r="K14" i="123"/>
  <c r="R14" i="123"/>
  <c r="S14" i="123"/>
  <c r="V14" i="123"/>
  <c r="I15" i="123"/>
  <c r="I21" i="123" s="1"/>
  <c r="J15" i="123"/>
  <c r="J21" i="123"/>
  <c r="J22" i="123"/>
  <c r="K15" i="123"/>
  <c r="K20" i="123"/>
  <c r="K22" i="123" s="1"/>
  <c r="K21" i="123"/>
  <c r="R22" i="123"/>
  <c r="S22" i="123"/>
  <c r="V22" i="123"/>
  <c r="R23" i="123"/>
  <c r="V23" i="123" s="1"/>
  <c r="S23" i="123"/>
  <c r="R24" i="123"/>
  <c r="S24" i="123"/>
  <c r="R25" i="123"/>
  <c r="V25" i="123" s="1"/>
  <c r="S25" i="123"/>
  <c r="R26" i="123"/>
  <c r="V26" i="123" s="1"/>
  <c r="S26" i="123"/>
  <c r="R27" i="123"/>
  <c r="V27" i="123" s="1"/>
  <c r="S27" i="123"/>
  <c r="R28" i="123"/>
  <c r="S28" i="123"/>
  <c r="V28" i="123"/>
  <c r="R29" i="123"/>
  <c r="S29" i="123"/>
  <c r="V29" i="123"/>
  <c r="R30" i="123"/>
  <c r="V30" i="123" s="1"/>
  <c r="S30" i="123"/>
  <c r="R31" i="123"/>
  <c r="S31" i="123"/>
  <c r="R39" i="123"/>
  <c r="S39" i="123"/>
  <c r="V39" i="123"/>
  <c r="R40" i="123"/>
  <c r="V40" i="123" s="1"/>
  <c r="S40" i="123"/>
  <c r="R41" i="123"/>
  <c r="V41" i="123" s="1"/>
  <c r="S41" i="123"/>
  <c r="R42" i="123"/>
  <c r="V42" i="123"/>
  <c r="S42" i="123"/>
  <c r="R43" i="123"/>
  <c r="S43" i="123"/>
  <c r="V43" i="123"/>
  <c r="R44" i="123"/>
  <c r="V44" i="123" s="1"/>
  <c r="S44" i="123"/>
  <c r="R45" i="123"/>
  <c r="V45" i="123" s="1"/>
  <c r="S45" i="123"/>
  <c r="R46" i="123"/>
  <c r="S46" i="123"/>
  <c r="V46" i="123" s="1"/>
  <c r="R47" i="123"/>
  <c r="S47" i="123"/>
  <c r="V47" i="123"/>
  <c r="R48" i="123"/>
  <c r="V48" i="123" s="1"/>
  <c r="S48" i="123"/>
  <c r="B4" i="116"/>
  <c r="C4" i="116"/>
  <c r="D4" i="116"/>
  <c r="E4" i="116"/>
  <c r="F4" i="116"/>
  <c r="G4" i="116"/>
  <c r="B5" i="116"/>
  <c r="C5" i="116"/>
  <c r="D5" i="116"/>
  <c r="E5" i="116"/>
  <c r="F5" i="116"/>
  <c r="G5" i="116"/>
  <c r="R5" i="116"/>
  <c r="V5" i="116" s="1"/>
  <c r="S5" i="116"/>
  <c r="B6" i="116"/>
  <c r="C6" i="116"/>
  <c r="D6" i="116"/>
  <c r="E6" i="116"/>
  <c r="F6" i="116"/>
  <c r="G6" i="116"/>
  <c r="R6" i="116"/>
  <c r="V6" i="116"/>
  <c r="S6" i="116"/>
  <c r="B7" i="116"/>
  <c r="C7" i="116"/>
  <c r="D7" i="116"/>
  <c r="E7" i="116"/>
  <c r="F7" i="116"/>
  <c r="G7" i="116"/>
  <c r="R7" i="116"/>
  <c r="S7" i="116"/>
  <c r="V7" i="116"/>
  <c r="B8" i="116"/>
  <c r="C8" i="116"/>
  <c r="D8" i="116"/>
  <c r="E8" i="116"/>
  <c r="I8" i="116" s="1"/>
  <c r="F8" i="116"/>
  <c r="G8" i="116"/>
  <c r="K8" i="116"/>
  <c r="R8" i="116"/>
  <c r="V8" i="116" s="1"/>
  <c r="S8" i="116"/>
  <c r="B9" i="116"/>
  <c r="C9" i="116"/>
  <c r="D9" i="116"/>
  <c r="E9" i="116"/>
  <c r="I9" i="116"/>
  <c r="F9" i="116"/>
  <c r="J9" i="116" s="1"/>
  <c r="G9" i="116"/>
  <c r="K9" i="116"/>
  <c r="R9" i="116"/>
  <c r="V9" i="116" s="1"/>
  <c r="S9" i="116"/>
  <c r="B10" i="116"/>
  <c r="I10" i="116" s="1"/>
  <c r="C10" i="116"/>
  <c r="J10" i="116" s="1"/>
  <c r="D10" i="116"/>
  <c r="E10" i="116"/>
  <c r="F10" i="116"/>
  <c r="G10" i="116"/>
  <c r="K10" i="116"/>
  <c r="R10" i="116"/>
  <c r="V10" i="116" s="1"/>
  <c r="S10" i="116"/>
  <c r="B11" i="116"/>
  <c r="C11" i="116"/>
  <c r="D11" i="116"/>
  <c r="E11" i="116"/>
  <c r="I11" i="116"/>
  <c r="F11" i="116"/>
  <c r="J11" i="116" s="1"/>
  <c r="G11" i="116"/>
  <c r="K11" i="116"/>
  <c r="R11" i="116"/>
  <c r="V11" i="116" s="1"/>
  <c r="S11" i="116"/>
  <c r="B12" i="116"/>
  <c r="I12" i="116" s="1"/>
  <c r="C12" i="116"/>
  <c r="D12" i="116"/>
  <c r="E12" i="116"/>
  <c r="F12" i="116"/>
  <c r="G12" i="116"/>
  <c r="K12" i="116" s="1"/>
  <c r="K16" i="116" s="1"/>
  <c r="K18" i="116" s="1"/>
  <c r="R12" i="116"/>
  <c r="V12" i="116" s="1"/>
  <c r="S12" i="116"/>
  <c r="B13" i="116"/>
  <c r="C13" i="116"/>
  <c r="D13" i="116"/>
  <c r="E13" i="116"/>
  <c r="I13" i="116" s="1"/>
  <c r="F13" i="116"/>
  <c r="J13" i="116" s="1"/>
  <c r="G13" i="116"/>
  <c r="K13" i="116" s="1"/>
  <c r="R13" i="116"/>
  <c r="V13" i="116" s="1"/>
  <c r="S13" i="116"/>
  <c r="B14" i="116"/>
  <c r="C14" i="116"/>
  <c r="J14" i="116" s="1"/>
  <c r="J20" i="116" s="1"/>
  <c r="D14" i="116"/>
  <c r="E14" i="116"/>
  <c r="I14" i="116"/>
  <c r="I20" i="116"/>
  <c r="F14" i="116"/>
  <c r="G14" i="116"/>
  <c r="K14" i="116" s="1"/>
  <c r="K20" i="116" s="1"/>
  <c r="K22" i="116" s="1"/>
  <c r="R14" i="116"/>
  <c r="V14" i="116" s="1"/>
  <c r="S14" i="116"/>
  <c r="B15" i="116"/>
  <c r="C15" i="116"/>
  <c r="D15" i="116"/>
  <c r="K15" i="116" s="1"/>
  <c r="K21" i="116" s="1"/>
  <c r="E15" i="116"/>
  <c r="I15" i="116" s="1"/>
  <c r="I21" i="116" s="1"/>
  <c r="F15" i="116"/>
  <c r="G15" i="116"/>
  <c r="J15" i="116"/>
  <c r="J21" i="116" s="1"/>
  <c r="R22" i="116"/>
  <c r="V22" i="116" s="1"/>
  <c r="S22" i="116"/>
  <c r="R23" i="116"/>
  <c r="V23" i="116" s="1"/>
  <c r="S23" i="116"/>
  <c r="R24" i="116"/>
  <c r="V24" i="116" s="1"/>
  <c r="S24" i="116"/>
  <c r="R25" i="116"/>
  <c r="V25" i="116" s="1"/>
  <c r="S25" i="116"/>
  <c r="R26" i="116"/>
  <c r="S26" i="116"/>
  <c r="R27" i="116"/>
  <c r="V27" i="116" s="1"/>
  <c r="S27" i="116"/>
  <c r="R28" i="116"/>
  <c r="V28" i="116" s="1"/>
  <c r="S28" i="116"/>
  <c r="R29" i="116"/>
  <c r="S29" i="116"/>
  <c r="V29" i="116" s="1"/>
  <c r="R30" i="116"/>
  <c r="S30" i="116"/>
  <c r="V30" i="116" s="1"/>
  <c r="R31" i="116"/>
  <c r="S31" i="116"/>
  <c r="R39" i="116"/>
  <c r="S39" i="116"/>
  <c r="V39" i="116" s="1"/>
  <c r="R40" i="116"/>
  <c r="S40" i="116"/>
  <c r="V40" i="116" s="1"/>
  <c r="R41" i="116"/>
  <c r="V41" i="116"/>
  <c r="S41" i="116"/>
  <c r="R42" i="116"/>
  <c r="V42" i="116"/>
  <c r="V49" i="116" s="1"/>
  <c r="S42" i="116"/>
  <c r="R43" i="116"/>
  <c r="V43" i="116" s="1"/>
  <c r="S43" i="116"/>
  <c r="R44" i="116"/>
  <c r="S44" i="116"/>
  <c r="V44" i="116"/>
  <c r="R45" i="116"/>
  <c r="V45" i="116" s="1"/>
  <c r="S45" i="116"/>
  <c r="R46" i="116"/>
  <c r="V46" i="116" s="1"/>
  <c r="S46" i="116"/>
  <c r="R47" i="116"/>
  <c r="S47" i="116"/>
  <c r="V47" i="116" s="1"/>
  <c r="R48" i="116"/>
  <c r="S48" i="116"/>
  <c r="V48" i="116"/>
  <c r="R5" i="115"/>
  <c r="V5" i="115"/>
  <c r="S5" i="115"/>
  <c r="R6" i="115"/>
  <c r="V6" i="115" s="1"/>
  <c r="S6" i="115"/>
  <c r="R7" i="115"/>
  <c r="V7" i="115" s="1"/>
  <c r="S7" i="115"/>
  <c r="I8" i="115"/>
  <c r="I16" i="115" s="1"/>
  <c r="I18" i="115" s="1"/>
  <c r="J8" i="115"/>
  <c r="K8" i="115"/>
  <c r="R8" i="115"/>
  <c r="V8" i="115" s="1"/>
  <c r="S8" i="115"/>
  <c r="I9" i="115"/>
  <c r="J9" i="115"/>
  <c r="K9" i="115"/>
  <c r="K16" i="115" s="1"/>
  <c r="K18" i="115" s="1"/>
  <c r="R9" i="115"/>
  <c r="S9" i="115"/>
  <c r="V9" i="115"/>
  <c r="I10" i="115"/>
  <c r="J10" i="115"/>
  <c r="K10" i="115"/>
  <c r="R10" i="115"/>
  <c r="S10" i="115"/>
  <c r="V10" i="115" s="1"/>
  <c r="I11" i="115"/>
  <c r="J11" i="115"/>
  <c r="J16" i="115" s="1"/>
  <c r="J18" i="115" s="1"/>
  <c r="J26" i="115" s="1"/>
  <c r="J30" i="115" s="1"/>
  <c r="K11" i="115"/>
  <c r="R11" i="115"/>
  <c r="S11" i="115"/>
  <c r="V11" i="115" s="1"/>
  <c r="I12" i="115"/>
  <c r="J12" i="115"/>
  <c r="K12" i="115"/>
  <c r="R12" i="115"/>
  <c r="S12" i="115"/>
  <c r="I13" i="115"/>
  <c r="J13" i="115"/>
  <c r="K13" i="115"/>
  <c r="R13" i="115"/>
  <c r="V13" i="115" s="1"/>
  <c r="S13" i="115"/>
  <c r="I14" i="115"/>
  <c r="I20" i="115" s="1"/>
  <c r="J14" i="115"/>
  <c r="J20" i="115" s="1"/>
  <c r="J22" i="115" s="1"/>
  <c r="J24" i="115" s="1"/>
  <c r="K14" i="115"/>
  <c r="K20" i="115" s="1"/>
  <c r="R14" i="115"/>
  <c r="V14" i="115" s="1"/>
  <c r="S14" i="115"/>
  <c r="I15" i="115"/>
  <c r="I21" i="115" s="1"/>
  <c r="J15" i="115"/>
  <c r="J21" i="115"/>
  <c r="K15" i="115"/>
  <c r="K22" i="115"/>
  <c r="K21" i="115"/>
  <c r="R22" i="115"/>
  <c r="S22" i="115"/>
  <c r="V22" i="115"/>
  <c r="R23" i="115"/>
  <c r="V23" i="115" s="1"/>
  <c r="S23" i="115"/>
  <c r="R24" i="115"/>
  <c r="S24" i="115"/>
  <c r="V24" i="115" s="1"/>
  <c r="R25" i="115"/>
  <c r="S25" i="115"/>
  <c r="R26" i="115"/>
  <c r="V26" i="115" s="1"/>
  <c r="S26" i="115"/>
  <c r="R27" i="115"/>
  <c r="S27" i="115"/>
  <c r="V27" i="115" s="1"/>
  <c r="R28" i="115"/>
  <c r="V28" i="115" s="1"/>
  <c r="S28" i="115"/>
  <c r="R29" i="115"/>
  <c r="S29" i="115"/>
  <c r="V29" i="115"/>
  <c r="R30" i="115"/>
  <c r="V30" i="115" s="1"/>
  <c r="S30" i="115"/>
  <c r="R31" i="115"/>
  <c r="V31" i="115" s="1"/>
  <c r="S31" i="115"/>
  <c r="R39" i="115"/>
  <c r="S39" i="115"/>
  <c r="V39" i="115"/>
  <c r="R40" i="115"/>
  <c r="V40" i="115" s="1"/>
  <c r="S40" i="115"/>
  <c r="R41" i="115"/>
  <c r="V41" i="115" s="1"/>
  <c r="S41" i="115"/>
  <c r="R42" i="115"/>
  <c r="V42" i="115"/>
  <c r="S42" i="115"/>
  <c r="R43" i="115"/>
  <c r="S43" i="115"/>
  <c r="V43" i="115" s="1"/>
  <c r="R44" i="115"/>
  <c r="S44" i="115"/>
  <c r="V44" i="115" s="1"/>
  <c r="R45" i="115"/>
  <c r="V45" i="115"/>
  <c r="S45" i="115"/>
  <c r="R46" i="115"/>
  <c r="V46" i="115"/>
  <c r="S46" i="115"/>
  <c r="R47" i="115"/>
  <c r="S47" i="115"/>
  <c r="V47" i="115"/>
  <c r="R48" i="115"/>
  <c r="V48" i="115" s="1"/>
  <c r="S48" i="115"/>
  <c r="R5" i="105"/>
  <c r="V5" i="105" s="1"/>
  <c r="S5" i="105"/>
  <c r="R6" i="105"/>
  <c r="S6" i="105"/>
  <c r="V6" i="105" s="1"/>
  <c r="R7" i="105"/>
  <c r="S7" i="105"/>
  <c r="V7" i="105" s="1"/>
  <c r="I8" i="105"/>
  <c r="J8" i="105"/>
  <c r="K8" i="105"/>
  <c r="K16" i="105" s="1"/>
  <c r="K18" i="105" s="1"/>
  <c r="R8" i="105"/>
  <c r="S8" i="105"/>
  <c r="V8" i="105"/>
  <c r="I9" i="105"/>
  <c r="J9" i="105"/>
  <c r="K9" i="105"/>
  <c r="R9" i="105"/>
  <c r="S9" i="105"/>
  <c r="I10" i="105"/>
  <c r="J10" i="105"/>
  <c r="K10" i="105"/>
  <c r="R10" i="105"/>
  <c r="V10" i="105" s="1"/>
  <c r="S10" i="105"/>
  <c r="I11" i="105"/>
  <c r="J11" i="105"/>
  <c r="K11" i="105"/>
  <c r="R11" i="105"/>
  <c r="V11" i="105" s="1"/>
  <c r="S11" i="105"/>
  <c r="I12" i="105"/>
  <c r="J12" i="105"/>
  <c r="K12" i="105"/>
  <c r="R12" i="105"/>
  <c r="S12" i="105"/>
  <c r="V12" i="105"/>
  <c r="I13" i="105"/>
  <c r="J13" i="105"/>
  <c r="K13" i="105"/>
  <c r="R13" i="105"/>
  <c r="S13" i="105"/>
  <c r="I14" i="105"/>
  <c r="I20" i="105"/>
  <c r="J14" i="105"/>
  <c r="J20" i="105"/>
  <c r="K14" i="105"/>
  <c r="R14" i="105"/>
  <c r="V14" i="105" s="1"/>
  <c r="S14" i="105"/>
  <c r="I15" i="105"/>
  <c r="J15" i="105"/>
  <c r="J21" i="105" s="1"/>
  <c r="J22" i="105" s="1"/>
  <c r="K15" i="105"/>
  <c r="K21" i="105" s="1"/>
  <c r="K20" i="105"/>
  <c r="K22" i="105" s="1"/>
  <c r="I21" i="105"/>
  <c r="R22" i="105"/>
  <c r="S22" i="105"/>
  <c r="V22" i="105"/>
  <c r="R23" i="105"/>
  <c r="S23" i="105"/>
  <c r="R24" i="105"/>
  <c r="S24" i="105"/>
  <c r="R25" i="105"/>
  <c r="V25" i="105" s="1"/>
  <c r="S25" i="105"/>
  <c r="R26" i="105"/>
  <c r="V26" i="105" s="1"/>
  <c r="S26" i="105"/>
  <c r="R27" i="105"/>
  <c r="S27" i="105"/>
  <c r="V27" i="105"/>
  <c r="R28" i="105"/>
  <c r="V28" i="105" s="1"/>
  <c r="S28" i="105"/>
  <c r="R29" i="105"/>
  <c r="V29" i="105" s="1"/>
  <c r="S29" i="105"/>
  <c r="R30" i="105"/>
  <c r="S30" i="105"/>
  <c r="V30" i="105"/>
  <c r="R31" i="105"/>
  <c r="S31" i="105"/>
  <c r="R39" i="105"/>
  <c r="V39" i="105" s="1"/>
  <c r="S39" i="105"/>
  <c r="R40" i="105"/>
  <c r="S40" i="105"/>
  <c r="V40" i="105"/>
  <c r="R41" i="105"/>
  <c r="V41" i="105" s="1"/>
  <c r="S41" i="105"/>
  <c r="R42" i="105"/>
  <c r="V42" i="105"/>
  <c r="S42" i="105"/>
  <c r="R43" i="105"/>
  <c r="S43" i="105"/>
  <c r="V43" i="105" s="1"/>
  <c r="R44" i="105"/>
  <c r="V44" i="105" s="1"/>
  <c r="S44" i="105"/>
  <c r="R45" i="105"/>
  <c r="V45" i="105" s="1"/>
  <c r="S45" i="105"/>
  <c r="R46" i="105"/>
  <c r="V46" i="105" s="1"/>
  <c r="S46" i="105"/>
  <c r="R47" i="105"/>
  <c r="V47" i="105" s="1"/>
  <c r="S47" i="105"/>
  <c r="R48" i="105"/>
  <c r="S48" i="105"/>
  <c r="V48" i="105"/>
  <c r="R5" i="124"/>
  <c r="V5" i="124" s="1"/>
  <c r="S5" i="124"/>
  <c r="R6" i="124"/>
  <c r="V6" i="124" s="1"/>
  <c r="S6" i="124"/>
  <c r="R7" i="124"/>
  <c r="S7" i="124"/>
  <c r="V7" i="124" s="1"/>
  <c r="I8" i="124"/>
  <c r="I16" i="124"/>
  <c r="I18" i="124" s="1"/>
  <c r="J8" i="124"/>
  <c r="J16" i="124" s="1"/>
  <c r="J18" i="124" s="1"/>
  <c r="J26" i="124" s="1"/>
  <c r="K8" i="124"/>
  <c r="R8" i="124"/>
  <c r="S8" i="124"/>
  <c r="V8" i="124" s="1"/>
  <c r="I9" i="124"/>
  <c r="J9" i="124"/>
  <c r="K9" i="124"/>
  <c r="R9" i="124"/>
  <c r="V9" i="124" s="1"/>
  <c r="S9" i="124"/>
  <c r="I10" i="124"/>
  <c r="J10" i="124"/>
  <c r="K10" i="124"/>
  <c r="R10" i="124"/>
  <c r="V10" i="124" s="1"/>
  <c r="S10" i="124"/>
  <c r="I11" i="124"/>
  <c r="J11" i="124"/>
  <c r="K11" i="124"/>
  <c r="R11" i="124"/>
  <c r="S11" i="124"/>
  <c r="V11" i="124"/>
  <c r="I12" i="124"/>
  <c r="J12" i="124"/>
  <c r="K12" i="124"/>
  <c r="R12" i="124"/>
  <c r="S12" i="124"/>
  <c r="V12" i="124" s="1"/>
  <c r="I13" i="124"/>
  <c r="J13" i="124"/>
  <c r="K13" i="124"/>
  <c r="R13" i="124"/>
  <c r="V13" i="124" s="1"/>
  <c r="S13" i="124"/>
  <c r="I14" i="124"/>
  <c r="I20" i="124" s="1"/>
  <c r="I22" i="124" s="1"/>
  <c r="J14" i="124"/>
  <c r="J20" i="124"/>
  <c r="J22" i="124" s="1"/>
  <c r="J24" i="124" s="1"/>
  <c r="K14" i="124"/>
  <c r="K20" i="124" s="1"/>
  <c r="K22" i="124" s="1"/>
  <c r="R14" i="124"/>
  <c r="V14" i="124" s="1"/>
  <c r="S14" i="124"/>
  <c r="I15" i="124"/>
  <c r="I21" i="124" s="1"/>
  <c r="J15" i="124"/>
  <c r="J21" i="124" s="1"/>
  <c r="K15" i="124"/>
  <c r="K21" i="124"/>
  <c r="R22" i="124"/>
  <c r="V22" i="124" s="1"/>
  <c r="S22" i="124"/>
  <c r="R23" i="124"/>
  <c r="V23" i="124" s="1"/>
  <c r="S23" i="124"/>
  <c r="R24" i="124"/>
  <c r="V24" i="124" s="1"/>
  <c r="S24" i="124"/>
  <c r="R25" i="124"/>
  <c r="V25" i="124" s="1"/>
  <c r="S25" i="124"/>
  <c r="R26" i="124"/>
  <c r="V26" i="124" s="1"/>
  <c r="S26" i="124"/>
  <c r="R27" i="124"/>
  <c r="S27" i="124"/>
  <c r="V27" i="124"/>
  <c r="R28" i="124"/>
  <c r="S28" i="124"/>
  <c r="V28" i="124" s="1"/>
  <c r="R29" i="124"/>
  <c r="V29" i="124" s="1"/>
  <c r="S29" i="124"/>
  <c r="R30" i="124"/>
  <c r="V30" i="124" s="1"/>
  <c r="S30" i="124"/>
  <c r="R31" i="124"/>
  <c r="V31" i="124" s="1"/>
  <c r="S31" i="124"/>
  <c r="R39" i="124"/>
  <c r="V39" i="124" s="1"/>
  <c r="S39" i="124"/>
  <c r="R40" i="124"/>
  <c r="V40" i="124" s="1"/>
  <c r="S40" i="124"/>
  <c r="R41" i="124"/>
  <c r="V41" i="124" s="1"/>
  <c r="S41" i="124"/>
  <c r="R42" i="124"/>
  <c r="V42" i="124" s="1"/>
  <c r="S42" i="124"/>
  <c r="R43" i="124"/>
  <c r="S43" i="124"/>
  <c r="V43" i="124"/>
  <c r="R44" i="124"/>
  <c r="V44" i="124" s="1"/>
  <c r="S44" i="124"/>
  <c r="R45" i="124"/>
  <c r="V45" i="124"/>
  <c r="S45" i="124"/>
  <c r="R46" i="124"/>
  <c r="S46" i="124"/>
  <c r="V46" i="124" s="1"/>
  <c r="R47" i="124"/>
  <c r="V47" i="124" s="1"/>
  <c r="S47" i="124"/>
  <c r="R48" i="124"/>
  <c r="V48" i="124" s="1"/>
  <c r="S48" i="124"/>
  <c r="J16" i="131"/>
  <c r="J18" i="131"/>
  <c r="K16" i="131"/>
  <c r="K18" i="131"/>
  <c r="K26" i="131" s="1"/>
  <c r="J22" i="131"/>
  <c r="K24" i="132"/>
  <c r="K28" i="132"/>
  <c r="K26" i="132"/>
  <c r="K30" i="132" s="1"/>
  <c r="I22" i="132"/>
  <c r="J28" i="132"/>
  <c r="J24" i="132"/>
  <c r="J26" i="132" s="1"/>
  <c r="K24" i="131"/>
  <c r="K28" i="131"/>
  <c r="K30" i="131"/>
  <c r="I22" i="131"/>
  <c r="J28" i="131"/>
  <c r="J24" i="131"/>
  <c r="J24" i="123"/>
  <c r="J28" i="123"/>
  <c r="J28" i="124"/>
  <c r="J30" i="124"/>
  <c r="J28" i="115"/>
  <c r="J24" i="49"/>
  <c r="J28" i="49"/>
  <c r="J18" i="49"/>
  <c r="J26" i="49" s="1"/>
  <c r="J16" i="36"/>
  <c r="J18" i="36"/>
  <c r="J16" i="38"/>
  <c r="J18" i="38" s="1"/>
  <c r="J28" i="23"/>
  <c r="J16" i="23"/>
  <c r="J18" i="23"/>
  <c r="V45" i="24"/>
  <c r="V41" i="24"/>
  <c r="I24" i="24"/>
  <c r="I26" i="58"/>
  <c r="I30" i="58" s="1"/>
  <c r="I28" i="58"/>
  <c r="V8" i="56"/>
  <c r="I28" i="54"/>
  <c r="I24" i="54"/>
  <c r="I26" i="54"/>
  <c r="I30" i="54" s="1"/>
  <c r="J22" i="57"/>
  <c r="I22" i="115"/>
  <c r="J12" i="116"/>
  <c r="V49" i="123"/>
  <c r="W48" i="123"/>
  <c r="X48" i="123" s="1"/>
  <c r="V31" i="49"/>
  <c r="V24" i="49"/>
  <c r="I22" i="49"/>
  <c r="V31" i="36"/>
  <c r="V24" i="36"/>
  <c r="I22" i="36"/>
  <c r="V31" i="38"/>
  <c r="V24" i="38"/>
  <c r="K30" i="50"/>
  <c r="V31" i="23"/>
  <c r="V24" i="23"/>
  <c r="K24" i="58"/>
  <c r="K26" i="58" s="1"/>
  <c r="K28" i="58"/>
  <c r="V7" i="56"/>
  <c r="J24" i="56"/>
  <c r="J26" i="56" s="1"/>
  <c r="J30" i="56" s="1"/>
  <c r="K28" i="54"/>
  <c r="K24" i="54"/>
  <c r="I28" i="57"/>
  <c r="I24" i="57"/>
  <c r="V15" i="57"/>
  <c r="J24" i="104"/>
  <c r="J28" i="104"/>
  <c r="J26" i="104"/>
  <c r="V15" i="104"/>
  <c r="W11" i="104" s="1"/>
  <c r="K22" i="53"/>
  <c r="J16" i="105"/>
  <c r="J18" i="105" s="1"/>
  <c r="W42" i="116"/>
  <c r="X42" i="116" s="1"/>
  <c r="J16" i="35"/>
  <c r="J18" i="35" s="1"/>
  <c r="J16" i="37"/>
  <c r="J18" i="37" s="1"/>
  <c r="J16" i="50"/>
  <c r="J18" i="50" s="1"/>
  <c r="V23" i="24"/>
  <c r="J24" i="55"/>
  <c r="J28" i="55"/>
  <c r="J30" i="55" s="1"/>
  <c r="K24" i="57"/>
  <c r="K28" i="57"/>
  <c r="I24" i="104"/>
  <c r="W6" i="104"/>
  <c r="X6" i="104" s="1"/>
  <c r="K28" i="51"/>
  <c r="K26" i="51"/>
  <c r="I24" i="1"/>
  <c r="V31" i="105"/>
  <c r="V24" i="105"/>
  <c r="I22" i="105"/>
  <c r="V31" i="116"/>
  <c r="I22" i="116"/>
  <c r="J8" i="116"/>
  <c r="J16" i="116" s="1"/>
  <c r="J18" i="116"/>
  <c r="V15" i="116"/>
  <c r="V31" i="123"/>
  <c r="V24" i="123"/>
  <c r="V49" i="49"/>
  <c r="V32" i="49"/>
  <c r="V31" i="35"/>
  <c r="V24" i="35"/>
  <c r="I22" i="35"/>
  <c r="I24" i="35" s="1"/>
  <c r="V31" i="37"/>
  <c r="V24" i="37"/>
  <c r="V15" i="38"/>
  <c r="W6" i="38"/>
  <c r="X6" i="38" s="1"/>
  <c r="V31" i="50"/>
  <c r="V24" i="50"/>
  <c r="W44" i="23"/>
  <c r="X44" i="23" s="1"/>
  <c r="V15" i="23"/>
  <c r="V13" i="56"/>
  <c r="V9" i="56"/>
  <c r="I24" i="55"/>
  <c r="I26" i="55"/>
  <c r="I30" i="55" s="1"/>
  <c r="I28" i="55"/>
  <c r="V32" i="54"/>
  <c r="W22" i="54" s="1"/>
  <c r="J22" i="54"/>
  <c r="K28" i="104"/>
  <c r="K24" i="104"/>
  <c r="W13" i="104"/>
  <c r="X13" i="104" s="1"/>
  <c r="X11" i="104"/>
  <c r="W9" i="104"/>
  <c r="X9" i="104" s="1"/>
  <c r="W7" i="104"/>
  <c r="X7" i="104" s="1"/>
  <c r="I24" i="4"/>
  <c r="I28" i="4"/>
  <c r="S12" i="56"/>
  <c r="B4" i="56"/>
  <c r="V49" i="57"/>
  <c r="W41" i="57"/>
  <c r="X41" i="57" s="1"/>
  <c r="V49" i="104"/>
  <c r="W40" i="104" s="1"/>
  <c r="X40" i="104"/>
  <c r="V29" i="53"/>
  <c r="V11" i="53"/>
  <c r="V15" i="53" s="1"/>
  <c r="V7" i="53"/>
  <c r="V48" i="52"/>
  <c r="V11" i="52"/>
  <c r="V7" i="52"/>
  <c r="V48" i="51"/>
  <c r="V29" i="51"/>
  <c r="J24" i="51"/>
  <c r="J26" i="51"/>
  <c r="V11" i="51"/>
  <c r="V7" i="51"/>
  <c r="V48" i="1"/>
  <c r="V14" i="1"/>
  <c r="V12" i="1"/>
  <c r="V10" i="1"/>
  <c r="V8" i="1"/>
  <c r="V15" i="1" s="1"/>
  <c r="W13" i="1" s="1"/>
  <c r="X13" i="1" s="1"/>
  <c r="K22" i="5"/>
  <c r="K22" i="7"/>
  <c r="V49" i="25"/>
  <c r="K22" i="25"/>
  <c r="K22" i="27"/>
  <c r="V49" i="120"/>
  <c r="W40" i="120" s="1"/>
  <c r="X40" i="120" s="1"/>
  <c r="K22" i="120"/>
  <c r="J16" i="112"/>
  <c r="J18" i="112" s="1"/>
  <c r="V32" i="56"/>
  <c r="W28" i="56" s="1"/>
  <c r="X28" i="56" s="1"/>
  <c r="E4" i="56"/>
  <c r="V12" i="51"/>
  <c r="V8" i="51"/>
  <c r="V44" i="1"/>
  <c r="V40" i="1"/>
  <c r="V49" i="1"/>
  <c r="V30" i="1"/>
  <c r="V29" i="1"/>
  <c r="J28" i="1"/>
  <c r="V44" i="4"/>
  <c r="V49" i="4"/>
  <c r="V22" i="4"/>
  <c r="K22" i="4"/>
  <c r="I26" i="4"/>
  <c r="I30" i="4"/>
  <c r="J28" i="5"/>
  <c r="I22" i="6"/>
  <c r="V32" i="7"/>
  <c r="W31" i="7"/>
  <c r="X31" i="7"/>
  <c r="J28" i="7"/>
  <c r="J24" i="7"/>
  <c r="J26" i="7" s="1"/>
  <c r="J30" i="7" s="1"/>
  <c r="I22" i="3"/>
  <c r="W48" i="25"/>
  <c r="X48" i="25" s="1"/>
  <c r="W43" i="25"/>
  <c r="X43" i="25" s="1"/>
  <c r="V32" i="25"/>
  <c r="W31" i="25"/>
  <c r="X31" i="25"/>
  <c r="J28" i="25"/>
  <c r="J24" i="25"/>
  <c r="I22" i="26"/>
  <c r="V32" i="27"/>
  <c r="W29" i="27" s="1"/>
  <c r="I22" i="28"/>
  <c r="J22" i="120"/>
  <c r="I16" i="111"/>
  <c r="I18" i="111"/>
  <c r="R10" i="56"/>
  <c r="V40" i="53"/>
  <c r="V30" i="53"/>
  <c r="V13" i="53"/>
  <c r="V9" i="53"/>
  <c r="V40" i="52"/>
  <c r="V30" i="52"/>
  <c r="V13" i="52"/>
  <c r="V9" i="52"/>
  <c r="V40" i="51"/>
  <c r="V30" i="51"/>
  <c r="I28" i="51"/>
  <c r="V13" i="51"/>
  <c r="V9" i="51"/>
  <c r="I28" i="5"/>
  <c r="K22" i="6"/>
  <c r="I28" i="7"/>
  <c r="W44" i="3"/>
  <c r="X44" i="3" s="1"/>
  <c r="V49" i="3"/>
  <c r="W39" i="3"/>
  <c r="K22" i="3"/>
  <c r="K22" i="26"/>
  <c r="W44" i="28"/>
  <c r="X44" i="28" s="1"/>
  <c r="V49" i="28"/>
  <c r="I28" i="120"/>
  <c r="K22" i="107"/>
  <c r="K22" i="111"/>
  <c r="V32" i="1"/>
  <c r="W22" i="1" s="1"/>
  <c r="I16" i="1"/>
  <c r="I18" i="1" s="1"/>
  <c r="I26" i="1" s="1"/>
  <c r="I30" i="1" s="1"/>
  <c r="I26" i="5"/>
  <c r="I30" i="5"/>
  <c r="J28" i="6"/>
  <c r="J24" i="6"/>
  <c r="J26" i="6"/>
  <c r="J30" i="6"/>
  <c r="W29" i="7"/>
  <c r="X29" i="7"/>
  <c r="W27" i="7"/>
  <c r="X27" i="7" s="1"/>
  <c r="V32" i="3"/>
  <c r="W26" i="3" s="1"/>
  <c r="X26" i="3" s="1"/>
  <c r="W23" i="3"/>
  <c r="X23" i="3" s="1"/>
  <c r="J28" i="3"/>
  <c r="J24" i="3"/>
  <c r="W42" i="25"/>
  <c r="X42" i="25" s="1"/>
  <c r="W40" i="25"/>
  <c r="X40" i="25" s="1"/>
  <c r="W29" i="25"/>
  <c r="X29" i="25" s="1"/>
  <c r="W27" i="25"/>
  <c r="X27" i="25"/>
  <c r="J28" i="26"/>
  <c r="J24" i="26"/>
  <c r="J26" i="26"/>
  <c r="J30" i="26" s="1"/>
  <c r="X29" i="27"/>
  <c r="W27" i="27"/>
  <c r="X27" i="27" s="1"/>
  <c r="W42" i="120"/>
  <c r="X42" i="120" s="1"/>
  <c r="I26" i="120"/>
  <c r="I30" i="120"/>
  <c r="J28" i="107"/>
  <c r="J24" i="107"/>
  <c r="I24" i="111"/>
  <c r="I28" i="111"/>
  <c r="J28" i="112"/>
  <c r="J24" i="112"/>
  <c r="J28" i="119"/>
  <c r="J24" i="119"/>
  <c r="J26" i="119"/>
  <c r="J28" i="9"/>
  <c r="J24" i="9"/>
  <c r="J26" i="9" s="1"/>
  <c r="J30" i="9" s="1"/>
  <c r="J28" i="102"/>
  <c r="J24" i="102"/>
  <c r="J26" i="102"/>
  <c r="W23" i="100"/>
  <c r="X23" i="100"/>
  <c r="V32" i="100"/>
  <c r="W27" i="100" s="1"/>
  <c r="X27" i="100"/>
  <c r="W27" i="97"/>
  <c r="X27" i="97"/>
  <c r="W23" i="97"/>
  <c r="X23" i="97"/>
  <c r="V32" i="97"/>
  <c r="W29" i="97"/>
  <c r="X29" i="97" s="1"/>
  <c r="V32" i="98"/>
  <c r="X29" i="46"/>
  <c r="W27" i="46"/>
  <c r="X27" i="46" s="1"/>
  <c r="V32" i="46"/>
  <c r="W29" i="46" s="1"/>
  <c r="W22" i="46"/>
  <c r="W23" i="48"/>
  <c r="X23" i="48" s="1"/>
  <c r="V32" i="48"/>
  <c r="W27" i="48"/>
  <c r="X27" i="48"/>
  <c r="V44" i="111"/>
  <c r="V49" i="111" s="1"/>
  <c r="V22" i="111"/>
  <c r="V12" i="111"/>
  <c r="V8" i="111"/>
  <c r="V43" i="112"/>
  <c r="V28" i="112"/>
  <c r="V32" i="112" s="1"/>
  <c r="V27" i="112"/>
  <c r="V28" i="119"/>
  <c r="V32" i="119" s="1"/>
  <c r="I22" i="119"/>
  <c r="V32" i="9"/>
  <c r="W22" i="9"/>
  <c r="I22" i="9"/>
  <c r="V32" i="102"/>
  <c r="I22" i="102"/>
  <c r="W26" i="100"/>
  <c r="X26" i="100"/>
  <c r="W24" i="100"/>
  <c r="X24" i="100"/>
  <c r="K22" i="100"/>
  <c r="W26" i="97"/>
  <c r="X26" i="97"/>
  <c r="W24" i="97"/>
  <c r="X24" i="97" s="1"/>
  <c r="K22" i="97"/>
  <c r="V49" i="98"/>
  <c r="W43" i="98"/>
  <c r="X43" i="98" s="1"/>
  <c r="W26" i="98"/>
  <c r="X26" i="98" s="1"/>
  <c r="K22" i="98"/>
  <c r="K22" i="103"/>
  <c r="V49" i="44"/>
  <c r="W42" i="44"/>
  <c r="X42" i="44" s="1"/>
  <c r="K22" i="44"/>
  <c r="V49" i="45"/>
  <c r="K22" i="45"/>
  <c r="W24" i="46"/>
  <c r="X24" i="46"/>
  <c r="K22" i="46"/>
  <c r="K22" i="47"/>
  <c r="V49" i="48"/>
  <c r="W42" i="48"/>
  <c r="X42" i="48"/>
  <c r="W26" i="48"/>
  <c r="X26" i="48"/>
  <c r="W24" i="48"/>
  <c r="X24" i="48" s="1"/>
  <c r="K28" i="48"/>
  <c r="K24" i="48"/>
  <c r="J28" i="10"/>
  <c r="J24" i="10"/>
  <c r="J26" i="10"/>
  <c r="J28" i="8"/>
  <c r="J24" i="8"/>
  <c r="J26" i="8"/>
  <c r="J30" i="8"/>
  <c r="J28" i="101"/>
  <c r="J24" i="101"/>
  <c r="J26" i="101"/>
  <c r="W31" i="100"/>
  <c r="X31" i="100" s="1"/>
  <c r="W30" i="100"/>
  <c r="X30" i="100"/>
  <c r="W28" i="100"/>
  <c r="X28" i="100"/>
  <c r="J28" i="100"/>
  <c r="J24" i="100"/>
  <c r="J26" i="100"/>
  <c r="J30" i="100" s="1"/>
  <c r="W8" i="100"/>
  <c r="X8" i="100" s="1"/>
  <c r="V15" i="100"/>
  <c r="W7" i="100" s="1"/>
  <c r="X7" i="100" s="1"/>
  <c r="W14" i="100"/>
  <c r="X14" i="100" s="1"/>
  <c r="W31" i="97"/>
  <c r="X31" i="97"/>
  <c r="W30" i="97"/>
  <c r="X30" i="97" s="1"/>
  <c r="W28" i="97"/>
  <c r="X28" i="97" s="1"/>
  <c r="V15" i="97"/>
  <c r="W45" i="98"/>
  <c r="X45" i="98" s="1"/>
  <c r="J28" i="98"/>
  <c r="J24" i="98"/>
  <c r="J26" i="98" s="1"/>
  <c r="V15" i="98"/>
  <c r="W6" i="98"/>
  <c r="X6" i="98" s="1"/>
  <c r="J28" i="103"/>
  <c r="J24" i="103"/>
  <c r="J26" i="103"/>
  <c r="W45" i="44"/>
  <c r="X45" i="44"/>
  <c r="W44" i="44"/>
  <c r="X44" i="44"/>
  <c r="J28" i="44"/>
  <c r="J24" i="44"/>
  <c r="J26" i="44" s="1"/>
  <c r="W45" i="45"/>
  <c r="X45" i="45" s="1"/>
  <c r="J28" i="45"/>
  <c r="J24" i="45"/>
  <c r="J26" i="45"/>
  <c r="W31" i="46"/>
  <c r="X31" i="46"/>
  <c r="W30" i="46"/>
  <c r="X30" i="46"/>
  <c r="W28" i="46"/>
  <c r="X28" i="46"/>
  <c r="J28" i="46"/>
  <c r="J24" i="46"/>
  <c r="J26" i="46" s="1"/>
  <c r="J30" i="46" s="1"/>
  <c r="V15" i="46"/>
  <c r="V15" i="47"/>
  <c r="W10" i="47"/>
  <c r="X10" i="47" s="1"/>
  <c r="W45" i="48"/>
  <c r="X45" i="48" s="1"/>
  <c r="W44" i="48"/>
  <c r="X44" i="48"/>
  <c r="W31" i="48"/>
  <c r="X31" i="48" s="1"/>
  <c r="W30" i="48"/>
  <c r="X30" i="48"/>
  <c r="W28" i="48"/>
  <c r="X28" i="48" s="1"/>
  <c r="V14" i="111"/>
  <c r="V10" i="111"/>
  <c r="V6" i="111"/>
  <c r="V47" i="112"/>
  <c r="V39" i="112"/>
  <c r="V32" i="10"/>
  <c r="W27" i="10"/>
  <c r="X27" i="10" s="1"/>
  <c r="I22" i="10"/>
  <c r="W29" i="9"/>
  <c r="X29" i="9"/>
  <c r="W27" i="9"/>
  <c r="X27" i="9" s="1"/>
  <c r="W25" i="9"/>
  <c r="X25" i="9" s="1"/>
  <c r="W30" i="8"/>
  <c r="X30" i="8"/>
  <c r="W28" i="8"/>
  <c r="X28" i="8" s="1"/>
  <c r="V32" i="8"/>
  <c r="W27" i="8"/>
  <c r="X27" i="8"/>
  <c r="W22" i="8"/>
  <c r="I22" i="8"/>
  <c r="W28" i="101"/>
  <c r="X28" i="101" s="1"/>
  <c r="V32" i="101"/>
  <c r="W30" i="101" s="1"/>
  <c r="X30" i="101" s="1"/>
  <c r="I22" i="101"/>
  <c r="W25" i="100"/>
  <c r="X25" i="100" s="1"/>
  <c r="I22" i="100"/>
  <c r="W11" i="100"/>
  <c r="X11" i="100" s="1"/>
  <c r="W25" i="97"/>
  <c r="X25" i="97"/>
  <c r="I22" i="97"/>
  <c r="W11" i="97"/>
  <c r="X11" i="97" s="1"/>
  <c r="W47" i="98"/>
  <c r="X47" i="98" s="1"/>
  <c r="W41" i="98"/>
  <c r="X41" i="98" s="1"/>
  <c r="W40" i="98"/>
  <c r="X40" i="98"/>
  <c r="W25" i="98"/>
  <c r="X25" i="98" s="1"/>
  <c r="I22" i="98"/>
  <c r="W11" i="98"/>
  <c r="X11" i="98" s="1"/>
  <c r="I22" i="103"/>
  <c r="W47" i="44"/>
  <c r="X47" i="44" s="1"/>
  <c r="W41" i="44"/>
  <c r="X41" i="44" s="1"/>
  <c r="W40" i="44"/>
  <c r="X40" i="44"/>
  <c r="I22" i="44"/>
  <c r="W40" i="45"/>
  <c r="X40" i="45" s="1"/>
  <c r="I22" i="45"/>
  <c r="W25" i="46"/>
  <c r="X25" i="46" s="1"/>
  <c r="I22" i="46"/>
  <c r="I22" i="47"/>
  <c r="W11" i="47"/>
  <c r="X11" i="47" s="1"/>
  <c r="W7" i="47"/>
  <c r="X7" i="47" s="1"/>
  <c r="W47" i="48"/>
  <c r="X47" i="48" s="1"/>
  <c r="W41" i="48"/>
  <c r="X41" i="48"/>
  <c r="W40" i="48"/>
  <c r="X40" i="48" s="1"/>
  <c r="W25" i="48"/>
  <c r="X25" i="48"/>
  <c r="V15" i="48"/>
  <c r="W10" i="48" s="1"/>
  <c r="X10" i="48" s="1"/>
  <c r="I28" i="99"/>
  <c r="V11" i="99"/>
  <c r="V7" i="99"/>
  <c r="V30" i="118"/>
  <c r="V12" i="118"/>
  <c r="V8" i="118"/>
  <c r="K24" i="108"/>
  <c r="K28" i="108"/>
  <c r="K16" i="110"/>
  <c r="K18" i="110" s="1"/>
  <c r="I28" i="117"/>
  <c r="I24" i="117"/>
  <c r="J24" i="117"/>
  <c r="J26" i="117"/>
  <c r="J28" i="117"/>
  <c r="J30" i="117" s="1"/>
  <c r="J24" i="30"/>
  <c r="J26" i="30" s="1"/>
  <c r="J30" i="30" s="1"/>
  <c r="J28" i="30"/>
  <c r="K28" i="16"/>
  <c r="K30" i="16" s="1"/>
  <c r="K24" i="16"/>
  <c r="K26" i="16" s="1"/>
  <c r="W31" i="108"/>
  <c r="X31" i="108"/>
  <c r="W27" i="108"/>
  <c r="X27" i="108" s="1"/>
  <c r="W24" i="108"/>
  <c r="X24" i="108"/>
  <c r="W22" i="108"/>
  <c r="V32" i="108"/>
  <c r="W26" i="108"/>
  <c r="X26" i="108"/>
  <c r="V15" i="108"/>
  <c r="W8" i="108"/>
  <c r="X8" i="108" s="1"/>
  <c r="W44" i="110"/>
  <c r="X44" i="110"/>
  <c r="K24" i="110"/>
  <c r="K28" i="110"/>
  <c r="V15" i="32"/>
  <c r="W6" i="32" s="1"/>
  <c r="X6" i="32" s="1"/>
  <c r="K28" i="17"/>
  <c r="K24" i="17"/>
  <c r="V22" i="99"/>
  <c r="K24" i="99"/>
  <c r="K26" i="99" s="1"/>
  <c r="K30" i="99" s="1"/>
  <c r="K28" i="99"/>
  <c r="V13" i="99"/>
  <c r="V9" i="99"/>
  <c r="I16" i="99"/>
  <c r="I18" i="99"/>
  <c r="I26" i="99"/>
  <c r="I30" i="99" s="1"/>
  <c r="V14" i="118"/>
  <c r="V10" i="118"/>
  <c r="W28" i="108"/>
  <c r="X28" i="108"/>
  <c r="W25" i="108"/>
  <c r="X25" i="108"/>
  <c r="V49" i="109"/>
  <c r="W45" i="109" s="1"/>
  <c r="X45" i="109" s="1"/>
  <c r="W43" i="109"/>
  <c r="X43" i="109" s="1"/>
  <c r="J24" i="109"/>
  <c r="J26" i="109"/>
  <c r="J28" i="109"/>
  <c r="I22" i="109"/>
  <c r="W47" i="110"/>
  <c r="X47" i="110" s="1"/>
  <c r="W46" i="110"/>
  <c r="X46" i="110" s="1"/>
  <c r="V49" i="110"/>
  <c r="W40" i="110" s="1"/>
  <c r="X40" i="110" s="1"/>
  <c r="W48" i="110"/>
  <c r="X48" i="110"/>
  <c r="V32" i="117"/>
  <c r="W24" i="117"/>
  <c r="X24" i="117"/>
  <c r="K28" i="34"/>
  <c r="K24" i="34"/>
  <c r="V32" i="118"/>
  <c r="K24" i="118"/>
  <c r="K26" i="118"/>
  <c r="K28" i="118"/>
  <c r="K30" i="118" s="1"/>
  <c r="I16" i="118"/>
  <c r="I18" i="118" s="1"/>
  <c r="W30" i="108"/>
  <c r="X30" i="108"/>
  <c r="W23" i="108"/>
  <c r="X23" i="108" s="1"/>
  <c r="W9" i="108"/>
  <c r="X9" i="108" s="1"/>
  <c r="V32" i="109"/>
  <c r="W14" i="109"/>
  <c r="X14" i="109" s="1"/>
  <c r="V15" i="109"/>
  <c r="W12" i="109"/>
  <c r="X12" i="109"/>
  <c r="W5" i="109"/>
  <c r="W43" i="110"/>
  <c r="X43" i="110" s="1"/>
  <c r="W42" i="110"/>
  <c r="X42" i="110" s="1"/>
  <c r="V32" i="110"/>
  <c r="W31" i="110"/>
  <c r="X31" i="110" s="1"/>
  <c r="J16" i="110"/>
  <c r="J18" i="110" s="1"/>
  <c r="I16" i="110"/>
  <c r="I18" i="110"/>
  <c r="W28" i="117"/>
  <c r="X28" i="117"/>
  <c r="V15" i="30"/>
  <c r="W6" i="30"/>
  <c r="X6" i="30" s="1"/>
  <c r="V15" i="31"/>
  <c r="W11" i="31"/>
  <c r="X11" i="31" s="1"/>
  <c r="I24" i="34"/>
  <c r="I28" i="34"/>
  <c r="K26" i="34"/>
  <c r="K30" i="34"/>
  <c r="I16" i="117"/>
  <c r="I18" i="117" s="1"/>
  <c r="I26" i="117" s="1"/>
  <c r="I30" i="117" s="1"/>
  <c r="V24" i="30"/>
  <c r="V23" i="31"/>
  <c r="V45" i="32"/>
  <c r="V24" i="32"/>
  <c r="I22" i="32"/>
  <c r="I28" i="32" s="1"/>
  <c r="V48" i="33"/>
  <c r="V46" i="33"/>
  <c r="V44" i="33"/>
  <c r="V42" i="33"/>
  <c r="V40" i="33"/>
  <c r="R14" i="33"/>
  <c r="V14" i="33"/>
  <c r="K16" i="33"/>
  <c r="K18" i="33"/>
  <c r="V46" i="34"/>
  <c r="V25" i="34"/>
  <c r="V47" i="14"/>
  <c r="K16" i="29"/>
  <c r="K18" i="29"/>
  <c r="J28" i="16"/>
  <c r="J24" i="16"/>
  <c r="J26" i="16"/>
  <c r="J30" i="16" s="1"/>
  <c r="K16" i="16"/>
  <c r="K18" i="16"/>
  <c r="K16" i="21"/>
  <c r="K18" i="21"/>
  <c r="W14" i="30"/>
  <c r="X14" i="30" s="1"/>
  <c r="J28" i="31"/>
  <c r="J24" i="31"/>
  <c r="W8" i="32"/>
  <c r="X8" i="32" s="1"/>
  <c r="S9" i="33"/>
  <c r="X28" i="34"/>
  <c r="K28" i="29"/>
  <c r="K24" i="29"/>
  <c r="K26" i="29" s="1"/>
  <c r="K30" i="29" s="1"/>
  <c r="K16" i="17"/>
  <c r="K18" i="17" s="1"/>
  <c r="K26" i="17" s="1"/>
  <c r="K30" i="17" s="1"/>
  <c r="J28" i="15"/>
  <c r="J24" i="15"/>
  <c r="J26" i="15"/>
  <c r="J30" i="15" s="1"/>
  <c r="K16" i="15"/>
  <c r="K18" i="15" s="1"/>
  <c r="J28" i="19"/>
  <c r="J24" i="19"/>
  <c r="J26" i="19"/>
  <c r="J30" i="19"/>
  <c r="J24" i="130"/>
  <c r="J28" i="130"/>
  <c r="K22" i="117"/>
  <c r="V45" i="30"/>
  <c r="V23" i="30"/>
  <c r="V32" i="30"/>
  <c r="V31" i="31"/>
  <c r="V41" i="32"/>
  <c r="S6" i="33"/>
  <c r="V6" i="33" s="1"/>
  <c r="S13" i="33"/>
  <c r="S11" i="33"/>
  <c r="V26" i="33"/>
  <c r="R12" i="33"/>
  <c r="V12" i="33" s="1"/>
  <c r="R8" i="33"/>
  <c r="V8" i="33" s="1"/>
  <c r="I22" i="33"/>
  <c r="E4" i="33"/>
  <c r="I8" i="33"/>
  <c r="V42" i="34"/>
  <c r="J22" i="34"/>
  <c r="V28" i="14"/>
  <c r="I22" i="14"/>
  <c r="W9" i="16"/>
  <c r="X9" i="16" s="1"/>
  <c r="W24" i="17"/>
  <c r="X24" i="17" s="1"/>
  <c r="K16" i="19"/>
  <c r="K18" i="19" s="1"/>
  <c r="J24" i="129"/>
  <c r="J26" i="129" s="1"/>
  <c r="J30" i="129" s="1"/>
  <c r="J28" i="129"/>
  <c r="K22" i="30"/>
  <c r="V49" i="31"/>
  <c r="W45" i="31" s="1"/>
  <c r="X45" i="31" s="1"/>
  <c r="I22" i="31"/>
  <c r="S5" i="33"/>
  <c r="V5" i="33"/>
  <c r="R10" i="33"/>
  <c r="V10" i="33"/>
  <c r="V32" i="34"/>
  <c r="W28" i="34" s="1"/>
  <c r="K16" i="14"/>
  <c r="K18" i="14" s="1"/>
  <c r="V15" i="14"/>
  <c r="W14" i="14" s="1"/>
  <c r="X14" i="14" s="1"/>
  <c r="J28" i="29"/>
  <c r="J24" i="29"/>
  <c r="J26" i="29" s="1"/>
  <c r="W6" i="16"/>
  <c r="X6" i="16" s="1"/>
  <c r="K28" i="15"/>
  <c r="K24" i="15"/>
  <c r="K28" i="19"/>
  <c r="K24" i="19"/>
  <c r="W10" i="19"/>
  <c r="X10" i="19" s="1"/>
  <c r="V15" i="19"/>
  <c r="W6" i="19" s="1"/>
  <c r="X6" i="19" s="1"/>
  <c r="W12" i="19"/>
  <c r="X12" i="19"/>
  <c r="V9" i="34"/>
  <c r="V40" i="14"/>
  <c r="V30" i="14"/>
  <c r="V32" i="29"/>
  <c r="W25" i="29" s="1"/>
  <c r="X25" i="29" s="1"/>
  <c r="I22" i="29"/>
  <c r="V15" i="29"/>
  <c r="W6" i="29"/>
  <c r="X6" i="29" s="1"/>
  <c r="V49" i="17"/>
  <c r="V32" i="17"/>
  <c r="W26" i="17" s="1"/>
  <c r="X26" i="17" s="1"/>
  <c r="W22" i="17"/>
  <c r="I22" i="17"/>
  <c r="V15" i="17"/>
  <c r="V49" i="19"/>
  <c r="W46" i="19" s="1"/>
  <c r="X46" i="19" s="1"/>
  <c r="W39" i="19"/>
  <c r="V32" i="19"/>
  <c r="I22" i="19"/>
  <c r="V25" i="20"/>
  <c r="V5" i="20"/>
  <c r="V134" i="21"/>
  <c r="V45" i="21"/>
  <c r="J16" i="18"/>
  <c r="J18" i="18"/>
  <c r="V11" i="34"/>
  <c r="V7" i="34"/>
  <c r="V48" i="14"/>
  <c r="V29" i="14"/>
  <c r="J22" i="14"/>
  <c r="W5" i="14"/>
  <c r="W31" i="29"/>
  <c r="X31" i="29"/>
  <c r="W26" i="29"/>
  <c r="X26" i="29"/>
  <c r="W41" i="16"/>
  <c r="X41" i="16"/>
  <c r="V49" i="16"/>
  <c r="W44" i="16" s="1"/>
  <c r="X44" i="16" s="1"/>
  <c r="V32" i="16"/>
  <c r="W29" i="16"/>
  <c r="X29" i="16" s="1"/>
  <c r="I22" i="16"/>
  <c r="W5" i="16"/>
  <c r="X5" i="16" s="1"/>
  <c r="V15" i="16"/>
  <c r="W7" i="16" s="1"/>
  <c r="X7" i="16" s="1"/>
  <c r="W31" i="17"/>
  <c r="X31" i="17" s="1"/>
  <c r="V49" i="15"/>
  <c r="W41" i="15" s="1"/>
  <c r="X41" i="15" s="1"/>
  <c r="W44" i="15"/>
  <c r="X44" i="15" s="1"/>
  <c r="V32" i="15"/>
  <c r="W29" i="15" s="1"/>
  <c r="X29" i="15" s="1"/>
  <c r="I22" i="15"/>
  <c r="W5" i="15"/>
  <c r="X5" i="15" s="1"/>
  <c r="V15" i="15"/>
  <c r="W7" i="15" s="1"/>
  <c r="X7" i="15" s="1"/>
  <c r="W47" i="19"/>
  <c r="X47" i="19" s="1"/>
  <c r="W42" i="19"/>
  <c r="X42" i="19"/>
  <c r="V46" i="20"/>
  <c r="K16" i="20"/>
  <c r="K18" i="20" s="1"/>
  <c r="V120" i="21"/>
  <c r="W120" i="21" s="1"/>
  <c r="X120" i="21" s="1"/>
  <c r="I22" i="21"/>
  <c r="K22" i="21"/>
  <c r="W23" i="18"/>
  <c r="X23" i="18"/>
  <c r="V32" i="130"/>
  <c r="W24" i="130" s="1"/>
  <c r="X24" i="130" s="1"/>
  <c r="V29" i="21"/>
  <c r="W41" i="22"/>
  <c r="X41" i="22" s="1"/>
  <c r="V49" i="22"/>
  <c r="I22" i="22"/>
  <c r="V15" i="22"/>
  <c r="W8" i="22" s="1"/>
  <c r="X8" i="22" s="1"/>
  <c r="W26" i="18"/>
  <c r="X26" i="18" s="1"/>
  <c r="W27" i="130"/>
  <c r="X27" i="130"/>
  <c r="V40" i="21"/>
  <c r="V30" i="21"/>
  <c r="V15" i="21"/>
  <c r="W14" i="21"/>
  <c r="X14" i="21"/>
  <c r="W47" i="22"/>
  <c r="X47" i="22" s="1"/>
  <c r="J24" i="22"/>
  <c r="V32" i="18"/>
  <c r="W22" i="18" s="1"/>
  <c r="W31" i="18"/>
  <c r="X31" i="18"/>
  <c r="W29" i="130"/>
  <c r="X29" i="130" s="1"/>
  <c r="W26" i="130"/>
  <c r="X26" i="130" s="1"/>
  <c r="K16" i="22"/>
  <c r="K18" i="22"/>
  <c r="W27" i="18"/>
  <c r="X27" i="18" s="1"/>
  <c r="K28" i="18"/>
  <c r="K24" i="18"/>
  <c r="J22" i="18"/>
  <c r="V15" i="18"/>
  <c r="V15" i="129"/>
  <c r="W10" i="129" s="1"/>
  <c r="X10" i="129" s="1"/>
  <c r="W30" i="130"/>
  <c r="X30" i="130"/>
  <c r="V15" i="11"/>
  <c r="W5" i="11"/>
  <c r="X5" i="11" s="1"/>
  <c r="W9" i="128"/>
  <c r="X9" i="128" s="1"/>
  <c r="W6" i="128"/>
  <c r="X6" i="128" s="1"/>
  <c r="V15" i="128"/>
  <c r="W5" i="128"/>
  <c r="I24" i="12"/>
  <c r="I28" i="12"/>
  <c r="J24" i="12"/>
  <c r="J26" i="12" s="1"/>
  <c r="J30" i="12" s="1"/>
  <c r="J28" i="12"/>
  <c r="K28" i="126"/>
  <c r="K24" i="126"/>
  <c r="W44" i="130"/>
  <c r="X44" i="130" s="1"/>
  <c r="V49" i="130"/>
  <c r="W23" i="130"/>
  <c r="X23" i="130"/>
  <c r="W6" i="130"/>
  <c r="X6" i="130" s="1"/>
  <c r="V15" i="130"/>
  <c r="W7" i="128"/>
  <c r="X7" i="128" s="1"/>
  <c r="V15" i="12"/>
  <c r="I22" i="129"/>
  <c r="W22" i="130"/>
  <c r="X22" i="130" s="1"/>
  <c r="W11" i="128"/>
  <c r="X11" i="128" s="1"/>
  <c r="V49" i="13"/>
  <c r="W41" i="13" s="1"/>
  <c r="X41" i="13" s="1"/>
  <c r="K30" i="2"/>
  <c r="I22" i="18"/>
  <c r="K16" i="18"/>
  <c r="K18" i="18" s="1"/>
  <c r="K26" i="18" s="1"/>
  <c r="K30" i="18" s="1"/>
  <c r="V43" i="129"/>
  <c r="V28" i="129"/>
  <c r="W7" i="129"/>
  <c r="X7" i="129"/>
  <c r="W5" i="129"/>
  <c r="W31" i="130"/>
  <c r="X31" i="130" s="1"/>
  <c r="K28" i="130"/>
  <c r="K30" i="130" s="1"/>
  <c r="I24" i="130"/>
  <c r="I26" i="130"/>
  <c r="I30" i="130"/>
  <c r="W11" i="130"/>
  <c r="X11" i="130" s="1"/>
  <c r="J16" i="130"/>
  <c r="J18" i="130" s="1"/>
  <c r="J26" i="130" s="1"/>
  <c r="J30" i="130" s="1"/>
  <c r="W9" i="11"/>
  <c r="X9" i="11" s="1"/>
  <c r="W6" i="11"/>
  <c r="X6" i="11"/>
  <c r="W13" i="128"/>
  <c r="X13" i="128"/>
  <c r="V49" i="126"/>
  <c r="W46" i="126" s="1"/>
  <c r="V44" i="11"/>
  <c r="V22" i="11"/>
  <c r="K22" i="11"/>
  <c r="I16" i="11"/>
  <c r="I18" i="11" s="1"/>
  <c r="I26" i="11" s="1"/>
  <c r="V48" i="127"/>
  <c r="V40" i="127"/>
  <c r="V30" i="127"/>
  <c r="V29" i="127"/>
  <c r="V44" i="128"/>
  <c r="V22" i="128"/>
  <c r="K22" i="128"/>
  <c r="I16" i="128"/>
  <c r="I18" i="128"/>
  <c r="V48" i="12"/>
  <c r="V40" i="12"/>
  <c r="V30" i="12"/>
  <c r="V29" i="12"/>
  <c r="W27" i="13"/>
  <c r="X27" i="13" s="1"/>
  <c r="K22" i="13"/>
  <c r="I22" i="13"/>
  <c r="V9" i="13"/>
  <c r="I24" i="125"/>
  <c r="I28" i="125"/>
  <c r="X46" i="126"/>
  <c r="J16" i="2"/>
  <c r="J18" i="2"/>
  <c r="W12" i="11"/>
  <c r="X12" i="11"/>
  <c r="W10" i="11"/>
  <c r="X10" i="11" s="1"/>
  <c r="W14" i="128"/>
  <c r="X14" i="128" s="1"/>
  <c r="W12" i="128"/>
  <c r="X12" i="128"/>
  <c r="W10" i="128"/>
  <c r="X10" i="128"/>
  <c r="W8" i="128"/>
  <c r="X8" i="128"/>
  <c r="W48" i="13"/>
  <c r="X48" i="13" s="1"/>
  <c r="V32" i="13"/>
  <c r="W28" i="13" s="1"/>
  <c r="X28" i="13" s="1"/>
  <c r="W24" i="13"/>
  <c r="X24" i="13"/>
  <c r="I16" i="13"/>
  <c r="I18" i="13" s="1"/>
  <c r="I24" i="126"/>
  <c r="I28" i="126"/>
  <c r="K24" i="2"/>
  <c r="K26" i="2" s="1"/>
  <c r="K28" i="2"/>
  <c r="V48" i="11"/>
  <c r="V40" i="11"/>
  <c r="V49" i="11"/>
  <c r="V30" i="11"/>
  <c r="V29" i="11"/>
  <c r="J28" i="11"/>
  <c r="V44" i="127"/>
  <c r="V22" i="127"/>
  <c r="I16" i="127"/>
  <c r="I18" i="127"/>
  <c r="V48" i="128"/>
  <c r="V40" i="128"/>
  <c r="V30" i="128"/>
  <c r="V32" i="128" s="1"/>
  <c r="V29" i="128"/>
  <c r="J28" i="128"/>
  <c r="J30" i="128" s="1"/>
  <c r="V44" i="12"/>
  <c r="V22" i="12"/>
  <c r="I16" i="12"/>
  <c r="I18" i="12" s="1"/>
  <c r="I26" i="12"/>
  <c r="I30" i="12" s="1"/>
  <c r="W29" i="13"/>
  <c r="X29" i="13" s="1"/>
  <c r="V13" i="13"/>
  <c r="V29" i="125"/>
  <c r="W27" i="125"/>
  <c r="X27" i="125" s="1"/>
  <c r="W47" i="126"/>
  <c r="X47" i="126" s="1"/>
  <c r="V14" i="13"/>
  <c r="V12" i="13"/>
  <c r="V10" i="13"/>
  <c r="V8" i="13"/>
  <c r="V13" i="125"/>
  <c r="V11" i="125"/>
  <c r="V9" i="125"/>
  <c r="V7" i="125"/>
  <c r="V15" i="125" s="1"/>
  <c r="W9" i="125" s="1"/>
  <c r="X9" i="125" s="1"/>
  <c r="V14" i="126"/>
  <c r="J24" i="39"/>
  <c r="J28" i="39"/>
  <c r="W22" i="125"/>
  <c r="V32" i="125"/>
  <c r="K22" i="125"/>
  <c r="I16" i="125"/>
  <c r="I18" i="125"/>
  <c r="I26" i="125" s="1"/>
  <c r="I30" i="125" s="1"/>
  <c r="W48" i="126"/>
  <c r="X48" i="126"/>
  <c r="W40" i="126"/>
  <c r="X40" i="126" s="1"/>
  <c r="I22" i="2"/>
  <c r="I22" i="39"/>
  <c r="J16" i="39"/>
  <c r="J18" i="39" s="1"/>
  <c r="J16" i="122"/>
  <c r="J18" i="122" s="1"/>
  <c r="J26" i="122" s="1"/>
  <c r="J30" i="122" s="1"/>
  <c r="W8" i="106"/>
  <c r="X8" i="106" s="1"/>
  <c r="J16" i="106"/>
  <c r="J18" i="106" s="1"/>
  <c r="J26" i="106" s="1"/>
  <c r="V15" i="106"/>
  <c r="J28" i="113"/>
  <c r="J24" i="113"/>
  <c r="K28" i="121"/>
  <c r="K24" i="121"/>
  <c r="K26" i="121"/>
  <c r="K30" i="121" s="1"/>
  <c r="I16" i="126"/>
  <c r="I18" i="126" s="1"/>
  <c r="I26" i="126" s="1"/>
  <c r="I30" i="126" s="1"/>
  <c r="I16" i="39"/>
  <c r="I18" i="39" s="1"/>
  <c r="V15" i="122"/>
  <c r="W5" i="122"/>
  <c r="X5" i="122" s="1"/>
  <c r="V45" i="2"/>
  <c r="K16" i="122"/>
  <c r="K18" i="122"/>
  <c r="J28" i="106"/>
  <c r="J24" i="106"/>
  <c r="W6" i="106"/>
  <c r="J22" i="114"/>
  <c r="W47" i="41"/>
  <c r="X47" i="41" s="1"/>
  <c r="V49" i="41"/>
  <c r="W48" i="41" s="1"/>
  <c r="X48" i="41" s="1"/>
  <c r="J28" i="42"/>
  <c r="J24" i="42"/>
  <c r="V31" i="2"/>
  <c r="V14" i="2"/>
  <c r="V24" i="39"/>
  <c r="V23" i="39"/>
  <c r="V24" i="122"/>
  <c r="I22" i="122"/>
  <c r="V46" i="113"/>
  <c r="K22" i="113"/>
  <c r="K24" i="113" s="1"/>
  <c r="V26" i="114"/>
  <c r="I16" i="114"/>
  <c r="I18" i="114" s="1"/>
  <c r="V22" i="121"/>
  <c r="V26" i="106"/>
  <c r="V25" i="106"/>
  <c r="K16" i="106"/>
  <c r="K18" i="106" s="1"/>
  <c r="V42" i="113"/>
  <c r="I22" i="113"/>
  <c r="I28" i="113" s="1"/>
  <c r="J16" i="113"/>
  <c r="J18" i="113"/>
  <c r="V5" i="113"/>
  <c r="I16" i="121"/>
  <c r="I18" i="121" s="1"/>
  <c r="K28" i="43"/>
  <c r="V46" i="106"/>
  <c r="V26" i="113"/>
  <c r="V25" i="113"/>
  <c r="K16" i="113"/>
  <c r="K18" i="113" s="1"/>
  <c r="V42" i="114"/>
  <c r="V49" i="114" s="1"/>
  <c r="I22" i="114"/>
  <c r="I28" i="114" s="1"/>
  <c r="V14" i="114"/>
  <c r="I13" i="114"/>
  <c r="K12" i="114"/>
  <c r="V10" i="114"/>
  <c r="V15" i="114" s="1"/>
  <c r="I9" i="114"/>
  <c r="K8" i="114"/>
  <c r="J16" i="114"/>
  <c r="J18" i="114"/>
  <c r="V46" i="121"/>
  <c r="V14" i="121"/>
  <c r="V12" i="121"/>
  <c r="V10" i="121"/>
  <c r="V8" i="121"/>
  <c r="W43" i="41"/>
  <c r="X43" i="41"/>
  <c r="W8" i="40"/>
  <c r="X8" i="40" s="1"/>
  <c r="W44" i="41"/>
  <c r="X44" i="41" s="1"/>
  <c r="I22" i="41"/>
  <c r="V49" i="42"/>
  <c r="J16" i="42"/>
  <c r="J18" i="42"/>
  <c r="J16" i="43"/>
  <c r="J18" i="43"/>
  <c r="V15" i="43"/>
  <c r="W8" i="43" s="1"/>
  <c r="X8" i="43" s="1"/>
  <c r="W11" i="43"/>
  <c r="X11" i="43" s="1"/>
  <c r="V28" i="41"/>
  <c r="V27" i="41"/>
  <c r="I22" i="42"/>
  <c r="V46" i="40"/>
  <c r="J28" i="40"/>
  <c r="J24" i="40"/>
  <c r="V28" i="42"/>
  <c r="V27" i="42"/>
  <c r="K16" i="42"/>
  <c r="K18" i="42"/>
  <c r="W6" i="43"/>
  <c r="X6" i="43"/>
  <c r="V46" i="43"/>
  <c r="V26" i="40"/>
  <c r="V25" i="40"/>
  <c r="K16" i="40"/>
  <c r="K18" i="40" s="1"/>
  <c r="V26" i="43"/>
  <c r="V25" i="43"/>
  <c r="K16" i="43"/>
  <c r="K18" i="43" s="1"/>
  <c r="K26" i="43" s="1"/>
  <c r="J16" i="40"/>
  <c r="J18" i="40" s="1"/>
  <c r="J26" i="40" s="1"/>
  <c r="J30" i="40" s="1"/>
  <c r="W5" i="40"/>
  <c r="V15" i="40"/>
  <c r="W11" i="40" s="1"/>
  <c r="X11" i="40" s="1"/>
  <c r="J26" i="131"/>
  <c r="J30" i="131" s="1"/>
  <c r="J30" i="132"/>
  <c r="I28" i="132"/>
  <c r="I24" i="132"/>
  <c r="I26" i="132" s="1"/>
  <c r="I30" i="132"/>
  <c r="I28" i="131"/>
  <c r="I24" i="131"/>
  <c r="I26" i="131" s="1"/>
  <c r="W48" i="114"/>
  <c r="X48" i="114" s="1"/>
  <c r="W44" i="114"/>
  <c r="X44" i="114" s="1"/>
  <c r="W39" i="114"/>
  <c r="X22" i="9"/>
  <c r="X22" i="1"/>
  <c r="X22" i="54"/>
  <c r="W31" i="30"/>
  <c r="X31" i="30" s="1"/>
  <c r="W26" i="30"/>
  <c r="X26" i="30" s="1"/>
  <c r="W30" i="30"/>
  <c r="X30" i="30"/>
  <c r="W25" i="30"/>
  <c r="X25" i="30"/>
  <c r="W22" i="30"/>
  <c r="W28" i="30"/>
  <c r="X28" i="30" s="1"/>
  <c r="W29" i="30"/>
  <c r="X29" i="30" s="1"/>
  <c r="W27" i="30"/>
  <c r="X27" i="30" s="1"/>
  <c r="W47" i="11"/>
  <c r="X47" i="11" s="1"/>
  <c r="W41" i="11"/>
  <c r="X41" i="11"/>
  <c r="W46" i="11"/>
  <c r="X46" i="11" s="1"/>
  <c r="W23" i="119"/>
  <c r="X23" i="119" s="1"/>
  <c r="W24" i="119"/>
  <c r="X24" i="119"/>
  <c r="W31" i="119"/>
  <c r="X31" i="119"/>
  <c r="W26" i="119"/>
  <c r="X26" i="119" s="1"/>
  <c r="W29" i="119"/>
  <c r="X29" i="119" s="1"/>
  <c r="W30" i="119"/>
  <c r="X30" i="119"/>
  <c r="W27" i="119"/>
  <c r="X27" i="119"/>
  <c r="W22" i="119"/>
  <c r="W25" i="119"/>
  <c r="X25" i="119" s="1"/>
  <c r="W40" i="111"/>
  <c r="X40" i="111" s="1"/>
  <c r="W47" i="111"/>
  <c r="X47" i="111"/>
  <c r="W43" i="111"/>
  <c r="X43" i="111" s="1"/>
  <c r="W41" i="111"/>
  <c r="X41" i="111" s="1"/>
  <c r="W46" i="4"/>
  <c r="X46" i="4"/>
  <c r="W42" i="4"/>
  <c r="X42" i="4"/>
  <c r="W48" i="4"/>
  <c r="X48" i="4" s="1"/>
  <c r="W43" i="4"/>
  <c r="X43" i="4"/>
  <c r="W41" i="4"/>
  <c r="X41" i="4"/>
  <c r="W47" i="4"/>
  <c r="X47" i="4" s="1"/>
  <c r="W40" i="4"/>
  <c r="X40" i="4" s="1"/>
  <c r="W45" i="4"/>
  <c r="X45" i="4"/>
  <c r="W39" i="4"/>
  <c r="W41" i="1"/>
  <c r="X41" i="1" s="1"/>
  <c r="W46" i="1"/>
  <c r="X46" i="1" s="1"/>
  <c r="W42" i="1"/>
  <c r="X42" i="1" s="1"/>
  <c r="W39" i="1"/>
  <c r="W47" i="1"/>
  <c r="X47" i="1"/>
  <c r="W43" i="1"/>
  <c r="X43" i="1" s="1"/>
  <c r="W45" i="1"/>
  <c r="X45" i="1" s="1"/>
  <c r="W8" i="53"/>
  <c r="X8" i="53"/>
  <c r="W12" i="53"/>
  <c r="X12" i="53"/>
  <c r="W6" i="53"/>
  <c r="X6" i="53"/>
  <c r="W14" i="53"/>
  <c r="X14" i="53" s="1"/>
  <c r="W10" i="53"/>
  <c r="X10" i="53"/>
  <c r="W5" i="53"/>
  <c r="W7" i="40"/>
  <c r="X7" i="40" s="1"/>
  <c r="W14" i="40"/>
  <c r="X14" i="40" s="1"/>
  <c r="W9" i="40"/>
  <c r="X9" i="40" s="1"/>
  <c r="W40" i="42"/>
  <c r="X40" i="42" s="1"/>
  <c r="W45" i="42"/>
  <c r="X45" i="42" s="1"/>
  <c r="I24" i="114"/>
  <c r="I26" i="114" s="1"/>
  <c r="I30" i="114" s="1"/>
  <c r="W41" i="41"/>
  <c r="X41" i="41" s="1"/>
  <c r="W7" i="106"/>
  <c r="X7" i="106" s="1"/>
  <c r="W11" i="106"/>
  <c r="X11" i="106" s="1"/>
  <c r="W10" i="106"/>
  <c r="X10" i="106" s="1"/>
  <c r="W14" i="106"/>
  <c r="X14" i="106" s="1"/>
  <c r="W31" i="125"/>
  <c r="X31" i="125" s="1"/>
  <c r="W24" i="125"/>
  <c r="X24" i="125" s="1"/>
  <c r="W25" i="125"/>
  <c r="X25" i="125" s="1"/>
  <c r="W23" i="125"/>
  <c r="X23" i="125" s="1"/>
  <c r="K28" i="13"/>
  <c r="K24" i="13"/>
  <c r="K26" i="13" s="1"/>
  <c r="K30" i="13" s="1"/>
  <c r="X5" i="129"/>
  <c r="W30" i="125"/>
  <c r="X30" i="125"/>
  <c r="W11" i="129"/>
  <c r="X11" i="129"/>
  <c r="X5" i="128"/>
  <c r="W15" i="128"/>
  <c r="W9" i="129"/>
  <c r="X9" i="129" s="1"/>
  <c r="W28" i="125"/>
  <c r="X28" i="125"/>
  <c r="W8" i="21"/>
  <c r="X8" i="21" s="1"/>
  <c r="W13" i="129"/>
  <c r="X13" i="129"/>
  <c r="W6" i="18"/>
  <c r="X6" i="18" s="1"/>
  <c r="I24" i="22"/>
  <c r="I26" i="22"/>
  <c r="I28" i="22"/>
  <c r="W14" i="22"/>
  <c r="X14" i="22" s="1"/>
  <c r="W6" i="21"/>
  <c r="X6" i="21" s="1"/>
  <c r="J24" i="14"/>
  <c r="J26" i="14"/>
  <c r="J30" i="14" s="1"/>
  <c r="J28" i="14"/>
  <c r="W44" i="22"/>
  <c r="X44" i="22" s="1"/>
  <c r="W29" i="19"/>
  <c r="X29" i="19" s="1"/>
  <c r="W26" i="15"/>
  <c r="X26" i="15"/>
  <c r="W47" i="15"/>
  <c r="X47" i="15" s="1"/>
  <c r="X22" i="17"/>
  <c r="W26" i="16"/>
  <c r="X26" i="16"/>
  <c r="W47" i="16"/>
  <c r="X47" i="16"/>
  <c r="W22" i="29"/>
  <c r="W29" i="29"/>
  <c r="X29" i="29" s="1"/>
  <c r="W30" i="18"/>
  <c r="X30" i="18" s="1"/>
  <c r="W13" i="15"/>
  <c r="X13" i="15"/>
  <c r="W26" i="34"/>
  <c r="X26" i="34" s="1"/>
  <c r="W29" i="34"/>
  <c r="X29" i="34"/>
  <c r="W11" i="21"/>
  <c r="X11" i="21" s="1"/>
  <c r="W23" i="15"/>
  <c r="X23" i="15" s="1"/>
  <c r="W14" i="17"/>
  <c r="X14" i="17" s="1"/>
  <c r="W24" i="16"/>
  <c r="X24" i="16" s="1"/>
  <c r="I24" i="14"/>
  <c r="I26" i="14" s="1"/>
  <c r="I30" i="14"/>
  <c r="I28" i="14"/>
  <c r="J24" i="34"/>
  <c r="J28" i="34"/>
  <c r="I28" i="33"/>
  <c r="I24" i="33"/>
  <c r="W43" i="19"/>
  <c r="X43" i="19" s="1"/>
  <c r="W43" i="15"/>
  <c r="X43" i="15"/>
  <c r="W27" i="16"/>
  <c r="X27" i="16" s="1"/>
  <c r="W13" i="14"/>
  <c r="X13" i="14" s="1"/>
  <c r="W7" i="21"/>
  <c r="X7" i="21"/>
  <c r="W6" i="15"/>
  <c r="X6" i="15" s="1"/>
  <c r="W43" i="16"/>
  <c r="X43" i="16"/>
  <c r="W13" i="30"/>
  <c r="X13" i="30"/>
  <c r="W40" i="19"/>
  <c r="X40" i="19"/>
  <c r="W30" i="34"/>
  <c r="X30" i="34"/>
  <c r="W46" i="31"/>
  <c r="X46" i="31" s="1"/>
  <c r="W9" i="109"/>
  <c r="X9" i="109"/>
  <c r="W24" i="109"/>
  <c r="X24" i="109"/>
  <c r="W39" i="109"/>
  <c r="W30" i="17"/>
  <c r="X30" i="17" s="1"/>
  <c r="W10" i="31"/>
  <c r="X10" i="31" s="1"/>
  <c r="W29" i="117"/>
  <c r="X29" i="117" s="1"/>
  <c r="W11" i="109"/>
  <c r="X11" i="109" s="1"/>
  <c r="W26" i="109"/>
  <c r="X26" i="109" s="1"/>
  <c r="W9" i="32"/>
  <c r="X9" i="32" s="1"/>
  <c r="W12" i="30"/>
  <c r="X12" i="30" s="1"/>
  <c r="W41" i="110"/>
  <c r="X41" i="110"/>
  <c r="W42" i="109"/>
  <c r="X42" i="109" s="1"/>
  <c r="X22" i="108"/>
  <c r="W29" i="17"/>
  <c r="X29" i="17"/>
  <c r="W24" i="110"/>
  <c r="X24" i="110"/>
  <c r="W39" i="110"/>
  <c r="W8" i="109"/>
  <c r="X8" i="109"/>
  <c r="W41" i="109"/>
  <c r="X41" i="109" s="1"/>
  <c r="W12" i="108"/>
  <c r="X12" i="108" s="1"/>
  <c r="W8" i="48"/>
  <c r="X8" i="48" s="1"/>
  <c r="W23" i="101"/>
  <c r="X23" i="101" s="1"/>
  <c r="W24" i="101"/>
  <c r="X24" i="101" s="1"/>
  <c r="W31" i="101"/>
  <c r="X31" i="101" s="1"/>
  <c r="I24" i="10"/>
  <c r="I28" i="10"/>
  <c r="W30" i="10"/>
  <c r="X30" i="10" s="1"/>
  <c r="V15" i="111"/>
  <c r="W8" i="47"/>
  <c r="X8" i="47"/>
  <c r="J30" i="44"/>
  <c r="W8" i="98"/>
  <c r="X8" i="98" s="1"/>
  <c r="W12" i="97"/>
  <c r="X12" i="97"/>
  <c r="W26" i="8"/>
  <c r="X26" i="8" s="1"/>
  <c r="W14" i="48"/>
  <c r="X14" i="48" s="1"/>
  <c r="W48" i="48"/>
  <c r="X48" i="48" s="1"/>
  <c r="K28" i="47"/>
  <c r="K24" i="47"/>
  <c r="W9" i="46"/>
  <c r="X9" i="46" s="1"/>
  <c r="K28" i="45"/>
  <c r="K24" i="45"/>
  <c r="K26" i="45"/>
  <c r="K30" i="45" s="1"/>
  <c r="W48" i="44"/>
  <c r="X48" i="44" s="1"/>
  <c r="W9" i="98"/>
  <c r="X9" i="98" s="1"/>
  <c r="W48" i="98"/>
  <c r="X48" i="98" s="1"/>
  <c r="K28" i="97"/>
  <c r="K24" i="97"/>
  <c r="K26" i="97"/>
  <c r="K30" i="97" s="1"/>
  <c r="W9" i="100"/>
  <c r="X9" i="100" s="1"/>
  <c r="W29" i="101"/>
  <c r="X29" i="101" s="1"/>
  <c r="I24" i="9"/>
  <c r="I28" i="9"/>
  <c r="W30" i="9"/>
  <c r="X30" i="9" s="1"/>
  <c r="W25" i="10"/>
  <c r="X25" i="10" s="1"/>
  <c r="W8" i="111"/>
  <c r="X8" i="111" s="1"/>
  <c r="W7" i="48"/>
  <c r="X7" i="48"/>
  <c r="W22" i="48"/>
  <c r="W29" i="48"/>
  <c r="X29" i="48" s="1"/>
  <c r="W14" i="47"/>
  <c r="X14" i="47"/>
  <c r="W10" i="46"/>
  <c r="X10" i="46" s="1"/>
  <c r="W43" i="45"/>
  <c r="X43" i="45"/>
  <c r="W10" i="98"/>
  <c r="X10" i="98" s="1"/>
  <c r="W46" i="98"/>
  <c r="X46" i="98" s="1"/>
  <c r="W22" i="100"/>
  <c r="W29" i="100"/>
  <c r="X29" i="100"/>
  <c r="W26" i="9"/>
  <c r="X26" i="9"/>
  <c r="W27" i="1"/>
  <c r="X27" i="1" s="1"/>
  <c r="K28" i="107"/>
  <c r="K24" i="107"/>
  <c r="W39" i="28"/>
  <c r="W28" i="3"/>
  <c r="X28" i="3"/>
  <c r="K28" i="6"/>
  <c r="K24" i="6"/>
  <c r="W9" i="53"/>
  <c r="X9" i="53"/>
  <c r="J28" i="120"/>
  <c r="J24" i="120"/>
  <c r="J26" i="120" s="1"/>
  <c r="J30" i="120" s="1"/>
  <c r="W40" i="28"/>
  <c r="X40" i="28" s="1"/>
  <c r="W26" i="27"/>
  <c r="X26" i="27"/>
  <c r="W26" i="25"/>
  <c r="X26" i="25"/>
  <c r="W40" i="3"/>
  <c r="X40" i="3" s="1"/>
  <c r="W26" i="7"/>
  <c r="X26" i="7" s="1"/>
  <c r="W44" i="1"/>
  <c r="X44" i="1" s="1"/>
  <c r="J26" i="112"/>
  <c r="J30" i="112"/>
  <c r="K28" i="120"/>
  <c r="K24" i="120"/>
  <c r="K28" i="27"/>
  <c r="K24" i="27"/>
  <c r="K26" i="27"/>
  <c r="K28" i="25"/>
  <c r="K24" i="25"/>
  <c r="K28" i="7"/>
  <c r="K24" i="7"/>
  <c r="K26" i="7"/>
  <c r="K28" i="5"/>
  <c r="K24" i="5"/>
  <c r="W24" i="3"/>
  <c r="X24" i="3" s="1"/>
  <c r="W26" i="1"/>
  <c r="X26" i="1" s="1"/>
  <c r="J24" i="54"/>
  <c r="J26" i="54"/>
  <c r="J30" i="54"/>
  <c r="J28" i="54"/>
  <c r="W25" i="54"/>
  <c r="X25" i="54" s="1"/>
  <c r="W41" i="56"/>
  <c r="X41" i="56" s="1"/>
  <c r="I28" i="50"/>
  <c r="I24" i="50"/>
  <c r="I26" i="50"/>
  <c r="I30" i="50"/>
  <c r="W5" i="38"/>
  <c r="W27" i="49"/>
  <c r="X27" i="49" s="1"/>
  <c r="W28" i="49"/>
  <c r="X28" i="49"/>
  <c r="I28" i="116"/>
  <c r="I24" i="116"/>
  <c r="W24" i="7"/>
  <c r="X24" i="7" s="1"/>
  <c r="W28" i="1"/>
  <c r="X28" i="1" s="1"/>
  <c r="W45" i="57"/>
  <c r="X45" i="57" s="1"/>
  <c r="W44" i="56"/>
  <c r="X44" i="56" s="1"/>
  <c r="W13" i="23"/>
  <c r="X13" i="23" s="1"/>
  <c r="W45" i="23"/>
  <c r="X45" i="23" s="1"/>
  <c r="W11" i="38"/>
  <c r="X11" i="38"/>
  <c r="W9" i="36"/>
  <c r="X9" i="36"/>
  <c r="W29" i="49"/>
  <c r="X29" i="49"/>
  <c r="W11" i="116"/>
  <c r="X11" i="116"/>
  <c r="W41" i="3"/>
  <c r="X41" i="3"/>
  <c r="K28" i="53"/>
  <c r="K24" i="53"/>
  <c r="K26" i="53" s="1"/>
  <c r="W8" i="104"/>
  <c r="X8" i="104" s="1"/>
  <c r="W46" i="104"/>
  <c r="X46" i="104" s="1"/>
  <c r="W40" i="57"/>
  <c r="X40" i="57" s="1"/>
  <c r="W24" i="54"/>
  <c r="X24" i="54" s="1"/>
  <c r="W42" i="56"/>
  <c r="X42" i="56" s="1"/>
  <c r="I28" i="36"/>
  <c r="I24" i="36"/>
  <c r="W31" i="49"/>
  <c r="X31" i="49"/>
  <c r="K24" i="116"/>
  <c r="K26" i="116" s="1"/>
  <c r="K30" i="116" s="1"/>
  <c r="K28" i="116"/>
  <c r="W44" i="116"/>
  <c r="X44" i="116"/>
  <c r="W45" i="3"/>
  <c r="X45" i="3" s="1"/>
  <c r="W8" i="57"/>
  <c r="X8" i="57"/>
  <c r="W14" i="57"/>
  <c r="X14" i="57"/>
  <c r="W26" i="56"/>
  <c r="X26" i="56" s="1"/>
  <c r="W48" i="56"/>
  <c r="X48" i="56"/>
  <c r="J26" i="23"/>
  <c r="J30" i="23" s="1"/>
  <c r="W14" i="23"/>
  <c r="X14" i="23" s="1"/>
  <c r="W8" i="38"/>
  <c r="X8" i="38" s="1"/>
  <c r="W41" i="37"/>
  <c r="X41" i="37"/>
  <c r="W10" i="36"/>
  <c r="X10" i="36" s="1"/>
  <c r="W23" i="49"/>
  <c r="X23" i="49" s="1"/>
  <c r="W7" i="116"/>
  <c r="X7" i="116" s="1"/>
  <c r="V32" i="39"/>
  <c r="W24" i="39" s="1"/>
  <c r="X24" i="39" s="1"/>
  <c r="W10" i="122"/>
  <c r="X10" i="122" s="1"/>
  <c r="W14" i="122"/>
  <c r="X14" i="122"/>
  <c r="W13" i="122"/>
  <c r="X13" i="122"/>
  <c r="W6" i="122"/>
  <c r="X6" i="122"/>
  <c r="W9" i="122"/>
  <c r="X9" i="122" s="1"/>
  <c r="W12" i="122"/>
  <c r="X12" i="122"/>
  <c r="J30" i="106"/>
  <c r="W8" i="122"/>
  <c r="X8" i="122" s="1"/>
  <c r="I28" i="39"/>
  <c r="I24" i="39"/>
  <c r="I26" i="39" s="1"/>
  <c r="I30" i="39" s="1"/>
  <c r="I28" i="2"/>
  <c r="I24" i="2"/>
  <c r="I26" i="2" s="1"/>
  <c r="I30" i="2" s="1"/>
  <c r="X22" i="125"/>
  <c r="W9" i="106"/>
  <c r="X9" i="106" s="1"/>
  <c r="K28" i="128"/>
  <c r="K24" i="128"/>
  <c r="K26" i="128" s="1"/>
  <c r="K28" i="11"/>
  <c r="K24" i="11"/>
  <c r="K26" i="11"/>
  <c r="K30" i="11" s="1"/>
  <c r="W45" i="126"/>
  <c r="X45" i="126" s="1"/>
  <c r="W42" i="126"/>
  <c r="X42" i="126" s="1"/>
  <c r="I24" i="18"/>
  <c r="I28" i="18"/>
  <c r="J28" i="18"/>
  <c r="J24" i="18"/>
  <c r="J26" i="18" s="1"/>
  <c r="X22" i="18"/>
  <c r="I24" i="15"/>
  <c r="I28" i="15"/>
  <c r="I24" i="16"/>
  <c r="I26" i="16" s="1"/>
  <c r="I28" i="16"/>
  <c r="X39" i="19"/>
  <c r="W28" i="15"/>
  <c r="X28" i="15" s="1"/>
  <c r="W7" i="17"/>
  <c r="X7" i="17" s="1"/>
  <c r="W9" i="17"/>
  <c r="X9" i="17" s="1"/>
  <c r="W11" i="17"/>
  <c r="X11" i="17"/>
  <c r="W28" i="16"/>
  <c r="X28" i="16"/>
  <c r="W7" i="29"/>
  <c r="X7" i="29"/>
  <c r="W9" i="29"/>
  <c r="X9" i="29" s="1"/>
  <c r="W11" i="29"/>
  <c r="X11" i="29"/>
  <c r="W13" i="29"/>
  <c r="X13" i="29"/>
  <c r="W41" i="130"/>
  <c r="X41" i="130" s="1"/>
  <c r="W8" i="29"/>
  <c r="X8" i="29" s="1"/>
  <c r="W44" i="19"/>
  <c r="X44" i="19"/>
  <c r="W27" i="15"/>
  <c r="X27" i="15" s="1"/>
  <c r="K28" i="117"/>
  <c r="K24" i="117"/>
  <c r="K26" i="117" s="1"/>
  <c r="K30" i="117"/>
  <c r="W29" i="18"/>
  <c r="X29" i="18"/>
  <c r="W45" i="16"/>
  <c r="X45" i="16" s="1"/>
  <c r="W46" i="15"/>
  <c r="X46" i="15" s="1"/>
  <c r="W42" i="31"/>
  <c r="X42" i="31"/>
  <c r="W24" i="30"/>
  <c r="X24" i="30"/>
  <c r="W40" i="15"/>
  <c r="X40" i="15" s="1"/>
  <c r="V49" i="34"/>
  <c r="W42" i="34" s="1"/>
  <c r="X42" i="34" s="1"/>
  <c r="W48" i="31"/>
  <c r="X48" i="31"/>
  <c r="X5" i="109"/>
  <c r="W48" i="16"/>
  <c r="X48" i="16" s="1"/>
  <c r="W39" i="31"/>
  <c r="W31" i="117"/>
  <c r="X31" i="117" s="1"/>
  <c r="I28" i="109"/>
  <c r="I24" i="109"/>
  <c r="I26" i="109" s="1"/>
  <c r="I30" i="109" s="1"/>
  <c r="W40" i="31"/>
  <c r="X40" i="31" s="1"/>
  <c r="W26" i="117"/>
  <c r="X26" i="117" s="1"/>
  <c r="W44" i="109"/>
  <c r="X44" i="109"/>
  <c r="W6" i="31"/>
  <c r="X6" i="31" s="1"/>
  <c r="K26" i="110"/>
  <c r="K30" i="110" s="1"/>
  <c r="W26" i="110"/>
  <c r="X26" i="110" s="1"/>
  <c r="W45" i="110"/>
  <c r="X45" i="110"/>
  <c r="W13" i="109"/>
  <c r="X13" i="109" s="1"/>
  <c r="W46" i="109"/>
  <c r="X46" i="109" s="1"/>
  <c r="W12" i="48"/>
  <c r="X12" i="48"/>
  <c r="I24" i="8"/>
  <c r="I28" i="8"/>
  <c r="W22" i="10"/>
  <c r="W29" i="112"/>
  <c r="X29" i="112" s="1"/>
  <c r="W6" i="48"/>
  <c r="X6" i="48"/>
  <c r="W12" i="47"/>
  <c r="X12" i="47" s="1"/>
  <c r="W12" i="46"/>
  <c r="X12" i="46"/>
  <c r="J30" i="45"/>
  <c r="W12" i="98"/>
  <c r="X12" i="98"/>
  <c r="W26" i="101"/>
  <c r="X26" i="101"/>
  <c r="J30" i="10"/>
  <c r="W39" i="48"/>
  <c r="W6" i="47"/>
  <c r="X6" i="47" s="1"/>
  <c r="W13" i="46"/>
  <c r="X13" i="46" s="1"/>
  <c r="W39" i="44"/>
  <c r="W13" i="98"/>
  <c r="X13" i="98" s="1"/>
  <c r="W39" i="98"/>
  <c r="W6" i="97"/>
  <c r="X6" i="97"/>
  <c r="W13" i="100"/>
  <c r="X13" i="100"/>
  <c r="I24" i="102"/>
  <c r="I28" i="102"/>
  <c r="W25" i="8"/>
  <c r="X25" i="8" s="1"/>
  <c r="W27" i="112"/>
  <c r="X27" i="112" s="1"/>
  <c r="W12" i="111"/>
  <c r="X12" i="111" s="1"/>
  <c r="W11" i="48"/>
  <c r="X11" i="48" s="1"/>
  <c r="W43" i="48"/>
  <c r="X43" i="48" s="1"/>
  <c r="W14" i="46"/>
  <c r="X14" i="46"/>
  <c r="W46" i="45"/>
  <c r="X46" i="45"/>
  <c r="W43" i="44"/>
  <c r="X43" i="44"/>
  <c r="W14" i="98"/>
  <c r="X14" i="98" s="1"/>
  <c r="W10" i="97"/>
  <c r="X10" i="97" s="1"/>
  <c r="J30" i="119"/>
  <c r="K28" i="111"/>
  <c r="K24" i="111"/>
  <c r="K26" i="111"/>
  <c r="K28" i="28"/>
  <c r="K24" i="28"/>
  <c r="W30" i="3"/>
  <c r="X30" i="3" s="1"/>
  <c r="W13" i="53"/>
  <c r="X13" i="53"/>
  <c r="I26" i="111"/>
  <c r="I30" i="111" s="1"/>
  <c r="W42" i="28"/>
  <c r="X42" i="28"/>
  <c r="W22" i="27"/>
  <c r="I24" i="26"/>
  <c r="I26" i="26" s="1"/>
  <c r="I30" i="26"/>
  <c r="I28" i="26"/>
  <c r="W22" i="25"/>
  <c r="I24" i="3"/>
  <c r="I28" i="3"/>
  <c r="W42" i="3"/>
  <c r="X42" i="3" s="1"/>
  <c r="W22" i="7"/>
  <c r="I24" i="6"/>
  <c r="I28" i="6"/>
  <c r="K28" i="4"/>
  <c r="K24" i="4"/>
  <c r="K26" i="4" s="1"/>
  <c r="W29" i="1"/>
  <c r="X29" i="1" s="1"/>
  <c r="W28" i="27"/>
  <c r="X28" i="27"/>
  <c r="W28" i="25"/>
  <c r="X28" i="25" s="1"/>
  <c r="W28" i="7"/>
  <c r="X28" i="7"/>
  <c r="W43" i="58"/>
  <c r="X43" i="58" s="1"/>
  <c r="W47" i="58"/>
  <c r="X47" i="58" s="1"/>
  <c r="W39" i="58"/>
  <c r="W41" i="28"/>
  <c r="X41" i="28"/>
  <c r="W31" i="3"/>
  <c r="X31" i="3" s="1"/>
  <c r="W42" i="104"/>
  <c r="X42" i="104" s="1"/>
  <c r="W29" i="54"/>
  <c r="X29" i="54" s="1"/>
  <c r="W25" i="56"/>
  <c r="X25" i="56"/>
  <c r="W46" i="56"/>
  <c r="X46" i="56"/>
  <c r="W39" i="49"/>
  <c r="W43" i="49"/>
  <c r="X43" i="49"/>
  <c r="W47" i="49"/>
  <c r="X47" i="49" s="1"/>
  <c r="W45" i="28"/>
  <c r="X45" i="28" s="1"/>
  <c r="V15" i="51"/>
  <c r="W8" i="51"/>
  <c r="X8" i="51" s="1"/>
  <c r="W23" i="56"/>
  <c r="X23" i="56" s="1"/>
  <c r="W47" i="56"/>
  <c r="X47" i="56" s="1"/>
  <c r="W23" i="24"/>
  <c r="X23" i="24" s="1"/>
  <c r="W7" i="23"/>
  <c r="X7" i="23"/>
  <c r="W13" i="38"/>
  <c r="X13" i="38" s="1"/>
  <c r="W11" i="36"/>
  <c r="X11" i="36" s="1"/>
  <c r="W30" i="49"/>
  <c r="X30" i="49" s="1"/>
  <c r="W6" i="116"/>
  <c r="X6" i="116" s="1"/>
  <c r="W23" i="25"/>
  <c r="X23" i="25"/>
  <c r="W5" i="104"/>
  <c r="W10" i="104"/>
  <c r="X10" i="104" s="1"/>
  <c r="W14" i="104"/>
  <c r="X14" i="104"/>
  <c r="W5" i="57"/>
  <c r="W48" i="57"/>
  <c r="X48" i="57"/>
  <c r="W26" i="54"/>
  <c r="X26" i="54"/>
  <c r="I24" i="56"/>
  <c r="I28" i="56"/>
  <c r="W45" i="56"/>
  <c r="X45" i="56" s="1"/>
  <c r="I28" i="49"/>
  <c r="I24" i="49"/>
  <c r="I26" i="49" s="1"/>
  <c r="I30" i="49" s="1"/>
  <c r="W39" i="123"/>
  <c r="W43" i="123"/>
  <c r="X43" i="123" s="1"/>
  <c r="W47" i="123"/>
  <c r="X47" i="123" s="1"/>
  <c r="W8" i="116"/>
  <c r="X8" i="116"/>
  <c r="W48" i="116"/>
  <c r="X48" i="116" s="1"/>
  <c r="W24" i="27"/>
  <c r="X24" i="27" s="1"/>
  <c r="W10" i="57"/>
  <c r="X10" i="57" s="1"/>
  <c r="W22" i="56"/>
  <c r="W30" i="56"/>
  <c r="X30" i="56" s="1"/>
  <c r="W48" i="58"/>
  <c r="X48" i="58"/>
  <c r="W8" i="23"/>
  <c r="X8" i="23"/>
  <c r="W42" i="23"/>
  <c r="X42" i="23"/>
  <c r="W10" i="38"/>
  <c r="X10" i="38" s="1"/>
  <c r="W12" i="36"/>
  <c r="X12" i="36"/>
  <c r="W26" i="49"/>
  <c r="X26" i="49"/>
  <c r="V32" i="24"/>
  <c r="I24" i="42"/>
  <c r="I26" i="42" s="1"/>
  <c r="I30" i="42" s="1"/>
  <c r="I28" i="42"/>
  <c r="W10" i="43"/>
  <c r="X10" i="43"/>
  <c r="W9" i="43"/>
  <c r="X9" i="43"/>
  <c r="W14" i="43"/>
  <c r="X14" i="43" s="1"/>
  <c r="W13" i="43"/>
  <c r="X13" i="43"/>
  <c r="W10" i="40"/>
  <c r="X10" i="40"/>
  <c r="K28" i="113"/>
  <c r="W7" i="122"/>
  <c r="X7" i="122" s="1"/>
  <c r="W41" i="42"/>
  <c r="X41" i="42"/>
  <c r="W42" i="41"/>
  <c r="X42" i="41"/>
  <c r="W46" i="41"/>
  <c r="X46" i="41" s="1"/>
  <c r="J28" i="114"/>
  <c r="J24" i="114"/>
  <c r="J26" i="114" s="1"/>
  <c r="J30" i="114" s="1"/>
  <c r="V32" i="106"/>
  <c r="W45" i="2"/>
  <c r="X45" i="2" s="1"/>
  <c r="V49" i="2"/>
  <c r="V32" i="114"/>
  <c r="W11" i="122"/>
  <c r="X11" i="122" s="1"/>
  <c r="V32" i="40"/>
  <c r="W25" i="40"/>
  <c r="X25" i="40"/>
  <c r="W29" i="125"/>
  <c r="X29" i="125" s="1"/>
  <c r="W40" i="128"/>
  <c r="X40" i="128" s="1"/>
  <c r="V49" i="128"/>
  <c r="W40" i="11"/>
  <c r="X40" i="11"/>
  <c r="W13" i="106"/>
  <c r="X13" i="106"/>
  <c r="W26" i="125"/>
  <c r="X26" i="125"/>
  <c r="V49" i="12"/>
  <c r="V32" i="11"/>
  <c r="W22" i="11" s="1"/>
  <c r="X22" i="11" s="1"/>
  <c r="W39" i="126"/>
  <c r="W42" i="13"/>
  <c r="X42" i="13"/>
  <c r="W45" i="13"/>
  <c r="X45" i="13"/>
  <c r="W46" i="13"/>
  <c r="X46" i="13" s="1"/>
  <c r="W44" i="13"/>
  <c r="X44" i="13" s="1"/>
  <c r="W5" i="18"/>
  <c r="W14" i="129"/>
  <c r="X14" i="129"/>
  <c r="W12" i="21"/>
  <c r="X12" i="21"/>
  <c r="W7" i="22"/>
  <c r="X7" i="22"/>
  <c r="W9" i="22"/>
  <c r="X9" i="22"/>
  <c r="W11" i="22"/>
  <c r="X11" i="22" s="1"/>
  <c r="W13" i="22"/>
  <c r="X13" i="22"/>
  <c r="K28" i="21"/>
  <c r="K24" i="21"/>
  <c r="K26" i="21"/>
  <c r="K30" i="21"/>
  <c r="W6" i="129"/>
  <c r="X6" i="129" s="1"/>
  <c r="W11" i="18"/>
  <c r="X11" i="18" s="1"/>
  <c r="W12" i="22"/>
  <c r="X12" i="22" s="1"/>
  <c r="W9" i="21"/>
  <c r="X9" i="21" s="1"/>
  <c r="W31" i="15"/>
  <c r="X31" i="15" s="1"/>
  <c r="W5" i="17"/>
  <c r="W31" i="16"/>
  <c r="X31" i="16" s="1"/>
  <c r="W5" i="29"/>
  <c r="W47" i="130"/>
  <c r="X47" i="130" s="1"/>
  <c r="W12" i="29"/>
  <c r="X12" i="29" s="1"/>
  <c r="K28" i="30"/>
  <c r="K24" i="30"/>
  <c r="K26" i="30"/>
  <c r="W24" i="18"/>
  <c r="X24" i="18" s="1"/>
  <c r="W45" i="19"/>
  <c r="X45" i="19" s="1"/>
  <c r="X49" i="19" s="1"/>
  <c r="X50" i="19" s="1"/>
  <c r="R35" i="19" s="1"/>
  <c r="W45" i="15"/>
  <c r="X45" i="15" s="1"/>
  <c r="K26" i="15"/>
  <c r="K30" i="15" s="1"/>
  <c r="W23" i="17"/>
  <c r="X23" i="17" s="1"/>
  <c r="W22" i="16"/>
  <c r="W10" i="29"/>
  <c r="X10" i="29"/>
  <c r="W24" i="29"/>
  <c r="X24" i="29" s="1"/>
  <c r="V49" i="14"/>
  <c r="W40" i="14"/>
  <c r="X40" i="14" s="1"/>
  <c r="V49" i="21"/>
  <c r="W23" i="29"/>
  <c r="X23" i="29" s="1"/>
  <c r="W25" i="34"/>
  <c r="X25" i="34"/>
  <c r="I24" i="32"/>
  <c r="I26" i="32" s="1"/>
  <c r="W23" i="34"/>
  <c r="X23" i="34" s="1"/>
  <c r="W29" i="109"/>
  <c r="X29" i="109"/>
  <c r="W30" i="19"/>
  <c r="X30" i="19" s="1"/>
  <c r="W30" i="29"/>
  <c r="X30" i="29"/>
  <c r="W11" i="30"/>
  <c r="X11" i="30"/>
  <c r="W22" i="117"/>
  <c r="W25" i="110"/>
  <c r="X25" i="110" s="1"/>
  <c r="W40" i="109"/>
  <c r="X40" i="109" s="1"/>
  <c r="W24" i="118"/>
  <c r="X24" i="118" s="1"/>
  <c r="W48" i="19"/>
  <c r="X48" i="19" s="1"/>
  <c r="W43" i="31"/>
  <c r="X43" i="31"/>
  <c r="W27" i="117"/>
  <c r="X27" i="117"/>
  <c r="W28" i="110"/>
  <c r="X28" i="110"/>
  <c r="W7" i="109"/>
  <c r="X7" i="109" s="1"/>
  <c r="W23" i="109"/>
  <c r="X23" i="109"/>
  <c r="W47" i="109"/>
  <c r="X47" i="109"/>
  <c r="V15" i="99"/>
  <c r="W11" i="99" s="1"/>
  <c r="X11" i="99" s="1"/>
  <c r="W14" i="31"/>
  <c r="X14" i="31" s="1"/>
  <c r="W47" i="31"/>
  <c r="X47" i="31" s="1"/>
  <c r="W23" i="117"/>
  <c r="X23" i="117" s="1"/>
  <c r="W27" i="110"/>
  <c r="X27" i="110" s="1"/>
  <c r="W25" i="109"/>
  <c r="X25" i="109" s="1"/>
  <c r="W48" i="109"/>
  <c r="X48" i="109" s="1"/>
  <c r="W27" i="118"/>
  <c r="X27" i="118" s="1"/>
  <c r="I24" i="46"/>
  <c r="I26" i="46" s="1"/>
  <c r="I28" i="46"/>
  <c r="I30" i="46" s="1"/>
  <c r="I24" i="45"/>
  <c r="I26" i="45" s="1"/>
  <c r="I30" i="45"/>
  <c r="I28" i="45"/>
  <c r="I24" i="44"/>
  <c r="I26" i="44" s="1"/>
  <c r="I30" i="44"/>
  <c r="I28" i="44"/>
  <c r="I24" i="103"/>
  <c r="I28" i="103"/>
  <c r="I24" i="98"/>
  <c r="I26" i="98" s="1"/>
  <c r="I30" i="98" s="1"/>
  <c r="I28" i="98"/>
  <c r="I24" i="97"/>
  <c r="I26" i="97" s="1"/>
  <c r="I30" i="97" s="1"/>
  <c r="I28" i="97"/>
  <c r="I24" i="100"/>
  <c r="I26" i="100" s="1"/>
  <c r="I30" i="100" s="1"/>
  <c r="I28" i="100"/>
  <c r="I24" i="101"/>
  <c r="I28" i="101"/>
  <c r="X22" i="8"/>
  <c r="W23" i="10"/>
  <c r="X23" i="10"/>
  <c r="W24" i="10"/>
  <c r="X24" i="10" s="1"/>
  <c r="W31" i="10"/>
  <c r="X31" i="10"/>
  <c r="W9" i="48"/>
  <c r="X9" i="48"/>
  <c r="W26" i="112"/>
  <c r="X26" i="112" s="1"/>
  <c r="W9" i="47"/>
  <c r="X9" i="47" s="1"/>
  <c r="X15" i="47" s="1"/>
  <c r="X16" i="47" s="1"/>
  <c r="R1" i="47" s="1"/>
  <c r="K28" i="46"/>
  <c r="K24" i="46"/>
  <c r="K28" i="44"/>
  <c r="K24" i="44"/>
  <c r="K28" i="98"/>
  <c r="K24" i="98"/>
  <c r="W9" i="97"/>
  <c r="X9" i="97"/>
  <c r="K28" i="100"/>
  <c r="K24" i="100"/>
  <c r="W25" i="101"/>
  <c r="X25" i="101" s="1"/>
  <c r="W23" i="9"/>
  <c r="X23" i="9"/>
  <c r="X32" i="9" s="1"/>
  <c r="X33" i="9" s="1"/>
  <c r="W24" i="9"/>
  <c r="X24" i="9"/>
  <c r="W31" i="9"/>
  <c r="X31" i="9"/>
  <c r="W29" i="10"/>
  <c r="X29" i="10"/>
  <c r="W28" i="119"/>
  <c r="X28" i="119"/>
  <c r="W46" i="48"/>
  <c r="X46" i="48" s="1"/>
  <c r="X22" i="46"/>
  <c r="W46" i="44"/>
  <c r="X46" i="44" s="1"/>
  <c r="W14" i="97"/>
  <c r="X14" i="97"/>
  <c r="W10" i="100"/>
  <c r="X10" i="100" s="1"/>
  <c r="W25" i="1"/>
  <c r="X25" i="1"/>
  <c r="W31" i="1"/>
  <c r="X31" i="1"/>
  <c r="W22" i="112"/>
  <c r="K28" i="26"/>
  <c r="K24" i="26"/>
  <c r="X39" i="3"/>
  <c r="W9" i="51"/>
  <c r="X9" i="51"/>
  <c r="W27" i="3"/>
  <c r="X27" i="3" s="1"/>
  <c r="V32" i="4"/>
  <c r="W22" i="4" s="1"/>
  <c r="W30" i="1"/>
  <c r="W12" i="51"/>
  <c r="X12" i="51"/>
  <c r="W30" i="27"/>
  <c r="X30" i="27"/>
  <c r="W30" i="25"/>
  <c r="X30" i="25" s="1"/>
  <c r="W30" i="7"/>
  <c r="X30" i="7" s="1"/>
  <c r="W8" i="1"/>
  <c r="X8" i="1"/>
  <c r="W7" i="53"/>
  <c r="X7" i="53" s="1"/>
  <c r="W39" i="104"/>
  <c r="W43" i="104"/>
  <c r="X43" i="104"/>
  <c r="W47" i="104"/>
  <c r="X47" i="104" s="1"/>
  <c r="W45" i="104"/>
  <c r="X45" i="104"/>
  <c r="W27" i="54"/>
  <c r="X27" i="54" s="1"/>
  <c r="W28" i="54"/>
  <c r="X28" i="54"/>
  <c r="W31" i="54"/>
  <c r="X31" i="54"/>
  <c r="W27" i="56"/>
  <c r="X27" i="56"/>
  <c r="W41" i="58"/>
  <c r="X41" i="58"/>
  <c r="I28" i="37"/>
  <c r="I24" i="37"/>
  <c r="I26" i="37"/>
  <c r="I30" i="37"/>
  <c r="I28" i="123"/>
  <c r="I24" i="123"/>
  <c r="I28" i="105"/>
  <c r="I24" i="105"/>
  <c r="W48" i="104"/>
  <c r="X48" i="104"/>
  <c r="W31" i="56"/>
  <c r="X31" i="56" s="1"/>
  <c r="W44" i="58"/>
  <c r="X44" i="58" s="1"/>
  <c r="W9" i="23"/>
  <c r="X9" i="23"/>
  <c r="W7" i="38"/>
  <c r="X7" i="38" s="1"/>
  <c r="W13" i="36"/>
  <c r="X13" i="36"/>
  <c r="W41" i="49"/>
  <c r="X41" i="49" s="1"/>
  <c r="W41" i="25"/>
  <c r="X41" i="25" s="1"/>
  <c r="W42" i="58"/>
  <c r="X42" i="58"/>
  <c r="I28" i="23"/>
  <c r="I24" i="23"/>
  <c r="W22" i="49"/>
  <c r="W9" i="116"/>
  <c r="X9" i="116" s="1"/>
  <c r="W39" i="116"/>
  <c r="W43" i="116"/>
  <c r="X43" i="116" s="1"/>
  <c r="W47" i="116"/>
  <c r="X47" i="116" s="1"/>
  <c r="W23" i="7"/>
  <c r="X23" i="7"/>
  <c r="W44" i="104"/>
  <c r="X44" i="104"/>
  <c r="W12" i="57"/>
  <c r="X12" i="57" s="1"/>
  <c r="W30" i="54"/>
  <c r="X30" i="54" s="1"/>
  <c r="W40" i="56"/>
  <c r="X40" i="56"/>
  <c r="W10" i="23"/>
  <c r="X10" i="23" s="1"/>
  <c r="W12" i="38"/>
  <c r="X12" i="38" s="1"/>
  <c r="W14" i="36"/>
  <c r="X14" i="36"/>
  <c r="W42" i="49"/>
  <c r="X42" i="49"/>
  <c r="W41" i="123"/>
  <c r="X41" i="123" s="1"/>
  <c r="W14" i="116"/>
  <c r="X14" i="116"/>
  <c r="W45" i="116"/>
  <c r="X45" i="116"/>
  <c r="X5" i="40"/>
  <c r="W26" i="40"/>
  <c r="X26" i="40"/>
  <c r="W44" i="42"/>
  <c r="X44" i="42" s="1"/>
  <c r="W42" i="114"/>
  <c r="X42" i="114"/>
  <c r="V49" i="43"/>
  <c r="V49" i="40"/>
  <c r="W46" i="40"/>
  <c r="X46" i="40" s="1"/>
  <c r="W12" i="43"/>
  <c r="X12" i="43"/>
  <c r="W43" i="42"/>
  <c r="X43" i="42"/>
  <c r="V32" i="42"/>
  <c r="W5" i="43"/>
  <c r="J26" i="42"/>
  <c r="J30" i="42" s="1"/>
  <c r="W39" i="42"/>
  <c r="I24" i="41"/>
  <c r="I28" i="41"/>
  <c r="W14" i="114"/>
  <c r="X14" i="114"/>
  <c r="K26" i="113"/>
  <c r="K30" i="113"/>
  <c r="V49" i="113"/>
  <c r="W39" i="113" s="1"/>
  <c r="W6" i="40"/>
  <c r="X6" i="40" s="1"/>
  <c r="J26" i="113"/>
  <c r="J30" i="113" s="1"/>
  <c r="W25" i="106"/>
  <c r="X25" i="106" s="1"/>
  <c r="V32" i="121"/>
  <c r="W22" i="121"/>
  <c r="I28" i="122"/>
  <c r="I24" i="122"/>
  <c r="I26" i="122"/>
  <c r="I30" i="122" s="1"/>
  <c r="W46" i="42"/>
  <c r="X46" i="42" s="1"/>
  <c r="W39" i="41"/>
  <c r="W12" i="106"/>
  <c r="X12" i="106" s="1"/>
  <c r="W42" i="42"/>
  <c r="X42" i="42"/>
  <c r="W5" i="106"/>
  <c r="J26" i="39"/>
  <c r="J30" i="39"/>
  <c r="V15" i="2"/>
  <c r="W14" i="2"/>
  <c r="X14" i="2" s="1"/>
  <c r="K28" i="125"/>
  <c r="K24" i="125"/>
  <c r="W11" i="125"/>
  <c r="X11" i="125" s="1"/>
  <c r="V49" i="121"/>
  <c r="W48" i="128"/>
  <c r="X48" i="128" s="1"/>
  <c r="W48" i="11"/>
  <c r="X48" i="11"/>
  <c r="W23" i="13"/>
  <c r="X23" i="13"/>
  <c r="W26" i="13"/>
  <c r="X26" i="13" s="1"/>
  <c r="I24" i="13"/>
  <c r="I26" i="13" s="1"/>
  <c r="I30" i="13"/>
  <c r="I28" i="13"/>
  <c r="W43" i="13"/>
  <c r="X43" i="13"/>
  <c r="W48" i="12"/>
  <c r="X48" i="12"/>
  <c r="W44" i="128"/>
  <c r="X44" i="128" s="1"/>
  <c r="W44" i="11"/>
  <c r="X44" i="11"/>
  <c r="W13" i="130"/>
  <c r="X13" i="130" s="1"/>
  <c r="W40" i="130"/>
  <c r="X40" i="130" s="1"/>
  <c r="W43" i="126"/>
  <c r="X43" i="126"/>
  <c r="W39" i="13"/>
  <c r="W7" i="11"/>
  <c r="X7" i="11" s="1"/>
  <c r="W10" i="130"/>
  <c r="X10" i="130" s="1"/>
  <c r="I24" i="129"/>
  <c r="I26" i="129" s="1"/>
  <c r="I30" i="129" s="1"/>
  <c r="I28" i="129"/>
  <c r="W41" i="126"/>
  <c r="X41" i="126"/>
  <c r="W47" i="13"/>
  <c r="X47" i="13"/>
  <c r="W8" i="18"/>
  <c r="X8" i="18" s="1"/>
  <c r="W14" i="130"/>
  <c r="X14" i="130" s="1"/>
  <c r="W8" i="129"/>
  <c r="X8" i="129"/>
  <c r="W10" i="18"/>
  <c r="X10" i="18"/>
  <c r="V32" i="21"/>
  <c r="V32" i="129"/>
  <c r="W28" i="129" s="1"/>
  <c r="X28" i="129" s="1"/>
  <c r="W5" i="21"/>
  <c r="W40" i="13"/>
  <c r="X40" i="13"/>
  <c r="W12" i="129"/>
  <c r="X12" i="129"/>
  <c r="X15" i="129" s="1"/>
  <c r="W5" i="22"/>
  <c r="V49" i="129"/>
  <c r="W43" i="129" s="1"/>
  <c r="X43" i="129" s="1"/>
  <c r="W10" i="22"/>
  <c r="X10" i="22" s="1"/>
  <c r="W43" i="22"/>
  <c r="X43" i="22"/>
  <c r="I24" i="21"/>
  <c r="I28" i="21"/>
  <c r="V49" i="20"/>
  <c r="W46" i="20" s="1"/>
  <c r="X46" i="20" s="1"/>
  <c r="W28" i="19"/>
  <c r="X28" i="19" s="1"/>
  <c r="W8" i="15"/>
  <c r="W10" i="15"/>
  <c r="X10" i="15"/>
  <c r="W12" i="15"/>
  <c r="X12" i="15"/>
  <c r="W14" i="15"/>
  <c r="X14" i="15" s="1"/>
  <c r="W39" i="15"/>
  <c r="W28" i="17"/>
  <c r="X28" i="17" s="1"/>
  <c r="X32" i="17" s="1"/>
  <c r="X33" i="17" s="1"/>
  <c r="R18" i="17" s="1"/>
  <c r="W8" i="16"/>
  <c r="X8" i="16" s="1"/>
  <c r="W10" i="16"/>
  <c r="X10" i="16"/>
  <c r="W12" i="16"/>
  <c r="X12" i="16"/>
  <c r="W14" i="16"/>
  <c r="X14" i="16" s="1"/>
  <c r="W39" i="16"/>
  <c r="W28" i="29"/>
  <c r="X28" i="29" s="1"/>
  <c r="X5" i="14"/>
  <c r="W48" i="14"/>
  <c r="X48" i="14"/>
  <c r="I24" i="19"/>
  <c r="I26" i="19"/>
  <c r="I28" i="19"/>
  <c r="W41" i="19"/>
  <c r="X41" i="19"/>
  <c r="W42" i="15"/>
  <c r="X42" i="15"/>
  <c r="I24" i="17"/>
  <c r="I26" i="17"/>
  <c r="I28" i="17"/>
  <c r="W42" i="16"/>
  <c r="X42" i="16"/>
  <c r="I24" i="29"/>
  <c r="I28" i="29"/>
  <c r="W48" i="130"/>
  <c r="X48" i="130" s="1"/>
  <c r="W11" i="19"/>
  <c r="X11" i="19" s="1"/>
  <c r="W13" i="19"/>
  <c r="X13" i="19"/>
  <c r="W14" i="19"/>
  <c r="X14" i="19"/>
  <c r="W9" i="15"/>
  <c r="X9" i="15" s="1"/>
  <c r="W24" i="15"/>
  <c r="X24" i="15" s="1"/>
  <c r="W46" i="16"/>
  <c r="X46" i="16"/>
  <c r="J30" i="29"/>
  <c r="W8" i="14"/>
  <c r="X8" i="14" s="1"/>
  <c r="W10" i="14"/>
  <c r="X10" i="14"/>
  <c r="W12" i="14"/>
  <c r="X12" i="14" s="1"/>
  <c r="V15" i="34"/>
  <c r="W11" i="34" s="1"/>
  <c r="X11" i="34"/>
  <c r="W40" i="22"/>
  <c r="X40" i="22" s="1"/>
  <c r="V32" i="20"/>
  <c r="W25" i="20" s="1"/>
  <c r="X25" i="20" s="1"/>
  <c r="W23" i="19"/>
  <c r="X23" i="19" s="1"/>
  <c r="W22" i="15"/>
  <c r="W32" i="15" s="1"/>
  <c r="W10" i="17"/>
  <c r="X10" i="17"/>
  <c r="W13" i="16"/>
  <c r="X13" i="16" s="1"/>
  <c r="W6" i="14"/>
  <c r="V32" i="33"/>
  <c r="W26" i="33"/>
  <c r="X26" i="33" s="1"/>
  <c r="W23" i="30"/>
  <c r="X23" i="30"/>
  <c r="X32" i="30" s="1"/>
  <c r="X33" i="30" s="1"/>
  <c r="R18" i="30" s="1"/>
  <c r="W7" i="19"/>
  <c r="X7" i="19"/>
  <c r="W25" i="19"/>
  <c r="X25" i="19"/>
  <c r="W11" i="15"/>
  <c r="X11" i="15" s="1"/>
  <c r="W25" i="15"/>
  <c r="X25" i="15" s="1"/>
  <c r="W27" i="17"/>
  <c r="X27" i="17"/>
  <c r="W23" i="16"/>
  <c r="X23" i="16" s="1"/>
  <c r="W14" i="29"/>
  <c r="X14" i="29" s="1"/>
  <c r="W9" i="14"/>
  <c r="X9" i="14" s="1"/>
  <c r="W31" i="34"/>
  <c r="X31" i="34"/>
  <c r="W44" i="31"/>
  <c r="X44" i="31" s="1"/>
  <c r="W8" i="17"/>
  <c r="X8" i="17"/>
  <c r="W25" i="17"/>
  <c r="X25" i="17" s="1"/>
  <c r="W11" i="16"/>
  <c r="X11" i="16" s="1"/>
  <c r="W25" i="16"/>
  <c r="X25" i="16" s="1"/>
  <c r="W27" i="29"/>
  <c r="X27" i="29"/>
  <c r="W9" i="30"/>
  <c r="X9" i="30" s="1"/>
  <c r="W30" i="16"/>
  <c r="X30" i="16" s="1"/>
  <c r="W27" i="34"/>
  <c r="X27" i="34" s="1"/>
  <c r="W41" i="31"/>
  <c r="X41" i="31"/>
  <c r="W8" i="30"/>
  <c r="X8" i="30" s="1"/>
  <c r="W30" i="117"/>
  <c r="X30" i="117" s="1"/>
  <c r="W6" i="109"/>
  <c r="X6" i="109" s="1"/>
  <c r="W22" i="109"/>
  <c r="W31" i="109"/>
  <c r="X31" i="109" s="1"/>
  <c r="W22" i="118"/>
  <c r="W30" i="15"/>
  <c r="X30" i="15"/>
  <c r="W14" i="32"/>
  <c r="X14" i="32" s="1"/>
  <c r="W25" i="117"/>
  <c r="X25" i="117"/>
  <c r="W10" i="109"/>
  <c r="X10" i="109" s="1"/>
  <c r="X15" i="109" s="1"/>
  <c r="X16" i="109" s="1"/>
  <c r="R1" i="109" s="1"/>
  <c r="J30" i="109"/>
  <c r="V15" i="118"/>
  <c r="W10" i="118" s="1"/>
  <c r="X10" i="118" s="1"/>
  <c r="W31" i="118"/>
  <c r="X31" i="118"/>
  <c r="W48" i="15"/>
  <c r="X48" i="15" s="1"/>
  <c r="W24" i="34"/>
  <c r="X24" i="34" s="1"/>
  <c r="W30" i="110"/>
  <c r="X30" i="110"/>
  <c r="W30" i="109"/>
  <c r="X30" i="109"/>
  <c r="W5" i="108"/>
  <c r="W29" i="108"/>
  <c r="X29" i="108"/>
  <c r="W40" i="16"/>
  <c r="X40" i="16"/>
  <c r="W22" i="34"/>
  <c r="W10" i="32"/>
  <c r="X10" i="32"/>
  <c r="W7" i="30"/>
  <c r="X7" i="30"/>
  <c r="W8" i="118"/>
  <c r="X8" i="118" s="1"/>
  <c r="W28" i="118"/>
  <c r="X28" i="118" s="1"/>
  <c r="W5" i="48"/>
  <c r="I24" i="47"/>
  <c r="I26" i="47" s="1"/>
  <c r="I28" i="47"/>
  <c r="I30" i="47" s="1"/>
  <c r="W7" i="98"/>
  <c r="X7" i="98" s="1"/>
  <c r="W7" i="97"/>
  <c r="X7" i="97"/>
  <c r="W22" i="101"/>
  <c r="W23" i="8"/>
  <c r="X23" i="8"/>
  <c r="W24" i="8"/>
  <c r="X24" i="8"/>
  <c r="W31" i="8"/>
  <c r="X31" i="8" s="1"/>
  <c r="W28" i="10"/>
  <c r="X28" i="10"/>
  <c r="W13" i="48"/>
  <c r="X13" i="48"/>
  <c r="W5" i="47"/>
  <c r="W8" i="46"/>
  <c r="X8" i="46"/>
  <c r="J30" i="103"/>
  <c r="W5" i="98"/>
  <c r="W44" i="98"/>
  <c r="X44" i="98" s="1"/>
  <c r="W8" i="97"/>
  <c r="X8" i="97" s="1"/>
  <c r="W12" i="100"/>
  <c r="X12" i="100"/>
  <c r="J30" i="101"/>
  <c r="W26" i="10"/>
  <c r="X26" i="10" s="1"/>
  <c r="W13" i="47"/>
  <c r="X13" i="47" s="1"/>
  <c r="W42" i="98"/>
  <c r="X42" i="98" s="1"/>
  <c r="W6" i="100"/>
  <c r="X6" i="100"/>
  <c r="W27" i="101"/>
  <c r="X27" i="101" s="1"/>
  <c r="W23" i="102"/>
  <c r="X23" i="102" s="1"/>
  <c r="W24" i="102"/>
  <c r="X24" i="102" s="1"/>
  <c r="W31" i="102"/>
  <c r="X31" i="102"/>
  <c r="W29" i="8"/>
  <c r="X29" i="8" s="1"/>
  <c r="X32" i="8" s="1"/>
  <c r="X33" i="8" s="1"/>
  <c r="R18" i="8" s="1"/>
  <c r="W28" i="9"/>
  <c r="X28" i="9" s="1"/>
  <c r="I24" i="119"/>
  <c r="I28" i="119"/>
  <c r="W44" i="111"/>
  <c r="X44" i="111"/>
  <c r="W22" i="97"/>
  <c r="J30" i="102"/>
  <c r="W22" i="3"/>
  <c r="W6" i="1"/>
  <c r="X6" i="1" s="1"/>
  <c r="W46" i="28"/>
  <c r="X46" i="28" s="1"/>
  <c r="K28" i="3"/>
  <c r="K24" i="3"/>
  <c r="K26" i="3"/>
  <c r="K30" i="3" s="1"/>
  <c r="W13" i="51"/>
  <c r="X13" i="51" s="1"/>
  <c r="W25" i="27"/>
  <c r="X25" i="27"/>
  <c r="W25" i="25"/>
  <c r="X25" i="25" s="1"/>
  <c r="W29" i="3"/>
  <c r="X29" i="3"/>
  <c r="W25" i="7"/>
  <c r="X25" i="7"/>
  <c r="W44" i="4"/>
  <c r="X44" i="4" s="1"/>
  <c r="W40" i="1"/>
  <c r="X40" i="1"/>
  <c r="V32" i="51"/>
  <c r="W29" i="51" s="1"/>
  <c r="X29" i="51" s="1"/>
  <c r="W30" i="51"/>
  <c r="X30" i="51"/>
  <c r="W29" i="56"/>
  <c r="X29" i="56"/>
  <c r="W24" i="56"/>
  <c r="X24" i="56"/>
  <c r="W39" i="120"/>
  <c r="W39" i="25"/>
  <c r="W10" i="1"/>
  <c r="X10" i="1"/>
  <c r="W48" i="1"/>
  <c r="X48" i="1"/>
  <c r="W11" i="53"/>
  <c r="X11" i="53" s="1"/>
  <c r="W39" i="57"/>
  <c r="W47" i="57"/>
  <c r="X47" i="57" s="1"/>
  <c r="W43" i="57"/>
  <c r="X43" i="57" s="1"/>
  <c r="W41" i="120"/>
  <c r="X41" i="120"/>
  <c r="W24" i="25"/>
  <c r="X24" i="25" s="1"/>
  <c r="W24" i="1"/>
  <c r="X24" i="1" s="1"/>
  <c r="V49" i="51"/>
  <c r="W44" i="57"/>
  <c r="X44" i="57" s="1"/>
  <c r="W23" i="54"/>
  <c r="W46" i="58"/>
  <c r="X46" i="58" s="1"/>
  <c r="W39" i="23"/>
  <c r="W43" i="23"/>
  <c r="X43" i="23" s="1"/>
  <c r="W47" i="23"/>
  <c r="X47" i="23"/>
  <c r="W25" i="49"/>
  <c r="X25" i="49"/>
  <c r="W44" i="49"/>
  <c r="X44" i="49" s="1"/>
  <c r="W5" i="116"/>
  <c r="W13" i="116"/>
  <c r="X13" i="116"/>
  <c r="W23" i="27"/>
  <c r="X23" i="27" s="1"/>
  <c r="W42" i="57"/>
  <c r="X42" i="57" s="1"/>
  <c r="W39" i="56"/>
  <c r="J24" i="24"/>
  <c r="J28" i="24"/>
  <c r="W11" i="23"/>
  <c r="X11" i="23"/>
  <c r="W41" i="23"/>
  <c r="X41" i="23" s="1"/>
  <c r="W9" i="38"/>
  <c r="W7" i="36"/>
  <c r="X7" i="36"/>
  <c r="W45" i="49"/>
  <c r="X45" i="49" s="1"/>
  <c r="W23" i="1"/>
  <c r="X23" i="1" s="1"/>
  <c r="W41" i="104"/>
  <c r="X41" i="104"/>
  <c r="K30" i="58"/>
  <c r="W45" i="58"/>
  <c r="X45" i="58" s="1"/>
  <c r="I28" i="38"/>
  <c r="I30" i="38" s="1"/>
  <c r="I24" i="38"/>
  <c r="I26" i="38" s="1"/>
  <c r="W39" i="37"/>
  <c r="W43" i="37"/>
  <c r="X43" i="37" s="1"/>
  <c r="W47" i="37"/>
  <c r="X47" i="37"/>
  <c r="W24" i="49"/>
  <c r="X24" i="49"/>
  <c r="W44" i="123"/>
  <c r="X44" i="123"/>
  <c r="W40" i="116"/>
  <c r="X40" i="116"/>
  <c r="I28" i="115"/>
  <c r="I24" i="115"/>
  <c r="I26" i="115"/>
  <c r="I28" i="124"/>
  <c r="I24" i="124"/>
  <c r="I26" i="124" s="1"/>
  <c r="I30" i="124"/>
  <c r="J24" i="57"/>
  <c r="J26" i="57" s="1"/>
  <c r="J28" i="57"/>
  <c r="W46" i="57"/>
  <c r="X46" i="57"/>
  <c r="W12" i="23"/>
  <c r="X12" i="23"/>
  <c r="W14" i="38"/>
  <c r="X14" i="38"/>
  <c r="W8" i="36"/>
  <c r="X8" i="36"/>
  <c r="W46" i="49"/>
  <c r="X46" i="49"/>
  <c r="W45" i="123"/>
  <c r="X45" i="123" s="1"/>
  <c r="V32" i="123"/>
  <c r="I30" i="131"/>
  <c r="X22" i="121"/>
  <c r="X5" i="116"/>
  <c r="X22" i="3"/>
  <c r="W15" i="47"/>
  <c r="X5" i="47"/>
  <c r="J30" i="57"/>
  <c r="I30" i="115"/>
  <c r="W41" i="51"/>
  <c r="X41" i="51" s="1"/>
  <c r="W44" i="51"/>
  <c r="X44" i="51" s="1"/>
  <c r="W46" i="51"/>
  <c r="X46" i="51" s="1"/>
  <c r="W45" i="51"/>
  <c r="X45" i="51" s="1"/>
  <c r="W43" i="51"/>
  <c r="X43" i="51" s="1"/>
  <c r="W42" i="51"/>
  <c r="X42" i="51" s="1"/>
  <c r="X49" i="51" s="1"/>
  <c r="X50" i="51" s="1"/>
  <c r="R35" i="51" s="1"/>
  <c r="W47" i="51"/>
  <c r="X47" i="51" s="1"/>
  <c r="W39" i="51"/>
  <c r="W32" i="97"/>
  <c r="X22" i="97"/>
  <c r="X32" i="97"/>
  <c r="X33" i="97" s="1"/>
  <c r="R18" i="97" s="1"/>
  <c r="W30" i="20"/>
  <c r="X30" i="20" s="1"/>
  <c r="W29" i="20"/>
  <c r="X29" i="20" s="1"/>
  <c r="W24" i="20"/>
  <c r="X24" i="20" s="1"/>
  <c r="W22" i="20"/>
  <c r="W26" i="20"/>
  <c r="X26" i="20"/>
  <c r="W27" i="20"/>
  <c r="X27" i="20"/>
  <c r="W31" i="20"/>
  <c r="X31" i="20"/>
  <c r="W23" i="20"/>
  <c r="X23" i="20"/>
  <c r="W28" i="20"/>
  <c r="X28" i="20"/>
  <c r="I30" i="17"/>
  <c r="I30" i="19"/>
  <c r="W45" i="129"/>
  <c r="X45" i="129" s="1"/>
  <c r="W44" i="129"/>
  <c r="X44" i="129" s="1"/>
  <c r="W41" i="129"/>
  <c r="X41" i="129" s="1"/>
  <c r="W39" i="129"/>
  <c r="W42" i="129"/>
  <c r="X42" i="129"/>
  <c r="W48" i="129"/>
  <c r="X48" i="129"/>
  <c r="W40" i="129"/>
  <c r="X40" i="129"/>
  <c r="W47" i="129"/>
  <c r="X47" i="129"/>
  <c r="W46" i="129"/>
  <c r="X46" i="129"/>
  <c r="X5" i="21"/>
  <c r="W22" i="21"/>
  <c r="X22" i="21" s="1"/>
  <c r="X32" i="21" s="1"/>
  <c r="X33" i="21" s="1"/>
  <c r="R18" i="21" s="1"/>
  <c r="W23" i="21"/>
  <c r="X23" i="21"/>
  <c r="W24" i="21"/>
  <c r="X24" i="21"/>
  <c r="W28" i="21"/>
  <c r="X28" i="21"/>
  <c r="W25" i="21"/>
  <c r="X25" i="21"/>
  <c r="W31" i="21"/>
  <c r="X31" i="21"/>
  <c r="W27" i="21"/>
  <c r="X27" i="21"/>
  <c r="W26" i="21"/>
  <c r="X26" i="21"/>
  <c r="X39" i="42"/>
  <c r="W22" i="42"/>
  <c r="X22" i="42" s="1"/>
  <c r="X32" i="42" s="1"/>
  <c r="X33" i="42" s="1"/>
  <c r="R18" i="42" s="1"/>
  <c r="W30" i="42"/>
  <c r="X30" i="42"/>
  <c r="W31" i="42"/>
  <c r="X31" i="42"/>
  <c r="W24" i="42"/>
  <c r="X24" i="42"/>
  <c r="W29" i="42"/>
  <c r="X29" i="42"/>
  <c r="W26" i="42"/>
  <c r="X26" i="42"/>
  <c r="W23" i="42"/>
  <c r="X23" i="42"/>
  <c r="W25" i="42"/>
  <c r="X25" i="42"/>
  <c r="W47" i="43"/>
  <c r="X47" i="43"/>
  <c r="W39" i="43"/>
  <c r="W40" i="43"/>
  <c r="X40" i="43" s="1"/>
  <c r="W45" i="43"/>
  <c r="X45" i="43" s="1"/>
  <c r="W41" i="43"/>
  <c r="X41" i="43" s="1"/>
  <c r="W44" i="43"/>
  <c r="X44" i="43" s="1"/>
  <c r="W43" i="43"/>
  <c r="X43" i="43" s="1"/>
  <c r="W42" i="43"/>
  <c r="X42" i="43" s="1"/>
  <c r="W48" i="43"/>
  <c r="X48" i="43" s="1"/>
  <c r="W27" i="42"/>
  <c r="X27" i="42" s="1"/>
  <c r="X22" i="112"/>
  <c r="W47" i="21"/>
  <c r="X47" i="21" s="1"/>
  <c r="W39" i="21"/>
  <c r="W49" i="21" s="1"/>
  <c r="W139" i="21"/>
  <c r="X139" i="21"/>
  <c r="W133" i="21"/>
  <c r="X133" i="21"/>
  <c r="W138" i="21"/>
  <c r="X138" i="21"/>
  <c r="W137" i="21"/>
  <c r="X137" i="21"/>
  <c r="W48" i="21"/>
  <c r="X48" i="21"/>
  <c r="W132" i="21"/>
  <c r="X132" i="21"/>
  <c r="W43" i="21"/>
  <c r="X43" i="21"/>
  <c r="W44" i="21"/>
  <c r="X44" i="21"/>
  <c r="W135" i="21"/>
  <c r="X135" i="21"/>
  <c r="W46" i="21"/>
  <c r="X46" i="21"/>
  <c r="W42" i="21"/>
  <c r="X42" i="21"/>
  <c r="W41" i="21"/>
  <c r="X41" i="21"/>
  <c r="X5" i="17"/>
  <c r="W22" i="128"/>
  <c r="W45" i="128"/>
  <c r="X45" i="128" s="1"/>
  <c r="W41" i="128"/>
  <c r="X41" i="128" s="1"/>
  <c r="W46" i="128"/>
  <c r="X46" i="128" s="1"/>
  <c r="W43" i="128"/>
  <c r="X43" i="128" s="1"/>
  <c r="W47" i="128"/>
  <c r="X47" i="128" s="1"/>
  <c r="W39" i="128"/>
  <c r="W42" i="128"/>
  <c r="X42" i="128"/>
  <c r="W30" i="106"/>
  <c r="X30" i="106"/>
  <c r="W28" i="106"/>
  <c r="X28" i="106"/>
  <c r="W29" i="106"/>
  <c r="X29" i="106"/>
  <c r="W24" i="106"/>
  <c r="X24" i="106"/>
  <c r="W23" i="106"/>
  <c r="X23" i="106"/>
  <c r="W31" i="106"/>
  <c r="X31" i="106"/>
  <c r="W27" i="106"/>
  <c r="X27" i="106"/>
  <c r="W22" i="106"/>
  <c r="W28" i="24"/>
  <c r="X28" i="24" s="1"/>
  <c r="W27" i="24"/>
  <c r="X27" i="24" s="1"/>
  <c r="W22" i="24"/>
  <c r="W26" i="24"/>
  <c r="X26" i="24"/>
  <c r="W30" i="24"/>
  <c r="X30" i="24"/>
  <c r="W31" i="24"/>
  <c r="X31" i="24"/>
  <c r="W29" i="24"/>
  <c r="X29" i="24"/>
  <c r="W25" i="24"/>
  <c r="X25" i="24"/>
  <c r="W24" i="24"/>
  <c r="X24" i="24"/>
  <c r="W32" i="7"/>
  <c r="X22" i="7"/>
  <c r="X32" i="7"/>
  <c r="X33" i="7" s="1"/>
  <c r="R18" i="7" s="1"/>
  <c r="W32" i="25"/>
  <c r="X22" i="25"/>
  <c r="X32" i="25" s="1"/>
  <c r="X33" i="25" s="1"/>
  <c r="R18" i="25" s="1"/>
  <c r="X22" i="27"/>
  <c r="W32" i="10"/>
  <c r="X22" i="10"/>
  <c r="W40" i="34"/>
  <c r="X40" i="34"/>
  <c r="W48" i="34"/>
  <c r="X48" i="34"/>
  <c r="W44" i="34"/>
  <c r="X44" i="34"/>
  <c r="W41" i="34"/>
  <c r="X41" i="34"/>
  <c r="W39" i="34"/>
  <c r="W47" i="34"/>
  <c r="X47" i="34" s="1"/>
  <c r="W45" i="34"/>
  <c r="X45" i="34" s="1"/>
  <c r="W43" i="34"/>
  <c r="X43" i="34" s="1"/>
  <c r="W29" i="21"/>
  <c r="X29" i="21" s="1"/>
  <c r="K30" i="128"/>
  <c r="X5" i="38"/>
  <c r="W9" i="111"/>
  <c r="X9" i="111" s="1"/>
  <c r="W13" i="111"/>
  <c r="X13" i="111" s="1"/>
  <c r="W11" i="111"/>
  <c r="X11" i="111" s="1"/>
  <c r="W7" i="111"/>
  <c r="X7" i="111" s="1"/>
  <c r="W5" i="111"/>
  <c r="W12" i="118"/>
  <c r="X12" i="118"/>
  <c r="X39" i="110"/>
  <c r="X49" i="110"/>
  <c r="X50" i="110" s="1"/>
  <c r="R35" i="110" s="1"/>
  <c r="W49" i="110"/>
  <c r="W45" i="21"/>
  <c r="X45" i="21" s="1"/>
  <c r="W9" i="114"/>
  <c r="X9" i="114"/>
  <c r="W13" i="114"/>
  <c r="X13" i="114"/>
  <c r="W7" i="114"/>
  <c r="X7" i="114"/>
  <c r="W5" i="114"/>
  <c r="W11" i="114"/>
  <c r="X11" i="114" s="1"/>
  <c r="W8" i="114"/>
  <c r="X8" i="114" s="1"/>
  <c r="W12" i="114"/>
  <c r="X12" i="114" s="1"/>
  <c r="W6" i="114"/>
  <c r="X6" i="114" s="1"/>
  <c r="X15" i="114" s="1"/>
  <c r="X16" i="114" s="1"/>
  <c r="R1" i="114" s="1"/>
  <c r="W10" i="114"/>
  <c r="X10" i="114"/>
  <c r="W32" i="30"/>
  <c r="X22" i="30"/>
  <c r="X39" i="114"/>
  <c r="W28" i="123"/>
  <c r="X28" i="123" s="1"/>
  <c r="W27" i="123"/>
  <c r="X27" i="123" s="1"/>
  <c r="W22" i="123"/>
  <c r="W26" i="123"/>
  <c r="X26" i="123"/>
  <c r="W30" i="123"/>
  <c r="X30" i="123"/>
  <c r="W23" i="123"/>
  <c r="X23" i="123"/>
  <c r="X32" i="123" s="1"/>
  <c r="X33" i="123" s="1"/>
  <c r="R18" i="123" s="1"/>
  <c r="W29" i="123"/>
  <c r="X29" i="123"/>
  <c r="W25" i="123"/>
  <c r="X25" i="123"/>
  <c r="X39" i="37"/>
  <c r="X39" i="120"/>
  <c r="W15" i="98"/>
  <c r="X5" i="98"/>
  <c r="X15" i="98" s="1"/>
  <c r="X16" i="98"/>
  <c r="R1" i="98" s="1"/>
  <c r="W32" i="101"/>
  <c r="X22" i="101"/>
  <c r="X32" i="101" s="1"/>
  <c r="X33" i="101" s="1"/>
  <c r="R18" i="101" s="1"/>
  <c r="X5" i="108"/>
  <c r="W49" i="15"/>
  <c r="X39" i="15"/>
  <c r="X49" i="15"/>
  <c r="X50" i="15" s="1"/>
  <c r="R35" i="15" s="1"/>
  <c r="X5" i="22"/>
  <c r="X5" i="106"/>
  <c r="W32" i="49"/>
  <c r="X22" i="49"/>
  <c r="W31" i="123"/>
  <c r="X31" i="123"/>
  <c r="X22" i="4"/>
  <c r="W40" i="51"/>
  <c r="X40" i="51"/>
  <c r="W5" i="99"/>
  <c r="X5" i="99" s="1"/>
  <c r="X15" i="99" s="1"/>
  <c r="X16" i="99" s="1"/>
  <c r="R1" i="99" s="1"/>
  <c r="W10" i="99"/>
  <c r="X10" i="99"/>
  <c r="W12" i="99"/>
  <c r="X12" i="99"/>
  <c r="W6" i="99"/>
  <c r="X6" i="99"/>
  <c r="W8" i="99"/>
  <c r="X8" i="99"/>
  <c r="W14" i="99"/>
  <c r="X14" i="99"/>
  <c r="W13" i="99"/>
  <c r="X13" i="99" s="1"/>
  <c r="X22" i="16"/>
  <c r="W41" i="12"/>
  <c r="X41" i="12" s="1"/>
  <c r="W46" i="12"/>
  <c r="X46" i="12" s="1"/>
  <c r="W42" i="12"/>
  <c r="X42" i="12" s="1"/>
  <c r="W45" i="12"/>
  <c r="X45" i="12" s="1"/>
  <c r="W47" i="12"/>
  <c r="X47" i="12" s="1"/>
  <c r="W43" i="12"/>
  <c r="X43" i="12" s="1"/>
  <c r="W39" i="12"/>
  <c r="X39" i="12" s="1"/>
  <c r="W22" i="114"/>
  <c r="W29" i="114"/>
  <c r="X29" i="114" s="1"/>
  <c r="W27" i="114"/>
  <c r="X27" i="114" s="1"/>
  <c r="W30" i="114"/>
  <c r="X30" i="114" s="1"/>
  <c r="W23" i="114"/>
  <c r="X23" i="114" s="1"/>
  <c r="W24" i="114"/>
  <c r="X24" i="114" s="1"/>
  <c r="W28" i="114"/>
  <c r="X28" i="114" s="1"/>
  <c r="W25" i="114"/>
  <c r="X25" i="114" s="1"/>
  <c r="W31" i="114"/>
  <c r="X31" i="114" s="1"/>
  <c r="X22" i="56"/>
  <c r="X32" i="56" s="1"/>
  <c r="X33" i="56" s="1"/>
  <c r="R18" i="56" s="1"/>
  <c r="W32" i="56"/>
  <c r="X39" i="58"/>
  <c r="W49" i="44"/>
  <c r="X39" i="44"/>
  <c r="X49" i="44"/>
  <c r="X50" i="44" s="1"/>
  <c r="R35" i="44" s="1"/>
  <c r="W9" i="99"/>
  <c r="X9" i="99" s="1"/>
  <c r="W49" i="19"/>
  <c r="W40" i="21"/>
  <c r="X40" i="21"/>
  <c r="X32" i="125"/>
  <c r="X33" i="125" s="1"/>
  <c r="R18" i="125" s="1"/>
  <c r="W25" i="39"/>
  <c r="X25" i="39" s="1"/>
  <c r="W26" i="39"/>
  <c r="X26" i="39" s="1"/>
  <c r="W28" i="39"/>
  <c r="X28" i="39" s="1"/>
  <c r="W30" i="39"/>
  <c r="X30" i="39" s="1"/>
  <c r="W29" i="39"/>
  <c r="X29" i="39" s="1"/>
  <c r="W27" i="39"/>
  <c r="X27" i="39" s="1"/>
  <c r="W31" i="39"/>
  <c r="X31" i="39" s="1"/>
  <c r="W22" i="39"/>
  <c r="W48" i="51"/>
  <c r="X48" i="51"/>
  <c r="W32" i="100"/>
  <c r="X22" i="100"/>
  <c r="X32" i="100"/>
  <c r="X33" i="100" s="1"/>
  <c r="R18" i="100" s="1"/>
  <c r="X39" i="109"/>
  <c r="X49" i="109" s="1"/>
  <c r="X50" i="109"/>
  <c r="R35" i="109" s="1"/>
  <c r="W49" i="109"/>
  <c r="X16" i="129"/>
  <c r="R1" i="129" s="1"/>
  <c r="W29" i="128"/>
  <c r="X29" i="128"/>
  <c r="X15" i="122"/>
  <c r="X16" i="122" s="1"/>
  <c r="R1" i="122"/>
  <c r="R18" i="9"/>
  <c r="W5" i="118"/>
  <c r="W13" i="118"/>
  <c r="X13" i="118"/>
  <c r="W6" i="118"/>
  <c r="X6" i="118"/>
  <c r="W9" i="118"/>
  <c r="X9" i="118"/>
  <c r="W11" i="118"/>
  <c r="X11" i="118"/>
  <c r="W7" i="118"/>
  <c r="X7" i="118"/>
  <c r="X22" i="118"/>
  <c r="X39" i="25"/>
  <c r="W22" i="51"/>
  <c r="X22" i="51" s="1"/>
  <c r="X32" i="51" s="1"/>
  <c r="X33" i="51" s="1"/>
  <c r="R18" i="51" s="1"/>
  <c r="W24" i="51"/>
  <c r="X24" i="51"/>
  <c r="W31" i="51"/>
  <c r="X31" i="51"/>
  <c r="W26" i="51"/>
  <c r="X26" i="51"/>
  <c r="W25" i="51"/>
  <c r="X25" i="51"/>
  <c r="W23" i="51"/>
  <c r="X23" i="51"/>
  <c r="W28" i="51"/>
  <c r="X28" i="51"/>
  <c r="W27" i="51"/>
  <c r="X27" i="51"/>
  <c r="X22" i="34"/>
  <c r="X32" i="34" s="1"/>
  <c r="X33" i="34" s="1"/>
  <c r="R18" i="34" s="1"/>
  <c r="W30" i="33"/>
  <c r="X30" i="33"/>
  <c r="W22" i="33"/>
  <c r="W23" i="33"/>
  <c r="X23" i="33" s="1"/>
  <c r="W25" i="33"/>
  <c r="X25" i="33" s="1"/>
  <c r="W27" i="33"/>
  <c r="X27" i="33" s="1"/>
  <c r="W29" i="33"/>
  <c r="X29" i="33" s="1"/>
  <c r="W28" i="33"/>
  <c r="X28" i="33" s="1"/>
  <c r="W24" i="33"/>
  <c r="X24" i="33" s="1"/>
  <c r="W31" i="33"/>
  <c r="X31" i="33" s="1"/>
  <c r="X22" i="15"/>
  <c r="W12" i="34"/>
  <c r="X12" i="34"/>
  <c r="W13" i="34"/>
  <c r="X13" i="34"/>
  <c r="W14" i="34"/>
  <c r="X14" i="34"/>
  <c r="W10" i="34"/>
  <c r="X10" i="34"/>
  <c r="W8" i="34"/>
  <c r="X8" i="34"/>
  <c r="W6" i="34"/>
  <c r="X6" i="34"/>
  <c r="W5" i="34"/>
  <c r="W42" i="121"/>
  <c r="X42" i="121" s="1"/>
  <c r="W44" i="121"/>
  <c r="X44" i="121" s="1"/>
  <c r="W48" i="121"/>
  <c r="X48" i="121" s="1"/>
  <c r="W47" i="121"/>
  <c r="X47" i="121" s="1"/>
  <c r="W45" i="121"/>
  <c r="X45" i="121" s="1"/>
  <c r="W39" i="121"/>
  <c r="W41" i="121"/>
  <c r="X41" i="121"/>
  <c r="W43" i="121"/>
  <c r="X43" i="121"/>
  <c r="W40" i="121"/>
  <c r="X40" i="121"/>
  <c r="W46" i="121"/>
  <c r="X46" i="121"/>
  <c r="X5" i="43"/>
  <c r="W24" i="4"/>
  <c r="X24" i="4"/>
  <c r="W31" i="4"/>
  <c r="X31" i="4" s="1"/>
  <c r="W26" i="4"/>
  <c r="X26" i="4"/>
  <c r="W23" i="4"/>
  <c r="X23" i="4"/>
  <c r="W28" i="4"/>
  <c r="X28" i="4"/>
  <c r="W29" i="4"/>
  <c r="X29" i="4" s="1"/>
  <c r="W25" i="4"/>
  <c r="X25" i="4"/>
  <c r="W27" i="4"/>
  <c r="X27" i="4"/>
  <c r="W30" i="4"/>
  <c r="X30" i="4"/>
  <c r="I30" i="32"/>
  <c r="W41" i="14"/>
  <c r="X41" i="14"/>
  <c r="X49" i="14" s="1"/>
  <c r="X50" i="14" s="1"/>
  <c r="R35" i="14" s="1"/>
  <c r="W46" i="14"/>
  <c r="X46" i="14"/>
  <c r="W44" i="14"/>
  <c r="X44" i="14" s="1"/>
  <c r="W39" i="14"/>
  <c r="W49" i="14" s="1"/>
  <c r="W42" i="14"/>
  <c r="X42" i="14" s="1"/>
  <c r="W43" i="14"/>
  <c r="X43" i="14" s="1"/>
  <c r="W45" i="14"/>
  <c r="X45" i="14"/>
  <c r="K30" i="30"/>
  <c r="W15" i="29"/>
  <c r="X5" i="29"/>
  <c r="X15" i="29" s="1"/>
  <c r="X16" i="29" s="1"/>
  <c r="R1" i="29" s="1"/>
  <c r="X5" i="18"/>
  <c r="X39" i="126"/>
  <c r="W40" i="12"/>
  <c r="X40" i="12" s="1"/>
  <c r="W44" i="12"/>
  <c r="X44" i="12"/>
  <c r="W28" i="40"/>
  <c r="X28" i="40"/>
  <c r="W30" i="40"/>
  <c r="X30" i="40" s="1"/>
  <c r="W27" i="40"/>
  <c r="X27" i="40" s="1"/>
  <c r="W23" i="40"/>
  <c r="X23" i="40"/>
  <c r="W29" i="40"/>
  <c r="X29" i="40"/>
  <c r="W22" i="40"/>
  <c r="X22" i="40" s="1"/>
  <c r="W24" i="40"/>
  <c r="X24" i="40"/>
  <c r="W31" i="40"/>
  <c r="X31" i="40"/>
  <c r="W39" i="2"/>
  <c r="X39" i="2" s="1"/>
  <c r="W42" i="2"/>
  <c r="X42" i="2"/>
  <c r="W47" i="2"/>
  <c r="X47" i="2" s="1"/>
  <c r="W44" i="2"/>
  <c r="X44" i="2" s="1"/>
  <c r="W41" i="2"/>
  <c r="X41" i="2"/>
  <c r="W43" i="2"/>
  <c r="X43" i="2"/>
  <c r="W48" i="2"/>
  <c r="X48" i="2" s="1"/>
  <c r="W40" i="2"/>
  <c r="X40" i="2" s="1"/>
  <c r="W46" i="2"/>
  <c r="X46" i="2"/>
  <c r="W26" i="114"/>
  <c r="X26" i="114"/>
  <c r="W28" i="42"/>
  <c r="X28" i="42" s="1"/>
  <c r="X39" i="123"/>
  <c r="X5" i="104"/>
  <c r="W5" i="51"/>
  <c r="W15" i="51" s="1"/>
  <c r="W14" i="51"/>
  <c r="X14" i="51"/>
  <c r="W10" i="51"/>
  <c r="X10" i="51" s="1"/>
  <c r="W6" i="51"/>
  <c r="X6" i="51" s="1"/>
  <c r="X39" i="49"/>
  <c r="W11" i="51"/>
  <c r="X11" i="51"/>
  <c r="K30" i="4"/>
  <c r="K30" i="111"/>
  <c r="W14" i="118"/>
  <c r="W15" i="118" s="1"/>
  <c r="X39" i="31"/>
  <c r="X49" i="31"/>
  <c r="X50" i="31" s="1"/>
  <c r="R35" i="31" s="1"/>
  <c r="W49" i="31"/>
  <c r="W134" i="21"/>
  <c r="X134" i="21"/>
  <c r="I30" i="16"/>
  <c r="W32" i="125"/>
  <c r="W23" i="39"/>
  <c r="X23" i="39"/>
  <c r="X32" i="39" s="1"/>
  <c r="X33" i="39" s="1"/>
  <c r="R18" i="39" s="1"/>
  <c r="K30" i="53"/>
  <c r="W24" i="123"/>
  <c r="X24" i="123"/>
  <c r="W7" i="51"/>
  <c r="X7" i="51"/>
  <c r="K30" i="7"/>
  <c r="K30" i="27"/>
  <c r="W7" i="99"/>
  <c r="X7" i="99" s="1"/>
  <c r="X32" i="108"/>
  <c r="X33" i="108" s="1"/>
  <c r="R18" i="108" s="1"/>
  <c r="W46" i="34"/>
  <c r="X46" i="34" s="1"/>
  <c r="X49" i="34" s="1"/>
  <c r="X50" i="34" s="1"/>
  <c r="R35" i="34" s="1"/>
  <c r="W32" i="17"/>
  <c r="X15" i="16"/>
  <c r="X16" i="16" s="1"/>
  <c r="R1" i="16" s="1"/>
  <c r="I30" i="22"/>
  <c r="W15" i="129"/>
  <c r="W26" i="106"/>
  <c r="X26" i="106" s="1"/>
  <c r="X32" i="106" s="1"/>
  <c r="X33" i="106" s="1"/>
  <c r="R18" i="106" s="1"/>
  <c r="W46" i="43"/>
  <c r="X46" i="43"/>
  <c r="X5" i="53"/>
  <c r="X15" i="53" s="1"/>
  <c r="X16" i="53" s="1"/>
  <c r="R1" i="53" s="1"/>
  <c r="W15" i="53"/>
  <c r="W32" i="119"/>
  <c r="X22" i="119"/>
  <c r="X32" i="119" s="1"/>
  <c r="X33" i="119" s="1"/>
  <c r="R18" i="119" s="1"/>
  <c r="W15" i="122"/>
  <c r="W32" i="9"/>
  <c r="X39" i="56"/>
  <c r="X49" i="56"/>
  <c r="X50" i="56"/>
  <c r="R35" i="56" s="1"/>
  <c r="W49" i="56"/>
  <c r="X39" i="23"/>
  <c r="W15" i="48"/>
  <c r="X5" i="48"/>
  <c r="X15" i="48"/>
  <c r="X16" i="48"/>
  <c r="R1" i="48" s="1"/>
  <c r="X22" i="109"/>
  <c r="W49" i="16"/>
  <c r="X39" i="16"/>
  <c r="X49" i="16" s="1"/>
  <c r="X50" i="16" s="1"/>
  <c r="R35" i="16" s="1"/>
  <c r="W40" i="20"/>
  <c r="X40" i="20"/>
  <c r="W48" i="20"/>
  <c r="X48" i="20"/>
  <c r="W45" i="20"/>
  <c r="X45" i="20" s="1"/>
  <c r="W47" i="20"/>
  <c r="X47" i="20" s="1"/>
  <c r="W39" i="20"/>
  <c r="W44" i="20"/>
  <c r="X44" i="20" s="1"/>
  <c r="W42" i="20"/>
  <c r="W49" i="20" s="1"/>
  <c r="X42" i="20"/>
  <c r="W43" i="20"/>
  <c r="X43" i="20"/>
  <c r="W41" i="20"/>
  <c r="X41" i="20" s="1"/>
  <c r="W24" i="129"/>
  <c r="X24" i="129" s="1"/>
  <c r="W31" i="129"/>
  <c r="X31" i="129"/>
  <c r="W25" i="129"/>
  <c r="X25" i="129"/>
  <c r="W30" i="129"/>
  <c r="X30" i="129" s="1"/>
  <c r="W27" i="129"/>
  <c r="X27" i="129" s="1"/>
  <c r="W26" i="129"/>
  <c r="X26" i="129"/>
  <c r="W29" i="129"/>
  <c r="X29" i="129"/>
  <c r="W23" i="129"/>
  <c r="X23" i="129" s="1"/>
  <c r="W22" i="129"/>
  <c r="W32" i="129" s="1"/>
  <c r="X39" i="13"/>
  <c r="X49" i="13"/>
  <c r="X50" i="13"/>
  <c r="R35" i="13" s="1"/>
  <c r="W49" i="13"/>
  <c r="W12" i="2"/>
  <c r="X12" i="2" s="1"/>
  <c r="W7" i="2"/>
  <c r="X7" i="2" s="1"/>
  <c r="W8" i="2"/>
  <c r="X8" i="2"/>
  <c r="W9" i="2"/>
  <c r="X9" i="2"/>
  <c r="W13" i="2"/>
  <c r="X13" i="2" s="1"/>
  <c r="W10" i="2"/>
  <c r="X10" i="2" s="1"/>
  <c r="W6" i="2"/>
  <c r="W15" i="2" s="1"/>
  <c r="X6" i="2"/>
  <c r="W11" i="2"/>
  <c r="X11" i="2"/>
  <c r="W5" i="2"/>
  <c r="X39" i="41"/>
  <c r="W26" i="121"/>
  <c r="X26" i="121"/>
  <c r="W23" i="121"/>
  <c r="X23" i="121" s="1"/>
  <c r="W25" i="121"/>
  <c r="X25" i="121" s="1"/>
  <c r="W30" i="121"/>
  <c r="X30" i="121"/>
  <c r="W31" i="121"/>
  <c r="X31" i="121"/>
  <c r="W29" i="121"/>
  <c r="X29" i="121" s="1"/>
  <c r="W24" i="121"/>
  <c r="X24" i="121" s="1"/>
  <c r="W28" i="121"/>
  <c r="X28" i="121"/>
  <c r="W27" i="121"/>
  <c r="X27" i="121"/>
  <c r="W48" i="113"/>
  <c r="X48" i="113" s="1"/>
  <c r="W47" i="40"/>
  <c r="X47" i="40" s="1"/>
  <c r="W44" i="40"/>
  <c r="X44" i="40"/>
  <c r="W39" i="40"/>
  <c r="W45" i="40"/>
  <c r="X45" i="40"/>
  <c r="W42" i="40"/>
  <c r="X42" i="40"/>
  <c r="W43" i="40"/>
  <c r="X43" i="40" s="1"/>
  <c r="W41" i="40"/>
  <c r="X41" i="40" s="1"/>
  <c r="X49" i="40" s="1"/>
  <c r="X50" i="40" s="1"/>
  <c r="R35" i="40" s="1"/>
  <c r="W40" i="40"/>
  <c r="X40" i="40"/>
  <c r="W48" i="40"/>
  <c r="X48" i="40"/>
  <c r="X39" i="116"/>
  <c r="W49" i="104"/>
  <c r="X39" i="104"/>
  <c r="X49" i="104"/>
  <c r="X50" i="104" s="1"/>
  <c r="R35" i="104" s="1"/>
  <c r="W32" i="8"/>
  <c r="W32" i="117"/>
  <c r="X22" i="117"/>
  <c r="X32" i="117"/>
  <c r="X33" i="117" s="1"/>
  <c r="R18" i="117" s="1"/>
  <c r="W9" i="34"/>
  <c r="W15" i="34" s="1"/>
  <c r="W24" i="11"/>
  <c r="X24" i="11" s="1"/>
  <c r="W25" i="11"/>
  <c r="X25" i="11"/>
  <c r="W26" i="11"/>
  <c r="X26" i="11"/>
  <c r="W23" i="11"/>
  <c r="X23" i="11" s="1"/>
  <c r="W28" i="11"/>
  <c r="X28" i="11" s="1"/>
  <c r="W27" i="11"/>
  <c r="X27" i="11"/>
  <c r="W31" i="11"/>
  <c r="X31" i="11"/>
  <c r="W24" i="128"/>
  <c r="X24" i="128" s="1"/>
  <c r="W25" i="128"/>
  <c r="X25" i="128" s="1"/>
  <c r="W23" i="128"/>
  <c r="X23" i="128"/>
  <c r="W26" i="128"/>
  <c r="X26" i="128"/>
  <c r="W27" i="128"/>
  <c r="X27" i="128" s="1"/>
  <c r="W31" i="128"/>
  <c r="X31" i="128" s="1"/>
  <c r="W28" i="128"/>
  <c r="X28" i="128"/>
  <c r="X5" i="57"/>
  <c r="W49" i="98"/>
  <c r="X39" i="98"/>
  <c r="X49" i="98"/>
  <c r="X50" i="98" s="1"/>
  <c r="R35" i="98" s="1"/>
  <c r="W49" i="48"/>
  <c r="X39" i="48"/>
  <c r="X49" i="48"/>
  <c r="X50" i="48" s="1"/>
  <c r="R35" i="48" s="1"/>
  <c r="W30" i="11"/>
  <c r="X30" i="11" s="1"/>
  <c r="W10" i="125"/>
  <c r="X10" i="125" s="1"/>
  <c r="W5" i="125"/>
  <c r="W6" i="125"/>
  <c r="X6" i="125"/>
  <c r="W8" i="125"/>
  <c r="X8" i="125" s="1"/>
  <c r="W14" i="125"/>
  <c r="X14" i="125" s="1"/>
  <c r="W12" i="125"/>
  <c r="X12" i="125"/>
  <c r="W32" i="48"/>
  <c r="X22" i="48"/>
  <c r="X32" i="48" s="1"/>
  <c r="X33" i="48" s="1"/>
  <c r="R18" i="48" s="1"/>
  <c r="W32" i="108"/>
  <c r="W47" i="14"/>
  <c r="X47" i="14"/>
  <c r="X22" i="29"/>
  <c r="X32" i="29"/>
  <c r="X33" i="29" s="1"/>
  <c r="R18" i="29" s="1"/>
  <c r="W32" i="29"/>
  <c r="W7" i="34"/>
  <c r="X7" i="34"/>
  <c r="W15" i="16"/>
  <c r="W30" i="21"/>
  <c r="X30" i="21"/>
  <c r="W29" i="11"/>
  <c r="X29" i="11"/>
  <c r="W13" i="125"/>
  <c r="X13" i="125" s="1"/>
  <c r="W49" i="1"/>
  <c r="X39" i="1"/>
  <c r="X49" i="1" s="1"/>
  <c r="X50" i="1" s="1"/>
  <c r="R35" i="1" s="1"/>
  <c r="W49" i="4"/>
  <c r="X39" i="4"/>
  <c r="X49" i="4" s="1"/>
  <c r="X50" i="4" s="1"/>
  <c r="R35" i="4" s="1"/>
  <c r="X39" i="121"/>
  <c r="X49" i="121"/>
  <c r="X50" i="121" s="1"/>
  <c r="R35" i="121" s="1"/>
  <c r="W49" i="121"/>
  <c r="X22" i="39"/>
  <c r="W32" i="39"/>
  <c r="X39" i="21"/>
  <c r="X49" i="21" s="1"/>
  <c r="W49" i="43"/>
  <c r="X39" i="43"/>
  <c r="X49" i="43" s="1"/>
  <c r="X50" i="43" s="1"/>
  <c r="R35" i="43" s="1"/>
  <c r="X5" i="125"/>
  <c r="X39" i="40"/>
  <c r="X39" i="14"/>
  <c r="X5" i="118"/>
  <c r="X22" i="128"/>
  <c r="W32" i="42"/>
  <c r="X22" i="129"/>
  <c r="W49" i="2"/>
  <c r="X5" i="34"/>
  <c r="X22" i="33"/>
  <c r="X32" i="33" s="1"/>
  <c r="X33" i="33" s="1"/>
  <c r="R18" i="33" s="1"/>
  <c r="X22" i="114"/>
  <c r="X32" i="114" s="1"/>
  <c r="X33" i="114" s="1"/>
  <c r="R18" i="114" s="1"/>
  <c r="X5" i="114"/>
  <c r="X5" i="111"/>
  <c r="X22" i="24"/>
  <c r="X32" i="24" s="1"/>
  <c r="X33" i="24" s="1"/>
  <c r="R18" i="24" s="1"/>
  <c r="X22" i="106"/>
  <c r="X5" i="2"/>
  <c r="X39" i="20"/>
  <c r="W49" i="12"/>
  <c r="W15" i="99"/>
  <c r="W32" i="4"/>
  <c r="W32" i="123"/>
  <c r="X22" i="123"/>
  <c r="W49" i="34"/>
  <c r="X39" i="34"/>
  <c r="X39" i="128"/>
  <c r="X49" i="128" s="1"/>
  <c r="X50" i="128" s="1"/>
  <c r="R35" i="128" s="1"/>
  <c r="W49" i="128"/>
  <c r="X39" i="129"/>
  <c r="X49" i="129"/>
  <c r="X50" i="129" s="1"/>
  <c r="R35" i="129" s="1"/>
  <c r="W49" i="129"/>
  <c r="X22" i="20"/>
  <c r="X32" i="20"/>
  <c r="X33" i="20" s="1"/>
  <c r="R18" i="20" s="1"/>
  <c r="W32" i="20"/>
  <c r="X39" i="51"/>
  <c r="X15" i="2" l="1"/>
  <c r="X16" i="2" s="1"/>
  <c r="R1" i="2" s="1"/>
  <c r="X32" i="40"/>
  <c r="X33" i="40" s="1"/>
  <c r="R18" i="40" s="1"/>
  <c r="X142" i="21"/>
  <c r="R127" i="21" s="1"/>
  <c r="X50" i="21"/>
  <c r="R35" i="21" s="1"/>
  <c r="X32" i="4"/>
  <c r="X33" i="4" s="1"/>
  <c r="R18" i="4" s="1"/>
  <c r="X49" i="12"/>
  <c r="X50" i="12" s="1"/>
  <c r="R35" i="12" s="1"/>
  <c r="X49" i="20"/>
  <c r="X50" i="20" s="1"/>
  <c r="R35" i="20" s="1"/>
  <c r="X32" i="11"/>
  <c r="X33" i="11" s="1"/>
  <c r="R18" i="11" s="1"/>
  <c r="X49" i="2"/>
  <c r="X50" i="2" s="1"/>
  <c r="R35" i="2" s="1"/>
  <c r="X32" i="129"/>
  <c r="X33" i="129" s="1"/>
  <c r="R18" i="129" s="1"/>
  <c r="X32" i="121"/>
  <c r="X33" i="121" s="1"/>
  <c r="R18" i="121" s="1"/>
  <c r="X39" i="113"/>
  <c r="W32" i="40"/>
  <c r="X32" i="16"/>
  <c r="X33" i="16" s="1"/>
  <c r="R18" i="16" s="1"/>
  <c r="X9" i="38"/>
  <c r="X15" i="38" s="1"/>
  <c r="X16" i="38" s="1"/>
  <c r="R1" i="38" s="1"/>
  <c r="W15" i="38"/>
  <c r="X23" i="54"/>
  <c r="X32" i="54" s="1"/>
  <c r="X33" i="54" s="1"/>
  <c r="R18" i="54" s="1"/>
  <c r="W32" i="54"/>
  <c r="X30" i="1"/>
  <c r="X32" i="1" s="1"/>
  <c r="X33" i="1" s="1"/>
  <c r="R18" i="1" s="1"/>
  <c r="W32" i="1"/>
  <c r="V15" i="55"/>
  <c r="W7" i="55" s="1"/>
  <c r="X7" i="55" s="1"/>
  <c r="W32" i="121"/>
  <c r="W32" i="51"/>
  <c r="W32" i="114"/>
  <c r="W32" i="33"/>
  <c r="W41" i="113"/>
  <c r="X41" i="113" s="1"/>
  <c r="W44" i="113"/>
  <c r="X44" i="113" s="1"/>
  <c r="W32" i="34"/>
  <c r="X32" i="49"/>
  <c r="X33" i="49" s="1"/>
  <c r="R18" i="49" s="1"/>
  <c r="X15" i="106"/>
  <c r="X16" i="106" s="1"/>
  <c r="R1" i="106" s="1"/>
  <c r="X39" i="57"/>
  <c r="X49" i="57" s="1"/>
  <c r="X50" i="57" s="1"/>
  <c r="R35" i="57" s="1"/>
  <c r="W49" i="57"/>
  <c r="X39" i="28"/>
  <c r="W15" i="114"/>
  <c r="V49" i="54"/>
  <c r="W41" i="54" s="1"/>
  <c r="X41" i="54" s="1"/>
  <c r="W32" i="11"/>
  <c r="W32" i="21"/>
  <c r="X5" i="51"/>
  <c r="X15" i="51" s="1"/>
  <c r="X16" i="51" s="1"/>
  <c r="R1" i="51" s="1"/>
  <c r="X9" i="34"/>
  <c r="X15" i="34" s="1"/>
  <c r="X16" i="34" s="1"/>
  <c r="R1" i="34" s="1"/>
  <c r="X14" i="118"/>
  <c r="X15" i="118" s="1"/>
  <c r="X16" i="118" s="1"/>
  <c r="R1" i="118" s="1"/>
  <c r="X6" i="14"/>
  <c r="W42" i="113"/>
  <c r="X42" i="113" s="1"/>
  <c r="W46" i="113"/>
  <c r="X46" i="113" s="1"/>
  <c r="W15" i="109"/>
  <c r="W15" i="15"/>
  <c r="X8" i="15"/>
  <c r="X15" i="15" s="1"/>
  <c r="X16" i="15" s="1"/>
  <c r="R1" i="15" s="1"/>
  <c r="W32" i="106"/>
  <c r="W45" i="113"/>
  <c r="X45" i="113" s="1"/>
  <c r="W43" i="113"/>
  <c r="X43" i="113" s="1"/>
  <c r="W32" i="24"/>
  <c r="X6" i="106"/>
  <c r="W15" i="106"/>
  <c r="W49" i="40"/>
  <c r="X32" i="15"/>
  <c r="X33" i="15" s="1"/>
  <c r="R18" i="15" s="1"/>
  <c r="W49" i="51"/>
  <c r="W40" i="113"/>
  <c r="X40" i="113" s="1"/>
  <c r="W47" i="113"/>
  <c r="X47" i="113" s="1"/>
  <c r="W32" i="16"/>
  <c r="X32" i="10"/>
  <c r="X33" i="10" s="1"/>
  <c r="R18" i="10" s="1"/>
  <c r="W41" i="17"/>
  <c r="X41" i="17" s="1"/>
  <c r="W39" i="17"/>
  <c r="W47" i="17"/>
  <c r="X47" i="17" s="1"/>
  <c r="W43" i="17"/>
  <c r="X43" i="17" s="1"/>
  <c r="W42" i="17"/>
  <c r="X42" i="17" s="1"/>
  <c r="W44" i="17"/>
  <c r="X44" i="17" s="1"/>
  <c r="W46" i="17"/>
  <c r="X46" i="17" s="1"/>
  <c r="W45" i="17"/>
  <c r="X45" i="17" s="1"/>
  <c r="W40" i="17"/>
  <c r="X40" i="17" s="1"/>
  <c r="W48" i="17"/>
  <c r="X48" i="17" s="1"/>
  <c r="W14" i="12"/>
  <c r="X14" i="12" s="1"/>
  <c r="W5" i="12"/>
  <c r="W13" i="12"/>
  <c r="X13" i="12" s="1"/>
  <c r="W10" i="12"/>
  <c r="X10" i="12" s="1"/>
  <c r="W11" i="12"/>
  <c r="X11" i="12" s="1"/>
  <c r="W8" i="12"/>
  <c r="X8" i="12" s="1"/>
  <c r="W9" i="12"/>
  <c r="X9" i="12" s="1"/>
  <c r="W6" i="12"/>
  <c r="X6" i="12" s="1"/>
  <c r="W7" i="12"/>
  <c r="X7" i="12" s="1"/>
  <c r="W12" i="12"/>
  <c r="X12" i="12" s="1"/>
  <c r="I24" i="31"/>
  <c r="I26" i="31" s="1"/>
  <c r="I28" i="31"/>
  <c r="W25" i="112"/>
  <c r="X25" i="112" s="1"/>
  <c r="W24" i="112"/>
  <c r="X24" i="112" s="1"/>
  <c r="W28" i="112"/>
  <c r="X28" i="112" s="1"/>
  <c r="W31" i="112"/>
  <c r="X31" i="112" s="1"/>
  <c r="W30" i="112"/>
  <c r="X30" i="112" s="1"/>
  <c r="W23" i="112"/>
  <c r="I28" i="35"/>
  <c r="W12" i="1"/>
  <c r="X12" i="1" s="1"/>
  <c r="W10" i="111"/>
  <c r="X10" i="111" s="1"/>
  <c r="W14" i="111"/>
  <c r="X14" i="111" s="1"/>
  <c r="W6" i="111"/>
  <c r="K28" i="103"/>
  <c r="K24" i="103"/>
  <c r="J30" i="18"/>
  <c r="W12" i="17"/>
  <c r="X12" i="17" s="1"/>
  <c r="W6" i="17"/>
  <c r="W13" i="17"/>
  <c r="X13" i="17" s="1"/>
  <c r="I24" i="28"/>
  <c r="I28" i="28"/>
  <c r="V49" i="33"/>
  <c r="W30" i="128"/>
  <c r="X30" i="128" s="1"/>
  <c r="X32" i="128" s="1"/>
  <c r="X33" i="128" s="1"/>
  <c r="R18" i="128" s="1"/>
  <c r="W29" i="118"/>
  <c r="X29" i="118" s="1"/>
  <c r="W26" i="118"/>
  <c r="X26" i="118" s="1"/>
  <c r="W25" i="118"/>
  <c r="X25" i="118" s="1"/>
  <c r="W23" i="118"/>
  <c r="X23" i="118" s="1"/>
  <c r="X32" i="118" s="1"/>
  <c r="X33" i="118" s="1"/>
  <c r="R18" i="118" s="1"/>
  <c r="W30" i="118"/>
  <c r="X30" i="118" s="1"/>
  <c r="W11" i="1"/>
  <c r="X11" i="1" s="1"/>
  <c r="W7" i="1"/>
  <c r="X7" i="1" s="1"/>
  <c r="W9" i="1"/>
  <c r="X9" i="1" s="1"/>
  <c r="W14" i="1"/>
  <c r="X14" i="1" s="1"/>
  <c r="W5" i="1"/>
  <c r="V32" i="12"/>
  <c r="W30" i="12" s="1"/>
  <c r="X30" i="12" s="1"/>
  <c r="K30" i="43"/>
  <c r="W13" i="18"/>
  <c r="X13" i="18" s="1"/>
  <c r="W12" i="18"/>
  <c r="X12" i="18" s="1"/>
  <c r="W14" i="18"/>
  <c r="X14" i="18" s="1"/>
  <c r="W7" i="18"/>
  <c r="W9" i="18"/>
  <c r="X9" i="18" s="1"/>
  <c r="W7" i="125"/>
  <c r="X7" i="125" s="1"/>
  <c r="X15" i="125" s="1"/>
  <c r="X16" i="125" s="1"/>
  <c r="R1" i="125" s="1"/>
  <c r="V32" i="41"/>
  <c r="W48" i="42"/>
  <c r="X48" i="42" s="1"/>
  <c r="W47" i="42"/>
  <c r="W24" i="19"/>
  <c r="X24" i="19" s="1"/>
  <c r="W26" i="19"/>
  <c r="X26" i="19" s="1"/>
  <c r="W27" i="19"/>
  <c r="X27" i="19" s="1"/>
  <c r="W22" i="19"/>
  <c r="W31" i="19"/>
  <c r="X31" i="19" s="1"/>
  <c r="W42" i="111"/>
  <c r="X42" i="111" s="1"/>
  <c r="W48" i="111"/>
  <c r="X48" i="111" s="1"/>
  <c r="W46" i="111"/>
  <c r="X46" i="111" s="1"/>
  <c r="W45" i="111"/>
  <c r="X45" i="111" s="1"/>
  <c r="W39" i="111"/>
  <c r="W10" i="121"/>
  <c r="X10" i="121" s="1"/>
  <c r="V15" i="121"/>
  <c r="W39" i="130"/>
  <c r="W43" i="130"/>
  <c r="X43" i="130" s="1"/>
  <c r="W46" i="130"/>
  <c r="X46" i="130" s="1"/>
  <c r="W42" i="130"/>
  <c r="X42" i="130" s="1"/>
  <c r="W45" i="130"/>
  <c r="X45" i="130" s="1"/>
  <c r="W27" i="109"/>
  <c r="W28" i="109"/>
  <c r="X28" i="109" s="1"/>
  <c r="W12" i="116"/>
  <c r="X12" i="116" s="1"/>
  <c r="W10" i="116"/>
  <c r="X15" i="128"/>
  <c r="X16" i="128" s="1"/>
  <c r="R1" i="128" s="1"/>
  <c r="K26" i="106"/>
  <c r="K30" i="106" s="1"/>
  <c r="W45" i="114"/>
  <c r="X45" i="114" s="1"/>
  <c r="W43" i="114"/>
  <c r="X43" i="114" s="1"/>
  <c r="W46" i="114"/>
  <c r="X46" i="114" s="1"/>
  <c r="W47" i="114"/>
  <c r="X47" i="114" s="1"/>
  <c r="W40" i="114"/>
  <c r="W41" i="114"/>
  <c r="X41" i="114" s="1"/>
  <c r="W42" i="11"/>
  <c r="X42" i="11" s="1"/>
  <c r="W43" i="11"/>
  <c r="X43" i="11" s="1"/>
  <c r="W45" i="11"/>
  <c r="X45" i="11" s="1"/>
  <c r="W39" i="11"/>
  <c r="W45" i="41"/>
  <c r="X45" i="41" s="1"/>
  <c r="W13" i="11"/>
  <c r="X13" i="11" s="1"/>
  <c r="W11" i="11"/>
  <c r="X11" i="11" s="1"/>
  <c r="W14" i="11"/>
  <c r="X14" i="11" s="1"/>
  <c r="W12" i="31"/>
  <c r="X12" i="31" s="1"/>
  <c r="W13" i="31"/>
  <c r="X13" i="31" s="1"/>
  <c r="W7" i="31"/>
  <c r="X7" i="31" s="1"/>
  <c r="W8" i="31"/>
  <c r="X8" i="31" s="1"/>
  <c r="W9" i="31"/>
  <c r="X9" i="31" s="1"/>
  <c r="W5" i="31"/>
  <c r="W29" i="110"/>
  <c r="X29" i="110" s="1"/>
  <c r="W22" i="110"/>
  <c r="W23" i="110"/>
  <c r="X23" i="110" s="1"/>
  <c r="W14" i="108"/>
  <c r="X14" i="108" s="1"/>
  <c r="W11" i="108"/>
  <c r="X11" i="108" s="1"/>
  <c r="W10" i="108"/>
  <c r="X10" i="108" s="1"/>
  <c r="W13" i="108"/>
  <c r="X13" i="108" s="1"/>
  <c r="W22" i="102"/>
  <c r="W30" i="102"/>
  <c r="X30" i="102" s="1"/>
  <c r="W27" i="102"/>
  <c r="X27" i="102" s="1"/>
  <c r="W28" i="102"/>
  <c r="X28" i="102" s="1"/>
  <c r="W25" i="102"/>
  <c r="X25" i="102" s="1"/>
  <c r="W26" i="102"/>
  <c r="X26" i="102" s="1"/>
  <c r="K24" i="24"/>
  <c r="K28" i="24"/>
  <c r="K28" i="56"/>
  <c r="K24" i="56"/>
  <c r="W31" i="13"/>
  <c r="X31" i="13" s="1"/>
  <c r="W12" i="130"/>
  <c r="X12" i="130" s="1"/>
  <c r="W5" i="130"/>
  <c r="W8" i="130"/>
  <c r="X8" i="130" s="1"/>
  <c r="W13" i="21"/>
  <c r="X13" i="21" s="1"/>
  <c r="W10" i="21"/>
  <c r="W22" i="13"/>
  <c r="W7" i="14"/>
  <c r="X7" i="14" s="1"/>
  <c r="W10" i="30"/>
  <c r="X10" i="30" s="1"/>
  <c r="W5" i="30"/>
  <c r="W7" i="108"/>
  <c r="X7" i="108" s="1"/>
  <c r="W29" i="102"/>
  <c r="X29" i="102" s="1"/>
  <c r="K28" i="124"/>
  <c r="K24" i="124"/>
  <c r="V49" i="105"/>
  <c r="W48" i="36"/>
  <c r="X48" i="36" s="1"/>
  <c r="J28" i="36"/>
  <c r="J24" i="36"/>
  <c r="J26" i="36" s="1"/>
  <c r="J30" i="36" s="1"/>
  <c r="W6" i="36"/>
  <c r="X6" i="36" s="1"/>
  <c r="W5" i="36"/>
  <c r="W11" i="32"/>
  <c r="X11" i="32" s="1"/>
  <c r="W7" i="32"/>
  <c r="X7" i="32" s="1"/>
  <c r="W7" i="46"/>
  <c r="X7" i="46" s="1"/>
  <c r="W5" i="46"/>
  <c r="W6" i="46"/>
  <c r="X6" i="46" s="1"/>
  <c r="W6" i="23"/>
  <c r="X6" i="23" s="1"/>
  <c r="W5" i="23"/>
  <c r="W7" i="43"/>
  <c r="W12" i="40"/>
  <c r="W25" i="13"/>
  <c r="X25" i="13" s="1"/>
  <c r="W7" i="130"/>
  <c r="X7" i="130" s="1"/>
  <c r="W44" i="126"/>
  <c r="W48" i="22"/>
  <c r="X48" i="22" s="1"/>
  <c r="W42" i="22"/>
  <c r="X42" i="22" s="1"/>
  <c r="W46" i="22"/>
  <c r="X46" i="22" s="1"/>
  <c r="W39" i="22"/>
  <c r="W45" i="22"/>
  <c r="X45" i="22" s="1"/>
  <c r="K26" i="14"/>
  <c r="K30" i="14" s="1"/>
  <c r="W5" i="32"/>
  <c r="W5" i="97"/>
  <c r="W13" i="97"/>
  <c r="X13" i="97" s="1"/>
  <c r="W40" i="124"/>
  <c r="X40" i="124" s="1"/>
  <c r="I24" i="113"/>
  <c r="I26" i="113" s="1"/>
  <c r="I30" i="113" s="1"/>
  <c r="W13" i="40"/>
  <c r="X13" i="40" s="1"/>
  <c r="W40" i="41"/>
  <c r="W30" i="13"/>
  <c r="X30" i="13" s="1"/>
  <c r="W8" i="11"/>
  <c r="W6" i="22"/>
  <c r="W8" i="19"/>
  <c r="X8" i="19" s="1"/>
  <c r="W9" i="19"/>
  <c r="X9" i="19" s="1"/>
  <c r="W5" i="19"/>
  <c r="W11" i="14"/>
  <c r="X11" i="14" s="1"/>
  <c r="K26" i="19"/>
  <c r="K30" i="19" s="1"/>
  <c r="W12" i="32"/>
  <c r="X12" i="32" s="1"/>
  <c r="W13" i="32"/>
  <c r="X13" i="32" s="1"/>
  <c r="W11" i="46"/>
  <c r="X11" i="46" s="1"/>
  <c r="W9" i="130"/>
  <c r="X9" i="130" s="1"/>
  <c r="W6" i="108"/>
  <c r="J30" i="98"/>
  <c r="W39" i="45"/>
  <c r="W44" i="45"/>
  <c r="X44" i="45" s="1"/>
  <c r="W48" i="45"/>
  <c r="X48" i="45" s="1"/>
  <c r="W47" i="45"/>
  <c r="X47" i="45" s="1"/>
  <c r="W42" i="45"/>
  <c r="X42" i="45" s="1"/>
  <c r="W41" i="45"/>
  <c r="X41" i="45" s="1"/>
  <c r="W22" i="98"/>
  <c r="W24" i="98"/>
  <c r="X24" i="98" s="1"/>
  <c r="W29" i="98"/>
  <c r="X29" i="98" s="1"/>
  <c r="W31" i="98"/>
  <c r="X31" i="98" s="1"/>
  <c r="W27" i="98"/>
  <c r="X27" i="98" s="1"/>
  <c r="W30" i="98"/>
  <c r="X30" i="98" s="1"/>
  <c r="W23" i="98"/>
  <c r="X23" i="98" s="1"/>
  <c r="W28" i="98"/>
  <c r="X28" i="98" s="1"/>
  <c r="W48" i="28"/>
  <c r="X48" i="28" s="1"/>
  <c r="W47" i="28"/>
  <c r="X47" i="28" s="1"/>
  <c r="W46" i="3"/>
  <c r="X46" i="3" s="1"/>
  <c r="W47" i="3"/>
  <c r="X47" i="3" s="1"/>
  <c r="W48" i="124"/>
  <c r="X48" i="124" s="1"/>
  <c r="K28" i="37"/>
  <c r="K24" i="37"/>
  <c r="J24" i="38"/>
  <c r="J26" i="38" s="1"/>
  <c r="J30" i="38" s="1"/>
  <c r="J28" i="38"/>
  <c r="V32" i="23"/>
  <c r="W25" i="3"/>
  <c r="W40" i="123"/>
  <c r="W42" i="123"/>
  <c r="X42" i="123" s="1"/>
  <c r="V15" i="124"/>
  <c r="W5" i="124"/>
  <c r="K24" i="105"/>
  <c r="K28" i="105"/>
  <c r="K26" i="105"/>
  <c r="K30" i="105" s="1"/>
  <c r="W46" i="116"/>
  <c r="X46" i="116" s="1"/>
  <c r="W41" i="116"/>
  <c r="I16" i="116"/>
  <c r="I18" i="116" s="1"/>
  <c r="I26" i="116" s="1"/>
  <c r="I30" i="116" s="1"/>
  <c r="W48" i="49"/>
  <c r="X48" i="49" s="1"/>
  <c r="J24" i="37"/>
  <c r="J26" i="37" s="1"/>
  <c r="J28" i="37"/>
  <c r="W40" i="58"/>
  <c r="S11" i="56"/>
  <c r="R11" i="56"/>
  <c r="V11" i="56" s="1"/>
  <c r="I16" i="56"/>
  <c r="I18" i="56" s="1"/>
  <c r="I26" i="56" s="1"/>
  <c r="I30" i="56" s="1"/>
  <c r="W25" i="130"/>
  <c r="W28" i="130"/>
  <c r="X28" i="130" s="1"/>
  <c r="W28" i="18"/>
  <c r="X28" i="18" s="1"/>
  <c r="W5" i="100"/>
  <c r="V15" i="35"/>
  <c r="W6" i="35" s="1"/>
  <c r="X6" i="35" s="1"/>
  <c r="W45" i="37"/>
  <c r="X45" i="37" s="1"/>
  <c r="W48" i="37"/>
  <c r="X48" i="37" s="1"/>
  <c r="W42" i="37"/>
  <c r="X42" i="37" s="1"/>
  <c r="W40" i="23"/>
  <c r="W48" i="23"/>
  <c r="X48" i="23" s="1"/>
  <c r="W25" i="18"/>
  <c r="W26" i="46"/>
  <c r="X26" i="46" s="1"/>
  <c r="W23" i="46"/>
  <c r="W43" i="28"/>
  <c r="X43" i="28" s="1"/>
  <c r="W43" i="3"/>
  <c r="X43" i="3" s="1"/>
  <c r="X49" i="3" s="1"/>
  <c r="X50" i="3" s="1"/>
  <c r="R35" i="3" s="1"/>
  <c r="V49" i="124"/>
  <c r="W44" i="124" s="1"/>
  <c r="X44" i="124" s="1"/>
  <c r="J28" i="105"/>
  <c r="J24" i="105"/>
  <c r="J26" i="105" s="1"/>
  <c r="J30" i="105" s="1"/>
  <c r="V49" i="115"/>
  <c r="W42" i="115" s="1"/>
  <c r="X42" i="115" s="1"/>
  <c r="W40" i="49"/>
  <c r="W48" i="3"/>
  <c r="X48" i="3" s="1"/>
  <c r="W47" i="120"/>
  <c r="X47" i="120" s="1"/>
  <c r="W44" i="120"/>
  <c r="X44" i="120" s="1"/>
  <c r="W48" i="120"/>
  <c r="X48" i="120" s="1"/>
  <c r="W43" i="120"/>
  <c r="W46" i="120"/>
  <c r="X46" i="120" s="1"/>
  <c r="W40" i="37"/>
  <c r="V32" i="124"/>
  <c r="J30" i="49"/>
  <c r="V9" i="105"/>
  <c r="V15" i="105" s="1"/>
  <c r="K28" i="115"/>
  <c r="K24" i="115"/>
  <c r="K26" i="115" s="1"/>
  <c r="K30" i="115" s="1"/>
  <c r="W46" i="123"/>
  <c r="X46" i="123" s="1"/>
  <c r="V15" i="49"/>
  <c r="W44" i="37"/>
  <c r="X44" i="37" s="1"/>
  <c r="V32" i="50"/>
  <c r="K26" i="23"/>
  <c r="K30" i="23" s="1"/>
  <c r="V15" i="58"/>
  <c r="K26" i="54"/>
  <c r="K30" i="54" s="1"/>
  <c r="I16" i="28"/>
  <c r="I18" i="28" s="1"/>
  <c r="I26" i="28" s="1"/>
  <c r="I30" i="28" s="1"/>
  <c r="W45" i="120"/>
  <c r="X45" i="120" s="1"/>
  <c r="W45" i="25"/>
  <c r="X45" i="25" s="1"/>
  <c r="W47" i="25"/>
  <c r="X47" i="25" s="1"/>
  <c r="J30" i="51"/>
  <c r="V13" i="105"/>
  <c r="J22" i="116"/>
  <c r="K24" i="123"/>
  <c r="K28" i="123"/>
  <c r="V15" i="37"/>
  <c r="W26" i="58"/>
  <c r="X26" i="58" s="1"/>
  <c r="W7" i="58"/>
  <c r="X7" i="58" s="1"/>
  <c r="W13" i="57"/>
  <c r="X13" i="57" s="1"/>
  <c r="V32" i="104"/>
  <c r="V15" i="26"/>
  <c r="W31" i="27"/>
  <c r="W44" i="25"/>
  <c r="K30" i="51"/>
  <c r="J30" i="104"/>
  <c r="W7" i="57"/>
  <c r="X7" i="57" s="1"/>
  <c r="W9" i="57"/>
  <c r="X9" i="57" s="1"/>
  <c r="J24" i="35"/>
  <c r="J26" i="35" s="1"/>
  <c r="J28" i="35"/>
  <c r="V49" i="36"/>
  <c r="W45" i="36" s="1"/>
  <c r="X45" i="36" s="1"/>
  <c r="K20" i="55"/>
  <c r="K22" i="55" s="1"/>
  <c r="K16" i="55"/>
  <c r="K18" i="55" s="1"/>
  <c r="V32" i="36"/>
  <c r="V32" i="35"/>
  <c r="W46" i="37"/>
  <c r="X46" i="37" s="1"/>
  <c r="K16" i="38"/>
  <c r="K18" i="38" s="1"/>
  <c r="W46" i="23"/>
  <c r="X46" i="23" s="1"/>
  <c r="W10" i="58"/>
  <c r="X10" i="58" s="1"/>
  <c r="J28" i="53"/>
  <c r="J24" i="53"/>
  <c r="J26" i="53" s="1"/>
  <c r="J30" i="53" s="1"/>
  <c r="W46" i="25"/>
  <c r="X46" i="25" s="1"/>
  <c r="W11" i="57"/>
  <c r="X11" i="57" s="1"/>
  <c r="K16" i="124"/>
  <c r="K18" i="124" s="1"/>
  <c r="K26" i="124" s="1"/>
  <c r="K28" i="49"/>
  <c r="V32" i="58"/>
  <c r="W6" i="57"/>
  <c r="W12" i="104"/>
  <c r="V7" i="123"/>
  <c r="K26" i="49"/>
  <c r="I16" i="35"/>
  <c r="I18" i="35" s="1"/>
  <c r="I26" i="35" s="1"/>
  <c r="I30" i="35" s="1"/>
  <c r="I16" i="36"/>
  <c r="I18" i="36" s="1"/>
  <c r="I26" i="36" s="1"/>
  <c r="I30" i="36" s="1"/>
  <c r="K16" i="37"/>
  <c r="K18" i="37" s="1"/>
  <c r="K26" i="37" s="1"/>
  <c r="K30" i="37" s="1"/>
  <c r="V39" i="38"/>
  <c r="K22" i="38"/>
  <c r="V46" i="50"/>
  <c r="J16" i="24"/>
  <c r="J18" i="24" s="1"/>
  <c r="J26" i="24" s="1"/>
  <c r="J30" i="24" s="1"/>
  <c r="R12" i="56"/>
  <c r="V12" i="56" s="1"/>
  <c r="K16" i="56"/>
  <c r="K18" i="56" s="1"/>
  <c r="K26" i="56" s="1"/>
  <c r="K30" i="56" s="1"/>
  <c r="I16" i="57"/>
  <c r="I18" i="57" s="1"/>
  <c r="I26" i="57" s="1"/>
  <c r="I30" i="57" s="1"/>
  <c r="V26" i="52"/>
  <c r="I26" i="51"/>
  <c r="I30" i="51" s="1"/>
  <c r="K26" i="123"/>
  <c r="K30" i="123" s="1"/>
  <c r="I16" i="24"/>
  <c r="I18" i="24" s="1"/>
  <c r="I26" i="24" s="1"/>
  <c r="I30" i="24" s="1"/>
  <c r="V25" i="53"/>
  <c r="J26" i="1"/>
  <c r="J30" i="1" s="1"/>
  <c r="I16" i="105"/>
  <c r="I18" i="105" s="1"/>
  <c r="I26" i="105" s="1"/>
  <c r="I30" i="105" s="1"/>
  <c r="V12" i="115"/>
  <c r="V26" i="116"/>
  <c r="V32" i="116" s="1"/>
  <c r="I16" i="123"/>
  <c r="I18" i="123" s="1"/>
  <c r="I26" i="123" s="1"/>
  <c r="I30" i="123" s="1"/>
  <c r="V8" i="123"/>
  <c r="V23" i="38"/>
  <c r="V11" i="50"/>
  <c r="V40" i="24"/>
  <c r="V43" i="55"/>
  <c r="V49" i="55" s="1"/>
  <c r="K16" i="57"/>
  <c r="K18" i="57" s="1"/>
  <c r="K26" i="57" s="1"/>
  <c r="K30" i="57" s="1"/>
  <c r="I22" i="53"/>
  <c r="K22" i="52"/>
  <c r="I16" i="6"/>
  <c r="I18" i="6" s="1"/>
  <c r="I26" i="6" s="1"/>
  <c r="I30" i="6" s="1"/>
  <c r="V15" i="6"/>
  <c r="J28" i="111"/>
  <c r="J24" i="111"/>
  <c r="V25" i="115"/>
  <c r="J22" i="50"/>
  <c r="I16" i="23"/>
  <c r="I18" i="23" s="1"/>
  <c r="I26" i="23" s="1"/>
  <c r="I30" i="23" s="1"/>
  <c r="K16" i="24"/>
  <c r="K18" i="24" s="1"/>
  <c r="K26" i="24" s="1"/>
  <c r="K30" i="24" s="1"/>
  <c r="K16" i="104"/>
  <c r="K18" i="104" s="1"/>
  <c r="K26" i="104" s="1"/>
  <c r="K30" i="104" s="1"/>
  <c r="I16" i="104"/>
  <c r="I18" i="104" s="1"/>
  <c r="I26" i="104" s="1"/>
  <c r="I30" i="104" s="1"/>
  <c r="V31" i="53"/>
  <c r="V39" i="52"/>
  <c r="J22" i="52"/>
  <c r="J16" i="5"/>
  <c r="J18" i="5" s="1"/>
  <c r="J26" i="5" s="1"/>
  <c r="J30" i="5" s="1"/>
  <c r="V46" i="6"/>
  <c r="J24" i="4"/>
  <c r="J28" i="4"/>
  <c r="V23" i="105"/>
  <c r="V40" i="35"/>
  <c r="K24" i="36"/>
  <c r="K26" i="36" s="1"/>
  <c r="K30" i="36" s="1"/>
  <c r="K28" i="36"/>
  <c r="V27" i="37"/>
  <c r="V47" i="38"/>
  <c r="V29" i="38"/>
  <c r="V8" i="24"/>
  <c r="J22" i="58"/>
  <c r="S10" i="56"/>
  <c r="V10" i="56" s="1"/>
  <c r="V28" i="55"/>
  <c r="V32" i="55" s="1"/>
  <c r="V14" i="54"/>
  <c r="V25" i="57"/>
  <c r="V41" i="53"/>
  <c r="V42" i="52"/>
  <c r="I22" i="52"/>
  <c r="V5" i="52"/>
  <c r="K22" i="1"/>
  <c r="V7" i="4"/>
  <c r="K16" i="5"/>
  <c r="K18" i="5" s="1"/>
  <c r="K26" i="5" s="1"/>
  <c r="K30" i="5" s="1"/>
  <c r="V40" i="6"/>
  <c r="V9" i="6"/>
  <c r="V46" i="7"/>
  <c r="V15" i="3"/>
  <c r="J16" i="25"/>
  <c r="J18" i="25" s="1"/>
  <c r="J26" i="25" s="1"/>
  <c r="J30" i="25" s="1"/>
  <c r="V40" i="26"/>
  <c r="V42" i="27"/>
  <c r="V12" i="27"/>
  <c r="I16" i="27"/>
  <c r="I18" i="27" s="1"/>
  <c r="V25" i="28"/>
  <c r="V8" i="4"/>
  <c r="V39" i="5"/>
  <c r="V23" i="5"/>
  <c r="V5" i="5"/>
  <c r="V29" i="6"/>
  <c r="J16" i="3"/>
  <c r="J18" i="3" s="1"/>
  <c r="J26" i="3" s="1"/>
  <c r="J30" i="3" s="1"/>
  <c r="V9" i="26"/>
  <c r="V7" i="27"/>
  <c r="V15" i="120"/>
  <c r="V40" i="107"/>
  <c r="J26" i="111"/>
  <c r="J30" i="111" s="1"/>
  <c r="V13" i="6"/>
  <c r="I16" i="3"/>
  <c r="I18" i="3" s="1"/>
  <c r="I26" i="3" s="1"/>
  <c r="I30" i="3" s="1"/>
  <c r="V6" i="25"/>
  <c r="V15" i="25" s="1"/>
  <c r="K16" i="26"/>
  <c r="K18" i="26" s="1"/>
  <c r="K26" i="26" s="1"/>
  <c r="K30" i="26" s="1"/>
  <c r="V48" i="27"/>
  <c r="V31" i="28"/>
  <c r="V7" i="28"/>
  <c r="J16" i="107"/>
  <c r="J18" i="107" s="1"/>
  <c r="J26" i="107" s="1"/>
  <c r="J30" i="107" s="1"/>
  <c r="J16" i="4"/>
  <c r="J18" i="4" s="1"/>
  <c r="J26" i="4" s="1"/>
  <c r="J30" i="4" s="1"/>
  <c r="V15" i="7"/>
  <c r="V40" i="7"/>
  <c r="V27" i="26"/>
  <c r="V13" i="26"/>
  <c r="V8" i="27"/>
  <c r="I24" i="107"/>
  <c r="I16" i="7"/>
  <c r="I18" i="7" s="1"/>
  <c r="I26" i="7" s="1"/>
  <c r="I30" i="7" s="1"/>
  <c r="J22" i="27"/>
  <c r="K16" i="120"/>
  <c r="K18" i="120" s="1"/>
  <c r="K26" i="120" s="1"/>
  <c r="K30" i="120" s="1"/>
  <c r="I16" i="107"/>
  <c r="I18" i="107" s="1"/>
  <c r="I26" i="107" s="1"/>
  <c r="I30" i="107" s="1"/>
  <c r="V10" i="4"/>
  <c r="V43" i="5"/>
  <c r="V9" i="5"/>
  <c r="V44" i="6"/>
  <c r="V27" i="6"/>
  <c r="K16" i="6"/>
  <c r="K18" i="6" s="1"/>
  <c r="K26" i="6" s="1"/>
  <c r="K30" i="6" s="1"/>
  <c r="I22" i="25"/>
  <c r="K16" i="25"/>
  <c r="K18" i="25" s="1"/>
  <c r="K26" i="25" s="1"/>
  <c r="K30" i="25" s="1"/>
  <c r="I22" i="27"/>
  <c r="J22" i="28"/>
  <c r="K16" i="28"/>
  <c r="K18" i="28" s="1"/>
  <c r="K26" i="28" s="1"/>
  <c r="K30" i="28" s="1"/>
  <c r="V15" i="28"/>
  <c r="I22" i="112"/>
  <c r="V39" i="107"/>
  <c r="V23" i="111"/>
  <c r="K15" i="112"/>
  <c r="K21" i="112" s="1"/>
  <c r="K22" i="112" s="1"/>
  <c r="K12" i="112"/>
  <c r="K16" i="112" s="1"/>
  <c r="K18" i="112" s="1"/>
  <c r="V11" i="112"/>
  <c r="I16" i="119"/>
  <c r="I18" i="119" s="1"/>
  <c r="I26" i="119" s="1"/>
  <c r="I30" i="119" s="1"/>
  <c r="V39" i="10"/>
  <c r="I16" i="10"/>
  <c r="I18" i="10" s="1"/>
  <c r="I26" i="10" s="1"/>
  <c r="I30" i="10" s="1"/>
  <c r="V39" i="9"/>
  <c r="I16" i="9"/>
  <c r="I18" i="9" s="1"/>
  <c r="I26" i="9" s="1"/>
  <c r="I30" i="9" s="1"/>
  <c r="V39" i="8"/>
  <c r="I16" i="8"/>
  <c r="I18" i="8" s="1"/>
  <c r="I26" i="8" s="1"/>
  <c r="I30" i="8" s="1"/>
  <c r="V39" i="102"/>
  <c r="I16" i="102"/>
  <c r="I18" i="102" s="1"/>
  <c r="I26" i="102" s="1"/>
  <c r="I30" i="102" s="1"/>
  <c r="V39" i="101"/>
  <c r="I16" i="101"/>
  <c r="I18" i="101" s="1"/>
  <c r="I26" i="101" s="1"/>
  <c r="I30" i="101" s="1"/>
  <c r="V39" i="100"/>
  <c r="V23" i="120"/>
  <c r="V26" i="107"/>
  <c r="V14" i="107"/>
  <c r="V8" i="107"/>
  <c r="V6" i="107"/>
  <c r="V15" i="107" s="1"/>
  <c r="V14" i="112"/>
  <c r="I16" i="112"/>
  <c r="I18" i="112" s="1"/>
  <c r="V46" i="119"/>
  <c r="V10" i="119"/>
  <c r="V10" i="10"/>
  <c r="V10" i="9"/>
  <c r="V10" i="8"/>
  <c r="V10" i="102"/>
  <c r="V10" i="101"/>
  <c r="V44" i="97"/>
  <c r="K16" i="107"/>
  <c r="K18" i="107" s="1"/>
  <c r="K26" i="107" s="1"/>
  <c r="K30" i="107" s="1"/>
  <c r="K16" i="98"/>
  <c r="K18" i="98" s="1"/>
  <c r="K26" i="98" s="1"/>
  <c r="K30" i="98" s="1"/>
  <c r="K16" i="100"/>
  <c r="K18" i="100" s="1"/>
  <c r="K26" i="100" s="1"/>
  <c r="K30" i="100" s="1"/>
  <c r="I16" i="108"/>
  <c r="I18" i="108" s="1"/>
  <c r="K22" i="119"/>
  <c r="K22" i="10"/>
  <c r="K22" i="9"/>
  <c r="K22" i="8"/>
  <c r="K22" i="102"/>
  <c r="K22" i="101"/>
  <c r="J16" i="118"/>
  <c r="J18" i="118" s="1"/>
  <c r="J26" i="118" s="1"/>
  <c r="V46" i="107"/>
  <c r="V42" i="112"/>
  <c r="K13" i="112"/>
  <c r="V47" i="10"/>
  <c r="V47" i="9"/>
  <c r="V47" i="8"/>
  <c r="V47" i="102"/>
  <c r="V47" i="101"/>
  <c r="V47" i="100"/>
  <c r="J22" i="97"/>
  <c r="K16" i="44"/>
  <c r="K18" i="44" s="1"/>
  <c r="K26" i="44" s="1"/>
  <c r="K30" i="44" s="1"/>
  <c r="K16" i="108"/>
  <c r="K18" i="108" s="1"/>
  <c r="K26" i="108" s="1"/>
  <c r="K30" i="108" s="1"/>
  <c r="V46" i="103"/>
  <c r="V24" i="103"/>
  <c r="V13" i="103"/>
  <c r="J22" i="48"/>
  <c r="J22" i="99"/>
  <c r="I22" i="118"/>
  <c r="I22" i="30"/>
  <c r="K24" i="31"/>
  <c r="K28" i="31"/>
  <c r="K16" i="103"/>
  <c r="K18" i="103" s="1"/>
  <c r="K26" i="103" s="1"/>
  <c r="K30" i="103" s="1"/>
  <c r="I22" i="48"/>
  <c r="V49" i="118"/>
  <c r="J22" i="110"/>
  <c r="I9" i="33"/>
  <c r="I16" i="33" s="1"/>
  <c r="I18" i="33" s="1"/>
  <c r="I26" i="33" s="1"/>
  <c r="I30" i="33" s="1"/>
  <c r="B4" i="33"/>
  <c r="V23" i="103"/>
  <c r="V22" i="44"/>
  <c r="V25" i="45"/>
  <c r="V44" i="47"/>
  <c r="J22" i="47"/>
  <c r="V41" i="108"/>
  <c r="I22" i="110"/>
  <c r="K24" i="32"/>
  <c r="K26" i="32" s="1"/>
  <c r="K30" i="32" s="1"/>
  <c r="K28" i="32"/>
  <c r="I16" i="103"/>
  <c r="I18" i="103" s="1"/>
  <c r="I26" i="103" s="1"/>
  <c r="I30" i="103" s="1"/>
  <c r="V14" i="44"/>
  <c r="K16" i="47"/>
  <c r="K18" i="47" s="1"/>
  <c r="K26" i="47" s="1"/>
  <c r="K30" i="47" s="1"/>
  <c r="V44" i="99"/>
  <c r="J22" i="108"/>
  <c r="V6" i="110"/>
  <c r="J22" i="33"/>
  <c r="K16" i="46"/>
  <c r="K18" i="46" s="1"/>
  <c r="K26" i="46" s="1"/>
  <c r="K30" i="46" s="1"/>
  <c r="J16" i="47"/>
  <c r="J18" i="47" s="1"/>
  <c r="I22" i="108"/>
  <c r="K22" i="109"/>
  <c r="K28" i="14"/>
  <c r="K24" i="14"/>
  <c r="V9" i="103"/>
  <c r="V30" i="44"/>
  <c r="V6" i="44"/>
  <c r="V10" i="45"/>
  <c r="V45" i="46"/>
  <c r="V29" i="47"/>
  <c r="K16" i="48"/>
  <c r="K18" i="48" s="1"/>
  <c r="K26" i="48" s="1"/>
  <c r="K30" i="48" s="1"/>
  <c r="V29" i="99"/>
  <c r="J28" i="118"/>
  <c r="K26" i="31"/>
  <c r="K30" i="31" s="1"/>
  <c r="V40" i="117"/>
  <c r="V8" i="117"/>
  <c r="V6" i="117"/>
  <c r="I16" i="30"/>
  <c r="I18" i="30" s="1"/>
  <c r="R11" i="33"/>
  <c r="V11" i="33" s="1"/>
  <c r="J16" i="34"/>
  <c r="J18" i="34" s="1"/>
  <c r="J26" i="34" s="1"/>
  <c r="J30" i="34" s="1"/>
  <c r="V46" i="29"/>
  <c r="J22" i="17"/>
  <c r="K22" i="33"/>
  <c r="V5" i="117"/>
  <c r="V46" i="30"/>
  <c r="V40" i="32"/>
  <c r="V26" i="14"/>
  <c r="R9" i="33"/>
  <c r="V9" i="33" s="1"/>
  <c r="V15" i="33" s="1"/>
  <c r="I16" i="29"/>
  <c r="I18" i="29" s="1"/>
  <c r="I26" i="29" s="1"/>
  <c r="I30" i="29" s="1"/>
  <c r="I16" i="15"/>
  <c r="I18" i="15" s="1"/>
  <c r="I26" i="15" s="1"/>
  <c r="I30" i="15" s="1"/>
  <c r="V14" i="117"/>
  <c r="V39" i="30"/>
  <c r="V22" i="31"/>
  <c r="V23" i="32"/>
  <c r="J22" i="32"/>
  <c r="V43" i="33"/>
  <c r="I16" i="34"/>
  <c r="I18" i="34" s="1"/>
  <c r="I26" i="34" s="1"/>
  <c r="I30" i="34" s="1"/>
  <c r="K22" i="20"/>
  <c r="I28" i="11"/>
  <c r="I30" i="11" s="1"/>
  <c r="R13" i="33"/>
  <c r="V13" i="33" s="1"/>
  <c r="J22" i="20"/>
  <c r="J16" i="31"/>
  <c r="J18" i="31" s="1"/>
  <c r="J26" i="31" s="1"/>
  <c r="J30" i="31" s="1"/>
  <c r="J16" i="33"/>
  <c r="J18" i="33" s="1"/>
  <c r="I22" i="20"/>
  <c r="V12" i="20"/>
  <c r="V136" i="21"/>
  <c r="W136" i="21" s="1"/>
  <c r="X136" i="21" s="1"/>
  <c r="V121" i="21"/>
  <c r="V45" i="18"/>
  <c r="I16" i="18"/>
  <c r="I18" i="18" s="1"/>
  <c r="I26" i="18" s="1"/>
  <c r="I30" i="18" s="1"/>
  <c r="K16" i="129"/>
  <c r="K18" i="129" s="1"/>
  <c r="K26" i="129" s="1"/>
  <c r="K30" i="129" s="1"/>
  <c r="V39" i="127"/>
  <c r="V5" i="127"/>
  <c r="I22" i="128"/>
  <c r="J28" i="125"/>
  <c r="J24" i="125"/>
  <c r="J24" i="2"/>
  <c r="J26" i="2" s="1"/>
  <c r="J30" i="2" s="1"/>
  <c r="J28" i="2"/>
  <c r="K26" i="39"/>
  <c r="K30" i="39" s="1"/>
  <c r="I12" i="21"/>
  <c r="I8" i="21"/>
  <c r="I16" i="21" s="1"/>
  <c r="I18" i="21" s="1"/>
  <c r="I26" i="21" s="1"/>
  <c r="I30" i="21" s="1"/>
  <c r="V25" i="22"/>
  <c r="J22" i="127"/>
  <c r="K22" i="127"/>
  <c r="J16" i="126"/>
  <c r="J18" i="126" s="1"/>
  <c r="J26" i="126" s="1"/>
  <c r="J30" i="126" s="1"/>
  <c r="J16" i="22"/>
  <c r="J18" i="22" s="1"/>
  <c r="J26" i="22" s="1"/>
  <c r="J30" i="22" s="1"/>
  <c r="J16" i="11"/>
  <c r="J18" i="11" s="1"/>
  <c r="J26" i="11" s="1"/>
  <c r="J30" i="11" s="1"/>
  <c r="V131" i="21"/>
  <c r="J14" i="21"/>
  <c r="I22" i="127"/>
  <c r="K16" i="127"/>
  <c r="K18" i="127" s="1"/>
  <c r="K28" i="12"/>
  <c r="K24" i="12"/>
  <c r="K26" i="12" s="1"/>
  <c r="K30" i="12" s="1"/>
  <c r="J24" i="13"/>
  <c r="J28" i="13"/>
  <c r="K24" i="106"/>
  <c r="K28" i="106"/>
  <c r="V140" i="21"/>
  <c r="W140" i="21" s="1"/>
  <c r="X140" i="21" s="1"/>
  <c r="V26" i="127"/>
  <c r="J28" i="41"/>
  <c r="J24" i="41"/>
  <c r="K22" i="22"/>
  <c r="J26" i="13"/>
  <c r="J30" i="13" s="1"/>
  <c r="J26" i="125"/>
  <c r="J28" i="126"/>
  <c r="J24" i="126"/>
  <c r="V39" i="125"/>
  <c r="V28" i="2"/>
  <c r="V40" i="39"/>
  <c r="V13" i="39"/>
  <c r="V47" i="122"/>
  <c r="V10" i="113"/>
  <c r="J16" i="41"/>
  <c r="J18" i="41" s="1"/>
  <c r="J26" i="41" s="1"/>
  <c r="J30" i="41" s="1"/>
  <c r="V11" i="13"/>
  <c r="V47" i="125"/>
  <c r="V47" i="106"/>
  <c r="V31" i="113"/>
  <c r="V5" i="41"/>
  <c r="K22" i="41"/>
  <c r="K22" i="42"/>
  <c r="V29" i="43"/>
  <c r="I24" i="40"/>
  <c r="I28" i="40"/>
  <c r="K16" i="125"/>
  <c r="K18" i="125" s="1"/>
  <c r="K26" i="125" s="1"/>
  <c r="K30" i="125" s="1"/>
  <c r="K16" i="126"/>
  <c r="K18" i="126" s="1"/>
  <c r="K26" i="126" s="1"/>
  <c r="K30" i="126" s="1"/>
  <c r="V25" i="122"/>
  <c r="K24" i="122"/>
  <c r="K26" i="122" s="1"/>
  <c r="K30" i="122" s="1"/>
  <c r="I16" i="41"/>
  <c r="I18" i="41" s="1"/>
  <c r="I26" i="41" s="1"/>
  <c r="I30" i="41" s="1"/>
  <c r="I24" i="43"/>
  <c r="I26" i="43" s="1"/>
  <c r="I30" i="43" s="1"/>
  <c r="I28" i="43"/>
  <c r="V31" i="126"/>
  <c r="V28" i="126"/>
  <c r="V13" i="126"/>
  <c r="V22" i="2"/>
  <c r="V42" i="122"/>
  <c r="K14" i="114"/>
  <c r="J22" i="121"/>
  <c r="K16" i="41"/>
  <c r="K18" i="41" s="1"/>
  <c r="I26" i="40"/>
  <c r="I30" i="40" s="1"/>
  <c r="I22" i="121"/>
  <c r="V9" i="42"/>
  <c r="J22" i="43"/>
  <c r="K22" i="40"/>
  <c r="W9" i="25" l="1"/>
  <c r="X9" i="25" s="1"/>
  <c r="W8" i="25"/>
  <c r="X8" i="25" s="1"/>
  <c r="W10" i="25"/>
  <c r="X10" i="25" s="1"/>
  <c r="W11" i="25"/>
  <c r="X11" i="25" s="1"/>
  <c r="W5" i="25"/>
  <c r="W7" i="25"/>
  <c r="X7" i="25" s="1"/>
  <c r="W13" i="25"/>
  <c r="X13" i="25" s="1"/>
  <c r="W14" i="25"/>
  <c r="X14" i="25" s="1"/>
  <c r="W12" i="25"/>
  <c r="X12" i="25" s="1"/>
  <c r="W22" i="55"/>
  <c r="W26" i="55"/>
  <c r="X26" i="55" s="1"/>
  <c r="W30" i="55"/>
  <c r="X30" i="55" s="1"/>
  <c r="W23" i="55"/>
  <c r="X23" i="55" s="1"/>
  <c r="W31" i="55"/>
  <c r="X31" i="55" s="1"/>
  <c r="W25" i="55"/>
  <c r="X25" i="55" s="1"/>
  <c r="W29" i="55"/>
  <c r="X29" i="55" s="1"/>
  <c r="W27" i="55"/>
  <c r="X27" i="55" s="1"/>
  <c r="W24" i="55"/>
  <c r="X24" i="55" s="1"/>
  <c r="W5" i="33"/>
  <c r="W14" i="33"/>
  <c r="X14" i="33" s="1"/>
  <c r="W6" i="33"/>
  <c r="X6" i="33" s="1"/>
  <c r="W10" i="33"/>
  <c r="X10" i="33" s="1"/>
  <c r="W7" i="33"/>
  <c r="X7" i="33" s="1"/>
  <c r="W12" i="33"/>
  <c r="X12" i="33" s="1"/>
  <c r="W8" i="33"/>
  <c r="X8" i="33" s="1"/>
  <c r="K24" i="112"/>
  <c r="K28" i="112"/>
  <c r="W44" i="55"/>
  <c r="X44" i="55" s="1"/>
  <c r="W40" i="55"/>
  <c r="X40" i="55" s="1"/>
  <c r="W39" i="55"/>
  <c r="W48" i="55"/>
  <c r="X48" i="55" s="1"/>
  <c r="W45" i="55"/>
  <c r="X45" i="55" s="1"/>
  <c r="W42" i="55"/>
  <c r="X42" i="55" s="1"/>
  <c r="W41" i="55"/>
  <c r="X41" i="55" s="1"/>
  <c r="W46" i="55"/>
  <c r="X46" i="55" s="1"/>
  <c r="W47" i="55"/>
  <c r="X47" i="55" s="1"/>
  <c r="W7" i="107"/>
  <c r="X7" i="107" s="1"/>
  <c r="W5" i="107"/>
  <c r="W13" i="107"/>
  <c r="X13" i="107" s="1"/>
  <c r="W11" i="107"/>
  <c r="X11" i="107" s="1"/>
  <c r="W12" i="107"/>
  <c r="X12" i="107" s="1"/>
  <c r="W9" i="107"/>
  <c r="X9" i="107" s="1"/>
  <c r="W10" i="107"/>
  <c r="X10" i="107" s="1"/>
  <c r="W14" i="105"/>
  <c r="X14" i="105" s="1"/>
  <c r="W10" i="105"/>
  <c r="X10" i="105" s="1"/>
  <c r="W6" i="105"/>
  <c r="X6" i="105" s="1"/>
  <c r="W8" i="105"/>
  <c r="X8" i="105" s="1"/>
  <c r="W11" i="105"/>
  <c r="X11" i="105" s="1"/>
  <c r="W7" i="105"/>
  <c r="X7" i="105" s="1"/>
  <c r="W12" i="105"/>
  <c r="X12" i="105" s="1"/>
  <c r="W5" i="105"/>
  <c r="W23" i="116"/>
  <c r="X23" i="116" s="1"/>
  <c r="W28" i="116"/>
  <c r="X28" i="116" s="1"/>
  <c r="W25" i="116"/>
  <c r="X25" i="116" s="1"/>
  <c r="W27" i="116"/>
  <c r="X27" i="116" s="1"/>
  <c r="W22" i="116"/>
  <c r="W30" i="116"/>
  <c r="X30" i="116" s="1"/>
  <c r="W24" i="116"/>
  <c r="X24" i="116" s="1"/>
  <c r="W29" i="116"/>
  <c r="X29" i="116" s="1"/>
  <c r="W31" i="116"/>
  <c r="X31" i="116" s="1"/>
  <c r="V15" i="117"/>
  <c r="I24" i="48"/>
  <c r="I26" i="48" s="1"/>
  <c r="I30" i="48" s="1"/>
  <c r="I28" i="48"/>
  <c r="K26" i="112"/>
  <c r="K30" i="112" s="1"/>
  <c r="W5" i="52"/>
  <c r="V15" i="52"/>
  <c r="W25" i="35"/>
  <c r="X25" i="35" s="1"/>
  <c r="W22" i="35"/>
  <c r="W23" i="35"/>
  <c r="X23" i="35" s="1"/>
  <c r="W28" i="35"/>
  <c r="X28" i="35" s="1"/>
  <c r="W29" i="35"/>
  <c r="X29" i="35" s="1"/>
  <c r="W24" i="35"/>
  <c r="X24" i="35" s="1"/>
  <c r="W27" i="35"/>
  <c r="X27" i="35" s="1"/>
  <c r="W30" i="35"/>
  <c r="X30" i="35" s="1"/>
  <c r="W26" i="35"/>
  <c r="X26" i="35" s="1"/>
  <c r="W31" i="35"/>
  <c r="X31" i="35" s="1"/>
  <c r="X5" i="124"/>
  <c r="X22" i="102"/>
  <c r="X32" i="102" s="1"/>
  <c r="X33" i="102" s="1"/>
  <c r="R18" i="102" s="1"/>
  <c r="W32" i="102"/>
  <c r="W32" i="118"/>
  <c r="K24" i="127"/>
  <c r="K26" i="127" s="1"/>
  <c r="K30" i="127" s="1"/>
  <c r="K28" i="127"/>
  <c r="W121" i="21"/>
  <c r="X121" i="21" s="1"/>
  <c r="V124" i="21"/>
  <c r="W14" i="117"/>
  <c r="X14" i="117" s="1"/>
  <c r="K24" i="33"/>
  <c r="K26" i="33" s="1"/>
  <c r="K28" i="33"/>
  <c r="V49" i="117"/>
  <c r="W40" i="117"/>
  <c r="X40" i="117" s="1"/>
  <c r="V15" i="44"/>
  <c r="W6" i="44"/>
  <c r="X6" i="44" s="1"/>
  <c r="V32" i="103"/>
  <c r="W23" i="103"/>
  <c r="X23" i="103" s="1"/>
  <c r="J30" i="118"/>
  <c r="V15" i="10"/>
  <c r="V32" i="107"/>
  <c r="W26" i="107" s="1"/>
  <c r="X26" i="107" s="1"/>
  <c r="V49" i="8"/>
  <c r="W39" i="8" s="1"/>
  <c r="V32" i="28"/>
  <c r="W9" i="6"/>
  <c r="X9" i="6" s="1"/>
  <c r="I24" i="52"/>
  <c r="I26" i="52" s="1"/>
  <c r="I28" i="52"/>
  <c r="V49" i="50"/>
  <c r="X12" i="104"/>
  <c r="X15" i="104" s="1"/>
  <c r="X16" i="104" s="1"/>
  <c r="R1" i="104" s="1"/>
  <c r="W15" i="104"/>
  <c r="W23" i="36"/>
  <c r="X23" i="36" s="1"/>
  <c r="W30" i="36"/>
  <c r="X30" i="36" s="1"/>
  <c r="W25" i="36"/>
  <c r="X25" i="36" s="1"/>
  <c r="W26" i="36"/>
  <c r="X26" i="36" s="1"/>
  <c r="W29" i="36"/>
  <c r="X29" i="36" s="1"/>
  <c r="W28" i="36"/>
  <c r="X28" i="36" s="1"/>
  <c r="W22" i="36"/>
  <c r="W27" i="36"/>
  <c r="X27" i="36" s="1"/>
  <c r="W31" i="36"/>
  <c r="X31" i="36" s="1"/>
  <c r="W24" i="36"/>
  <c r="X24" i="36" s="1"/>
  <c r="W31" i="104"/>
  <c r="X31" i="104" s="1"/>
  <c r="W30" i="104"/>
  <c r="X30" i="104" s="1"/>
  <c r="W26" i="104"/>
  <c r="X26" i="104" s="1"/>
  <c r="W25" i="104"/>
  <c r="X25" i="104" s="1"/>
  <c r="W23" i="104"/>
  <c r="X23" i="104" s="1"/>
  <c r="W22" i="104"/>
  <c r="W24" i="104"/>
  <c r="X24" i="104" s="1"/>
  <c r="W29" i="104"/>
  <c r="X29" i="104" s="1"/>
  <c r="W27" i="104"/>
  <c r="X27" i="104" s="1"/>
  <c r="W28" i="104"/>
  <c r="X28" i="104" s="1"/>
  <c r="W13" i="105"/>
  <c r="X13" i="105" s="1"/>
  <c r="X40" i="37"/>
  <c r="X49" i="37" s="1"/>
  <c r="X50" i="37" s="1"/>
  <c r="R35" i="37" s="1"/>
  <c r="W49" i="37"/>
  <c r="X40" i="49"/>
  <c r="X49" i="49" s="1"/>
  <c r="X50" i="49" s="1"/>
  <c r="R35" i="49" s="1"/>
  <c r="W49" i="49"/>
  <c r="X41" i="116"/>
  <c r="X49" i="116" s="1"/>
  <c r="X50" i="116" s="1"/>
  <c r="R35" i="116" s="1"/>
  <c r="W49" i="116"/>
  <c r="W6" i="124"/>
  <c r="X6" i="124" s="1"/>
  <c r="W11" i="124"/>
  <c r="X11" i="124" s="1"/>
  <c r="W14" i="124"/>
  <c r="X14" i="124" s="1"/>
  <c r="W13" i="124"/>
  <c r="X13" i="124" s="1"/>
  <c r="W9" i="124"/>
  <c r="X9" i="124" s="1"/>
  <c r="W8" i="124"/>
  <c r="X8" i="124" s="1"/>
  <c r="W12" i="124"/>
  <c r="X12" i="124" s="1"/>
  <c r="W7" i="124"/>
  <c r="X7" i="124" s="1"/>
  <c r="X39" i="45"/>
  <c r="X49" i="45" s="1"/>
  <c r="X50" i="45" s="1"/>
  <c r="R35" i="45" s="1"/>
  <c r="W49" i="45"/>
  <c r="X40" i="41"/>
  <c r="X49" i="41" s="1"/>
  <c r="X50" i="41" s="1"/>
  <c r="R35" i="41" s="1"/>
  <c r="W49" i="41"/>
  <c r="X12" i="40"/>
  <c r="X15" i="40" s="1"/>
  <c r="X16" i="40" s="1"/>
  <c r="R1" i="40" s="1"/>
  <c r="W15" i="40"/>
  <c r="X40" i="114"/>
  <c r="X49" i="114" s="1"/>
  <c r="X50" i="114" s="1"/>
  <c r="R35" i="114" s="1"/>
  <c r="W49" i="114"/>
  <c r="X6" i="111"/>
  <c r="X15" i="111" s="1"/>
  <c r="X16" i="111" s="1"/>
  <c r="R1" i="111" s="1"/>
  <c r="W15" i="111"/>
  <c r="K28" i="52"/>
  <c r="K24" i="52"/>
  <c r="K26" i="52" s="1"/>
  <c r="K30" i="52" s="1"/>
  <c r="K28" i="38"/>
  <c r="K24" i="38"/>
  <c r="X6" i="57"/>
  <c r="X15" i="57" s="1"/>
  <c r="X16" i="57" s="1"/>
  <c r="R1" i="57" s="1"/>
  <c r="W15" i="57"/>
  <c r="X23" i="46"/>
  <c r="X32" i="46" s="1"/>
  <c r="X33" i="46" s="1"/>
  <c r="R18" i="46" s="1"/>
  <c r="W32" i="46"/>
  <c r="X39" i="22"/>
  <c r="X49" i="22" s="1"/>
  <c r="X50" i="22" s="1"/>
  <c r="R35" i="22" s="1"/>
  <c r="W49" i="22"/>
  <c r="X7" i="43"/>
  <c r="X15" i="43" s="1"/>
  <c r="X16" i="43" s="1"/>
  <c r="R1" i="43" s="1"/>
  <c r="W15" i="43"/>
  <c r="X5" i="130"/>
  <c r="X15" i="130" s="1"/>
  <c r="X16" i="130" s="1"/>
  <c r="R1" i="130" s="1"/>
  <c r="W15" i="130"/>
  <c r="W45" i="124"/>
  <c r="X45" i="124" s="1"/>
  <c r="X10" i="116"/>
  <c r="X15" i="116" s="1"/>
  <c r="X16" i="116" s="1"/>
  <c r="R1" i="116" s="1"/>
  <c r="W15" i="116"/>
  <c r="X39" i="130"/>
  <c r="X49" i="130" s="1"/>
  <c r="X50" i="130" s="1"/>
  <c r="R35" i="130" s="1"/>
  <c r="W49" i="130"/>
  <c r="W25" i="41"/>
  <c r="X25" i="41" s="1"/>
  <c r="W26" i="41"/>
  <c r="X26" i="41" s="1"/>
  <c r="W29" i="41"/>
  <c r="X29" i="41" s="1"/>
  <c r="W23" i="41"/>
  <c r="X23" i="41" s="1"/>
  <c r="W24" i="41"/>
  <c r="X24" i="41" s="1"/>
  <c r="W30" i="41"/>
  <c r="X30" i="41" s="1"/>
  <c r="W31" i="41"/>
  <c r="X31" i="41" s="1"/>
  <c r="W22" i="41"/>
  <c r="W28" i="41"/>
  <c r="X28" i="41" s="1"/>
  <c r="W27" i="41"/>
  <c r="X27" i="41" s="1"/>
  <c r="W29" i="12"/>
  <c r="X29" i="12" s="1"/>
  <c r="W31" i="12"/>
  <c r="X31" i="12" s="1"/>
  <c r="W24" i="12"/>
  <c r="X24" i="12" s="1"/>
  <c r="W25" i="12"/>
  <c r="X25" i="12" s="1"/>
  <c r="W23" i="12"/>
  <c r="X23" i="12" s="1"/>
  <c r="W22" i="12"/>
  <c r="W27" i="12"/>
  <c r="X27" i="12" s="1"/>
  <c r="W26" i="12"/>
  <c r="X26" i="12" s="1"/>
  <c r="W28" i="12"/>
  <c r="X28" i="12" s="1"/>
  <c r="X39" i="17"/>
  <c r="X49" i="17" s="1"/>
  <c r="X50" i="17" s="1"/>
  <c r="R35" i="17" s="1"/>
  <c r="W49" i="17"/>
  <c r="W15" i="14"/>
  <c r="W8" i="117"/>
  <c r="X8" i="117" s="1"/>
  <c r="V32" i="44"/>
  <c r="W22" i="44" s="1"/>
  <c r="W46" i="107"/>
  <c r="X46" i="107" s="1"/>
  <c r="I24" i="27"/>
  <c r="I26" i="27" s="1"/>
  <c r="I30" i="27" s="1"/>
  <c r="I28" i="27"/>
  <c r="W14" i="26"/>
  <c r="X14" i="26" s="1"/>
  <c r="W7" i="26"/>
  <c r="X7" i="26" s="1"/>
  <c r="W6" i="26"/>
  <c r="X6" i="26" s="1"/>
  <c r="W12" i="26"/>
  <c r="X12" i="26" s="1"/>
  <c r="W10" i="26"/>
  <c r="X10" i="26" s="1"/>
  <c r="W11" i="26"/>
  <c r="X11" i="26" s="1"/>
  <c r="W8" i="26"/>
  <c r="X8" i="26" s="1"/>
  <c r="W5" i="26"/>
  <c r="J24" i="33"/>
  <c r="J28" i="33"/>
  <c r="K28" i="101"/>
  <c r="K24" i="101"/>
  <c r="K26" i="101" s="1"/>
  <c r="K30" i="101" s="1"/>
  <c r="V15" i="119"/>
  <c r="W10" i="119"/>
  <c r="X10" i="119" s="1"/>
  <c r="V32" i="120"/>
  <c r="W23" i="120"/>
  <c r="X23" i="120" s="1"/>
  <c r="V32" i="111"/>
  <c r="W23" i="111"/>
  <c r="X23" i="111" s="1"/>
  <c r="I24" i="25"/>
  <c r="I26" i="25" s="1"/>
  <c r="I28" i="25"/>
  <c r="V49" i="7"/>
  <c r="W40" i="7"/>
  <c r="X40" i="7" s="1"/>
  <c r="W9" i="26"/>
  <c r="X9" i="26" s="1"/>
  <c r="V49" i="6"/>
  <c r="W40" i="6"/>
  <c r="X40" i="6" s="1"/>
  <c r="K20" i="114"/>
  <c r="K22" i="114" s="1"/>
  <c r="K16" i="114"/>
  <c r="K18" i="114" s="1"/>
  <c r="K28" i="42"/>
  <c r="K24" i="42"/>
  <c r="K26" i="42" s="1"/>
  <c r="K30" i="42" s="1"/>
  <c r="V15" i="113"/>
  <c r="W10" i="113"/>
  <c r="X10" i="113" s="1"/>
  <c r="J30" i="125"/>
  <c r="I28" i="127"/>
  <c r="I24" i="127"/>
  <c r="I26" i="127" s="1"/>
  <c r="I30" i="127" s="1"/>
  <c r="V32" i="22"/>
  <c r="I28" i="128"/>
  <c r="I24" i="128"/>
  <c r="I26" i="128" s="1"/>
  <c r="I30" i="128" s="1"/>
  <c r="V15" i="20"/>
  <c r="W12" i="20" s="1"/>
  <c r="X12" i="20" s="1"/>
  <c r="V49" i="29"/>
  <c r="W46" i="29"/>
  <c r="X46" i="29" s="1"/>
  <c r="V15" i="103"/>
  <c r="V15" i="110"/>
  <c r="W6" i="110" s="1"/>
  <c r="X6" i="110" s="1"/>
  <c r="I28" i="110"/>
  <c r="I24" i="110"/>
  <c r="I26" i="110" s="1"/>
  <c r="V49" i="103"/>
  <c r="W47" i="8"/>
  <c r="X47" i="8" s="1"/>
  <c r="K28" i="102"/>
  <c r="K24" i="102"/>
  <c r="K26" i="102" s="1"/>
  <c r="K30" i="102" s="1"/>
  <c r="V49" i="119"/>
  <c r="W46" i="119"/>
  <c r="X46" i="119" s="1"/>
  <c r="V49" i="100"/>
  <c r="W39" i="100"/>
  <c r="V49" i="9"/>
  <c r="W39" i="9" s="1"/>
  <c r="V49" i="107"/>
  <c r="W39" i="107"/>
  <c r="J28" i="27"/>
  <c r="J24" i="27"/>
  <c r="J26" i="27" s="1"/>
  <c r="J30" i="27" s="1"/>
  <c r="W5" i="7"/>
  <c r="W13" i="7"/>
  <c r="X13" i="7" s="1"/>
  <c r="W8" i="7"/>
  <c r="X8" i="7" s="1"/>
  <c r="W12" i="7"/>
  <c r="X12" i="7" s="1"/>
  <c r="W10" i="7"/>
  <c r="X10" i="7" s="1"/>
  <c r="W14" i="7"/>
  <c r="X14" i="7" s="1"/>
  <c r="W11" i="7"/>
  <c r="X11" i="7" s="1"/>
  <c r="W9" i="7"/>
  <c r="X9" i="7" s="1"/>
  <c r="W7" i="7"/>
  <c r="X7" i="7" s="1"/>
  <c r="W6" i="7"/>
  <c r="X6" i="7" s="1"/>
  <c r="W6" i="25"/>
  <c r="X6" i="25" s="1"/>
  <c r="W12" i="27"/>
  <c r="X12" i="27" s="1"/>
  <c r="V49" i="53"/>
  <c r="W41" i="53"/>
  <c r="X41" i="53" s="1"/>
  <c r="W46" i="6"/>
  <c r="X46" i="6" s="1"/>
  <c r="I24" i="53"/>
  <c r="I26" i="53" s="1"/>
  <c r="I28" i="53"/>
  <c r="W26" i="116"/>
  <c r="X26" i="116" s="1"/>
  <c r="V49" i="38"/>
  <c r="W31" i="58"/>
  <c r="X31" i="58" s="1"/>
  <c r="W23" i="58"/>
  <c r="X23" i="58" s="1"/>
  <c r="W24" i="58"/>
  <c r="X24" i="58" s="1"/>
  <c r="W30" i="58"/>
  <c r="X30" i="58" s="1"/>
  <c r="W29" i="58"/>
  <c r="X29" i="58" s="1"/>
  <c r="W25" i="58"/>
  <c r="X25" i="58" s="1"/>
  <c r="W28" i="58"/>
  <c r="X28" i="58" s="1"/>
  <c r="W22" i="58"/>
  <c r="W27" i="58"/>
  <c r="X27" i="58" s="1"/>
  <c r="W9" i="58"/>
  <c r="X9" i="58" s="1"/>
  <c r="W6" i="58"/>
  <c r="X6" i="58" s="1"/>
  <c r="W11" i="58"/>
  <c r="X11" i="58" s="1"/>
  <c r="W8" i="58"/>
  <c r="X8" i="58" s="1"/>
  <c r="W14" i="58"/>
  <c r="X14" i="58" s="1"/>
  <c r="W13" i="58"/>
  <c r="X13" i="58" s="1"/>
  <c r="W5" i="58"/>
  <c r="X43" i="120"/>
  <c r="X49" i="120" s="1"/>
  <c r="X50" i="120" s="1"/>
  <c r="R35" i="120" s="1"/>
  <c r="W49" i="120"/>
  <c r="W10" i="35"/>
  <c r="X10" i="35" s="1"/>
  <c r="W8" i="35"/>
  <c r="X8" i="35" s="1"/>
  <c r="W14" i="35"/>
  <c r="X14" i="35" s="1"/>
  <c r="W12" i="35"/>
  <c r="X12" i="35" s="1"/>
  <c r="W7" i="35"/>
  <c r="X7" i="35" s="1"/>
  <c r="W9" i="35"/>
  <c r="X9" i="35" s="1"/>
  <c r="W11" i="35"/>
  <c r="X11" i="35" s="1"/>
  <c r="W13" i="35"/>
  <c r="X13" i="35" s="1"/>
  <c r="W5" i="35"/>
  <c r="W12" i="58"/>
  <c r="X12" i="58" s="1"/>
  <c r="X40" i="123"/>
  <c r="X49" i="123" s="1"/>
  <c r="X50" i="123" s="1"/>
  <c r="R35" i="123" s="1"/>
  <c r="W49" i="123"/>
  <c r="X22" i="98"/>
  <c r="X32" i="98" s="1"/>
  <c r="X33" i="98" s="1"/>
  <c r="R18" i="98" s="1"/>
  <c r="W32" i="98"/>
  <c r="X6" i="108"/>
  <c r="X15" i="108" s="1"/>
  <c r="X16" i="108" s="1"/>
  <c r="R1" i="108" s="1"/>
  <c r="W15" i="108"/>
  <c r="X5" i="19"/>
  <c r="X15" i="19" s="1"/>
  <c r="X16" i="19" s="1"/>
  <c r="R1" i="19" s="1"/>
  <c r="W15" i="19"/>
  <c r="X5" i="30"/>
  <c r="X15" i="30" s="1"/>
  <c r="X16" i="30" s="1"/>
  <c r="R1" i="30" s="1"/>
  <c r="W15" i="30"/>
  <c r="W49" i="11"/>
  <c r="X39" i="11"/>
  <c r="X49" i="11" s="1"/>
  <c r="X50" i="11" s="1"/>
  <c r="R35" i="11" s="1"/>
  <c r="W7" i="121"/>
  <c r="X7" i="121" s="1"/>
  <c r="W11" i="121"/>
  <c r="X11" i="121" s="1"/>
  <c r="W6" i="121"/>
  <c r="X6" i="121" s="1"/>
  <c r="W9" i="121"/>
  <c r="X9" i="121" s="1"/>
  <c r="W13" i="121"/>
  <c r="X13" i="121" s="1"/>
  <c r="W12" i="121"/>
  <c r="X12" i="121" s="1"/>
  <c r="W5" i="121"/>
  <c r="W14" i="121"/>
  <c r="X14" i="121" s="1"/>
  <c r="W8" i="121"/>
  <c r="X8" i="121" s="1"/>
  <c r="W32" i="19"/>
  <c r="X22" i="19"/>
  <c r="X32" i="19" s="1"/>
  <c r="X33" i="19" s="1"/>
  <c r="R18" i="19" s="1"/>
  <c r="W15" i="1"/>
  <c r="X5" i="1"/>
  <c r="X15" i="1" s="1"/>
  <c r="X16" i="1" s="1"/>
  <c r="R1" i="1" s="1"/>
  <c r="X15" i="14"/>
  <c r="X16" i="14" s="1"/>
  <c r="R1" i="14" s="1"/>
  <c r="W43" i="54"/>
  <c r="X43" i="54" s="1"/>
  <c r="W47" i="54"/>
  <c r="X47" i="54" s="1"/>
  <c r="W48" i="54"/>
  <c r="X48" i="54" s="1"/>
  <c r="W46" i="54"/>
  <c r="X46" i="54" s="1"/>
  <c r="W45" i="54"/>
  <c r="X45" i="54" s="1"/>
  <c r="W39" i="54"/>
  <c r="W44" i="54"/>
  <c r="X44" i="54" s="1"/>
  <c r="W40" i="54"/>
  <c r="X40" i="54" s="1"/>
  <c r="W42" i="54"/>
  <c r="X42" i="54" s="1"/>
  <c r="W6" i="55"/>
  <c r="X6" i="55" s="1"/>
  <c r="W10" i="55"/>
  <c r="X10" i="55" s="1"/>
  <c r="W14" i="55"/>
  <c r="X14" i="55" s="1"/>
  <c r="W5" i="55"/>
  <c r="W12" i="55"/>
  <c r="X12" i="55" s="1"/>
  <c r="W11" i="55"/>
  <c r="X11" i="55" s="1"/>
  <c r="W13" i="55"/>
  <c r="X13" i="55" s="1"/>
  <c r="W9" i="55"/>
  <c r="X9" i="55" s="1"/>
  <c r="W8" i="55"/>
  <c r="X8" i="55" s="1"/>
  <c r="V49" i="18"/>
  <c r="W45" i="18"/>
  <c r="X45" i="18" s="1"/>
  <c r="K28" i="20"/>
  <c r="K24" i="20"/>
  <c r="K26" i="20" s="1"/>
  <c r="K30" i="20" s="1"/>
  <c r="V49" i="122"/>
  <c r="W42" i="122"/>
  <c r="X42" i="122" s="1"/>
  <c r="J20" i="21"/>
  <c r="J22" i="21" s="1"/>
  <c r="J16" i="21"/>
  <c r="J18" i="21" s="1"/>
  <c r="V32" i="99"/>
  <c r="W29" i="99"/>
  <c r="X29" i="99" s="1"/>
  <c r="V49" i="97"/>
  <c r="W44" i="97" s="1"/>
  <c r="X44" i="97" s="1"/>
  <c r="V49" i="27"/>
  <c r="W48" i="27" s="1"/>
  <c r="X48" i="27" s="1"/>
  <c r="W42" i="27"/>
  <c r="X42" i="27" s="1"/>
  <c r="J24" i="50"/>
  <c r="J26" i="50" s="1"/>
  <c r="J28" i="50"/>
  <c r="V15" i="115"/>
  <c r="W12" i="115"/>
  <c r="X12" i="115" s="1"/>
  <c r="V32" i="52"/>
  <c r="W26" i="52"/>
  <c r="X26" i="52" s="1"/>
  <c r="K28" i="55"/>
  <c r="K24" i="55"/>
  <c r="K26" i="55" s="1"/>
  <c r="K30" i="55" s="1"/>
  <c r="W9" i="105"/>
  <c r="X9" i="105" s="1"/>
  <c r="W40" i="115"/>
  <c r="X40" i="115" s="1"/>
  <c r="W46" i="115"/>
  <c r="X46" i="115" s="1"/>
  <c r="W41" i="115"/>
  <c r="X41" i="115" s="1"/>
  <c r="W39" i="115"/>
  <c r="W47" i="115"/>
  <c r="X47" i="115" s="1"/>
  <c r="W44" i="115"/>
  <c r="X44" i="115" s="1"/>
  <c r="W48" i="115"/>
  <c r="X48" i="115" s="1"/>
  <c r="W43" i="115"/>
  <c r="X43" i="115" s="1"/>
  <c r="W45" i="115"/>
  <c r="X45" i="115" s="1"/>
  <c r="X25" i="18"/>
  <c r="X32" i="18" s="1"/>
  <c r="X33" i="18" s="1"/>
  <c r="R18" i="18" s="1"/>
  <c r="W32" i="18"/>
  <c r="X5" i="100"/>
  <c r="X15" i="100" s="1"/>
  <c r="X16" i="100" s="1"/>
  <c r="R1" i="100" s="1"/>
  <c r="W15" i="100"/>
  <c r="X40" i="58"/>
  <c r="X49" i="58" s="1"/>
  <c r="X50" i="58" s="1"/>
  <c r="R35" i="58" s="1"/>
  <c r="W49" i="58"/>
  <c r="X25" i="3"/>
  <c r="X32" i="3" s="1"/>
  <c r="X33" i="3" s="1"/>
  <c r="R18" i="3" s="1"/>
  <c r="W32" i="3"/>
  <c r="X5" i="23"/>
  <c r="X15" i="23" s="1"/>
  <c r="X16" i="23" s="1"/>
  <c r="R1" i="23" s="1"/>
  <c r="W15" i="23"/>
  <c r="W49" i="3"/>
  <c r="W10" i="124"/>
  <c r="X10" i="124" s="1"/>
  <c r="V49" i="125"/>
  <c r="V49" i="30"/>
  <c r="W39" i="30"/>
  <c r="V15" i="45"/>
  <c r="W10" i="45"/>
  <c r="X10" i="45" s="1"/>
  <c r="W47" i="100"/>
  <c r="X47" i="100" s="1"/>
  <c r="W14" i="107"/>
  <c r="X14" i="107" s="1"/>
  <c r="W9" i="120"/>
  <c r="X9" i="120" s="1"/>
  <c r="W13" i="120"/>
  <c r="X13" i="120" s="1"/>
  <c r="W14" i="120"/>
  <c r="X14" i="120" s="1"/>
  <c r="W10" i="120"/>
  <c r="X10" i="120" s="1"/>
  <c r="W7" i="120"/>
  <c r="X7" i="120" s="1"/>
  <c r="W5" i="120"/>
  <c r="W12" i="120"/>
  <c r="X12" i="120" s="1"/>
  <c r="W11" i="120"/>
  <c r="X11" i="120" s="1"/>
  <c r="W6" i="120"/>
  <c r="X6" i="120" s="1"/>
  <c r="J28" i="58"/>
  <c r="J24" i="58"/>
  <c r="J26" i="58" s="1"/>
  <c r="J30" i="58" s="1"/>
  <c r="W7" i="6"/>
  <c r="X7" i="6" s="1"/>
  <c r="W10" i="6"/>
  <c r="X10" i="6" s="1"/>
  <c r="W14" i="6"/>
  <c r="X14" i="6" s="1"/>
  <c r="W12" i="6"/>
  <c r="X12" i="6" s="1"/>
  <c r="W11" i="6"/>
  <c r="X11" i="6" s="1"/>
  <c r="W5" i="6"/>
  <c r="W6" i="6"/>
  <c r="X6" i="6" s="1"/>
  <c r="W8" i="6"/>
  <c r="X8" i="6" s="1"/>
  <c r="X5" i="31"/>
  <c r="X15" i="31" s="1"/>
  <c r="X16" i="31" s="1"/>
  <c r="R1" i="31" s="1"/>
  <c r="W15" i="31"/>
  <c r="X47" i="42"/>
  <c r="X49" i="42" s="1"/>
  <c r="X50" i="42" s="1"/>
  <c r="R35" i="42" s="1"/>
  <c r="W49" i="42"/>
  <c r="V32" i="43"/>
  <c r="W29" i="43"/>
  <c r="X29" i="43" s="1"/>
  <c r="J24" i="17"/>
  <c r="J26" i="17" s="1"/>
  <c r="J28" i="17"/>
  <c r="V15" i="127"/>
  <c r="W5" i="127"/>
  <c r="J24" i="108"/>
  <c r="J26" i="108" s="1"/>
  <c r="J30" i="108" s="1"/>
  <c r="J28" i="108"/>
  <c r="W29" i="6"/>
  <c r="X29" i="6" s="1"/>
  <c r="J28" i="43"/>
  <c r="J24" i="43"/>
  <c r="J26" i="43" s="1"/>
  <c r="J30" i="43" s="1"/>
  <c r="V32" i="2"/>
  <c r="W28" i="2" s="1"/>
  <c r="X28" i="2" s="1"/>
  <c r="V32" i="122"/>
  <c r="W25" i="122" s="1"/>
  <c r="X25" i="122" s="1"/>
  <c r="V15" i="41"/>
  <c r="W5" i="41" s="1"/>
  <c r="V15" i="39"/>
  <c r="W13" i="39"/>
  <c r="X13" i="39" s="1"/>
  <c r="K28" i="22"/>
  <c r="K24" i="22"/>
  <c r="K26" i="22" s="1"/>
  <c r="V141" i="21"/>
  <c r="W131" i="21"/>
  <c r="V49" i="127"/>
  <c r="W39" i="127" s="1"/>
  <c r="J26" i="33"/>
  <c r="J30" i="33" s="1"/>
  <c r="J28" i="32"/>
  <c r="J24" i="32"/>
  <c r="J26" i="32" s="1"/>
  <c r="J30" i="32" s="1"/>
  <c r="V32" i="14"/>
  <c r="W26" i="14"/>
  <c r="X26" i="14" s="1"/>
  <c r="W11" i="33"/>
  <c r="X11" i="33" s="1"/>
  <c r="W44" i="99"/>
  <c r="X44" i="99" s="1"/>
  <c r="V49" i="99"/>
  <c r="J28" i="47"/>
  <c r="J24" i="47"/>
  <c r="J24" i="110"/>
  <c r="J26" i="110" s="1"/>
  <c r="J30" i="110" s="1"/>
  <c r="J28" i="110"/>
  <c r="I24" i="118"/>
  <c r="I26" i="118" s="1"/>
  <c r="I30" i="118" s="1"/>
  <c r="I28" i="118"/>
  <c r="W47" i="10"/>
  <c r="X47" i="10" s="1"/>
  <c r="K28" i="9"/>
  <c r="K24" i="9"/>
  <c r="K26" i="9" s="1"/>
  <c r="K30" i="9" s="1"/>
  <c r="V15" i="101"/>
  <c r="W10" i="101"/>
  <c r="X10" i="101" s="1"/>
  <c r="V49" i="101"/>
  <c r="W39" i="101" s="1"/>
  <c r="W39" i="10"/>
  <c r="V49" i="10"/>
  <c r="W6" i="28"/>
  <c r="X6" i="28" s="1"/>
  <c r="W14" i="28"/>
  <c r="X14" i="28" s="1"/>
  <c r="W11" i="28"/>
  <c r="X11" i="28" s="1"/>
  <c r="W10" i="28"/>
  <c r="X10" i="28" s="1"/>
  <c r="W8" i="28"/>
  <c r="X8" i="28" s="1"/>
  <c r="W9" i="28"/>
  <c r="X9" i="28" s="1"/>
  <c r="W5" i="28"/>
  <c r="W13" i="28"/>
  <c r="X13" i="28" s="1"/>
  <c r="W12" i="28"/>
  <c r="X12" i="28" s="1"/>
  <c r="W44" i="6"/>
  <c r="X44" i="6" s="1"/>
  <c r="W13" i="6"/>
  <c r="X13" i="6" s="1"/>
  <c r="V15" i="5"/>
  <c r="W5" i="5"/>
  <c r="V49" i="26"/>
  <c r="W40" i="26"/>
  <c r="X40" i="26" s="1"/>
  <c r="V15" i="27"/>
  <c r="W7" i="27" s="1"/>
  <c r="X7" i="27" s="1"/>
  <c r="V15" i="54"/>
  <c r="J28" i="52"/>
  <c r="J24" i="52"/>
  <c r="J26" i="52" s="1"/>
  <c r="V32" i="115"/>
  <c r="W25" i="115" s="1"/>
  <c r="X25" i="115" s="1"/>
  <c r="W43" i="55"/>
  <c r="X43" i="55" s="1"/>
  <c r="K30" i="124"/>
  <c r="K26" i="38"/>
  <c r="K30" i="38" s="1"/>
  <c r="W44" i="36"/>
  <c r="X44" i="36" s="1"/>
  <c r="W40" i="36"/>
  <c r="X40" i="36" s="1"/>
  <c r="W46" i="36"/>
  <c r="X46" i="36" s="1"/>
  <c r="W41" i="36"/>
  <c r="X41" i="36" s="1"/>
  <c r="W42" i="36"/>
  <c r="X42" i="36" s="1"/>
  <c r="W39" i="36"/>
  <c r="W47" i="36"/>
  <c r="X47" i="36" s="1"/>
  <c r="W43" i="36"/>
  <c r="X43" i="36" s="1"/>
  <c r="W10" i="37"/>
  <c r="X10" i="37" s="1"/>
  <c r="W6" i="37"/>
  <c r="X6" i="37" s="1"/>
  <c r="W14" i="37"/>
  <c r="X14" i="37" s="1"/>
  <c r="W12" i="37"/>
  <c r="X12" i="37" s="1"/>
  <c r="W8" i="37"/>
  <c r="X8" i="37" s="1"/>
  <c r="W13" i="37"/>
  <c r="X13" i="37" s="1"/>
  <c r="W5" i="37"/>
  <c r="W9" i="37"/>
  <c r="X9" i="37" s="1"/>
  <c r="W7" i="37"/>
  <c r="X7" i="37" s="1"/>
  <c r="W11" i="37"/>
  <c r="X11" i="37" s="1"/>
  <c r="W8" i="120"/>
  <c r="X8" i="120" s="1"/>
  <c r="W26" i="50"/>
  <c r="X26" i="50" s="1"/>
  <c r="W28" i="50"/>
  <c r="X28" i="50" s="1"/>
  <c r="W23" i="50"/>
  <c r="X23" i="50" s="1"/>
  <c r="W27" i="50"/>
  <c r="X27" i="50" s="1"/>
  <c r="W25" i="50"/>
  <c r="X25" i="50" s="1"/>
  <c r="W22" i="50"/>
  <c r="W30" i="50"/>
  <c r="X30" i="50" s="1"/>
  <c r="W29" i="50"/>
  <c r="X29" i="50" s="1"/>
  <c r="W31" i="50"/>
  <c r="X31" i="50" s="1"/>
  <c r="W24" i="50"/>
  <c r="X24" i="50" s="1"/>
  <c r="W45" i="105"/>
  <c r="X45" i="105" s="1"/>
  <c r="W39" i="105"/>
  <c r="W47" i="105"/>
  <c r="X47" i="105" s="1"/>
  <c r="W44" i="105"/>
  <c r="X44" i="105" s="1"/>
  <c r="W42" i="105"/>
  <c r="X42" i="105" s="1"/>
  <c r="W41" i="105"/>
  <c r="X41" i="105" s="1"/>
  <c r="W48" i="105"/>
  <c r="X48" i="105" s="1"/>
  <c r="W43" i="105"/>
  <c r="X43" i="105" s="1"/>
  <c r="W40" i="105"/>
  <c r="X40" i="105" s="1"/>
  <c r="X27" i="109"/>
  <c r="X32" i="109" s="1"/>
  <c r="X33" i="109" s="1"/>
  <c r="R18" i="109" s="1"/>
  <c r="W32" i="109"/>
  <c r="X39" i="111"/>
  <c r="X49" i="111" s="1"/>
  <c r="X50" i="111" s="1"/>
  <c r="R35" i="111" s="1"/>
  <c r="W49" i="111"/>
  <c r="X7" i="18"/>
  <c r="X15" i="18" s="1"/>
  <c r="X16" i="18" s="1"/>
  <c r="R1" i="18" s="1"/>
  <c r="W15" i="18"/>
  <c r="V15" i="13"/>
  <c r="W11" i="13" s="1"/>
  <c r="X11" i="13" s="1"/>
  <c r="X49" i="28"/>
  <c r="X50" i="28" s="1"/>
  <c r="R35" i="28" s="1"/>
  <c r="V32" i="127"/>
  <c r="W26" i="127"/>
  <c r="X26" i="127" s="1"/>
  <c r="W8" i="4"/>
  <c r="X8" i="4" s="1"/>
  <c r="W39" i="33"/>
  <c r="W45" i="33"/>
  <c r="X45" i="33" s="1"/>
  <c r="W46" i="33"/>
  <c r="X46" i="33" s="1"/>
  <c r="W44" i="33"/>
  <c r="X44" i="33" s="1"/>
  <c r="W41" i="33"/>
  <c r="X41" i="33" s="1"/>
  <c r="W47" i="33"/>
  <c r="X47" i="33" s="1"/>
  <c r="W48" i="33"/>
  <c r="X48" i="33" s="1"/>
  <c r="W40" i="33"/>
  <c r="X40" i="33" s="1"/>
  <c r="W24" i="103"/>
  <c r="X24" i="103" s="1"/>
  <c r="K24" i="40"/>
  <c r="K26" i="40" s="1"/>
  <c r="K28" i="40"/>
  <c r="W47" i="122"/>
  <c r="X47" i="122" s="1"/>
  <c r="W9" i="33"/>
  <c r="X9" i="33" s="1"/>
  <c r="V49" i="108"/>
  <c r="W41" i="108"/>
  <c r="X41" i="108" s="1"/>
  <c r="V32" i="6"/>
  <c r="W27" i="6"/>
  <c r="X27" i="6" s="1"/>
  <c r="V32" i="37"/>
  <c r="W27" i="37"/>
  <c r="X27" i="37" s="1"/>
  <c r="V15" i="126"/>
  <c r="W13" i="126"/>
  <c r="X13" i="126" s="1"/>
  <c r="V49" i="39"/>
  <c r="V32" i="32"/>
  <c r="W23" i="32"/>
  <c r="X23" i="32" s="1"/>
  <c r="K24" i="109"/>
  <c r="K26" i="109" s="1"/>
  <c r="K30" i="109" s="1"/>
  <c r="K28" i="109"/>
  <c r="W44" i="47"/>
  <c r="X44" i="47" s="1"/>
  <c r="V49" i="47"/>
  <c r="W39" i="118"/>
  <c r="W45" i="118"/>
  <c r="X45" i="118" s="1"/>
  <c r="W46" i="118"/>
  <c r="X46" i="118" s="1"/>
  <c r="W41" i="118"/>
  <c r="X41" i="118" s="1"/>
  <c r="W44" i="118"/>
  <c r="X44" i="118" s="1"/>
  <c r="W40" i="118"/>
  <c r="X40" i="118" s="1"/>
  <c r="W47" i="118"/>
  <c r="X47" i="118" s="1"/>
  <c r="W43" i="118"/>
  <c r="X43" i="118" s="1"/>
  <c r="W48" i="118"/>
  <c r="X48" i="118" s="1"/>
  <c r="W42" i="118"/>
  <c r="X42" i="118" s="1"/>
  <c r="K24" i="10"/>
  <c r="K26" i="10" s="1"/>
  <c r="K30" i="10" s="1"/>
  <c r="K28" i="10"/>
  <c r="V15" i="102"/>
  <c r="W10" i="102" s="1"/>
  <c r="X10" i="102" s="1"/>
  <c r="W6" i="107"/>
  <c r="X6" i="107" s="1"/>
  <c r="W9" i="5"/>
  <c r="X9" i="5" s="1"/>
  <c r="W8" i="27"/>
  <c r="X8" i="27" s="1"/>
  <c r="V32" i="5"/>
  <c r="W23" i="5"/>
  <c r="X23" i="5" s="1"/>
  <c r="V15" i="4"/>
  <c r="W7" i="4" s="1"/>
  <c r="X7" i="4" s="1"/>
  <c r="W28" i="55"/>
  <c r="X28" i="55" s="1"/>
  <c r="V49" i="52"/>
  <c r="W42" i="52" s="1"/>
  <c r="X42" i="52" s="1"/>
  <c r="W39" i="52"/>
  <c r="V49" i="24"/>
  <c r="W40" i="24"/>
  <c r="X40" i="24" s="1"/>
  <c r="V32" i="38"/>
  <c r="X44" i="25"/>
  <c r="X49" i="25" s="1"/>
  <c r="X50" i="25" s="1"/>
  <c r="R35" i="25" s="1"/>
  <c r="W49" i="25"/>
  <c r="X40" i="23"/>
  <c r="X49" i="23" s="1"/>
  <c r="X50" i="23" s="1"/>
  <c r="R35" i="23" s="1"/>
  <c r="W49" i="23"/>
  <c r="J30" i="37"/>
  <c r="W29" i="23"/>
  <c r="X29" i="23" s="1"/>
  <c r="W25" i="23"/>
  <c r="X25" i="23" s="1"/>
  <c r="W28" i="23"/>
  <c r="X28" i="23" s="1"/>
  <c r="W24" i="23"/>
  <c r="X24" i="23" s="1"/>
  <c r="W22" i="23"/>
  <c r="W31" i="23"/>
  <c r="X31" i="23" s="1"/>
  <c r="W30" i="23"/>
  <c r="X30" i="23" s="1"/>
  <c r="W26" i="23"/>
  <c r="X26" i="23" s="1"/>
  <c r="W23" i="23"/>
  <c r="X23" i="23" s="1"/>
  <c r="W27" i="23"/>
  <c r="X27" i="23" s="1"/>
  <c r="X6" i="22"/>
  <c r="X15" i="22" s="1"/>
  <c r="X16" i="22" s="1"/>
  <c r="R1" i="22" s="1"/>
  <c r="W15" i="22"/>
  <c r="X5" i="97"/>
  <c r="X15" i="97" s="1"/>
  <c r="X16" i="97" s="1"/>
  <c r="R1" i="97" s="1"/>
  <c r="W15" i="97"/>
  <c r="X44" i="126"/>
  <c r="X49" i="126" s="1"/>
  <c r="X50" i="126" s="1"/>
  <c r="R35" i="126" s="1"/>
  <c r="W49" i="126"/>
  <c r="X5" i="36"/>
  <c r="X15" i="36" s="1"/>
  <c r="X16" i="36" s="1"/>
  <c r="R1" i="36" s="1"/>
  <c r="W15" i="36"/>
  <c r="W46" i="105"/>
  <c r="X46" i="105" s="1"/>
  <c r="X22" i="13"/>
  <c r="X32" i="13" s="1"/>
  <c r="X33" i="13" s="1"/>
  <c r="R18" i="13" s="1"/>
  <c r="W32" i="13"/>
  <c r="X22" i="110"/>
  <c r="X32" i="110" s="1"/>
  <c r="X33" i="110" s="1"/>
  <c r="R18" i="110" s="1"/>
  <c r="W32" i="110"/>
  <c r="X23" i="112"/>
  <c r="X32" i="112" s="1"/>
  <c r="X33" i="112" s="1"/>
  <c r="R18" i="112" s="1"/>
  <c r="W32" i="112"/>
  <c r="I30" i="31"/>
  <c r="W49" i="28"/>
  <c r="W49" i="113"/>
  <c r="W32" i="128"/>
  <c r="W15" i="125"/>
  <c r="W13" i="33"/>
  <c r="X13" i="33" s="1"/>
  <c r="J26" i="47"/>
  <c r="J30" i="47" s="1"/>
  <c r="J28" i="48"/>
  <c r="J24" i="48"/>
  <c r="J26" i="48" s="1"/>
  <c r="J30" i="48" s="1"/>
  <c r="V15" i="9"/>
  <c r="W10" i="9"/>
  <c r="X10" i="9" s="1"/>
  <c r="V32" i="26"/>
  <c r="W27" i="26"/>
  <c r="X27" i="26" s="1"/>
  <c r="V15" i="123"/>
  <c r="W8" i="123" s="1"/>
  <c r="X8" i="123" s="1"/>
  <c r="W7" i="123"/>
  <c r="X7" i="123" s="1"/>
  <c r="J28" i="116"/>
  <c r="J24" i="116"/>
  <c r="J26" i="116" s="1"/>
  <c r="J30" i="116" s="1"/>
  <c r="J28" i="121"/>
  <c r="J24" i="121"/>
  <c r="J26" i="121" s="1"/>
  <c r="J30" i="121" s="1"/>
  <c r="J24" i="127"/>
  <c r="J26" i="127" s="1"/>
  <c r="J28" i="127"/>
  <c r="W30" i="44"/>
  <c r="X30" i="44" s="1"/>
  <c r="K24" i="41"/>
  <c r="K26" i="41" s="1"/>
  <c r="K30" i="41" s="1"/>
  <c r="K28" i="41"/>
  <c r="I24" i="20"/>
  <c r="I26" i="20" s="1"/>
  <c r="I30" i="20" s="1"/>
  <c r="I28" i="20"/>
  <c r="W43" i="33"/>
  <c r="X43" i="33" s="1"/>
  <c r="I24" i="30"/>
  <c r="I26" i="30" s="1"/>
  <c r="I30" i="30" s="1"/>
  <c r="I28" i="30"/>
  <c r="K28" i="8"/>
  <c r="K24" i="8"/>
  <c r="K26" i="8" s="1"/>
  <c r="K30" i="8" s="1"/>
  <c r="I28" i="112"/>
  <c r="I24" i="112"/>
  <c r="I26" i="112" s="1"/>
  <c r="I30" i="112" s="1"/>
  <c r="V32" i="57"/>
  <c r="W25" i="57"/>
  <c r="X25" i="57" s="1"/>
  <c r="V15" i="42"/>
  <c r="V32" i="113"/>
  <c r="W31" i="113"/>
  <c r="X31" i="113" s="1"/>
  <c r="V49" i="32"/>
  <c r="W40" i="32"/>
  <c r="X40" i="32" s="1"/>
  <c r="V32" i="47"/>
  <c r="W29" i="47"/>
  <c r="X29" i="47" s="1"/>
  <c r="I28" i="121"/>
  <c r="I24" i="121"/>
  <c r="I26" i="121" s="1"/>
  <c r="I30" i="121" s="1"/>
  <c r="V32" i="126"/>
  <c r="W31" i="126" s="1"/>
  <c r="X31" i="126" s="1"/>
  <c r="W28" i="126"/>
  <c r="X28" i="126" s="1"/>
  <c r="V49" i="106"/>
  <c r="W47" i="106"/>
  <c r="X47" i="106" s="1"/>
  <c r="J24" i="20"/>
  <c r="J26" i="20" s="1"/>
  <c r="J30" i="20" s="1"/>
  <c r="J28" i="20"/>
  <c r="V32" i="31"/>
  <c r="W22" i="31"/>
  <c r="W46" i="30"/>
  <c r="X46" i="30" s="1"/>
  <c r="W6" i="117"/>
  <c r="X6" i="117" s="1"/>
  <c r="W45" i="46"/>
  <c r="X45" i="46" s="1"/>
  <c r="V49" i="46"/>
  <c r="I28" i="108"/>
  <c r="I24" i="108"/>
  <c r="I26" i="108" s="1"/>
  <c r="I30" i="108" s="1"/>
  <c r="W14" i="44"/>
  <c r="X14" i="44" s="1"/>
  <c r="V32" i="45"/>
  <c r="W25" i="45" s="1"/>
  <c r="X25" i="45" s="1"/>
  <c r="J28" i="99"/>
  <c r="J24" i="99"/>
  <c r="J26" i="99" s="1"/>
  <c r="J30" i="99" s="1"/>
  <c r="J28" i="97"/>
  <c r="J24" i="97"/>
  <c r="J26" i="97" s="1"/>
  <c r="J30" i="97" s="1"/>
  <c r="V49" i="112"/>
  <c r="W42" i="112"/>
  <c r="X42" i="112" s="1"/>
  <c r="K28" i="119"/>
  <c r="K24" i="119"/>
  <c r="K26" i="119" s="1"/>
  <c r="K30" i="119" s="1"/>
  <c r="V15" i="8"/>
  <c r="W10" i="8"/>
  <c r="X10" i="8" s="1"/>
  <c r="W8" i="107"/>
  <c r="X8" i="107" s="1"/>
  <c r="V49" i="102"/>
  <c r="V15" i="112"/>
  <c r="W11" i="112" s="1"/>
  <c r="X11" i="112" s="1"/>
  <c r="J28" i="28"/>
  <c r="J24" i="28"/>
  <c r="J26" i="28" s="1"/>
  <c r="W43" i="5"/>
  <c r="X43" i="5" s="1"/>
  <c r="W13" i="26"/>
  <c r="X13" i="26" s="1"/>
  <c r="W7" i="28"/>
  <c r="X7" i="28" s="1"/>
  <c r="W40" i="107"/>
  <c r="X40" i="107" s="1"/>
  <c r="V49" i="5"/>
  <c r="W39" i="5"/>
  <c r="W7" i="3"/>
  <c r="X7" i="3" s="1"/>
  <c r="W14" i="3"/>
  <c r="X14" i="3" s="1"/>
  <c r="W13" i="3"/>
  <c r="X13" i="3" s="1"/>
  <c r="W9" i="3"/>
  <c r="X9" i="3" s="1"/>
  <c r="W12" i="3"/>
  <c r="X12" i="3" s="1"/>
  <c r="W10" i="3"/>
  <c r="X10" i="3" s="1"/>
  <c r="W8" i="3"/>
  <c r="X8" i="3" s="1"/>
  <c r="W5" i="3"/>
  <c r="W6" i="3"/>
  <c r="X6" i="3" s="1"/>
  <c r="W11" i="3"/>
  <c r="X11" i="3" s="1"/>
  <c r="K28" i="1"/>
  <c r="K24" i="1"/>
  <c r="K26" i="1" s="1"/>
  <c r="K30" i="1" s="1"/>
  <c r="V15" i="56"/>
  <c r="W11" i="56" s="1"/>
  <c r="X11" i="56" s="1"/>
  <c r="V49" i="35"/>
  <c r="W31" i="53"/>
  <c r="X31" i="53" s="1"/>
  <c r="W11" i="50"/>
  <c r="X11" i="50" s="1"/>
  <c r="V32" i="53"/>
  <c r="W25" i="53" s="1"/>
  <c r="X25" i="53" s="1"/>
  <c r="W12" i="56"/>
  <c r="X12" i="56" s="1"/>
  <c r="K30" i="49"/>
  <c r="J30" i="35"/>
  <c r="X31" i="27"/>
  <c r="X32" i="27" s="1"/>
  <c r="X33" i="27" s="1"/>
  <c r="R18" i="27" s="1"/>
  <c r="W32" i="27"/>
  <c r="W6" i="49"/>
  <c r="X6" i="49" s="1"/>
  <c r="W5" i="49"/>
  <c r="W12" i="49"/>
  <c r="X12" i="49" s="1"/>
  <c r="W9" i="49"/>
  <c r="X9" i="49" s="1"/>
  <c r="W14" i="49"/>
  <c r="X14" i="49" s="1"/>
  <c r="W7" i="49"/>
  <c r="X7" i="49" s="1"/>
  <c r="W11" i="49"/>
  <c r="X11" i="49" s="1"/>
  <c r="W13" i="49"/>
  <c r="X13" i="49" s="1"/>
  <c r="W10" i="49"/>
  <c r="X10" i="49" s="1"/>
  <c r="W8" i="49"/>
  <c r="X8" i="49" s="1"/>
  <c r="W23" i="124"/>
  <c r="X23" i="124" s="1"/>
  <c r="W25" i="124"/>
  <c r="X25" i="124" s="1"/>
  <c r="W24" i="124"/>
  <c r="X24" i="124" s="1"/>
  <c r="W27" i="124"/>
  <c r="X27" i="124" s="1"/>
  <c r="W29" i="124"/>
  <c r="X29" i="124" s="1"/>
  <c r="W30" i="124"/>
  <c r="X30" i="124" s="1"/>
  <c r="W28" i="124"/>
  <c r="X28" i="124" s="1"/>
  <c r="W31" i="124"/>
  <c r="X31" i="124" s="1"/>
  <c r="W26" i="124"/>
  <c r="X26" i="124" s="1"/>
  <c r="W22" i="124"/>
  <c r="W46" i="124"/>
  <c r="X46" i="124" s="1"/>
  <c r="W41" i="124"/>
  <c r="X41" i="124" s="1"/>
  <c r="W47" i="124"/>
  <c r="X47" i="124" s="1"/>
  <c r="W39" i="124"/>
  <c r="W43" i="124"/>
  <c r="X43" i="124" s="1"/>
  <c r="W42" i="124"/>
  <c r="X42" i="124" s="1"/>
  <c r="X25" i="130"/>
  <c r="X32" i="130" s="1"/>
  <c r="X33" i="130" s="1"/>
  <c r="R18" i="130" s="1"/>
  <c r="W32" i="130"/>
  <c r="V15" i="50"/>
  <c r="X8" i="11"/>
  <c r="X15" i="11" s="1"/>
  <c r="X16" i="11" s="1"/>
  <c r="R1" i="11" s="1"/>
  <c r="W15" i="11"/>
  <c r="X5" i="32"/>
  <c r="X15" i="32" s="1"/>
  <c r="X16" i="32" s="1"/>
  <c r="R1" i="32" s="1"/>
  <c r="W15" i="32"/>
  <c r="X5" i="46"/>
  <c r="X15" i="46" s="1"/>
  <c r="X16" i="46" s="1"/>
  <c r="R1" i="46" s="1"/>
  <c r="W15" i="46"/>
  <c r="X10" i="21"/>
  <c r="X15" i="21" s="1"/>
  <c r="X16" i="21" s="1"/>
  <c r="R1" i="21" s="1"/>
  <c r="W15" i="21"/>
  <c r="V15" i="24"/>
  <c r="W8" i="24" s="1"/>
  <c r="X8" i="24" s="1"/>
  <c r="W42" i="33"/>
  <c r="X42" i="33" s="1"/>
  <c r="X6" i="17"/>
  <c r="X15" i="17" s="1"/>
  <c r="X16" i="17" s="1"/>
  <c r="R1" i="17" s="1"/>
  <c r="W15" i="17"/>
  <c r="X5" i="12"/>
  <c r="X15" i="12" s="1"/>
  <c r="X16" i="12" s="1"/>
  <c r="R1" i="12" s="1"/>
  <c r="W15" i="12"/>
  <c r="X49" i="113"/>
  <c r="X50" i="113" s="1"/>
  <c r="R35" i="113" s="1"/>
  <c r="V32" i="105"/>
  <c r="W23" i="105" s="1"/>
  <c r="X23" i="105" s="1"/>
  <c r="X39" i="9" l="1"/>
  <c r="X22" i="44"/>
  <c r="X5" i="41"/>
  <c r="X39" i="127"/>
  <c r="X39" i="101"/>
  <c r="X39" i="8"/>
  <c r="X39" i="33"/>
  <c r="X49" i="33" s="1"/>
  <c r="X50" i="33" s="1"/>
  <c r="R35" i="33" s="1"/>
  <c r="W49" i="33"/>
  <c r="W6" i="103"/>
  <c r="X6" i="103" s="1"/>
  <c r="W10" i="103"/>
  <c r="X10" i="103" s="1"/>
  <c r="W11" i="103"/>
  <c r="X11" i="103" s="1"/>
  <c r="W12" i="103"/>
  <c r="X12" i="103" s="1"/>
  <c r="W8" i="103"/>
  <c r="X8" i="103" s="1"/>
  <c r="W5" i="103"/>
  <c r="W7" i="103"/>
  <c r="X7" i="103" s="1"/>
  <c r="W14" i="103"/>
  <c r="X14" i="103" s="1"/>
  <c r="W26" i="22"/>
  <c r="X26" i="22" s="1"/>
  <c r="W24" i="22"/>
  <c r="X24" i="22" s="1"/>
  <c r="W30" i="22"/>
  <c r="X30" i="22" s="1"/>
  <c r="W29" i="22"/>
  <c r="X29" i="22" s="1"/>
  <c r="W31" i="22"/>
  <c r="X31" i="22" s="1"/>
  <c r="W28" i="22"/>
  <c r="X28" i="22" s="1"/>
  <c r="W27" i="22"/>
  <c r="X27" i="22" s="1"/>
  <c r="W22" i="22"/>
  <c r="W23" i="22"/>
  <c r="X23" i="22" s="1"/>
  <c r="W42" i="50"/>
  <c r="X42" i="50" s="1"/>
  <c r="W44" i="50"/>
  <c r="X44" i="50" s="1"/>
  <c r="W48" i="50"/>
  <c r="X48" i="50" s="1"/>
  <c r="W47" i="50"/>
  <c r="X47" i="50" s="1"/>
  <c r="W45" i="50"/>
  <c r="X45" i="50" s="1"/>
  <c r="W39" i="50"/>
  <c r="W43" i="50"/>
  <c r="X43" i="50" s="1"/>
  <c r="W40" i="50"/>
  <c r="X40" i="50" s="1"/>
  <c r="W41" i="50"/>
  <c r="X41" i="50" s="1"/>
  <c r="X22" i="35"/>
  <c r="X32" i="35" s="1"/>
  <c r="X33" i="35" s="1"/>
  <c r="R18" i="35" s="1"/>
  <c r="W32" i="35"/>
  <c r="X22" i="116"/>
  <c r="X32" i="116" s="1"/>
  <c r="X33" i="116" s="1"/>
  <c r="R18" i="116" s="1"/>
  <c r="W32" i="116"/>
  <c r="W41" i="46"/>
  <c r="X41" i="46" s="1"/>
  <c r="W40" i="46"/>
  <c r="X40" i="46" s="1"/>
  <c r="W43" i="46"/>
  <c r="X43" i="46" s="1"/>
  <c r="W47" i="46"/>
  <c r="X47" i="46" s="1"/>
  <c r="W46" i="46"/>
  <c r="X46" i="46" s="1"/>
  <c r="W48" i="46"/>
  <c r="X48" i="46" s="1"/>
  <c r="W42" i="46"/>
  <c r="X42" i="46" s="1"/>
  <c r="W44" i="46"/>
  <c r="X44" i="46" s="1"/>
  <c r="W39" i="46"/>
  <c r="W25" i="47"/>
  <c r="X25" i="47" s="1"/>
  <c r="W31" i="47"/>
  <c r="X31" i="47" s="1"/>
  <c r="W23" i="47"/>
  <c r="X23" i="47" s="1"/>
  <c r="W26" i="47"/>
  <c r="X26" i="47" s="1"/>
  <c r="W30" i="47"/>
  <c r="X30" i="47" s="1"/>
  <c r="W28" i="47"/>
  <c r="X28" i="47" s="1"/>
  <c r="W24" i="47"/>
  <c r="X24" i="47" s="1"/>
  <c r="W22" i="47"/>
  <c r="W27" i="47"/>
  <c r="X27" i="47" s="1"/>
  <c r="W23" i="57"/>
  <c r="X23" i="57" s="1"/>
  <c r="W22" i="57"/>
  <c r="W26" i="57"/>
  <c r="X26" i="57" s="1"/>
  <c r="W29" i="57"/>
  <c r="X29" i="57" s="1"/>
  <c r="W24" i="57"/>
  <c r="X24" i="57" s="1"/>
  <c r="W28" i="57"/>
  <c r="X28" i="57" s="1"/>
  <c r="W31" i="57"/>
  <c r="X31" i="57" s="1"/>
  <c r="W27" i="57"/>
  <c r="X27" i="57" s="1"/>
  <c r="W30" i="57"/>
  <c r="X30" i="57" s="1"/>
  <c r="W6" i="9"/>
  <c r="X6" i="9" s="1"/>
  <c r="W5" i="9"/>
  <c r="W8" i="9"/>
  <c r="X8" i="9" s="1"/>
  <c r="W13" i="9"/>
  <c r="X13" i="9" s="1"/>
  <c r="W9" i="9"/>
  <c r="X9" i="9" s="1"/>
  <c r="W7" i="9"/>
  <c r="X7" i="9" s="1"/>
  <c r="W12" i="9"/>
  <c r="X12" i="9" s="1"/>
  <c r="W14" i="9"/>
  <c r="X14" i="9" s="1"/>
  <c r="W11" i="9"/>
  <c r="X11" i="9" s="1"/>
  <c r="W28" i="38"/>
  <c r="X28" i="38" s="1"/>
  <c r="W22" i="38"/>
  <c r="W27" i="38"/>
  <c r="X27" i="38" s="1"/>
  <c r="W25" i="38"/>
  <c r="X25" i="38" s="1"/>
  <c r="W24" i="38"/>
  <c r="X24" i="38" s="1"/>
  <c r="W30" i="38"/>
  <c r="X30" i="38" s="1"/>
  <c r="W26" i="38"/>
  <c r="X26" i="38" s="1"/>
  <c r="W31" i="38"/>
  <c r="X31" i="38" s="1"/>
  <c r="W27" i="5"/>
  <c r="X27" i="5" s="1"/>
  <c r="W29" i="5"/>
  <c r="X29" i="5" s="1"/>
  <c r="W31" i="5"/>
  <c r="X31" i="5" s="1"/>
  <c r="W26" i="5"/>
  <c r="X26" i="5" s="1"/>
  <c r="W28" i="5"/>
  <c r="X28" i="5" s="1"/>
  <c r="W22" i="5"/>
  <c r="W30" i="5"/>
  <c r="X30" i="5" s="1"/>
  <c r="W25" i="5"/>
  <c r="X25" i="5" s="1"/>
  <c r="W24" i="5"/>
  <c r="X24" i="5" s="1"/>
  <c r="W30" i="32"/>
  <c r="X30" i="32" s="1"/>
  <c r="W31" i="32"/>
  <c r="X31" i="32" s="1"/>
  <c r="W25" i="32"/>
  <c r="X25" i="32" s="1"/>
  <c r="W26" i="32"/>
  <c r="X26" i="32" s="1"/>
  <c r="W27" i="32"/>
  <c r="X27" i="32" s="1"/>
  <c r="W29" i="32"/>
  <c r="X29" i="32" s="1"/>
  <c r="W28" i="32"/>
  <c r="X28" i="32" s="1"/>
  <c r="W24" i="32"/>
  <c r="X24" i="32" s="1"/>
  <c r="W22" i="32"/>
  <c r="W30" i="6"/>
  <c r="X30" i="6" s="1"/>
  <c r="W25" i="6"/>
  <c r="X25" i="6" s="1"/>
  <c r="W28" i="6"/>
  <c r="X28" i="6" s="1"/>
  <c r="W26" i="6"/>
  <c r="X26" i="6" s="1"/>
  <c r="W22" i="6"/>
  <c r="W23" i="6"/>
  <c r="X23" i="6" s="1"/>
  <c r="W24" i="6"/>
  <c r="X24" i="6" s="1"/>
  <c r="W31" i="6"/>
  <c r="X31" i="6" s="1"/>
  <c r="X22" i="50"/>
  <c r="X32" i="50" s="1"/>
  <c r="X33" i="50" s="1"/>
  <c r="R18" i="50" s="1"/>
  <c r="W32" i="50"/>
  <c r="W6" i="54"/>
  <c r="X6" i="54" s="1"/>
  <c r="W13" i="54"/>
  <c r="X13" i="54" s="1"/>
  <c r="W8" i="54"/>
  <c r="X8" i="54" s="1"/>
  <c r="W11" i="54"/>
  <c r="X11" i="54" s="1"/>
  <c r="W7" i="54"/>
  <c r="X7" i="54" s="1"/>
  <c r="W12" i="54"/>
  <c r="X12" i="54" s="1"/>
  <c r="W9" i="54"/>
  <c r="X9" i="54" s="1"/>
  <c r="W10" i="54"/>
  <c r="X10" i="54" s="1"/>
  <c r="W5" i="54"/>
  <c r="W11" i="101"/>
  <c r="X11" i="101" s="1"/>
  <c r="W12" i="101"/>
  <c r="X12" i="101" s="1"/>
  <c r="W8" i="101"/>
  <c r="X8" i="101" s="1"/>
  <c r="W9" i="101"/>
  <c r="X9" i="101" s="1"/>
  <c r="W6" i="101"/>
  <c r="X6" i="101" s="1"/>
  <c r="W5" i="101"/>
  <c r="W7" i="101"/>
  <c r="X7" i="101" s="1"/>
  <c r="W14" i="101"/>
  <c r="X14" i="101" s="1"/>
  <c r="W13" i="101"/>
  <c r="X13" i="101" s="1"/>
  <c r="X5" i="127"/>
  <c r="W15" i="120"/>
  <c r="X5" i="120"/>
  <c r="X15" i="120" s="1"/>
  <c r="X16" i="120" s="1"/>
  <c r="R1" i="120" s="1"/>
  <c r="W49" i="115"/>
  <c r="X39" i="115"/>
  <c r="X49" i="115" s="1"/>
  <c r="X50" i="115" s="1"/>
  <c r="R35" i="115" s="1"/>
  <c r="W31" i="52"/>
  <c r="X31" i="52" s="1"/>
  <c r="W25" i="52"/>
  <c r="X25" i="52" s="1"/>
  <c r="W29" i="52"/>
  <c r="X29" i="52" s="1"/>
  <c r="W23" i="52"/>
  <c r="X23" i="52" s="1"/>
  <c r="W28" i="52"/>
  <c r="X28" i="52" s="1"/>
  <c r="W22" i="52"/>
  <c r="W24" i="52"/>
  <c r="X24" i="52" s="1"/>
  <c r="W30" i="52"/>
  <c r="X30" i="52" s="1"/>
  <c r="W27" i="52"/>
  <c r="X27" i="52" s="1"/>
  <c r="W44" i="103"/>
  <c r="X44" i="103" s="1"/>
  <c r="W47" i="103"/>
  <c r="X47" i="103" s="1"/>
  <c r="W48" i="103"/>
  <c r="X48" i="103" s="1"/>
  <c r="W41" i="103"/>
  <c r="X41" i="103" s="1"/>
  <c r="W42" i="103"/>
  <c r="X42" i="103" s="1"/>
  <c r="W40" i="103"/>
  <c r="X40" i="103" s="1"/>
  <c r="W45" i="103"/>
  <c r="X45" i="103" s="1"/>
  <c r="W39" i="103"/>
  <c r="W43" i="103"/>
  <c r="X43" i="103" s="1"/>
  <c r="K24" i="114"/>
  <c r="K28" i="114"/>
  <c r="W45" i="7"/>
  <c r="X45" i="7" s="1"/>
  <c r="W42" i="7"/>
  <c r="X42" i="7" s="1"/>
  <c r="W44" i="7"/>
  <c r="X44" i="7" s="1"/>
  <c r="W48" i="7"/>
  <c r="X48" i="7" s="1"/>
  <c r="W47" i="7"/>
  <c r="X47" i="7" s="1"/>
  <c r="W43" i="7"/>
  <c r="X43" i="7" s="1"/>
  <c r="W41" i="7"/>
  <c r="X41" i="7" s="1"/>
  <c r="W39" i="7"/>
  <c r="W8" i="119"/>
  <c r="X8" i="119" s="1"/>
  <c r="W7" i="119"/>
  <c r="X7" i="119" s="1"/>
  <c r="W14" i="119"/>
  <c r="X14" i="119" s="1"/>
  <c r="W12" i="119"/>
  <c r="X12" i="119" s="1"/>
  <c r="W9" i="119"/>
  <c r="X9" i="119" s="1"/>
  <c r="W13" i="119"/>
  <c r="X13" i="119" s="1"/>
  <c r="W6" i="119"/>
  <c r="X6" i="119" s="1"/>
  <c r="W5" i="119"/>
  <c r="W11" i="119"/>
  <c r="X11" i="119" s="1"/>
  <c r="W46" i="50"/>
  <c r="X46" i="50" s="1"/>
  <c r="W43" i="117"/>
  <c r="X43" i="117" s="1"/>
  <c r="W39" i="117"/>
  <c r="W41" i="117"/>
  <c r="X41" i="117" s="1"/>
  <c r="W47" i="117"/>
  <c r="X47" i="117" s="1"/>
  <c r="W42" i="117"/>
  <c r="X42" i="117" s="1"/>
  <c r="W48" i="117"/>
  <c r="X48" i="117" s="1"/>
  <c r="W46" i="117"/>
  <c r="X46" i="117" s="1"/>
  <c r="W45" i="117"/>
  <c r="X45" i="117" s="1"/>
  <c r="W44" i="117"/>
  <c r="X44" i="117" s="1"/>
  <c r="W10" i="117"/>
  <c r="X10" i="117" s="1"/>
  <c r="W9" i="117"/>
  <c r="X9" i="117" s="1"/>
  <c r="W13" i="117"/>
  <c r="X13" i="117" s="1"/>
  <c r="W11" i="117"/>
  <c r="X11" i="117" s="1"/>
  <c r="W12" i="117"/>
  <c r="X12" i="117" s="1"/>
  <c r="W7" i="117"/>
  <c r="X7" i="117" s="1"/>
  <c r="W32" i="124"/>
  <c r="X22" i="124"/>
  <c r="X32" i="124" s="1"/>
  <c r="X33" i="124" s="1"/>
  <c r="R18" i="124" s="1"/>
  <c r="W40" i="38"/>
  <c r="X40" i="38" s="1"/>
  <c r="W42" i="38"/>
  <c r="X42" i="38" s="1"/>
  <c r="W48" i="38"/>
  <c r="X48" i="38" s="1"/>
  <c r="W41" i="38"/>
  <c r="X41" i="38" s="1"/>
  <c r="W46" i="38"/>
  <c r="X46" i="38" s="1"/>
  <c r="W43" i="38"/>
  <c r="X43" i="38" s="1"/>
  <c r="W44" i="38"/>
  <c r="X44" i="38" s="1"/>
  <c r="W45" i="38"/>
  <c r="X45" i="38" s="1"/>
  <c r="W48" i="9"/>
  <c r="X48" i="9" s="1"/>
  <c r="W42" i="9"/>
  <c r="X42" i="9" s="1"/>
  <c r="W46" i="9"/>
  <c r="X46" i="9" s="1"/>
  <c r="W43" i="9"/>
  <c r="X43" i="9" s="1"/>
  <c r="W40" i="9"/>
  <c r="X40" i="9" s="1"/>
  <c r="W41" i="9"/>
  <c r="X41" i="9" s="1"/>
  <c r="W44" i="9"/>
  <c r="X44" i="9" s="1"/>
  <c r="W45" i="9"/>
  <c r="X45" i="9" s="1"/>
  <c r="K26" i="114"/>
  <c r="W11" i="10"/>
  <c r="X11" i="10" s="1"/>
  <c r="W12" i="10"/>
  <c r="X12" i="10" s="1"/>
  <c r="W5" i="10"/>
  <c r="W6" i="10"/>
  <c r="X6" i="10" s="1"/>
  <c r="W7" i="10"/>
  <c r="X7" i="10" s="1"/>
  <c r="W9" i="10"/>
  <c r="X9" i="10" s="1"/>
  <c r="W13" i="10"/>
  <c r="X13" i="10" s="1"/>
  <c r="W14" i="10"/>
  <c r="X14" i="10" s="1"/>
  <c r="W8" i="10"/>
  <c r="X8" i="10" s="1"/>
  <c r="W27" i="53"/>
  <c r="X27" i="53" s="1"/>
  <c r="W26" i="53"/>
  <c r="X26" i="53" s="1"/>
  <c r="W29" i="53"/>
  <c r="X29" i="53" s="1"/>
  <c r="W28" i="53"/>
  <c r="X28" i="53" s="1"/>
  <c r="W24" i="53"/>
  <c r="X24" i="53" s="1"/>
  <c r="W30" i="53"/>
  <c r="X30" i="53" s="1"/>
  <c r="W22" i="53"/>
  <c r="W23" i="53"/>
  <c r="X23" i="53" s="1"/>
  <c r="W49" i="118"/>
  <c r="X39" i="118"/>
  <c r="X49" i="118" s="1"/>
  <c r="X50" i="118" s="1"/>
  <c r="R35" i="118" s="1"/>
  <c r="W39" i="39"/>
  <c r="W47" i="39"/>
  <c r="X47" i="39" s="1"/>
  <c r="W42" i="39"/>
  <c r="X42" i="39" s="1"/>
  <c r="W41" i="39"/>
  <c r="X41" i="39" s="1"/>
  <c r="W48" i="39"/>
  <c r="X48" i="39" s="1"/>
  <c r="W43" i="39"/>
  <c r="X43" i="39" s="1"/>
  <c r="W45" i="39"/>
  <c r="X45" i="39" s="1"/>
  <c r="W46" i="39"/>
  <c r="X46" i="39" s="1"/>
  <c r="W44" i="39"/>
  <c r="X44" i="39" s="1"/>
  <c r="W14" i="54"/>
  <c r="X14" i="54" s="1"/>
  <c r="W10" i="39"/>
  <c r="X10" i="39" s="1"/>
  <c r="W12" i="39"/>
  <c r="X12" i="39" s="1"/>
  <c r="W6" i="39"/>
  <c r="X6" i="39" s="1"/>
  <c r="W11" i="39"/>
  <c r="X11" i="39" s="1"/>
  <c r="W9" i="39"/>
  <c r="X9" i="39" s="1"/>
  <c r="W7" i="39"/>
  <c r="X7" i="39" s="1"/>
  <c r="W5" i="39"/>
  <c r="W14" i="39"/>
  <c r="X14" i="39" s="1"/>
  <c r="W8" i="39"/>
  <c r="X8" i="39" s="1"/>
  <c r="W13" i="127"/>
  <c r="X13" i="127" s="1"/>
  <c r="W10" i="127"/>
  <c r="X10" i="127" s="1"/>
  <c r="W11" i="127"/>
  <c r="X11" i="127" s="1"/>
  <c r="W14" i="127"/>
  <c r="X14" i="127" s="1"/>
  <c r="W9" i="127"/>
  <c r="X9" i="127" s="1"/>
  <c r="W6" i="127"/>
  <c r="X6" i="127" s="1"/>
  <c r="W8" i="127"/>
  <c r="X8" i="127" s="1"/>
  <c r="W12" i="127"/>
  <c r="X12" i="127" s="1"/>
  <c r="W7" i="127"/>
  <c r="X7" i="127" s="1"/>
  <c r="X39" i="54"/>
  <c r="X49" i="54" s="1"/>
  <c r="X50" i="54" s="1"/>
  <c r="R35" i="54" s="1"/>
  <c r="W49" i="54"/>
  <c r="X39" i="100"/>
  <c r="W46" i="103"/>
  <c r="X46" i="103" s="1"/>
  <c r="W42" i="29"/>
  <c r="X42" i="29" s="1"/>
  <c r="W39" i="29"/>
  <c r="W45" i="29"/>
  <c r="X45" i="29" s="1"/>
  <c r="W47" i="29"/>
  <c r="X47" i="29" s="1"/>
  <c r="W44" i="29"/>
  <c r="X44" i="29" s="1"/>
  <c r="W40" i="29"/>
  <c r="X40" i="29" s="1"/>
  <c r="W48" i="29"/>
  <c r="X48" i="29" s="1"/>
  <c r="W41" i="29"/>
  <c r="X41" i="29" s="1"/>
  <c r="W43" i="29"/>
  <c r="X43" i="29" s="1"/>
  <c r="W29" i="38"/>
  <c r="X29" i="38" s="1"/>
  <c r="W47" i="101"/>
  <c r="X47" i="101" s="1"/>
  <c r="W23" i="38"/>
  <c r="X23" i="38" s="1"/>
  <c r="W5" i="117"/>
  <c r="X5" i="107"/>
  <c r="X15" i="107" s="1"/>
  <c r="X16" i="107" s="1"/>
  <c r="R1" i="107" s="1"/>
  <c r="W15" i="107"/>
  <c r="X39" i="55"/>
  <c r="X49" i="55" s="1"/>
  <c r="X50" i="55" s="1"/>
  <c r="R35" i="55" s="1"/>
  <c r="W49" i="55"/>
  <c r="W44" i="102"/>
  <c r="X44" i="102" s="1"/>
  <c r="W48" i="102"/>
  <c r="X48" i="102" s="1"/>
  <c r="W42" i="102"/>
  <c r="X42" i="102" s="1"/>
  <c r="W43" i="102"/>
  <c r="X43" i="102" s="1"/>
  <c r="W40" i="102"/>
  <c r="X40" i="102" s="1"/>
  <c r="W46" i="102"/>
  <c r="X46" i="102" s="1"/>
  <c r="W41" i="102"/>
  <c r="X41" i="102" s="1"/>
  <c r="W45" i="102"/>
  <c r="X45" i="102" s="1"/>
  <c r="W29" i="28"/>
  <c r="X29" i="28" s="1"/>
  <c r="W26" i="28"/>
  <c r="X26" i="28" s="1"/>
  <c r="W23" i="28"/>
  <c r="X23" i="28" s="1"/>
  <c r="W28" i="28"/>
  <c r="X28" i="28" s="1"/>
  <c r="W27" i="28"/>
  <c r="X27" i="28" s="1"/>
  <c r="W24" i="28"/>
  <c r="X24" i="28" s="1"/>
  <c r="W30" i="28"/>
  <c r="X30" i="28" s="1"/>
  <c r="W22" i="28"/>
  <c r="W15" i="49"/>
  <c r="X5" i="49"/>
  <c r="X15" i="49" s="1"/>
  <c r="X16" i="49" s="1"/>
  <c r="R1" i="49" s="1"/>
  <c r="J30" i="28"/>
  <c r="W9" i="8"/>
  <c r="X9" i="8" s="1"/>
  <c r="W5" i="8"/>
  <c r="W6" i="8"/>
  <c r="X6" i="8" s="1"/>
  <c r="W7" i="8"/>
  <c r="X7" i="8" s="1"/>
  <c r="W14" i="8"/>
  <c r="X14" i="8" s="1"/>
  <c r="W12" i="8"/>
  <c r="X12" i="8" s="1"/>
  <c r="W8" i="8"/>
  <c r="X8" i="8" s="1"/>
  <c r="W11" i="8"/>
  <c r="X11" i="8" s="1"/>
  <c r="W13" i="8"/>
  <c r="X13" i="8" s="1"/>
  <c r="W41" i="106"/>
  <c r="X41" i="106" s="1"/>
  <c r="W40" i="106"/>
  <c r="X40" i="106" s="1"/>
  <c r="W42" i="106"/>
  <c r="X42" i="106" s="1"/>
  <c r="W46" i="106"/>
  <c r="X46" i="106" s="1"/>
  <c r="W44" i="106"/>
  <c r="X44" i="106" s="1"/>
  <c r="W43" i="106"/>
  <c r="X43" i="106" s="1"/>
  <c r="W45" i="106"/>
  <c r="X45" i="106" s="1"/>
  <c r="W39" i="106"/>
  <c r="W48" i="106"/>
  <c r="X48" i="106" s="1"/>
  <c r="W43" i="32"/>
  <c r="X43" i="32" s="1"/>
  <c r="W44" i="32"/>
  <c r="X44" i="32" s="1"/>
  <c r="W42" i="32"/>
  <c r="X42" i="32" s="1"/>
  <c r="W39" i="32"/>
  <c r="W47" i="32"/>
  <c r="X47" i="32" s="1"/>
  <c r="W48" i="32"/>
  <c r="X48" i="32" s="1"/>
  <c r="W41" i="32"/>
  <c r="X41" i="32" s="1"/>
  <c r="W45" i="32"/>
  <c r="X45" i="32" s="1"/>
  <c r="W46" i="32"/>
  <c r="X46" i="32" s="1"/>
  <c r="W42" i="24"/>
  <c r="X42" i="24" s="1"/>
  <c r="W48" i="24"/>
  <c r="X48" i="24" s="1"/>
  <c r="W39" i="24"/>
  <c r="W47" i="24"/>
  <c r="X47" i="24" s="1"/>
  <c r="W41" i="24"/>
  <c r="X41" i="24" s="1"/>
  <c r="W43" i="24"/>
  <c r="X43" i="24" s="1"/>
  <c r="W45" i="24"/>
  <c r="X45" i="24" s="1"/>
  <c r="W44" i="24"/>
  <c r="X44" i="24" s="1"/>
  <c r="W46" i="24"/>
  <c r="X46" i="24" s="1"/>
  <c r="W42" i="47"/>
  <c r="X42" i="47" s="1"/>
  <c r="W46" i="47"/>
  <c r="X46" i="47" s="1"/>
  <c r="W47" i="47"/>
  <c r="X47" i="47" s="1"/>
  <c r="W41" i="47"/>
  <c r="X41" i="47" s="1"/>
  <c r="W48" i="47"/>
  <c r="X48" i="47" s="1"/>
  <c r="W40" i="47"/>
  <c r="X40" i="47" s="1"/>
  <c r="W45" i="47"/>
  <c r="X45" i="47" s="1"/>
  <c r="W39" i="47"/>
  <c r="W43" i="47"/>
  <c r="X43" i="47" s="1"/>
  <c r="W40" i="39"/>
  <c r="X40" i="39" s="1"/>
  <c r="W47" i="108"/>
  <c r="X47" i="108" s="1"/>
  <c r="W39" i="108"/>
  <c r="W46" i="108"/>
  <c r="X46" i="108" s="1"/>
  <c r="W44" i="108"/>
  <c r="X44" i="108" s="1"/>
  <c r="W43" i="108"/>
  <c r="X43" i="108" s="1"/>
  <c r="W42" i="108"/>
  <c r="X42" i="108" s="1"/>
  <c r="W48" i="108"/>
  <c r="X48" i="108" s="1"/>
  <c r="W40" i="108"/>
  <c r="X40" i="108" s="1"/>
  <c r="W45" i="108"/>
  <c r="X45" i="108" s="1"/>
  <c r="W22" i="127"/>
  <c r="W30" i="127"/>
  <c r="X30" i="127" s="1"/>
  <c r="W31" i="127"/>
  <c r="X31" i="127" s="1"/>
  <c r="W27" i="127"/>
  <c r="X27" i="127" s="1"/>
  <c r="W23" i="127"/>
  <c r="X23" i="127" s="1"/>
  <c r="W25" i="127"/>
  <c r="X25" i="127" s="1"/>
  <c r="W24" i="127"/>
  <c r="X24" i="127" s="1"/>
  <c r="W28" i="127"/>
  <c r="X28" i="127" s="1"/>
  <c r="W29" i="127"/>
  <c r="X29" i="127" s="1"/>
  <c r="W49" i="105"/>
  <c r="X39" i="105"/>
  <c r="X49" i="105" s="1"/>
  <c r="X50" i="105" s="1"/>
  <c r="R35" i="105" s="1"/>
  <c r="W15" i="37"/>
  <c r="X5" i="37"/>
  <c r="X15" i="37" s="1"/>
  <c r="X16" i="37" s="1"/>
  <c r="R1" i="37" s="1"/>
  <c r="W5" i="27"/>
  <c r="W13" i="27"/>
  <c r="X13" i="27" s="1"/>
  <c r="W14" i="27"/>
  <c r="X14" i="27" s="1"/>
  <c r="W11" i="27"/>
  <c r="X11" i="27" s="1"/>
  <c r="W9" i="27"/>
  <c r="X9" i="27" s="1"/>
  <c r="W10" i="27"/>
  <c r="X10" i="27" s="1"/>
  <c r="W6" i="27"/>
  <c r="X6" i="27" s="1"/>
  <c r="W43" i="10"/>
  <c r="X43" i="10" s="1"/>
  <c r="W44" i="10"/>
  <c r="X44" i="10" s="1"/>
  <c r="W46" i="10"/>
  <c r="X46" i="10" s="1"/>
  <c r="W48" i="10"/>
  <c r="X48" i="10" s="1"/>
  <c r="W45" i="10"/>
  <c r="X45" i="10" s="1"/>
  <c r="W41" i="10"/>
  <c r="X41" i="10" s="1"/>
  <c r="W42" i="10"/>
  <c r="X42" i="10" s="1"/>
  <c r="W40" i="10"/>
  <c r="X40" i="10" s="1"/>
  <c r="W43" i="99"/>
  <c r="X43" i="99" s="1"/>
  <c r="W41" i="99"/>
  <c r="X41" i="99" s="1"/>
  <c r="W40" i="99"/>
  <c r="X40" i="99" s="1"/>
  <c r="W48" i="99"/>
  <c r="X48" i="99" s="1"/>
  <c r="W46" i="99"/>
  <c r="X46" i="99" s="1"/>
  <c r="W47" i="99"/>
  <c r="X47" i="99" s="1"/>
  <c r="W45" i="99"/>
  <c r="X45" i="99" s="1"/>
  <c r="W42" i="99"/>
  <c r="X42" i="99" s="1"/>
  <c r="W39" i="99"/>
  <c r="W47" i="102"/>
  <c r="X47" i="102" s="1"/>
  <c r="W5" i="45"/>
  <c r="W13" i="45"/>
  <c r="X13" i="45" s="1"/>
  <c r="W11" i="45"/>
  <c r="X11" i="45" s="1"/>
  <c r="W6" i="45"/>
  <c r="X6" i="45" s="1"/>
  <c r="W9" i="45"/>
  <c r="X9" i="45" s="1"/>
  <c r="W12" i="45"/>
  <c r="X12" i="45" s="1"/>
  <c r="W14" i="45"/>
  <c r="X14" i="45" s="1"/>
  <c r="W7" i="45"/>
  <c r="X7" i="45" s="1"/>
  <c r="W8" i="45"/>
  <c r="X8" i="45" s="1"/>
  <c r="W6" i="115"/>
  <c r="X6" i="115" s="1"/>
  <c r="W9" i="115"/>
  <c r="X9" i="115" s="1"/>
  <c r="W5" i="115"/>
  <c r="W8" i="115"/>
  <c r="X8" i="115" s="1"/>
  <c r="W10" i="115"/>
  <c r="X10" i="115" s="1"/>
  <c r="W7" i="115"/>
  <c r="X7" i="115" s="1"/>
  <c r="W13" i="115"/>
  <c r="X13" i="115" s="1"/>
  <c r="W11" i="115"/>
  <c r="X11" i="115" s="1"/>
  <c r="W14" i="115"/>
  <c r="X14" i="115" s="1"/>
  <c r="W22" i="99"/>
  <c r="W28" i="99"/>
  <c r="X28" i="99" s="1"/>
  <c r="W30" i="99"/>
  <c r="X30" i="99" s="1"/>
  <c r="W27" i="99"/>
  <c r="X27" i="99" s="1"/>
  <c r="W26" i="99"/>
  <c r="X26" i="99" s="1"/>
  <c r="W23" i="99"/>
  <c r="X23" i="99" s="1"/>
  <c r="W25" i="99"/>
  <c r="X25" i="99" s="1"/>
  <c r="W31" i="99"/>
  <c r="X31" i="99" s="1"/>
  <c r="W24" i="99"/>
  <c r="X24" i="99" s="1"/>
  <c r="X5" i="55"/>
  <c r="X15" i="55" s="1"/>
  <c r="X16" i="55" s="1"/>
  <c r="R1" i="55" s="1"/>
  <c r="W15" i="55"/>
  <c r="W15" i="35"/>
  <c r="X5" i="35"/>
  <c r="X15" i="35" s="1"/>
  <c r="X16" i="35" s="1"/>
  <c r="R1" i="35" s="1"/>
  <c r="I30" i="53"/>
  <c r="W15" i="7"/>
  <c r="X5" i="7"/>
  <c r="X15" i="7" s="1"/>
  <c r="X16" i="7" s="1"/>
  <c r="R1" i="7" s="1"/>
  <c r="W41" i="100"/>
  <c r="X41" i="100" s="1"/>
  <c r="W42" i="100"/>
  <c r="X42" i="100" s="1"/>
  <c r="W40" i="100"/>
  <c r="X40" i="100" s="1"/>
  <c r="W45" i="100"/>
  <c r="X45" i="100" s="1"/>
  <c r="W44" i="100"/>
  <c r="X44" i="100" s="1"/>
  <c r="W43" i="100"/>
  <c r="X43" i="100" s="1"/>
  <c r="W48" i="100"/>
  <c r="X48" i="100" s="1"/>
  <c r="W46" i="100"/>
  <c r="X46" i="100" s="1"/>
  <c r="I30" i="110"/>
  <c r="I30" i="25"/>
  <c r="W13" i="103"/>
  <c r="X13" i="103" s="1"/>
  <c r="K30" i="33"/>
  <c r="W12" i="52"/>
  <c r="X12" i="52" s="1"/>
  <c r="W6" i="52"/>
  <c r="X6" i="52" s="1"/>
  <c r="W11" i="52"/>
  <c r="X11" i="52" s="1"/>
  <c r="W9" i="52"/>
  <c r="X9" i="52" s="1"/>
  <c r="W7" i="52"/>
  <c r="X7" i="52" s="1"/>
  <c r="W8" i="52"/>
  <c r="X8" i="52" s="1"/>
  <c r="W10" i="52"/>
  <c r="X10" i="52" s="1"/>
  <c r="W14" i="52"/>
  <c r="X14" i="52" s="1"/>
  <c r="W13" i="52"/>
  <c r="X13" i="52" s="1"/>
  <c r="X5" i="25"/>
  <c r="X15" i="25" s="1"/>
  <c r="X16" i="25" s="1"/>
  <c r="R1" i="25" s="1"/>
  <c r="W15" i="25"/>
  <c r="X5" i="28"/>
  <c r="X15" i="28" s="1"/>
  <c r="X16" i="28" s="1"/>
  <c r="R1" i="28" s="1"/>
  <c r="W15" i="28"/>
  <c r="X39" i="10"/>
  <c r="X39" i="30"/>
  <c r="W5" i="20"/>
  <c r="W10" i="20"/>
  <c r="X10" i="20" s="1"/>
  <c r="W9" i="20"/>
  <c r="X9" i="20" s="1"/>
  <c r="W11" i="20"/>
  <c r="X11" i="20" s="1"/>
  <c r="W14" i="20"/>
  <c r="X14" i="20" s="1"/>
  <c r="W8" i="20"/>
  <c r="X8" i="20" s="1"/>
  <c r="W7" i="20"/>
  <c r="X7" i="20" s="1"/>
  <c r="W6" i="20"/>
  <c r="X6" i="20" s="1"/>
  <c r="W13" i="20"/>
  <c r="X13" i="20" s="1"/>
  <c r="W24" i="44"/>
  <c r="X24" i="44" s="1"/>
  <c r="W23" i="44"/>
  <c r="X23" i="44" s="1"/>
  <c r="W28" i="44"/>
  <c r="X28" i="44" s="1"/>
  <c r="W27" i="44"/>
  <c r="X27" i="44" s="1"/>
  <c r="W31" i="44"/>
  <c r="X31" i="44" s="1"/>
  <c r="W26" i="44"/>
  <c r="X26" i="44" s="1"/>
  <c r="W25" i="44"/>
  <c r="X25" i="44" s="1"/>
  <c r="W29" i="44"/>
  <c r="X29" i="44" s="1"/>
  <c r="W46" i="8"/>
  <c r="X46" i="8" s="1"/>
  <c r="W43" i="8"/>
  <c r="X43" i="8" s="1"/>
  <c r="W41" i="8"/>
  <c r="X41" i="8" s="1"/>
  <c r="W45" i="8"/>
  <c r="X45" i="8" s="1"/>
  <c r="W42" i="8"/>
  <c r="X42" i="8" s="1"/>
  <c r="W40" i="8"/>
  <c r="X40" i="8" s="1"/>
  <c r="W44" i="8"/>
  <c r="X44" i="8" s="1"/>
  <c r="W48" i="8"/>
  <c r="X48" i="8" s="1"/>
  <c r="X5" i="52"/>
  <c r="W24" i="2"/>
  <c r="X24" i="2" s="1"/>
  <c r="W26" i="2"/>
  <c r="X26" i="2" s="1"/>
  <c r="W27" i="2"/>
  <c r="X27" i="2" s="1"/>
  <c r="W23" i="2"/>
  <c r="X23" i="2" s="1"/>
  <c r="W29" i="2"/>
  <c r="X29" i="2" s="1"/>
  <c r="W30" i="2"/>
  <c r="X30" i="2" s="1"/>
  <c r="W31" i="2"/>
  <c r="X31" i="2" s="1"/>
  <c r="W25" i="2"/>
  <c r="X25" i="2" s="1"/>
  <c r="X39" i="124"/>
  <c r="X49" i="124" s="1"/>
  <c r="X50" i="124" s="1"/>
  <c r="R35" i="124" s="1"/>
  <c r="W49" i="124"/>
  <c r="W47" i="127"/>
  <c r="X47" i="127" s="1"/>
  <c r="W48" i="127"/>
  <c r="X48" i="127" s="1"/>
  <c r="W41" i="127"/>
  <c r="X41" i="127" s="1"/>
  <c r="W42" i="127"/>
  <c r="X42" i="127" s="1"/>
  <c r="W45" i="127"/>
  <c r="X45" i="127" s="1"/>
  <c r="W46" i="127"/>
  <c r="X46" i="127" s="1"/>
  <c r="W43" i="127"/>
  <c r="X43" i="127" s="1"/>
  <c r="W40" i="127"/>
  <c r="X40" i="127" s="1"/>
  <c r="W44" i="127"/>
  <c r="X44" i="127" s="1"/>
  <c r="W44" i="35"/>
  <c r="X44" i="35" s="1"/>
  <c r="W42" i="35"/>
  <c r="X42" i="35" s="1"/>
  <c r="W47" i="35"/>
  <c r="X47" i="35" s="1"/>
  <c r="W39" i="35"/>
  <c r="W43" i="35"/>
  <c r="X43" i="35" s="1"/>
  <c r="W45" i="35"/>
  <c r="X45" i="35" s="1"/>
  <c r="W48" i="35"/>
  <c r="X48" i="35" s="1"/>
  <c r="W41" i="35"/>
  <c r="X41" i="35" s="1"/>
  <c r="W46" i="35"/>
  <c r="X46" i="35" s="1"/>
  <c r="W15" i="3"/>
  <c r="X5" i="3"/>
  <c r="X15" i="3" s="1"/>
  <c r="X16" i="3" s="1"/>
  <c r="R1" i="3" s="1"/>
  <c r="X39" i="5"/>
  <c r="X22" i="31"/>
  <c r="W22" i="126"/>
  <c r="W23" i="126"/>
  <c r="X23" i="126" s="1"/>
  <c r="W30" i="126"/>
  <c r="X30" i="126" s="1"/>
  <c r="W26" i="126"/>
  <c r="X26" i="126" s="1"/>
  <c r="W29" i="126"/>
  <c r="X29" i="126" s="1"/>
  <c r="W24" i="126"/>
  <c r="X24" i="126" s="1"/>
  <c r="W27" i="126"/>
  <c r="X27" i="126" s="1"/>
  <c r="W25" i="126"/>
  <c r="X25" i="126" s="1"/>
  <c r="W26" i="113"/>
  <c r="X26" i="113" s="1"/>
  <c r="W29" i="113"/>
  <c r="X29" i="113" s="1"/>
  <c r="W22" i="113"/>
  <c r="W25" i="113"/>
  <c r="X25" i="113" s="1"/>
  <c r="W27" i="113"/>
  <c r="X27" i="113" s="1"/>
  <c r="W24" i="113"/>
  <c r="X24" i="113" s="1"/>
  <c r="W28" i="113"/>
  <c r="X28" i="113" s="1"/>
  <c r="W30" i="113"/>
  <c r="X30" i="113" s="1"/>
  <c r="W23" i="113"/>
  <c r="X23" i="113" s="1"/>
  <c r="W14" i="123"/>
  <c r="X14" i="123" s="1"/>
  <c r="W12" i="123"/>
  <c r="X12" i="123" s="1"/>
  <c r="W9" i="123"/>
  <c r="X9" i="123" s="1"/>
  <c r="W5" i="123"/>
  <c r="W11" i="123"/>
  <c r="X11" i="123" s="1"/>
  <c r="W13" i="123"/>
  <c r="X13" i="123" s="1"/>
  <c r="W10" i="123"/>
  <c r="X10" i="123" s="1"/>
  <c r="W6" i="123"/>
  <c r="X6" i="123" s="1"/>
  <c r="W45" i="52"/>
  <c r="X45" i="52" s="1"/>
  <c r="W41" i="52"/>
  <c r="X41" i="52" s="1"/>
  <c r="W43" i="52"/>
  <c r="X43" i="52" s="1"/>
  <c r="W44" i="52"/>
  <c r="X44" i="52" s="1"/>
  <c r="W46" i="52"/>
  <c r="X46" i="52" s="1"/>
  <c r="W47" i="52"/>
  <c r="X47" i="52" s="1"/>
  <c r="W48" i="52"/>
  <c r="X48" i="52" s="1"/>
  <c r="W40" i="52"/>
  <c r="X40" i="52" s="1"/>
  <c r="W14" i="126"/>
  <c r="X14" i="126" s="1"/>
  <c r="W9" i="126"/>
  <c r="X9" i="126" s="1"/>
  <c r="W7" i="126"/>
  <c r="X7" i="126" s="1"/>
  <c r="W11" i="126"/>
  <c r="X11" i="126" s="1"/>
  <c r="W5" i="126"/>
  <c r="W12" i="126"/>
  <c r="X12" i="126" s="1"/>
  <c r="W8" i="126"/>
  <c r="X8" i="126" s="1"/>
  <c r="W10" i="126"/>
  <c r="X10" i="126" s="1"/>
  <c r="W6" i="126"/>
  <c r="X6" i="126" s="1"/>
  <c r="W7" i="13"/>
  <c r="X7" i="13" s="1"/>
  <c r="W6" i="13"/>
  <c r="X6" i="13" s="1"/>
  <c r="W5" i="13"/>
  <c r="W13" i="13"/>
  <c r="X13" i="13" s="1"/>
  <c r="W12" i="13"/>
  <c r="X12" i="13" s="1"/>
  <c r="W8" i="13"/>
  <c r="X8" i="13" s="1"/>
  <c r="W9" i="13"/>
  <c r="X9" i="13" s="1"/>
  <c r="W10" i="13"/>
  <c r="X10" i="13" s="1"/>
  <c r="W14" i="13"/>
  <c r="X14" i="13" s="1"/>
  <c r="W43" i="26"/>
  <c r="X43" i="26" s="1"/>
  <c r="W45" i="26"/>
  <c r="X45" i="26" s="1"/>
  <c r="W46" i="26"/>
  <c r="X46" i="26" s="1"/>
  <c r="W48" i="26"/>
  <c r="X48" i="26" s="1"/>
  <c r="W39" i="26"/>
  <c r="W42" i="26"/>
  <c r="X42" i="26" s="1"/>
  <c r="W44" i="26"/>
  <c r="X44" i="26" s="1"/>
  <c r="W41" i="26"/>
  <c r="X41" i="26" s="1"/>
  <c r="W47" i="26"/>
  <c r="X47" i="26" s="1"/>
  <c r="X131" i="21"/>
  <c r="X141" i="21" s="1"/>
  <c r="W141" i="21"/>
  <c r="J30" i="17"/>
  <c r="W41" i="30"/>
  <c r="X41" i="30" s="1"/>
  <c r="W44" i="30"/>
  <c r="X44" i="30" s="1"/>
  <c r="W48" i="30"/>
  <c r="X48" i="30" s="1"/>
  <c r="W43" i="30"/>
  <c r="X43" i="30" s="1"/>
  <c r="W40" i="30"/>
  <c r="X40" i="30" s="1"/>
  <c r="W45" i="30"/>
  <c r="X45" i="30" s="1"/>
  <c r="W42" i="30"/>
  <c r="X42" i="30" s="1"/>
  <c r="W47" i="30"/>
  <c r="X47" i="30" s="1"/>
  <c r="J30" i="50"/>
  <c r="J28" i="21"/>
  <c r="J24" i="21"/>
  <c r="J26" i="21" s="1"/>
  <c r="J30" i="21" s="1"/>
  <c r="W48" i="18"/>
  <c r="X48" i="18" s="1"/>
  <c r="W42" i="18"/>
  <c r="X42" i="18" s="1"/>
  <c r="W39" i="18"/>
  <c r="W41" i="18"/>
  <c r="X41" i="18" s="1"/>
  <c r="W47" i="18"/>
  <c r="X47" i="18" s="1"/>
  <c r="W40" i="18"/>
  <c r="X40" i="18" s="1"/>
  <c r="W46" i="18"/>
  <c r="X46" i="18" s="1"/>
  <c r="W44" i="18"/>
  <c r="X44" i="18" s="1"/>
  <c r="W43" i="18"/>
  <c r="X43" i="18" s="1"/>
  <c r="W47" i="38"/>
  <c r="X47" i="38" s="1"/>
  <c r="W43" i="119"/>
  <c r="X43" i="119" s="1"/>
  <c r="W39" i="119"/>
  <c r="W42" i="119"/>
  <c r="X42" i="119" s="1"/>
  <c r="W44" i="119"/>
  <c r="X44" i="119" s="1"/>
  <c r="W40" i="119"/>
  <c r="X40" i="119" s="1"/>
  <c r="W48" i="119"/>
  <c r="X48" i="119" s="1"/>
  <c r="W41" i="119"/>
  <c r="X41" i="119" s="1"/>
  <c r="W45" i="119"/>
  <c r="X45" i="119" s="1"/>
  <c r="W47" i="119"/>
  <c r="X47" i="119" s="1"/>
  <c r="W5" i="113"/>
  <c r="W14" i="113"/>
  <c r="X14" i="113" s="1"/>
  <c r="W7" i="113"/>
  <c r="X7" i="113" s="1"/>
  <c r="W11" i="113"/>
  <c r="X11" i="113" s="1"/>
  <c r="W13" i="113"/>
  <c r="X13" i="113" s="1"/>
  <c r="W9" i="113"/>
  <c r="X9" i="113" s="1"/>
  <c r="W8" i="113"/>
  <c r="X8" i="113" s="1"/>
  <c r="W6" i="113"/>
  <c r="X6" i="113" s="1"/>
  <c r="W12" i="113"/>
  <c r="X12" i="113" s="1"/>
  <c r="W48" i="6"/>
  <c r="X48" i="6" s="1"/>
  <c r="W47" i="6"/>
  <c r="X47" i="6" s="1"/>
  <c r="W45" i="6"/>
  <c r="X45" i="6" s="1"/>
  <c r="W41" i="6"/>
  <c r="X41" i="6" s="1"/>
  <c r="W39" i="6"/>
  <c r="W42" i="6"/>
  <c r="X42" i="6" s="1"/>
  <c r="W43" i="6"/>
  <c r="X43" i="6" s="1"/>
  <c r="W22" i="111"/>
  <c r="W24" i="111"/>
  <c r="X24" i="111" s="1"/>
  <c r="W30" i="111"/>
  <c r="X30" i="111" s="1"/>
  <c r="W28" i="111"/>
  <c r="X28" i="111" s="1"/>
  <c r="W26" i="111"/>
  <c r="X26" i="111" s="1"/>
  <c r="W31" i="111"/>
  <c r="X31" i="111" s="1"/>
  <c r="W29" i="111"/>
  <c r="X29" i="111" s="1"/>
  <c r="W25" i="111"/>
  <c r="X25" i="111" s="1"/>
  <c r="W27" i="111"/>
  <c r="X27" i="111" s="1"/>
  <c r="W32" i="12"/>
  <c r="X22" i="12"/>
  <c r="X32" i="12" s="1"/>
  <c r="X33" i="12" s="1"/>
  <c r="R18" i="12" s="1"/>
  <c r="W32" i="41"/>
  <c r="X22" i="41"/>
  <c r="X32" i="41" s="1"/>
  <c r="X33" i="41" s="1"/>
  <c r="R18" i="41" s="1"/>
  <c r="I30" i="52"/>
  <c r="W26" i="103"/>
  <c r="X26" i="103" s="1"/>
  <c r="W31" i="103"/>
  <c r="X31" i="103" s="1"/>
  <c r="W27" i="103"/>
  <c r="X27" i="103" s="1"/>
  <c r="W30" i="103"/>
  <c r="X30" i="103" s="1"/>
  <c r="W25" i="103"/>
  <c r="X25" i="103" s="1"/>
  <c r="W28" i="103"/>
  <c r="X28" i="103" s="1"/>
  <c r="W22" i="103"/>
  <c r="W29" i="103"/>
  <c r="X29" i="103" s="1"/>
  <c r="W31" i="28"/>
  <c r="X31" i="28" s="1"/>
  <c r="W15" i="105"/>
  <c r="X5" i="105"/>
  <c r="X15" i="105" s="1"/>
  <c r="X16" i="105" s="1"/>
  <c r="R1" i="105" s="1"/>
  <c r="W15" i="33"/>
  <c r="X5" i="33"/>
  <c r="X15" i="33" s="1"/>
  <c r="X16" i="33" s="1"/>
  <c r="R1" i="33" s="1"/>
  <c r="W9" i="56"/>
  <c r="X9" i="56" s="1"/>
  <c r="W5" i="56"/>
  <c r="W6" i="56"/>
  <c r="X6" i="56" s="1"/>
  <c r="W8" i="56"/>
  <c r="X8" i="56" s="1"/>
  <c r="W7" i="56"/>
  <c r="X7" i="56" s="1"/>
  <c r="W13" i="56"/>
  <c r="X13" i="56" s="1"/>
  <c r="W14" i="56"/>
  <c r="X14" i="56" s="1"/>
  <c r="W48" i="97"/>
  <c r="X48" i="97" s="1"/>
  <c r="W42" i="97"/>
  <c r="X42" i="97" s="1"/>
  <c r="W47" i="97"/>
  <c r="X47" i="97" s="1"/>
  <c r="W39" i="97"/>
  <c r="W41" i="97"/>
  <c r="X41" i="97" s="1"/>
  <c r="W45" i="97"/>
  <c r="X45" i="97" s="1"/>
  <c r="W40" i="97"/>
  <c r="X40" i="97" s="1"/>
  <c r="W43" i="97"/>
  <c r="X43" i="97" s="1"/>
  <c r="W46" i="97"/>
  <c r="X46" i="97" s="1"/>
  <c r="W23" i="45"/>
  <c r="X23" i="45" s="1"/>
  <c r="W26" i="45"/>
  <c r="X26" i="45" s="1"/>
  <c r="W31" i="45"/>
  <c r="X31" i="45" s="1"/>
  <c r="W24" i="45"/>
  <c r="X24" i="45" s="1"/>
  <c r="W30" i="45"/>
  <c r="X30" i="45" s="1"/>
  <c r="W27" i="45"/>
  <c r="X27" i="45" s="1"/>
  <c r="W28" i="45"/>
  <c r="X28" i="45" s="1"/>
  <c r="W29" i="45"/>
  <c r="X29" i="45" s="1"/>
  <c r="W22" i="45"/>
  <c r="W49" i="52"/>
  <c r="X39" i="52"/>
  <c r="X39" i="36"/>
  <c r="X49" i="36" s="1"/>
  <c r="X50" i="36" s="1"/>
  <c r="R35" i="36" s="1"/>
  <c r="W49" i="36"/>
  <c r="W6" i="24"/>
  <c r="X6" i="24" s="1"/>
  <c r="W5" i="24"/>
  <c r="W11" i="24"/>
  <c r="X11" i="24" s="1"/>
  <c r="W14" i="24"/>
  <c r="X14" i="24" s="1"/>
  <c r="W13" i="24"/>
  <c r="X13" i="24" s="1"/>
  <c r="W12" i="24"/>
  <c r="X12" i="24" s="1"/>
  <c r="W7" i="24"/>
  <c r="X7" i="24" s="1"/>
  <c r="W9" i="24"/>
  <c r="X9" i="24" s="1"/>
  <c r="W10" i="24"/>
  <c r="X10" i="24" s="1"/>
  <c r="W10" i="112"/>
  <c r="X10" i="112" s="1"/>
  <c r="W8" i="112"/>
  <c r="X8" i="112" s="1"/>
  <c r="W12" i="112"/>
  <c r="X12" i="112" s="1"/>
  <c r="W7" i="112"/>
  <c r="X7" i="112" s="1"/>
  <c r="W9" i="112"/>
  <c r="X9" i="112" s="1"/>
  <c r="W13" i="112"/>
  <c r="X13" i="112" s="1"/>
  <c r="W5" i="112"/>
  <c r="W6" i="112"/>
  <c r="X6" i="112" s="1"/>
  <c r="W24" i="31"/>
  <c r="X24" i="31" s="1"/>
  <c r="W26" i="31"/>
  <c r="X26" i="31" s="1"/>
  <c r="W31" i="31"/>
  <c r="X31" i="31" s="1"/>
  <c r="W27" i="31"/>
  <c r="X27" i="31" s="1"/>
  <c r="W29" i="31"/>
  <c r="X29" i="31" s="1"/>
  <c r="W30" i="31"/>
  <c r="X30" i="31" s="1"/>
  <c r="W28" i="31"/>
  <c r="X28" i="31" s="1"/>
  <c r="W23" i="31"/>
  <c r="X23" i="31" s="1"/>
  <c r="W25" i="31"/>
  <c r="X25" i="31" s="1"/>
  <c r="W11" i="42"/>
  <c r="X11" i="42" s="1"/>
  <c r="W12" i="42"/>
  <c r="X12" i="42" s="1"/>
  <c r="W5" i="42"/>
  <c r="W8" i="42"/>
  <c r="X8" i="42" s="1"/>
  <c r="W13" i="42"/>
  <c r="X13" i="42" s="1"/>
  <c r="W7" i="42"/>
  <c r="X7" i="42" s="1"/>
  <c r="W10" i="42"/>
  <c r="X10" i="42" s="1"/>
  <c r="W6" i="42"/>
  <c r="X6" i="42" s="1"/>
  <c r="W14" i="42"/>
  <c r="X14" i="42" s="1"/>
  <c r="W9" i="102"/>
  <c r="X9" i="102" s="1"/>
  <c r="W6" i="102"/>
  <c r="X6" i="102" s="1"/>
  <c r="W14" i="102"/>
  <c r="X14" i="102" s="1"/>
  <c r="W5" i="102"/>
  <c r="W12" i="102"/>
  <c r="X12" i="102" s="1"/>
  <c r="W8" i="102"/>
  <c r="X8" i="102" s="1"/>
  <c r="W7" i="102"/>
  <c r="X7" i="102" s="1"/>
  <c r="W11" i="102"/>
  <c r="X11" i="102" s="1"/>
  <c r="W13" i="102"/>
  <c r="X13" i="102" s="1"/>
  <c r="W28" i="115"/>
  <c r="X28" i="115" s="1"/>
  <c r="W22" i="115"/>
  <c r="W30" i="115"/>
  <c r="X30" i="115" s="1"/>
  <c r="W29" i="115"/>
  <c r="X29" i="115" s="1"/>
  <c r="W31" i="115"/>
  <c r="X31" i="115" s="1"/>
  <c r="W23" i="115"/>
  <c r="X23" i="115" s="1"/>
  <c r="W27" i="115"/>
  <c r="X27" i="115" s="1"/>
  <c r="W24" i="115"/>
  <c r="X24" i="115" s="1"/>
  <c r="W26" i="115"/>
  <c r="X26" i="115" s="1"/>
  <c r="X5" i="5"/>
  <c r="W42" i="101"/>
  <c r="X42" i="101" s="1"/>
  <c r="W46" i="101"/>
  <c r="X46" i="101" s="1"/>
  <c r="W44" i="101"/>
  <c r="X44" i="101" s="1"/>
  <c r="W43" i="101"/>
  <c r="X43" i="101" s="1"/>
  <c r="W40" i="101"/>
  <c r="X40" i="101" s="1"/>
  <c r="W45" i="101"/>
  <c r="X45" i="101" s="1"/>
  <c r="W48" i="101"/>
  <c r="X48" i="101" s="1"/>
  <c r="W41" i="101"/>
  <c r="X41" i="101" s="1"/>
  <c r="W24" i="122"/>
  <c r="X24" i="122" s="1"/>
  <c r="W23" i="122"/>
  <c r="X23" i="122" s="1"/>
  <c r="W28" i="122"/>
  <c r="X28" i="122" s="1"/>
  <c r="W31" i="122"/>
  <c r="X31" i="122" s="1"/>
  <c r="W29" i="122"/>
  <c r="X29" i="122" s="1"/>
  <c r="W27" i="122"/>
  <c r="X27" i="122" s="1"/>
  <c r="W30" i="122"/>
  <c r="X30" i="122" s="1"/>
  <c r="W26" i="122"/>
  <c r="X26" i="122" s="1"/>
  <c r="W22" i="122"/>
  <c r="W47" i="9"/>
  <c r="X47" i="9" s="1"/>
  <c r="X5" i="6"/>
  <c r="X15" i="6" s="1"/>
  <c r="X16" i="6" s="1"/>
  <c r="R1" i="6" s="1"/>
  <c r="W15" i="6"/>
  <c r="W44" i="125"/>
  <c r="X44" i="125" s="1"/>
  <c r="W40" i="125"/>
  <c r="X40" i="125" s="1"/>
  <c r="W45" i="125"/>
  <c r="X45" i="125" s="1"/>
  <c r="W48" i="125"/>
  <c r="X48" i="125" s="1"/>
  <c r="W43" i="125"/>
  <c r="X43" i="125" s="1"/>
  <c r="W46" i="125"/>
  <c r="X46" i="125" s="1"/>
  <c r="W41" i="125"/>
  <c r="X41" i="125" s="1"/>
  <c r="W42" i="125"/>
  <c r="X42" i="125" s="1"/>
  <c r="X5" i="58"/>
  <c r="X15" i="58" s="1"/>
  <c r="X16" i="58" s="1"/>
  <c r="R1" i="58" s="1"/>
  <c r="W15" i="58"/>
  <c r="X39" i="107"/>
  <c r="W10" i="110"/>
  <c r="X10" i="110" s="1"/>
  <c r="W9" i="110"/>
  <c r="X9" i="110" s="1"/>
  <c r="W8" i="110"/>
  <c r="X8" i="110" s="1"/>
  <c r="W14" i="110"/>
  <c r="X14" i="110" s="1"/>
  <c r="W5" i="110"/>
  <c r="W12" i="110"/>
  <c r="X12" i="110" s="1"/>
  <c r="W13" i="110"/>
  <c r="X13" i="110" s="1"/>
  <c r="W7" i="110"/>
  <c r="X7" i="110" s="1"/>
  <c r="W11" i="110"/>
  <c r="X11" i="110" s="1"/>
  <c r="W47" i="125"/>
  <c r="X47" i="125" s="1"/>
  <c r="X22" i="104"/>
  <c r="X32" i="104" s="1"/>
  <c r="X33" i="104" s="1"/>
  <c r="R18" i="104" s="1"/>
  <c r="W32" i="104"/>
  <c r="W30" i="107"/>
  <c r="X30" i="107" s="1"/>
  <c r="W23" i="107"/>
  <c r="X23" i="107" s="1"/>
  <c r="W25" i="107"/>
  <c r="X25" i="107" s="1"/>
  <c r="W22" i="107"/>
  <c r="W28" i="107"/>
  <c r="X28" i="107" s="1"/>
  <c r="W29" i="107"/>
  <c r="X29" i="107" s="1"/>
  <c r="W24" i="107"/>
  <c r="X24" i="107" s="1"/>
  <c r="W27" i="107"/>
  <c r="X27" i="107" s="1"/>
  <c r="W31" i="107"/>
  <c r="X31" i="107" s="1"/>
  <c r="X15" i="124"/>
  <c r="X16" i="124" s="1"/>
  <c r="R1" i="124" s="1"/>
  <c r="X22" i="55"/>
  <c r="X32" i="55" s="1"/>
  <c r="X33" i="55" s="1"/>
  <c r="R18" i="55" s="1"/>
  <c r="W32" i="55"/>
  <c r="W9" i="41"/>
  <c r="X9" i="41" s="1"/>
  <c r="W12" i="41"/>
  <c r="X12" i="41" s="1"/>
  <c r="W13" i="41"/>
  <c r="X13" i="41" s="1"/>
  <c r="W7" i="41"/>
  <c r="X7" i="41" s="1"/>
  <c r="W8" i="41"/>
  <c r="X8" i="41" s="1"/>
  <c r="W6" i="41"/>
  <c r="X6" i="41" s="1"/>
  <c r="W10" i="41"/>
  <c r="X10" i="41" s="1"/>
  <c r="W11" i="41"/>
  <c r="X11" i="41" s="1"/>
  <c r="W14" i="41"/>
  <c r="X14" i="41" s="1"/>
  <c r="W40" i="35"/>
  <c r="X40" i="35" s="1"/>
  <c r="W48" i="5"/>
  <c r="X48" i="5" s="1"/>
  <c r="W45" i="5"/>
  <c r="X45" i="5" s="1"/>
  <c r="W42" i="5"/>
  <c r="X42" i="5" s="1"/>
  <c r="W46" i="5"/>
  <c r="X46" i="5" s="1"/>
  <c r="W40" i="5"/>
  <c r="X40" i="5" s="1"/>
  <c r="W47" i="5"/>
  <c r="X47" i="5" s="1"/>
  <c r="W44" i="5"/>
  <c r="X44" i="5" s="1"/>
  <c r="W41" i="5"/>
  <c r="X41" i="5" s="1"/>
  <c r="W24" i="105"/>
  <c r="X24" i="105" s="1"/>
  <c r="W29" i="105"/>
  <c r="X29" i="105" s="1"/>
  <c r="W27" i="105"/>
  <c r="X27" i="105" s="1"/>
  <c r="W31" i="105"/>
  <c r="X31" i="105" s="1"/>
  <c r="W25" i="105"/>
  <c r="X25" i="105" s="1"/>
  <c r="W26" i="105"/>
  <c r="X26" i="105" s="1"/>
  <c r="W28" i="105"/>
  <c r="X28" i="105" s="1"/>
  <c r="W22" i="105"/>
  <c r="W30" i="105"/>
  <c r="X30" i="105" s="1"/>
  <c r="W10" i="50"/>
  <c r="X10" i="50" s="1"/>
  <c r="W6" i="50"/>
  <c r="X6" i="50" s="1"/>
  <c r="W8" i="50"/>
  <c r="X8" i="50" s="1"/>
  <c r="W14" i="50"/>
  <c r="X14" i="50" s="1"/>
  <c r="W12" i="50"/>
  <c r="X12" i="50" s="1"/>
  <c r="W9" i="50"/>
  <c r="X9" i="50" s="1"/>
  <c r="W7" i="50"/>
  <c r="X7" i="50" s="1"/>
  <c r="W13" i="50"/>
  <c r="X13" i="50" s="1"/>
  <c r="W5" i="50"/>
  <c r="W10" i="56"/>
  <c r="X10" i="56" s="1"/>
  <c r="W39" i="102"/>
  <c r="W39" i="112"/>
  <c r="W47" i="112"/>
  <c r="X47" i="112" s="1"/>
  <c r="W41" i="112"/>
  <c r="X41" i="112" s="1"/>
  <c r="W46" i="112"/>
  <c r="X46" i="112" s="1"/>
  <c r="W40" i="112"/>
  <c r="X40" i="112" s="1"/>
  <c r="W43" i="112"/>
  <c r="X43" i="112" s="1"/>
  <c r="W44" i="112"/>
  <c r="X44" i="112" s="1"/>
  <c r="W48" i="112"/>
  <c r="X48" i="112" s="1"/>
  <c r="W45" i="112"/>
  <c r="X45" i="112" s="1"/>
  <c r="W9" i="42"/>
  <c r="X9" i="42" s="1"/>
  <c r="J30" i="127"/>
  <c r="W25" i="26"/>
  <c r="X25" i="26" s="1"/>
  <c r="W31" i="26"/>
  <c r="X31" i="26" s="1"/>
  <c r="W30" i="26"/>
  <c r="X30" i="26" s="1"/>
  <c r="W22" i="26"/>
  <c r="W26" i="26"/>
  <c r="X26" i="26" s="1"/>
  <c r="W28" i="26"/>
  <c r="X28" i="26" s="1"/>
  <c r="W24" i="26"/>
  <c r="X24" i="26" s="1"/>
  <c r="W23" i="26"/>
  <c r="X23" i="26" s="1"/>
  <c r="W29" i="26"/>
  <c r="X29" i="26" s="1"/>
  <c r="X22" i="23"/>
  <c r="X32" i="23" s="1"/>
  <c r="X33" i="23" s="1"/>
  <c r="R18" i="23" s="1"/>
  <c r="W32" i="23"/>
  <c r="W12" i="4"/>
  <c r="X12" i="4" s="1"/>
  <c r="W9" i="4"/>
  <c r="X9" i="4" s="1"/>
  <c r="W6" i="4"/>
  <c r="X6" i="4" s="1"/>
  <c r="W14" i="4"/>
  <c r="X14" i="4" s="1"/>
  <c r="W11" i="4"/>
  <c r="X11" i="4" s="1"/>
  <c r="W5" i="4"/>
  <c r="W13" i="4"/>
  <c r="X13" i="4" s="1"/>
  <c r="W24" i="37"/>
  <c r="X24" i="37" s="1"/>
  <c r="W31" i="37"/>
  <c r="X31" i="37" s="1"/>
  <c r="W28" i="37"/>
  <c r="X28" i="37" s="1"/>
  <c r="W22" i="37"/>
  <c r="W29" i="37"/>
  <c r="X29" i="37" s="1"/>
  <c r="W25" i="37"/>
  <c r="X25" i="37" s="1"/>
  <c r="W26" i="37"/>
  <c r="X26" i="37" s="1"/>
  <c r="W30" i="37"/>
  <c r="X30" i="37" s="1"/>
  <c r="W23" i="37"/>
  <c r="X23" i="37" s="1"/>
  <c r="K30" i="40"/>
  <c r="J30" i="52"/>
  <c r="W8" i="5"/>
  <c r="X8" i="5" s="1"/>
  <c r="W13" i="5"/>
  <c r="X13" i="5" s="1"/>
  <c r="W6" i="5"/>
  <c r="X6" i="5" s="1"/>
  <c r="W12" i="5"/>
  <c r="X12" i="5" s="1"/>
  <c r="W10" i="5"/>
  <c r="X10" i="5" s="1"/>
  <c r="W11" i="5"/>
  <c r="X11" i="5" s="1"/>
  <c r="W7" i="5"/>
  <c r="X7" i="5" s="1"/>
  <c r="W14" i="5"/>
  <c r="X14" i="5" s="1"/>
  <c r="W14" i="112"/>
  <c r="X14" i="112" s="1"/>
  <c r="W23" i="14"/>
  <c r="X23" i="14" s="1"/>
  <c r="W24" i="14"/>
  <c r="X24" i="14" s="1"/>
  <c r="W29" i="14"/>
  <c r="X29" i="14" s="1"/>
  <c r="W28" i="14"/>
  <c r="X28" i="14" s="1"/>
  <c r="W31" i="14"/>
  <c r="X31" i="14" s="1"/>
  <c r="W22" i="14"/>
  <c r="W25" i="14"/>
  <c r="X25" i="14" s="1"/>
  <c r="W27" i="14"/>
  <c r="X27" i="14" s="1"/>
  <c r="W30" i="14"/>
  <c r="X30" i="14" s="1"/>
  <c r="K30" i="22"/>
  <c r="W22" i="2"/>
  <c r="W31" i="43"/>
  <c r="X31" i="43" s="1"/>
  <c r="W23" i="43"/>
  <c r="X23" i="43" s="1"/>
  <c r="W22" i="43"/>
  <c r="W28" i="43"/>
  <c r="X28" i="43" s="1"/>
  <c r="W30" i="43"/>
  <c r="X30" i="43" s="1"/>
  <c r="W24" i="43"/>
  <c r="X24" i="43" s="1"/>
  <c r="W27" i="43"/>
  <c r="X27" i="43" s="1"/>
  <c r="W25" i="43"/>
  <c r="X25" i="43" s="1"/>
  <c r="W26" i="43"/>
  <c r="X26" i="43" s="1"/>
  <c r="W10" i="4"/>
  <c r="X10" i="4" s="1"/>
  <c r="W39" i="125"/>
  <c r="W45" i="27"/>
  <c r="X45" i="27" s="1"/>
  <c r="W47" i="27"/>
  <c r="X47" i="27" s="1"/>
  <c r="W43" i="27"/>
  <c r="X43" i="27" s="1"/>
  <c r="W40" i="27"/>
  <c r="X40" i="27" s="1"/>
  <c r="W46" i="27"/>
  <c r="X46" i="27" s="1"/>
  <c r="W41" i="27"/>
  <c r="X41" i="27" s="1"/>
  <c r="W44" i="27"/>
  <c r="X44" i="27" s="1"/>
  <c r="W39" i="27"/>
  <c r="W48" i="122"/>
  <c r="X48" i="122" s="1"/>
  <c r="W45" i="122"/>
  <c r="X45" i="122" s="1"/>
  <c r="W40" i="122"/>
  <c r="X40" i="122" s="1"/>
  <c r="W44" i="122"/>
  <c r="X44" i="122" s="1"/>
  <c r="W41" i="122"/>
  <c r="X41" i="122" s="1"/>
  <c r="W43" i="122"/>
  <c r="X43" i="122" s="1"/>
  <c r="W39" i="122"/>
  <c r="W46" i="122"/>
  <c r="X46" i="122" s="1"/>
  <c r="W15" i="121"/>
  <c r="X5" i="121"/>
  <c r="X15" i="121" s="1"/>
  <c r="X16" i="121" s="1"/>
  <c r="R1" i="121" s="1"/>
  <c r="W32" i="58"/>
  <c r="X22" i="58"/>
  <c r="X32" i="58" s="1"/>
  <c r="X33" i="58" s="1"/>
  <c r="R18" i="58" s="1"/>
  <c r="W39" i="38"/>
  <c r="W40" i="53"/>
  <c r="X40" i="53" s="1"/>
  <c r="W42" i="53"/>
  <c r="X42" i="53" s="1"/>
  <c r="W47" i="53"/>
  <c r="X47" i="53" s="1"/>
  <c r="W39" i="53"/>
  <c r="W48" i="53"/>
  <c r="X48" i="53" s="1"/>
  <c r="W44" i="53"/>
  <c r="X44" i="53" s="1"/>
  <c r="W46" i="53"/>
  <c r="X46" i="53" s="1"/>
  <c r="W43" i="53"/>
  <c r="X43" i="53" s="1"/>
  <c r="W45" i="53"/>
  <c r="X45" i="53" s="1"/>
  <c r="W41" i="107"/>
  <c r="X41" i="107" s="1"/>
  <c r="W48" i="107"/>
  <c r="X48" i="107" s="1"/>
  <c r="W44" i="107"/>
  <c r="X44" i="107" s="1"/>
  <c r="W43" i="107"/>
  <c r="X43" i="107" s="1"/>
  <c r="W45" i="107"/>
  <c r="X45" i="107" s="1"/>
  <c r="W47" i="107"/>
  <c r="X47" i="107" s="1"/>
  <c r="W42" i="107"/>
  <c r="X42" i="107" s="1"/>
  <c r="W9" i="103"/>
  <c r="X9" i="103" s="1"/>
  <c r="W25" i="22"/>
  <c r="X25" i="22" s="1"/>
  <c r="W29" i="120"/>
  <c r="X29" i="120" s="1"/>
  <c r="W27" i="120"/>
  <c r="X27" i="120" s="1"/>
  <c r="W31" i="120"/>
  <c r="X31" i="120" s="1"/>
  <c r="W26" i="120"/>
  <c r="X26" i="120" s="1"/>
  <c r="W24" i="120"/>
  <c r="X24" i="120" s="1"/>
  <c r="W28" i="120"/>
  <c r="X28" i="120" s="1"/>
  <c r="W22" i="120"/>
  <c r="W30" i="120"/>
  <c r="X30" i="120" s="1"/>
  <c r="W25" i="120"/>
  <c r="X25" i="120" s="1"/>
  <c r="W15" i="26"/>
  <c r="X5" i="26"/>
  <c r="X15" i="26" s="1"/>
  <c r="X16" i="26" s="1"/>
  <c r="R1" i="26" s="1"/>
  <c r="W46" i="7"/>
  <c r="X46" i="7" s="1"/>
  <c r="W32" i="36"/>
  <c r="X22" i="36"/>
  <c r="X32" i="36" s="1"/>
  <c r="X33" i="36" s="1"/>
  <c r="R18" i="36" s="1"/>
  <c r="W25" i="28"/>
  <c r="X25" i="28" s="1"/>
  <c r="W10" i="10"/>
  <c r="X10" i="10" s="1"/>
  <c r="W8" i="44"/>
  <c r="X8" i="44" s="1"/>
  <c r="W7" i="44"/>
  <c r="X7" i="44" s="1"/>
  <c r="W5" i="44"/>
  <c r="W9" i="44"/>
  <c r="X9" i="44" s="1"/>
  <c r="W13" i="44"/>
  <c r="X13" i="44" s="1"/>
  <c r="W10" i="44"/>
  <c r="X10" i="44" s="1"/>
  <c r="W11" i="44"/>
  <c r="X11" i="44" s="1"/>
  <c r="W12" i="44"/>
  <c r="X12" i="44" s="1"/>
  <c r="W15" i="124"/>
  <c r="W32" i="103" l="1"/>
  <c r="X22" i="103"/>
  <c r="X32" i="103" s="1"/>
  <c r="X33" i="103" s="1"/>
  <c r="R18" i="103" s="1"/>
  <c r="W49" i="47"/>
  <c r="X39" i="47"/>
  <c r="X49" i="47" s="1"/>
  <c r="X50" i="47" s="1"/>
  <c r="R35" i="47" s="1"/>
  <c r="W15" i="39"/>
  <c r="X5" i="39"/>
  <c r="X15" i="39" s="1"/>
  <c r="X16" i="39" s="1"/>
  <c r="R1" i="39" s="1"/>
  <c r="X39" i="39"/>
  <c r="X49" i="39" s="1"/>
  <c r="X50" i="39" s="1"/>
  <c r="R35" i="39" s="1"/>
  <c r="W49" i="39"/>
  <c r="W15" i="127"/>
  <c r="W49" i="27"/>
  <c r="X39" i="27"/>
  <c r="X49" i="27" s="1"/>
  <c r="X50" i="27" s="1"/>
  <c r="R35" i="27" s="1"/>
  <c r="X39" i="125"/>
  <c r="X49" i="125" s="1"/>
  <c r="X50" i="125" s="1"/>
  <c r="R35" i="125" s="1"/>
  <c r="W49" i="125"/>
  <c r="X22" i="43"/>
  <c r="X32" i="43" s="1"/>
  <c r="X33" i="43" s="1"/>
  <c r="R18" i="43" s="1"/>
  <c r="W32" i="43"/>
  <c r="W32" i="14"/>
  <c r="X22" i="14"/>
  <c r="X32" i="14" s="1"/>
  <c r="X33" i="14" s="1"/>
  <c r="R18" i="14" s="1"/>
  <c r="X22" i="26"/>
  <c r="X32" i="26" s="1"/>
  <c r="X33" i="26" s="1"/>
  <c r="R18" i="26" s="1"/>
  <c r="W32" i="26"/>
  <c r="W15" i="110"/>
  <c r="X5" i="110"/>
  <c r="X15" i="110" s="1"/>
  <c r="X16" i="110" s="1"/>
  <c r="R1" i="110" s="1"/>
  <c r="W32" i="45"/>
  <c r="X22" i="45"/>
  <c r="X32" i="45" s="1"/>
  <c r="X33" i="45" s="1"/>
  <c r="R18" i="45" s="1"/>
  <c r="X22" i="126"/>
  <c r="X32" i="126" s="1"/>
  <c r="X33" i="126" s="1"/>
  <c r="R18" i="126" s="1"/>
  <c r="W32" i="126"/>
  <c r="W49" i="30"/>
  <c r="W49" i="100"/>
  <c r="X5" i="10"/>
  <c r="X15" i="10" s="1"/>
  <c r="X16" i="10" s="1"/>
  <c r="R1" i="10" s="1"/>
  <c r="W15" i="10"/>
  <c r="X15" i="127"/>
  <c r="X16" i="127" s="1"/>
  <c r="R1" i="127" s="1"/>
  <c r="W32" i="6"/>
  <c r="X22" i="6"/>
  <c r="X32" i="6" s="1"/>
  <c r="X33" i="6" s="1"/>
  <c r="R18" i="6" s="1"/>
  <c r="W49" i="127"/>
  <c r="W49" i="7"/>
  <c r="X39" i="7"/>
  <c r="X49" i="7" s="1"/>
  <c r="X50" i="7" s="1"/>
  <c r="R35" i="7" s="1"/>
  <c r="X22" i="57"/>
  <c r="X32" i="57" s="1"/>
  <c r="X33" i="57" s="1"/>
  <c r="R18" i="57" s="1"/>
  <c r="W32" i="57"/>
  <c r="X49" i="127"/>
  <c r="X50" i="127" s="1"/>
  <c r="R35" i="127" s="1"/>
  <c r="W49" i="26"/>
  <c r="X39" i="26"/>
  <c r="X49" i="26" s="1"/>
  <c r="X50" i="26" s="1"/>
  <c r="R35" i="26" s="1"/>
  <c r="X32" i="31"/>
  <c r="X33" i="31" s="1"/>
  <c r="R18" i="31" s="1"/>
  <c r="W49" i="10"/>
  <c r="W15" i="8"/>
  <c r="X5" i="8"/>
  <c r="X15" i="8" s="1"/>
  <c r="X16" i="8" s="1"/>
  <c r="R1" i="8" s="1"/>
  <c r="X49" i="100"/>
  <c r="X50" i="100" s="1"/>
  <c r="R35" i="100" s="1"/>
  <c r="W32" i="5"/>
  <c r="X22" i="5"/>
  <c r="X32" i="5" s="1"/>
  <c r="X33" i="5" s="1"/>
  <c r="R18" i="5" s="1"/>
  <c r="X22" i="22"/>
  <c r="X32" i="22" s="1"/>
  <c r="X33" i="22" s="1"/>
  <c r="R18" i="22" s="1"/>
  <c r="W32" i="22"/>
  <c r="W15" i="41"/>
  <c r="W15" i="119"/>
  <c r="X5" i="119"/>
  <c r="X15" i="119" s="1"/>
  <c r="X16" i="119" s="1"/>
  <c r="R1" i="119" s="1"/>
  <c r="X39" i="122"/>
  <c r="X49" i="122" s="1"/>
  <c r="X50" i="122" s="1"/>
  <c r="R35" i="122" s="1"/>
  <c r="W49" i="122"/>
  <c r="W15" i="50"/>
  <c r="X5" i="50"/>
  <c r="X15" i="50" s="1"/>
  <c r="X16" i="50" s="1"/>
  <c r="R1" i="50" s="1"/>
  <c r="W32" i="120"/>
  <c r="X22" i="120"/>
  <c r="X32" i="120" s="1"/>
  <c r="X33" i="120" s="1"/>
  <c r="R18" i="120" s="1"/>
  <c r="X5" i="24"/>
  <c r="X15" i="24" s="1"/>
  <c r="X16" i="24" s="1"/>
  <c r="R1" i="24" s="1"/>
  <c r="W15" i="24"/>
  <c r="W32" i="31"/>
  <c r="X49" i="10"/>
  <c r="X50" i="10" s="1"/>
  <c r="R35" i="10" s="1"/>
  <c r="W15" i="115"/>
  <c r="X5" i="115"/>
  <c r="X15" i="115" s="1"/>
  <c r="X16" i="115" s="1"/>
  <c r="R1" i="115" s="1"/>
  <c r="W49" i="106"/>
  <c r="X39" i="106"/>
  <c r="X49" i="106" s="1"/>
  <c r="X50" i="106" s="1"/>
  <c r="R35" i="106" s="1"/>
  <c r="W15" i="117"/>
  <c r="X5" i="117"/>
  <c r="X15" i="117" s="1"/>
  <c r="X16" i="117" s="1"/>
  <c r="R1" i="117" s="1"/>
  <c r="W49" i="103"/>
  <c r="X39" i="103"/>
  <c r="X49" i="103" s="1"/>
  <c r="X50" i="103" s="1"/>
  <c r="R35" i="103" s="1"/>
  <c r="X5" i="54"/>
  <c r="X15" i="54" s="1"/>
  <c r="X16" i="54" s="1"/>
  <c r="R1" i="54" s="1"/>
  <c r="W15" i="54"/>
  <c r="W32" i="47"/>
  <c r="X22" i="47"/>
  <c r="X32" i="47" s="1"/>
  <c r="X33" i="47" s="1"/>
  <c r="R18" i="47" s="1"/>
  <c r="W49" i="46"/>
  <c r="X39" i="46"/>
  <c r="X49" i="46" s="1"/>
  <c r="X50" i="46" s="1"/>
  <c r="R35" i="46" s="1"/>
  <c r="X39" i="50"/>
  <c r="X49" i="50" s="1"/>
  <c r="X50" i="50" s="1"/>
  <c r="R35" i="50" s="1"/>
  <c r="W49" i="50"/>
  <c r="X15" i="41"/>
  <c r="X16" i="41" s="1"/>
  <c r="R1" i="41" s="1"/>
  <c r="X39" i="53"/>
  <c r="X49" i="53" s="1"/>
  <c r="X50" i="53" s="1"/>
  <c r="R35" i="53" s="1"/>
  <c r="W49" i="53"/>
  <c r="X39" i="38"/>
  <c r="X49" i="38" s="1"/>
  <c r="X50" i="38" s="1"/>
  <c r="R35" i="38" s="1"/>
  <c r="W49" i="38"/>
  <c r="W32" i="2"/>
  <c r="X22" i="2"/>
  <c r="X32" i="2" s="1"/>
  <c r="X33" i="2" s="1"/>
  <c r="R18" i="2" s="1"/>
  <c r="W15" i="4"/>
  <c r="X5" i="4"/>
  <c r="X15" i="4" s="1"/>
  <c r="X16" i="4" s="1"/>
  <c r="R1" i="4" s="1"/>
  <c r="W32" i="105"/>
  <c r="X22" i="105"/>
  <c r="X32" i="105" s="1"/>
  <c r="X33" i="105" s="1"/>
  <c r="R18" i="105" s="1"/>
  <c r="X22" i="111"/>
  <c r="X32" i="111" s="1"/>
  <c r="X33" i="111" s="1"/>
  <c r="R18" i="111" s="1"/>
  <c r="W32" i="111"/>
  <c r="X5" i="113"/>
  <c r="X15" i="113" s="1"/>
  <c r="X16" i="113" s="1"/>
  <c r="R1" i="113" s="1"/>
  <c r="W15" i="113"/>
  <c r="X39" i="119"/>
  <c r="X49" i="119" s="1"/>
  <c r="X50" i="119" s="1"/>
  <c r="R35" i="119" s="1"/>
  <c r="W49" i="119"/>
  <c r="X5" i="126"/>
  <c r="X15" i="126" s="1"/>
  <c r="X16" i="126" s="1"/>
  <c r="R1" i="126" s="1"/>
  <c r="W15" i="126"/>
  <c r="X49" i="5"/>
  <c r="X50" i="5" s="1"/>
  <c r="R35" i="5" s="1"/>
  <c r="X15" i="52"/>
  <c r="X16" i="52" s="1"/>
  <c r="R1" i="52" s="1"/>
  <c r="X22" i="99"/>
  <c r="X32" i="99" s="1"/>
  <c r="X33" i="99" s="1"/>
  <c r="R18" i="99" s="1"/>
  <c r="W32" i="99"/>
  <c r="X22" i="127"/>
  <c r="X32" i="127" s="1"/>
  <c r="X33" i="127" s="1"/>
  <c r="R18" i="127" s="1"/>
  <c r="W32" i="127"/>
  <c r="X39" i="108"/>
  <c r="X49" i="108" s="1"/>
  <c r="X50" i="108" s="1"/>
  <c r="R35" i="108" s="1"/>
  <c r="W49" i="108"/>
  <c r="W32" i="53"/>
  <c r="X22" i="53"/>
  <c r="X32" i="53" s="1"/>
  <c r="X33" i="53" s="1"/>
  <c r="R18" i="53" s="1"/>
  <c r="K30" i="114"/>
  <c r="W49" i="117"/>
  <c r="X39" i="117"/>
  <c r="X49" i="117" s="1"/>
  <c r="X50" i="117" s="1"/>
  <c r="R35" i="117" s="1"/>
  <c r="X5" i="103"/>
  <c r="X15" i="103" s="1"/>
  <c r="X16" i="103" s="1"/>
  <c r="R1" i="103" s="1"/>
  <c r="W15" i="103"/>
  <c r="X49" i="8"/>
  <c r="X50" i="8" s="1"/>
  <c r="R35" i="8" s="1"/>
  <c r="X32" i="44"/>
  <c r="X33" i="44" s="1"/>
  <c r="R18" i="44" s="1"/>
  <c r="X49" i="30"/>
  <c r="X50" i="30" s="1"/>
  <c r="R35" i="30" s="1"/>
  <c r="W32" i="122"/>
  <c r="X22" i="122"/>
  <c r="X32" i="122" s="1"/>
  <c r="X33" i="122" s="1"/>
  <c r="R18" i="122" s="1"/>
  <c r="X5" i="112"/>
  <c r="X15" i="112" s="1"/>
  <c r="X16" i="112" s="1"/>
  <c r="R1" i="112" s="1"/>
  <c r="W15" i="112"/>
  <c r="W49" i="18"/>
  <c r="X39" i="18"/>
  <c r="X49" i="18" s="1"/>
  <c r="X50" i="18" s="1"/>
  <c r="R35" i="18" s="1"/>
  <c r="X5" i="13"/>
  <c r="X15" i="13" s="1"/>
  <c r="X16" i="13" s="1"/>
  <c r="R1" i="13" s="1"/>
  <c r="W15" i="13"/>
  <c r="W15" i="123"/>
  <c r="X5" i="123"/>
  <c r="X15" i="123" s="1"/>
  <c r="X16" i="123" s="1"/>
  <c r="R1" i="123" s="1"/>
  <c r="W49" i="5"/>
  <c r="X39" i="35"/>
  <c r="X49" i="35" s="1"/>
  <c r="X50" i="35" s="1"/>
  <c r="R35" i="35" s="1"/>
  <c r="W49" i="35"/>
  <c r="W15" i="52"/>
  <c r="X5" i="101"/>
  <c r="X15" i="101" s="1"/>
  <c r="X16" i="101" s="1"/>
  <c r="R1" i="101" s="1"/>
  <c r="W15" i="101"/>
  <c r="W49" i="8"/>
  <c r="W32" i="44"/>
  <c r="X49" i="107"/>
  <c r="X50" i="107" s="1"/>
  <c r="R35" i="107" s="1"/>
  <c r="X15" i="5"/>
  <c r="X16" i="5" s="1"/>
  <c r="R1" i="5" s="1"/>
  <c r="X5" i="20"/>
  <c r="X15" i="20" s="1"/>
  <c r="X16" i="20" s="1"/>
  <c r="R1" i="20" s="1"/>
  <c r="W15" i="20"/>
  <c r="X5" i="45"/>
  <c r="X15" i="45" s="1"/>
  <c r="X16" i="45" s="1"/>
  <c r="R1" i="45" s="1"/>
  <c r="W15" i="45"/>
  <c r="X39" i="24"/>
  <c r="X49" i="24" s="1"/>
  <c r="X50" i="24" s="1"/>
  <c r="R35" i="24" s="1"/>
  <c r="W49" i="24"/>
  <c r="X39" i="32"/>
  <c r="X49" i="32" s="1"/>
  <c r="X50" i="32" s="1"/>
  <c r="R35" i="32" s="1"/>
  <c r="W49" i="32"/>
  <c r="X39" i="29"/>
  <c r="X49" i="29" s="1"/>
  <c r="X50" i="29" s="1"/>
  <c r="R35" i="29" s="1"/>
  <c r="W49" i="29"/>
  <c r="X22" i="52"/>
  <c r="X32" i="52" s="1"/>
  <c r="X33" i="52" s="1"/>
  <c r="R18" i="52" s="1"/>
  <c r="W32" i="52"/>
  <c r="W32" i="32"/>
  <c r="X22" i="32"/>
  <c r="X32" i="32" s="1"/>
  <c r="X33" i="32" s="1"/>
  <c r="R18" i="32" s="1"/>
  <c r="W32" i="38"/>
  <c r="X22" i="38"/>
  <c r="X32" i="38" s="1"/>
  <c r="X33" i="38" s="1"/>
  <c r="R18" i="38" s="1"/>
  <c r="X49" i="101"/>
  <c r="X50" i="101" s="1"/>
  <c r="R35" i="101" s="1"/>
  <c r="W49" i="9"/>
  <c r="X39" i="102"/>
  <c r="X49" i="102" s="1"/>
  <c r="X50" i="102" s="1"/>
  <c r="R35" i="102" s="1"/>
  <c r="W49" i="102"/>
  <c r="X5" i="42"/>
  <c r="X15" i="42" s="1"/>
  <c r="X16" i="42" s="1"/>
  <c r="R1" i="42" s="1"/>
  <c r="W15" i="42"/>
  <c r="W15" i="56"/>
  <c r="X5" i="56"/>
  <c r="X15" i="56" s="1"/>
  <c r="X16" i="56" s="1"/>
  <c r="R1" i="56" s="1"/>
  <c r="X39" i="99"/>
  <c r="X49" i="99" s="1"/>
  <c r="X50" i="99" s="1"/>
  <c r="R35" i="99" s="1"/>
  <c r="W49" i="99"/>
  <c r="X22" i="107"/>
  <c r="X32" i="107" s="1"/>
  <c r="X33" i="107" s="1"/>
  <c r="R18" i="107" s="1"/>
  <c r="W32" i="107"/>
  <c r="X5" i="102"/>
  <c r="X15" i="102" s="1"/>
  <c r="X16" i="102" s="1"/>
  <c r="R1" i="102" s="1"/>
  <c r="W15" i="102"/>
  <c r="X5" i="44"/>
  <c r="X15" i="44" s="1"/>
  <c r="X16" i="44" s="1"/>
  <c r="R1" i="44" s="1"/>
  <c r="W15" i="44"/>
  <c r="W32" i="37"/>
  <c r="X22" i="37"/>
  <c r="X32" i="37" s="1"/>
  <c r="X33" i="37" s="1"/>
  <c r="R18" i="37" s="1"/>
  <c r="X39" i="112"/>
  <c r="X49" i="112" s="1"/>
  <c r="X50" i="112" s="1"/>
  <c r="R35" i="112" s="1"/>
  <c r="W49" i="112"/>
  <c r="W49" i="107"/>
  <c r="W15" i="5"/>
  <c r="W32" i="115"/>
  <c r="X22" i="115"/>
  <c r="X32" i="115" s="1"/>
  <c r="X33" i="115" s="1"/>
  <c r="R18" i="115" s="1"/>
  <c r="X49" i="52"/>
  <c r="X50" i="52" s="1"/>
  <c r="R35" i="52" s="1"/>
  <c r="X39" i="97"/>
  <c r="X49" i="97" s="1"/>
  <c r="X50" i="97" s="1"/>
  <c r="R35" i="97" s="1"/>
  <c r="W49" i="97"/>
  <c r="W49" i="6"/>
  <c r="X39" i="6"/>
  <c r="X49" i="6" s="1"/>
  <c r="X50" i="6" s="1"/>
  <c r="R35" i="6" s="1"/>
  <c r="X22" i="113"/>
  <c r="X32" i="113" s="1"/>
  <c r="X33" i="113" s="1"/>
  <c r="R18" i="113" s="1"/>
  <c r="W32" i="113"/>
  <c r="W15" i="27"/>
  <c r="X5" i="27"/>
  <c r="X15" i="27" s="1"/>
  <c r="X16" i="27" s="1"/>
  <c r="R1" i="27" s="1"/>
  <c r="W32" i="28"/>
  <c r="X22" i="28"/>
  <c r="X32" i="28" s="1"/>
  <c r="X33" i="28" s="1"/>
  <c r="R18" i="28" s="1"/>
  <c r="X5" i="9"/>
  <c r="X15" i="9" s="1"/>
  <c r="X16" i="9" s="1"/>
  <c r="R1" i="9" s="1"/>
  <c r="W15" i="9"/>
  <c r="W49" i="101"/>
  <c r="X49" i="9"/>
  <c r="X50" i="9" s="1"/>
  <c r="R35" i="9" s="1"/>
</calcChain>
</file>

<file path=xl/sharedStrings.xml><?xml version="1.0" encoding="utf-8"?>
<sst xmlns="http://schemas.openxmlformats.org/spreadsheetml/2006/main" count="10718" uniqueCount="359">
  <si>
    <t>AGE5</t>
  </si>
  <si>
    <t>Total</t>
  </si>
  <si>
    <t>Never married</t>
  </si>
  <si>
    <t>Male</t>
  </si>
  <si>
    <t>Female</t>
  </si>
  <si>
    <t>Less than 5 year</t>
  </si>
  <si>
    <t>5 to 9 years</t>
  </si>
  <si>
    <t>10 to 14 years</t>
  </si>
  <si>
    <t>15 to 19 years</t>
  </si>
  <si>
    <t>No. 1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</si>
  <si>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</si>
  <si>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</si>
  <si>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</si>
  <si>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</si>
  <si>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</si>
  <si>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</si>
  <si>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</si>
  <si>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</si>
  <si>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No. 2</t>
  </si>
  <si>
    <t>60 to 64 years</t>
  </si>
  <si>
    <t>65 to 69 years</t>
  </si>
  <si>
    <t>No.3</t>
  </si>
  <si>
    <t>70 to 74 years</t>
  </si>
  <si>
    <t>75 to 79 years</t>
  </si>
  <si>
    <t>80 to 84 years</t>
  </si>
  <si>
    <t>85 to 89 years</t>
  </si>
  <si>
    <t>No.4</t>
  </si>
  <si>
    <t>90 to 94 years</t>
  </si>
  <si>
    <t>95 years and ove</t>
  </si>
  <si>
    <t>No.5</t>
  </si>
  <si>
    <t>No.6</t>
  </si>
  <si>
    <t>No.7</t>
  </si>
  <si>
    <t>Average Age at First Marriage ==&gt;&gt;&gt;</t>
  </si>
  <si>
    <t>No.8</t>
  </si>
  <si>
    <t>Table 1. Age by Marital status and Sex</t>
  </si>
  <si>
    <t>Age</t>
  </si>
  <si>
    <t xml:space="preserve">    Total</t>
  </si>
  <si>
    <t>less than 5</t>
  </si>
  <si>
    <t>5_9</t>
  </si>
  <si>
    <t>10_14</t>
  </si>
  <si>
    <t>15_19</t>
  </si>
  <si>
    <t>20_24</t>
  </si>
  <si>
    <t>25_29</t>
  </si>
  <si>
    <t>30_34</t>
  </si>
  <si>
    <t>35_39</t>
  </si>
  <si>
    <t>40_44</t>
  </si>
  <si>
    <t>45_49</t>
  </si>
  <si>
    <t>50_54</t>
  </si>
  <si>
    <t>55_59</t>
  </si>
  <si>
    <t>60_64</t>
  </si>
  <si>
    <t>65_74</t>
  </si>
  <si>
    <t>75+</t>
  </si>
  <si>
    <t>unknown</t>
  </si>
  <si>
    <t>Table 2. District and AGE5 by MARITAL_STATUS and SEX for ABSENT =  No</t>
  </si>
  <si>
    <t>District / AGE5</t>
  </si>
  <si>
    <t>Less than 5 yrs</t>
  </si>
  <si>
    <t>75 yrs &amp; over</t>
  </si>
  <si>
    <t>Unknown</t>
  </si>
  <si>
    <t>Marianas</t>
  </si>
  <si>
    <t>Marshall Is</t>
  </si>
  <si>
    <t>Palau</t>
  </si>
  <si>
    <t>Ponape</t>
  </si>
  <si>
    <t>Kosrae</t>
  </si>
  <si>
    <t>Truk</t>
  </si>
  <si>
    <t>Yap</t>
  </si>
  <si>
    <t>FSM TOTAL</t>
  </si>
  <si>
    <t>Chuuk</t>
  </si>
  <si>
    <t>Pohnpei</t>
  </si>
  <si>
    <t>Palau 73</t>
  </si>
  <si>
    <t>Table 2. AGE by MARITAL and SEX</t>
  </si>
  <si>
    <t>AGE</t>
  </si>
  <si>
    <t>Less than 5 years</t>
  </si>
  <si>
    <t>60to 64 years</t>
  </si>
  <si>
    <t>75 years and over</t>
  </si>
  <si>
    <t>Table 2. Age 5-year group by Marital status and Sex</t>
  </si>
  <si>
    <t>Age 5-year group</t>
  </si>
  <si>
    <t>Never Married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</si>
  <si>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</si>
  <si>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</si>
  <si>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</si>
  <si>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</si>
  <si>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</si>
  <si>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</si>
  <si>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</si>
  <si>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</si>
  <si>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</si>
  <si>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</si>
  <si>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</si>
  <si>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</si>
  <si>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</si>
  <si>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Table 2. Age5 by Marital Status and Sex</t>
  </si>
  <si>
    <t>Age5</t>
  </si>
  <si>
    <t>Table 2. Country and AGE5 by MARITAL-STATUS and SEX</t>
  </si>
  <si>
    <t>Country / AGE5</t>
  </si>
  <si>
    <t>75 or more years</t>
  </si>
  <si>
    <t>Kiribati</t>
  </si>
  <si>
    <t>Tuvalu</t>
  </si>
  <si>
    <t>Table 2. Age5 by marital status and Sex</t>
  </si>
  <si>
    <t>Less than 5</t>
  </si>
  <si>
    <t>Table 2. AGE5 by MARSTAT and SEX</t>
  </si>
  <si>
    <t>Table 2. Five year age groups by P07_MARITALSTAT and P03_SEX</t>
  </si>
  <si>
    <t>Five year age groups</t>
  </si>
  <si>
    <t>under 1 to 4</t>
  </si>
  <si>
    <t>5 to 10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</si>
  <si>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</si>
  <si>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</si>
  <si>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</si>
  <si>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</si>
  <si>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</si>
  <si>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</si>
  <si>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</si>
  <si>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</si>
  <si>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</si>
  <si>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</si>
  <si>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</si>
  <si>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</si>
  <si>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</si>
  <si>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</si>
  <si>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80 to 84</t>
  </si>
  <si>
    <t>85 and over</t>
  </si>
  <si>
    <t>Table 3. AGE5 by MARITAL_STATUS and SEX</t>
  </si>
  <si>
    <t>75 years &amp; over</t>
  </si>
  <si>
    <t>Table 1. AGE5 by MARITAL_STATUS and SEX</t>
  </si>
  <si>
    <t>Table 1. Age by Single Years by P03_SEX</t>
  </si>
  <si>
    <t>TOTAL</t>
  </si>
  <si>
    <t>MYER'S INDEX, based on 13-62</t>
  </si>
  <si>
    <t>Age by Single Years</t>
  </si>
  <si>
    <t>population with terminal digit a</t>
  </si>
  <si>
    <t>Weights for</t>
  </si>
  <si>
    <t>Blended population</t>
  </si>
  <si>
    <t xml:space="preserve">Deviation of percent from 10.00 </t>
  </si>
  <si>
    <t>Terminal</t>
  </si>
  <si>
    <t>start at 10+a(1)</t>
  </si>
  <si>
    <t>start at 20+a(2)</t>
  </si>
  <si>
    <t>column 1(3)</t>
  </si>
  <si>
    <t>column 2 (4)</t>
  </si>
  <si>
    <t>Number = (1)x(3) + (2)x(4) = (5)</t>
  </si>
  <si>
    <t>Percent distribution (6)</t>
  </si>
  <si>
    <t>(disregarding sign) (6)-10.00 = (7)</t>
  </si>
  <si>
    <t xml:space="preserve">digit </t>
  </si>
  <si>
    <t>under 1</t>
  </si>
  <si>
    <t>Summary index= Total/2</t>
  </si>
  <si>
    <t xml:space="preserve"> </t>
  </si>
  <si>
    <t>MALES</t>
  </si>
  <si>
    <t>FEMALES</t>
  </si>
  <si>
    <t>86 years ............</t>
  </si>
  <si>
    <t>87 years ............</t>
  </si>
  <si>
    <t>88 years ............</t>
  </si>
  <si>
    <t>89 years ............</t>
  </si>
  <si>
    <t>90 years ............</t>
  </si>
  <si>
    <t>91 years ............</t>
  </si>
  <si>
    <t>92 years ............</t>
  </si>
  <si>
    <t>93 years ............</t>
  </si>
  <si>
    <t>94 years ............</t>
  </si>
  <si>
    <t>95 years ............</t>
  </si>
  <si>
    <t>96 years ............</t>
  </si>
  <si>
    <t>97 years ............</t>
  </si>
  <si>
    <t>98 years ............</t>
  </si>
  <si>
    <t>SMAM</t>
  </si>
  <si>
    <t>Table 1. Age1 by Sex</t>
  </si>
  <si>
    <t>Age1</t>
  </si>
  <si>
    <t>Males</t>
  </si>
  <si>
    <t>Females</t>
  </si>
  <si>
    <t>Table 1. AGE by Country and SEX</t>
  </si>
  <si>
    <t>Less than 1</t>
  </si>
  <si>
    <t>98 and over</t>
  </si>
  <si>
    <t>Table 1. SingleAge by SEX</t>
  </si>
  <si>
    <t>SingleAge</t>
  </si>
  <si>
    <t>Under 1 year ........</t>
  </si>
  <si>
    <t>1 year .................</t>
  </si>
  <si>
    <t>2 years ............</t>
  </si>
  <si>
    <t>3 years .............</t>
  </si>
  <si>
    <t>4 years ...............</t>
  </si>
  <si>
    <t>5 years ..............</t>
  </si>
  <si>
    <t>6 years ..............</t>
  </si>
  <si>
    <t>7 years ..............</t>
  </si>
  <si>
    <t>8 years ..............</t>
  </si>
  <si>
    <t>9 years ..............</t>
  </si>
  <si>
    <t>10 years .............</t>
  </si>
  <si>
    <t>11 years ............</t>
  </si>
  <si>
    <t>12 years ............</t>
  </si>
  <si>
    <t>13 years ............</t>
  </si>
  <si>
    <t>14 years ............</t>
  </si>
  <si>
    <t>15 years ...........</t>
  </si>
  <si>
    <t>16 years ...........</t>
  </si>
  <si>
    <t>17 years ............</t>
  </si>
  <si>
    <t>18 years ............</t>
  </si>
  <si>
    <t>19 years ............</t>
  </si>
  <si>
    <t>20 years ............</t>
  </si>
  <si>
    <t>21 years ............</t>
  </si>
  <si>
    <t>22 years ............</t>
  </si>
  <si>
    <t>23 years ............\</t>
  </si>
  <si>
    <t>24 years ............</t>
  </si>
  <si>
    <t>25 years ............</t>
  </si>
  <si>
    <t>26 years ............</t>
  </si>
  <si>
    <t>27 years ............</t>
  </si>
  <si>
    <t>28 years ............</t>
  </si>
  <si>
    <t>29 years ............</t>
  </si>
  <si>
    <t>30 years ............</t>
  </si>
  <si>
    <t>31 years ............</t>
  </si>
  <si>
    <t>32 years ............</t>
  </si>
  <si>
    <t>33 years ............</t>
  </si>
  <si>
    <t>34 years ............</t>
  </si>
  <si>
    <t>35 years ............</t>
  </si>
  <si>
    <t>36 years ............</t>
  </si>
  <si>
    <t>37 years ............</t>
  </si>
  <si>
    <t>38 years ............</t>
  </si>
  <si>
    <t>39 years ............</t>
  </si>
  <si>
    <t>40 years ............</t>
  </si>
  <si>
    <t>41 years ............</t>
  </si>
  <si>
    <t>42 years ............</t>
  </si>
  <si>
    <t>43 years ............</t>
  </si>
  <si>
    <t>44 years ............</t>
  </si>
  <si>
    <t>45 years ............</t>
  </si>
  <si>
    <t>46 years .............</t>
  </si>
  <si>
    <t>47 years ............</t>
  </si>
  <si>
    <t>48 years ............</t>
  </si>
  <si>
    <t>49 years ............</t>
  </si>
  <si>
    <t>50 years ............</t>
  </si>
  <si>
    <t>51 years ............</t>
  </si>
  <si>
    <t>52 years ............</t>
  </si>
  <si>
    <t>53 years ............</t>
  </si>
  <si>
    <t>54 years ............</t>
  </si>
  <si>
    <t>55 years ............</t>
  </si>
  <si>
    <t>56 years ............</t>
  </si>
  <si>
    <t>57 years ............</t>
  </si>
  <si>
    <t>58 years ............</t>
  </si>
  <si>
    <t>59 years ............</t>
  </si>
  <si>
    <t>60 years ............</t>
  </si>
  <si>
    <t>61 years ............</t>
  </si>
  <si>
    <t>62 years ............</t>
  </si>
  <si>
    <t>63 years ............</t>
  </si>
  <si>
    <t>64 years ............</t>
  </si>
  <si>
    <t>65 years ............</t>
  </si>
  <si>
    <t>66 years ............</t>
  </si>
  <si>
    <t>67 years ............</t>
  </si>
  <si>
    <t>68 years ............</t>
  </si>
  <si>
    <t>69 years ............</t>
  </si>
  <si>
    <t>70 years ............</t>
  </si>
  <si>
    <t>71 years ............</t>
  </si>
  <si>
    <t>72 years ............</t>
  </si>
  <si>
    <t>73 years ............</t>
  </si>
  <si>
    <t>74 years ............</t>
  </si>
  <si>
    <t>75 years ............</t>
  </si>
  <si>
    <t>76 years ............</t>
  </si>
  <si>
    <t>77 years ............</t>
  </si>
  <si>
    <t>78 years ............</t>
  </si>
  <si>
    <t>79 years ............</t>
  </si>
  <si>
    <t>80 years .............</t>
  </si>
  <si>
    <t>81 years ............</t>
  </si>
  <si>
    <t>82 years .............</t>
  </si>
  <si>
    <t>83 years ............</t>
  </si>
  <si>
    <t>84 years ............</t>
  </si>
  <si>
    <t>85 years ............</t>
  </si>
  <si>
    <t>Not stated</t>
  </si>
  <si>
    <t>Table 1. AGE by SEX</t>
  </si>
  <si>
    <t>Table 2. Age5x by P06-MARITAL-STAT and P04-SEX</t>
  </si>
  <si>
    <t>Age5x</t>
  </si>
  <si>
    <t>SINGLE</t>
  </si>
  <si>
    <t>MALE</t>
  </si>
  <si>
    <t>FEMALE</t>
  </si>
  <si>
    <t>5 to 9</t>
  </si>
  <si>
    <t>Table 1. AGE by P04-SEX</t>
  </si>
  <si>
    <t>Table 2. AGE5 by MARIT and SEX</t>
  </si>
  <si>
    <t>5 to 9 yrs</t>
  </si>
  <si>
    <t>10 to 14 yrs</t>
  </si>
  <si>
    <t>15 to 19 yrs</t>
  </si>
  <si>
    <t>20 to 24 yrs</t>
  </si>
  <si>
    <t>25 to 29 yrs</t>
  </si>
  <si>
    <t>30 to 34 yrs</t>
  </si>
  <si>
    <t>35 to 39 yrs</t>
  </si>
  <si>
    <t>40 to 44 yrs</t>
  </si>
  <si>
    <t>45 to 49 yrs</t>
  </si>
  <si>
    <t>50 to 54 yrs</t>
  </si>
  <si>
    <t>Table 2. AGE5 by MARITAL_STATUS and SEX</t>
  </si>
  <si>
    <t>NS</t>
  </si>
  <si>
    <t>NR</t>
  </si>
  <si>
    <t>females</t>
  </si>
  <si>
    <t>0_4</t>
  </si>
  <si>
    <t>0 to 4 years</t>
  </si>
  <si>
    <t>Table 1. Age by Sex</t>
  </si>
  <si>
    <t>Table 2. Age5 by Marital status and Sex</t>
  </si>
  <si>
    <t>Table 1. AGE by District and SEX for ABSENT =  No</t>
  </si>
  <si>
    <t>Table 1. age1 by SEX</t>
  </si>
  <si>
    <t>age1</t>
  </si>
  <si>
    <t>Table 1. age1 by Sex</t>
  </si>
  <si>
    <t>Table 2. AGE5 by MARITAL-STATUS and SEX</t>
  </si>
  <si>
    <t>Table 2. Age (Five Year Age Group) by Marital Status and Sex</t>
  </si>
  <si>
    <t>Age (Five Year Age Group)</t>
  </si>
  <si>
    <t>Not Reported</t>
  </si>
  <si>
    <t>Table 2. AGE5 by ms2 and SEX for State =  Marshall Islands</t>
  </si>
  <si>
    <t>Table 1. AGE by SEX for State =  Marshall Islands</t>
  </si>
  <si>
    <t>Table 2. AGE5 by ms2 and SEX for State =  Palau</t>
  </si>
  <si>
    <t>Table 1. AGE by SEX for State =  Palau</t>
  </si>
  <si>
    <t>total</t>
  </si>
  <si>
    <t>males</t>
  </si>
  <si>
    <t>Table 2. Age5 by MARITAL_STATUS and SEX</t>
  </si>
  <si>
    <t>Table 2. AGE5 by ms2 and SEX</t>
  </si>
  <si>
    <t>Not married</t>
  </si>
  <si>
    <t>single</t>
  </si>
  <si>
    <t>male</t>
  </si>
  <si>
    <t>female</t>
  </si>
  <si>
    <t xml:space="preserve">  5 to 9</t>
  </si>
  <si>
    <t xml:space="preserve"> 10 to 14</t>
  </si>
  <si>
    <t xml:space="preserve"> 15 to 19</t>
  </si>
  <si>
    <t xml:space="preserve"> 20 to 24</t>
  </si>
  <si>
    <t xml:space="preserve"> 25 to 29</t>
  </si>
  <si>
    <t xml:space="preserve"> 30 to 34</t>
  </si>
  <si>
    <t xml:space="preserve"> 35 to 39</t>
  </si>
  <si>
    <t xml:space="preserve"> 40 to 44</t>
  </si>
  <si>
    <t xml:space="preserve"> 45 to 49</t>
  </si>
  <si>
    <t xml:space="preserve"> 50 to 54</t>
  </si>
  <si>
    <t>Table 2. AGE by MS and SEX</t>
  </si>
  <si>
    <t>NEVER_MARRIED</t>
  </si>
  <si>
    <t>98 or more</t>
  </si>
  <si>
    <t>NA</t>
  </si>
  <si>
    <t>Table 2. state-mun and AGE5 by ms2 and SEX</t>
  </si>
  <si>
    <t>state-mun / AGE5</t>
  </si>
  <si>
    <t>Table 1. AGE by state-mun and SEX</t>
  </si>
  <si>
    <t>Table 2. STATE and P04B2_AGE_5YR by MS2 and P03_SEX</t>
  </si>
  <si>
    <t>STATE / P04B2_AGE_5YR</t>
  </si>
  <si>
    <t>0 to 4</t>
  </si>
  <si>
    <t>Table 1. P04B1_AGE_1YR by STATE and P03_SEX</t>
  </si>
  <si>
    <t>P04B1_AGE_1YR</t>
  </si>
  <si>
    <t>YAP</t>
  </si>
  <si>
    <t>CHUUK</t>
  </si>
  <si>
    <t>POHNPEI</t>
  </si>
  <si>
    <t>KOSRAE</t>
  </si>
  <si>
    <t>Table 2. FSM States and AGE5 by ms2 and SEX</t>
  </si>
  <si>
    <t>FSM States / AGE5</t>
  </si>
  <si>
    <t>Table 1. AGE by FSM States and SEX</t>
  </si>
  <si>
    <t>NEVER MARRIED</t>
  </si>
  <si>
    <t>100 or more</t>
  </si>
  <si>
    <t>Table 2. AGE5 by ms2 and Sex2</t>
  </si>
  <si>
    <t>NEVER-MARRIED</t>
  </si>
  <si>
    <t>Table 1. age1 by Sex2</t>
  </si>
  <si>
    <t>Table 2. AGE5 by ms2 and sex2</t>
  </si>
  <si>
    <t>Table 1. age1 by sex2</t>
  </si>
  <si>
    <t>Table 2. AGE5 by ms2 and SEX2</t>
  </si>
  <si>
    <t>Table 1. age1 by SEX2</t>
  </si>
  <si>
    <t>Table 2. age1 by Fiji-indian and Sex</t>
  </si>
  <si>
    <t>Fijian</t>
  </si>
  <si>
    <t>Table 1. Fiji-indian and Age by Marital status and Sex</t>
  </si>
  <si>
    <t>Fiji-indian / Age</t>
  </si>
  <si>
    <t>Indian</t>
  </si>
  <si>
    <t>Table 2. Fiji-indian and AGE5 by MARSTAT and SEX</t>
  </si>
  <si>
    <t>Fiji-indian / AGE5</t>
  </si>
  <si>
    <t>Table 1. AGE by Fiji-indian and SEX</t>
  </si>
  <si>
    <t>Table 2. ETHNICITY and AGE5 by MARSTAT and SEX</t>
  </si>
  <si>
    <t>ETHNICITY / AGE5</t>
  </si>
  <si>
    <t>Table 1. AGE by ETHNICITY and SEX</t>
  </si>
  <si>
    <t>Table 1. Age5 by EVER-NEVER and P4-SEX</t>
  </si>
  <si>
    <t>Table 1. age1 by P4-SEX</t>
  </si>
  <si>
    <t>Table 2. AGE5 by Marital status and Sex</t>
  </si>
  <si>
    <t>Never married NM</t>
  </si>
  <si>
    <t>Table 1. SingleAge by Sex</t>
  </si>
  <si>
    <t>85 to 89</t>
  </si>
  <si>
    <t>90 to 94</t>
  </si>
  <si>
    <t>95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</si>
</sst>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" x14ac:knownFonts="1">
    <font>
      <sz val="10"/>
      <name val="Arial"/>
    </font>
    <font>
      <sz val="10"/>
      <name val="Arial"/>
    </font>
    <font>
      <sz val="10"/>
      <color indexed="10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0" fontId="2" fillId="2" borderId="0" xfId="0" applyFont="1" applyFill="1"/>
    <xf numFmtId="9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2" fontId="0" fillId="0" borderId="0" xfId="1" applyNumberFormat="1" applyFont="1"/>
    <xf numFmtId="165" fontId="2" fillId="0" borderId="0" xfId="1" applyNumberFormat="1" applyFont="1"/>
    <xf numFmtId="164" fontId="2" fillId="0" borderId="0" xfId="0" applyNumberFormat="1" applyFont="1"/>
    <xf numFmtId="16" fontId="0" fillId="0" borderId="0" xfId="0" applyNumberFormat="1"/>
    <xf numFmtId="3" fontId="0" fillId="0" borderId="0" xfId="0" applyNumberFormat="1"/>
    <xf numFmtId="0" fontId="0" fillId="0" borderId="0" xfId="0" quotePrefix="1" applyAlignment="1">
      <alignment horizontal="left"/>
    </xf>
    <xf numFmtId="0" fontId="3" fillId="2" borderId="0" xfId="0" applyFont="1" applyFill="1"/>
    <xf numFmtId="2" fontId="0" fillId="2" borderId="0" xfId="0" applyNumberFormat="1" applyFill="1"/>
    <xf numFmtId="1" fontId="0" fillId="0" borderId="0" xfId="0" applyNumberFormat="1"/>
    <xf numFmtId="1" fontId="0" fillId="0" borderId="0" xfId="0" quotePrefix="1" applyNumberForma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abSelected="1" workbookViewId="0">
      <selection activeCell="E25" sqref="E25"/>
    </sheetView>
  </sheetViews>
  <sheetFormatPr defaultRowHeight="13.2" x14ac:dyDescent="0.25"/>
  <cols>
    <col min="1" max="1" width="13" customWidth="1"/>
    <col min="2" max="7" width="7.44140625" customWidth="1"/>
    <col min="8" max="8" width="5.109375" customWidth="1"/>
    <col min="9" max="11" width="8.44140625" customWidth="1"/>
  </cols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opLeftCell="J14" workbookViewId="0">
      <selection activeCell="Q36" sqref="Q36"/>
    </sheetView>
  </sheetViews>
  <sheetFormatPr defaultRowHeight="13.2" x14ac:dyDescent="0.25"/>
  <cols>
    <col min="1" max="1" width="13" customWidth="1"/>
    <col min="2" max="7" width="7.44140625" customWidth="1"/>
    <col min="8" max="8" width="5.109375" customWidth="1"/>
    <col min="9" max="11" width="8.44140625" customWidth="1"/>
  </cols>
  <sheetData>
    <row r="1" spans="1:24" x14ac:dyDescent="0.25">
      <c r="A1" t="s">
        <v>348</v>
      </c>
      <c r="I1" s="1"/>
      <c r="J1" s="1"/>
      <c r="K1" s="1"/>
      <c r="M1" t="s">
        <v>350</v>
      </c>
      <c r="N1" s="12"/>
      <c r="O1" s="12"/>
      <c r="P1" s="12"/>
      <c r="Q1" s="14" t="s">
        <v>1</v>
      </c>
      <c r="R1" s="15">
        <f>X16</f>
        <v>5.7647767359504609</v>
      </c>
      <c r="S1" s="21" t="s">
        <v>125</v>
      </c>
      <c r="T1" s="22"/>
      <c r="U1" s="22"/>
    </row>
    <row r="2" spans="1:24" x14ac:dyDescent="0.25">
      <c r="A2" t="s">
        <v>349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341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341</v>
      </c>
      <c r="I4" s="1"/>
      <c r="J4" s="1"/>
      <c r="K4" s="1"/>
      <c r="M4" s="18" t="s">
        <v>36</v>
      </c>
      <c r="N4" s="12">
        <v>393575</v>
      </c>
      <c r="O4" s="12">
        <v>199895</v>
      </c>
      <c r="P4" s="12">
        <v>193680</v>
      </c>
      <c r="R4" s="16"/>
      <c r="S4" s="16"/>
    </row>
    <row r="5" spans="1:24" x14ac:dyDescent="0.25">
      <c r="A5" t="s">
        <v>36</v>
      </c>
      <c r="B5">
        <v>393575</v>
      </c>
      <c r="C5">
        <v>199895</v>
      </c>
      <c r="D5">
        <v>193680</v>
      </c>
      <c r="E5">
        <v>234038</v>
      </c>
      <c r="F5">
        <v>125375</v>
      </c>
      <c r="G5">
        <v>108663</v>
      </c>
      <c r="I5" s="1"/>
      <c r="J5" s="1"/>
      <c r="K5" s="1"/>
      <c r="M5">
        <v>0</v>
      </c>
      <c r="N5" s="12">
        <v>10772</v>
      </c>
      <c r="O5" s="12">
        <v>5495</v>
      </c>
      <c r="P5" s="12">
        <v>5277</v>
      </c>
      <c r="R5" s="16">
        <f>N$24+N$34+N$44+N$54</f>
        <v>21806</v>
      </c>
      <c r="S5" s="16">
        <f xml:space="preserve"> N$34+N$44+N$54+N$64</f>
        <v>16702</v>
      </c>
      <c r="T5">
        <v>1</v>
      </c>
      <c r="U5">
        <v>9</v>
      </c>
      <c r="V5">
        <f>R5*T5+S5*U5</f>
        <v>172124</v>
      </c>
      <c r="W5" s="19">
        <f>(V5/V$15)*100</f>
        <v>8.4005380279985395</v>
      </c>
      <c r="X5" s="20">
        <f>ABS(W5-10)</f>
        <v>1.5994619720014605</v>
      </c>
    </row>
    <row r="6" spans="1:24" x14ac:dyDescent="0.25">
      <c r="A6" t="s">
        <v>278</v>
      </c>
      <c r="B6">
        <v>54049</v>
      </c>
      <c r="C6">
        <v>27878</v>
      </c>
      <c r="D6">
        <v>26171</v>
      </c>
      <c r="E6">
        <v>54049</v>
      </c>
      <c r="F6">
        <v>27878</v>
      </c>
      <c r="G6">
        <v>26171</v>
      </c>
      <c r="I6" s="1"/>
      <c r="J6" s="1"/>
      <c r="K6" s="1"/>
      <c r="M6">
        <v>1</v>
      </c>
      <c r="N6" s="12">
        <v>11312</v>
      </c>
      <c r="O6" s="12">
        <v>5839</v>
      </c>
      <c r="P6" s="12">
        <v>5473</v>
      </c>
      <c r="R6" s="16">
        <f>N$25+N$35+N$45+N$55</f>
        <v>20318</v>
      </c>
      <c r="S6" s="16">
        <f xml:space="preserve"> N$35+N$45+N$55+N$65</f>
        <v>15279</v>
      </c>
      <c r="T6">
        <v>2</v>
      </c>
      <c r="U6">
        <v>8</v>
      </c>
      <c r="V6">
        <f t="shared" ref="V6:V14" si="0">R6*T6+S6*U6</f>
        <v>162868</v>
      </c>
      <c r="W6" s="19">
        <f t="shared" ref="W6:W14" si="1">(V6/V$15)*100</f>
        <v>7.9487975386585612</v>
      </c>
      <c r="X6" s="20">
        <f t="shared" ref="X6:X14" si="2">ABS(W6-10)</f>
        <v>2.0512024613414388</v>
      </c>
    </row>
    <row r="7" spans="1:24" x14ac:dyDescent="0.25">
      <c r="A7" t="s">
        <v>38</v>
      </c>
      <c r="B7">
        <v>48218</v>
      </c>
      <c r="C7">
        <v>24980</v>
      </c>
      <c r="D7">
        <v>23238</v>
      </c>
      <c r="E7">
        <v>48218</v>
      </c>
      <c r="F7">
        <v>24980</v>
      </c>
      <c r="G7">
        <v>23238</v>
      </c>
      <c r="H7" s="2"/>
      <c r="I7" s="1"/>
      <c r="J7" s="1"/>
      <c r="K7" s="1"/>
      <c r="M7">
        <v>2</v>
      </c>
      <c r="N7" s="12">
        <v>10877</v>
      </c>
      <c r="O7" s="12">
        <v>5690</v>
      </c>
      <c r="P7" s="12">
        <v>5187</v>
      </c>
      <c r="R7" s="16">
        <f>N$26+N$36+N$46+N$56</f>
        <v>19989</v>
      </c>
      <c r="S7" s="16">
        <f xml:space="preserve"> N$36+N$46+N$56+N$66</f>
        <v>14516</v>
      </c>
      <c r="T7">
        <v>3</v>
      </c>
      <c r="U7">
        <v>7</v>
      </c>
      <c r="V7">
        <f t="shared" si="0"/>
        <v>161579</v>
      </c>
      <c r="W7" s="19">
        <f t="shared" si="1"/>
        <v>7.8858876973924383</v>
      </c>
      <c r="X7" s="20">
        <f t="shared" si="2"/>
        <v>2.1141123026075617</v>
      </c>
    </row>
    <row r="8" spans="1:24" x14ac:dyDescent="0.25">
      <c r="A8" s="3" t="s">
        <v>39</v>
      </c>
      <c r="B8" s="3">
        <v>46885</v>
      </c>
      <c r="C8" s="3">
        <v>24235</v>
      </c>
      <c r="D8" s="3">
        <v>22650</v>
      </c>
      <c r="E8" s="4">
        <v>46885</v>
      </c>
      <c r="F8" s="4">
        <v>24235</v>
      </c>
      <c r="G8" s="4">
        <v>22650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10497</v>
      </c>
      <c r="O8" s="12">
        <v>5417</v>
      </c>
      <c r="P8" s="12">
        <v>5080</v>
      </c>
      <c r="R8" s="16">
        <f>N$17+N$27+N$37+N$47</f>
        <v>26638</v>
      </c>
      <c r="S8" s="16">
        <f xml:space="preserve"> N$27+ N$37+N$47+N$57</f>
        <v>19498</v>
      </c>
      <c r="T8">
        <v>4</v>
      </c>
      <c r="U8">
        <v>6</v>
      </c>
      <c r="V8">
        <f t="shared" si="0"/>
        <v>223540</v>
      </c>
      <c r="W8" s="19">
        <f t="shared" si="1"/>
        <v>10.909903736717679</v>
      </c>
      <c r="X8" s="20">
        <f t="shared" si="2"/>
        <v>0.90990373671767877</v>
      </c>
    </row>
    <row r="9" spans="1:24" x14ac:dyDescent="0.25">
      <c r="A9" s="3" t="s">
        <v>40</v>
      </c>
      <c r="B9" s="3">
        <v>40436</v>
      </c>
      <c r="C9" s="3">
        <v>20725</v>
      </c>
      <c r="D9" s="3">
        <v>19711</v>
      </c>
      <c r="E9" s="4">
        <v>38504</v>
      </c>
      <c r="F9" s="4">
        <v>20309</v>
      </c>
      <c r="G9" s="4">
        <v>18195</v>
      </c>
      <c r="H9" s="5"/>
      <c r="I9" s="6">
        <f t="shared" si="3"/>
        <v>95.222079335245823</v>
      </c>
      <c r="J9" s="6">
        <f t="shared" si="3"/>
        <v>97.992762364294322</v>
      </c>
      <c r="K9" s="6">
        <f t="shared" si="3"/>
        <v>92.308863071381467</v>
      </c>
      <c r="M9">
        <v>4</v>
      </c>
      <c r="N9" s="12">
        <v>10591</v>
      </c>
      <c r="O9" s="12">
        <v>5437</v>
      </c>
      <c r="P9" s="12">
        <v>5154</v>
      </c>
      <c r="R9" s="16">
        <f>N$18+N$28+N$38+N$48</f>
        <v>25813</v>
      </c>
      <c r="S9" s="16">
        <f xml:space="preserve"> N$28+N$38+N$48+N$58</f>
        <v>19259</v>
      </c>
      <c r="T9">
        <v>5</v>
      </c>
      <c r="U9">
        <v>5</v>
      </c>
      <c r="V9">
        <f t="shared" si="0"/>
        <v>225360</v>
      </c>
      <c r="W9" s="19">
        <f t="shared" si="1"/>
        <v>10.998729113835088</v>
      </c>
      <c r="X9" s="20">
        <f t="shared" si="2"/>
        <v>0.998729113835088</v>
      </c>
    </row>
    <row r="10" spans="1:24" x14ac:dyDescent="0.25">
      <c r="A10" s="3" t="s">
        <v>41</v>
      </c>
      <c r="B10" s="3">
        <v>33638</v>
      </c>
      <c r="C10" s="3">
        <v>17002</v>
      </c>
      <c r="D10" s="3">
        <v>16636</v>
      </c>
      <c r="E10" s="4">
        <v>22522</v>
      </c>
      <c r="F10" s="4">
        <v>13720</v>
      </c>
      <c r="G10" s="4">
        <v>8802</v>
      </c>
      <c r="H10" s="5"/>
      <c r="I10" s="6">
        <f t="shared" si="3"/>
        <v>66.954040073726134</v>
      </c>
      <c r="J10" s="6">
        <f t="shared" si="3"/>
        <v>80.696388660157623</v>
      </c>
      <c r="K10" s="6">
        <f t="shared" si="3"/>
        <v>52.909353209906229</v>
      </c>
      <c r="M10">
        <v>5</v>
      </c>
      <c r="N10" s="12">
        <v>10547</v>
      </c>
      <c r="O10" s="12">
        <v>5400</v>
      </c>
      <c r="P10" s="12">
        <v>5147</v>
      </c>
      <c r="R10" s="16">
        <f>N$19+N$29+N$39+N$49</f>
        <v>24227</v>
      </c>
      <c r="S10" s="16">
        <f xml:space="preserve"> N$29+N$39+N$49+N$59</f>
        <v>17738</v>
      </c>
      <c r="T10">
        <v>6</v>
      </c>
      <c r="U10">
        <v>4</v>
      </c>
      <c r="V10">
        <f t="shared" si="0"/>
        <v>216314</v>
      </c>
      <c r="W10" s="19">
        <f t="shared" si="1"/>
        <v>10.557237706470197</v>
      </c>
      <c r="X10" s="20">
        <f t="shared" si="2"/>
        <v>0.55723770647019677</v>
      </c>
    </row>
    <row r="11" spans="1:24" x14ac:dyDescent="0.25">
      <c r="A11" s="3" t="s">
        <v>42</v>
      </c>
      <c r="B11" s="3">
        <v>31039</v>
      </c>
      <c r="C11" s="3">
        <v>15510</v>
      </c>
      <c r="D11" s="3">
        <v>15529</v>
      </c>
      <c r="E11" s="4">
        <v>10305</v>
      </c>
      <c r="F11" s="4">
        <v>6603</v>
      </c>
      <c r="G11" s="4">
        <v>3702</v>
      </c>
      <c r="H11" s="5"/>
      <c r="I11" s="6">
        <f t="shared" si="3"/>
        <v>33.200167531170457</v>
      </c>
      <c r="J11" s="6">
        <f t="shared" si="3"/>
        <v>42.572533849129599</v>
      </c>
      <c r="K11" s="6">
        <f t="shared" si="3"/>
        <v>23.839268465451735</v>
      </c>
      <c r="M11">
        <v>6</v>
      </c>
      <c r="N11" s="12">
        <v>9801</v>
      </c>
      <c r="O11" s="12">
        <v>5084</v>
      </c>
      <c r="P11" s="12">
        <v>4717</v>
      </c>
      <c r="R11" s="16">
        <f>N$20+N$30+N$40+N$50</f>
        <v>24097</v>
      </c>
      <c r="S11" s="16">
        <f xml:space="preserve"> N$30+N$40+N$50+N$60</f>
        <v>18108</v>
      </c>
      <c r="T11">
        <v>7</v>
      </c>
      <c r="U11">
        <v>3</v>
      </c>
      <c r="V11">
        <f t="shared" si="0"/>
        <v>223003</v>
      </c>
      <c r="W11" s="19">
        <f t="shared" si="1"/>
        <v>10.883695369952816</v>
      </c>
      <c r="X11" s="20">
        <f t="shared" si="2"/>
        <v>0.88369536995281628</v>
      </c>
    </row>
    <row r="12" spans="1:24" x14ac:dyDescent="0.25">
      <c r="A12" s="3" t="s">
        <v>43</v>
      </c>
      <c r="B12" s="3">
        <v>29539</v>
      </c>
      <c r="C12" s="3">
        <v>14840</v>
      </c>
      <c r="D12" s="3">
        <v>14699</v>
      </c>
      <c r="E12" s="4">
        <v>5135</v>
      </c>
      <c r="F12" s="4">
        <v>3055</v>
      </c>
      <c r="G12" s="4">
        <v>2080</v>
      </c>
      <c r="H12" s="5"/>
      <c r="I12" s="6">
        <f t="shared" si="3"/>
        <v>17.383797691187922</v>
      </c>
      <c r="J12" s="6">
        <f t="shared" si="3"/>
        <v>20.586253369272235</v>
      </c>
      <c r="K12" s="6">
        <f t="shared" si="3"/>
        <v>14.15062249132594</v>
      </c>
      <c r="M12">
        <v>7</v>
      </c>
      <c r="N12" s="12">
        <v>9132</v>
      </c>
      <c r="O12" s="12">
        <v>4771</v>
      </c>
      <c r="P12" s="12">
        <v>4361</v>
      </c>
      <c r="R12" s="16">
        <f>N$21+N$31+N$41+N$51</f>
        <v>23473</v>
      </c>
      <c r="S12" s="16">
        <f xml:space="preserve"> N$31+N$41+N$51+N$61</f>
        <v>17244</v>
      </c>
      <c r="T12">
        <v>8</v>
      </c>
      <c r="U12">
        <v>2</v>
      </c>
      <c r="V12">
        <f t="shared" si="0"/>
        <v>222272</v>
      </c>
      <c r="W12" s="19">
        <f t="shared" si="1"/>
        <v>10.848018803649063</v>
      </c>
      <c r="X12" s="20">
        <f t="shared" si="2"/>
        <v>0.84801880364906346</v>
      </c>
    </row>
    <row r="13" spans="1:24" x14ac:dyDescent="0.25">
      <c r="A13" s="3" t="s">
        <v>44</v>
      </c>
      <c r="B13" s="3">
        <v>25626</v>
      </c>
      <c r="C13" s="3">
        <v>13106</v>
      </c>
      <c r="D13" s="3">
        <v>12520</v>
      </c>
      <c r="E13" s="4">
        <v>2991</v>
      </c>
      <c r="F13" s="4">
        <v>1694</v>
      </c>
      <c r="G13" s="4">
        <v>1297</v>
      </c>
      <c r="H13" s="5"/>
      <c r="I13" s="6">
        <f t="shared" si="3"/>
        <v>11.671739639428704</v>
      </c>
      <c r="J13" s="6">
        <f t="shared" si="3"/>
        <v>12.925377689607814</v>
      </c>
      <c r="K13" s="6">
        <f t="shared" si="3"/>
        <v>10.359424920127795</v>
      </c>
      <c r="M13">
        <v>8</v>
      </c>
      <c r="N13" s="12">
        <v>9041</v>
      </c>
      <c r="O13" s="12">
        <v>4657</v>
      </c>
      <c r="P13" s="12">
        <v>4384</v>
      </c>
      <c r="R13" s="16">
        <f>N$22+N$32+N$42+N$52</f>
        <v>23149</v>
      </c>
      <c r="S13" s="16">
        <f xml:space="preserve"> N$32+N$42+N$52+N$62</f>
        <v>17073</v>
      </c>
      <c r="T13">
        <v>9</v>
      </c>
      <c r="U13">
        <v>1</v>
      </c>
      <c r="V13">
        <f t="shared" si="0"/>
        <v>225414</v>
      </c>
      <c r="W13" s="19">
        <f t="shared" si="1"/>
        <v>11.001364592057254</v>
      </c>
      <c r="X13" s="20">
        <f t="shared" si="2"/>
        <v>1.0013645920572536</v>
      </c>
    </row>
    <row r="14" spans="1:24" x14ac:dyDescent="0.25">
      <c r="A14" s="3" t="s">
        <v>45</v>
      </c>
      <c r="B14" s="3">
        <v>20075</v>
      </c>
      <c r="C14" s="3">
        <v>10118</v>
      </c>
      <c r="D14" s="3">
        <v>9957</v>
      </c>
      <c r="E14" s="4">
        <v>1674</v>
      </c>
      <c r="F14" s="4">
        <v>896</v>
      </c>
      <c r="G14" s="4">
        <v>778</v>
      </c>
      <c r="H14" s="5"/>
      <c r="I14" s="6">
        <f t="shared" si="3"/>
        <v>8.338729763387299</v>
      </c>
      <c r="J14" s="6">
        <f t="shared" si="3"/>
        <v>8.8555050405218427</v>
      </c>
      <c r="K14" s="6">
        <f t="shared" si="3"/>
        <v>7.8135984734357731</v>
      </c>
      <c r="M14">
        <v>9</v>
      </c>
      <c r="N14" s="12">
        <v>9697</v>
      </c>
      <c r="O14" s="12">
        <v>5068</v>
      </c>
      <c r="P14" s="12">
        <v>4629</v>
      </c>
      <c r="R14" s="16">
        <f>N$23+N$33+N$43+N$53</f>
        <v>21649</v>
      </c>
      <c r="S14" s="16">
        <f xml:space="preserve"> N$33+N$43+N$53+N$63</f>
        <v>16077</v>
      </c>
      <c r="T14">
        <v>10</v>
      </c>
      <c r="U14">
        <v>0</v>
      </c>
      <c r="V14">
        <f t="shared" si="0"/>
        <v>216490</v>
      </c>
      <c r="W14" s="19">
        <f t="shared" si="1"/>
        <v>10.565827413268364</v>
      </c>
      <c r="X14" s="20">
        <f t="shared" si="2"/>
        <v>0.56582741326836405</v>
      </c>
    </row>
    <row r="15" spans="1:24" x14ac:dyDescent="0.25">
      <c r="A15" s="3" t="s">
        <v>46</v>
      </c>
      <c r="B15" s="3">
        <v>17073</v>
      </c>
      <c r="C15" s="3">
        <v>8639</v>
      </c>
      <c r="D15" s="3">
        <v>8434</v>
      </c>
      <c r="E15" s="4">
        <v>1118</v>
      </c>
      <c r="F15" s="4">
        <v>630</v>
      </c>
      <c r="G15" s="4">
        <v>488</v>
      </c>
      <c r="H15" s="5"/>
      <c r="I15" s="6">
        <f t="shared" si="3"/>
        <v>6.5483511977976914</v>
      </c>
      <c r="J15" s="6">
        <f t="shared" si="3"/>
        <v>7.2925107072577848</v>
      </c>
      <c r="K15" s="6">
        <f t="shared" si="3"/>
        <v>5.7861038653070906</v>
      </c>
      <c r="M15">
        <v>10</v>
      </c>
      <c r="N15" s="12">
        <v>9425</v>
      </c>
      <c r="O15" s="12">
        <v>4897</v>
      </c>
      <c r="P15" s="12">
        <v>4528</v>
      </c>
      <c r="R15" s="16"/>
      <c r="S15" s="16"/>
      <c r="V15">
        <f>SUM(V5:V14)</f>
        <v>2048964</v>
      </c>
      <c r="W15">
        <f>SUM(W5:W14)</f>
        <v>100.00000000000001</v>
      </c>
      <c r="X15" s="20">
        <f>SUM(X5:X14)</f>
        <v>11.529553471900922</v>
      </c>
    </row>
    <row r="16" spans="1:24" x14ac:dyDescent="0.25">
      <c r="A16" t="s">
        <v>47</v>
      </c>
      <c r="B16">
        <v>13550</v>
      </c>
      <c r="C16">
        <v>6728</v>
      </c>
      <c r="D16">
        <v>6822</v>
      </c>
      <c r="E16">
        <v>828</v>
      </c>
      <c r="F16">
        <v>439</v>
      </c>
      <c r="G16">
        <v>389</v>
      </c>
      <c r="H16" s="7"/>
      <c r="I16" s="6">
        <f>SUM(I8:I14)*5</f>
        <v>1663.8527701707317</v>
      </c>
      <c r="J16" s="6">
        <f>SUM(J8:J14)*5</f>
        <v>1818.1441048649174</v>
      </c>
      <c r="K16" s="6">
        <f>SUM(K8:K14)*5</f>
        <v>1506.9056531581446</v>
      </c>
      <c r="M16">
        <v>11</v>
      </c>
      <c r="N16" s="12">
        <v>9509</v>
      </c>
      <c r="O16" s="12">
        <v>4973</v>
      </c>
      <c r="P16" s="12">
        <v>4536</v>
      </c>
      <c r="R16" s="16"/>
      <c r="S16" s="16"/>
      <c r="X16" s="20">
        <f>X$15/2</f>
        <v>5.7647767359504609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9646</v>
      </c>
      <c r="O17" s="12">
        <v>4946</v>
      </c>
      <c r="P17" s="12">
        <v>4700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3163.8527701707317</v>
      </c>
      <c r="J18" s="6">
        <f>J16+1500</f>
        <v>3318.1441048649176</v>
      </c>
      <c r="K18" s="6">
        <f>K16+1500</f>
        <v>3006.9056531581446</v>
      </c>
      <c r="M18">
        <v>13</v>
      </c>
      <c r="N18" s="12">
        <v>9315</v>
      </c>
      <c r="O18" s="12">
        <v>4818</v>
      </c>
      <c r="P18" s="12">
        <v>4497</v>
      </c>
      <c r="Q18" s="3" t="s">
        <v>161</v>
      </c>
      <c r="R18" s="15">
        <f>X33</f>
        <v>5.6997666961115376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8990</v>
      </c>
      <c r="O19" s="12">
        <v>4601</v>
      </c>
      <c r="P19" s="12">
        <v>4389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8.338729763387299</v>
      </c>
      <c r="J20" s="6">
        <f t="shared" si="4"/>
        <v>8.8555050405218427</v>
      </c>
      <c r="K20" s="6">
        <f t="shared" si="4"/>
        <v>7.8135984734357731</v>
      </c>
      <c r="M20">
        <v>15</v>
      </c>
      <c r="N20" s="12">
        <v>8789</v>
      </c>
      <c r="O20" s="12">
        <v>4424</v>
      </c>
      <c r="P20" s="12">
        <v>4365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6.5483511977976914</v>
      </c>
      <c r="J21" s="6">
        <f t="shared" si="4"/>
        <v>7.2925107072577848</v>
      </c>
      <c r="K21" s="6">
        <f t="shared" si="4"/>
        <v>5.7861038653070906</v>
      </c>
      <c r="M21">
        <v>16</v>
      </c>
      <c r="N21" s="12">
        <v>8489</v>
      </c>
      <c r="O21" s="12">
        <v>4314</v>
      </c>
      <c r="P21" s="12">
        <v>4175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7.4435404805924952</v>
      </c>
      <c r="J22" s="8">
        <f>(J20+J21)/2</f>
        <v>8.0740078738898138</v>
      </c>
      <c r="K22" s="8">
        <f>(K20+K21)/2</f>
        <v>6.7998511693714319</v>
      </c>
      <c r="M22">
        <v>17</v>
      </c>
      <c r="N22" s="12">
        <v>8221</v>
      </c>
      <c r="O22" s="12">
        <v>4286</v>
      </c>
      <c r="P22" s="12">
        <v>3935</v>
      </c>
      <c r="R22" s="16">
        <f>O$24+O$34+O$44+O$54</f>
        <v>11184</v>
      </c>
      <c r="S22" s="16">
        <f xml:space="preserve"> O$34+O$44+O$54+O$64</f>
        <v>8439</v>
      </c>
      <c r="T22">
        <v>1</v>
      </c>
      <c r="U22">
        <v>9</v>
      </c>
      <c r="V22">
        <f>R22*T22+S22*U22</f>
        <v>87135</v>
      </c>
      <c r="W22" s="19">
        <f>(V22/V$32)*100</f>
        <v>8.4212652531840089</v>
      </c>
      <c r="X22" s="20">
        <f>ABS(W22-10)</f>
        <v>1.5787347468159911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7570</v>
      </c>
      <c r="O23" s="12">
        <v>3885</v>
      </c>
      <c r="P23" s="12">
        <v>3685</v>
      </c>
      <c r="R23" s="16">
        <f>O$25+O$35+O$45+O$55</f>
        <v>10229</v>
      </c>
      <c r="S23" s="16">
        <f xml:space="preserve"> O$35+O$45+O$55+O$65</f>
        <v>7675</v>
      </c>
      <c r="T23">
        <v>2</v>
      </c>
      <c r="U23">
        <v>8</v>
      </c>
      <c r="V23">
        <f t="shared" ref="V23:V31" si="5">R23*T23+S23*U23</f>
        <v>81858</v>
      </c>
      <c r="W23" s="19">
        <f t="shared" ref="W23:W31" si="6">(V23/V$32)*100</f>
        <v>7.9112633395895626</v>
      </c>
      <c r="X23" s="20">
        <f t="shared" ref="X23:X31" si="7">ABS(W23-10)</f>
        <v>2.0887366604104374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372.17702402962476</v>
      </c>
      <c r="J24" s="8">
        <f>J22*50</f>
        <v>403.70039369449069</v>
      </c>
      <c r="K24" s="8">
        <f>K22*50</f>
        <v>339.99255846857159</v>
      </c>
      <c r="M24">
        <v>19</v>
      </c>
      <c r="N24" s="12">
        <v>7367</v>
      </c>
      <c r="O24" s="12">
        <v>3816</v>
      </c>
      <c r="P24" s="12">
        <v>3551</v>
      </c>
      <c r="R24" s="16">
        <f>O$26+O$36+O$46+O$56</f>
        <v>10270</v>
      </c>
      <c r="S24" s="16">
        <f xml:space="preserve"> O$36+O$46+O$56+O$66</f>
        <v>7376</v>
      </c>
      <c r="T24">
        <v>3</v>
      </c>
      <c r="U24">
        <v>7</v>
      </c>
      <c r="V24">
        <f t="shared" si="5"/>
        <v>82442</v>
      </c>
      <c r="W24" s="19">
        <f t="shared" si="6"/>
        <v>7.9677047111148909</v>
      </c>
      <c r="X24" s="20">
        <f t="shared" si="7"/>
        <v>2.0322952888851091</v>
      </c>
    </row>
    <row r="25" spans="1:24" x14ac:dyDescent="0.25">
      <c r="I25" s="1"/>
      <c r="J25" s="1"/>
      <c r="K25" s="1"/>
      <c r="M25">
        <v>20</v>
      </c>
      <c r="N25" s="12">
        <v>6981</v>
      </c>
      <c r="O25" s="12">
        <v>3530</v>
      </c>
      <c r="P25" s="12">
        <v>3451</v>
      </c>
      <c r="R25" s="16">
        <f>O$17+O$27+O$37+O$47</f>
        <v>13328</v>
      </c>
      <c r="S25" s="16">
        <f xml:space="preserve"> O$27+ O$37+O$47+O$57</f>
        <v>9604</v>
      </c>
      <c r="T25">
        <v>4</v>
      </c>
      <c r="U25">
        <v>6</v>
      </c>
      <c r="V25">
        <f t="shared" si="5"/>
        <v>110936</v>
      </c>
      <c r="W25" s="19">
        <f t="shared" si="6"/>
        <v>10.721541081393484</v>
      </c>
      <c r="X25" s="20">
        <f t="shared" si="7"/>
        <v>0.72154108139348416</v>
      </c>
    </row>
    <row r="26" spans="1:24" x14ac:dyDescent="0.25">
      <c r="H26" s="7" t="s">
        <v>30</v>
      </c>
      <c r="I26" s="1">
        <f>I18-I24</f>
        <v>2791.6757461411071</v>
      </c>
      <c r="J26" s="1">
        <f>J18-J24</f>
        <v>2914.4437111704269</v>
      </c>
      <c r="K26" s="1">
        <f>K18-K24</f>
        <v>2666.913094689573</v>
      </c>
      <c r="M26">
        <v>21</v>
      </c>
      <c r="N26" s="12">
        <v>7136</v>
      </c>
      <c r="O26" s="12">
        <v>3725</v>
      </c>
      <c r="P26" s="12">
        <v>3411</v>
      </c>
      <c r="R26" s="16">
        <f>O$18+O$28+O$38+O$48</f>
        <v>13086</v>
      </c>
      <c r="S26" s="16">
        <f xml:space="preserve"> O$28+O$38+O$48+O$58</f>
        <v>9626</v>
      </c>
      <c r="T26">
        <v>5</v>
      </c>
      <c r="U26">
        <v>5</v>
      </c>
      <c r="V26">
        <f t="shared" si="5"/>
        <v>113560</v>
      </c>
      <c r="W26" s="19">
        <f t="shared" si="6"/>
        <v>10.975140668520984</v>
      </c>
      <c r="X26" s="20">
        <f t="shared" si="7"/>
        <v>0.97514066852098402</v>
      </c>
    </row>
    <row r="27" spans="1:24" x14ac:dyDescent="0.25">
      <c r="I27" s="1"/>
      <c r="J27" s="1"/>
      <c r="K27" s="1"/>
      <c r="M27">
        <v>22</v>
      </c>
      <c r="N27" s="12">
        <v>6736</v>
      </c>
      <c r="O27" s="12">
        <v>3357</v>
      </c>
      <c r="P27" s="12">
        <v>3379</v>
      </c>
      <c r="R27" s="16">
        <f>O$19+O$29+O$39+O$49</f>
        <v>12277</v>
      </c>
      <c r="S27" s="16">
        <f xml:space="preserve"> O$29+O$39+O$49+O$59</f>
        <v>8959</v>
      </c>
      <c r="T27">
        <v>6</v>
      </c>
      <c r="U27">
        <v>4</v>
      </c>
      <c r="V27">
        <f t="shared" si="5"/>
        <v>109498</v>
      </c>
      <c r="W27" s="19">
        <f t="shared" si="6"/>
        <v>10.582563868630775</v>
      </c>
      <c r="X27" s="20">
        <f t="shared" si="7"/>
        <v>0.58256386863077481</v>
      </c>
    </row>
    <row r="28" spans="1:24" x14ac:dyDescent="0.25">
      <c r="H28" s="7" t="s">
        <v>31</v>
      </c>
      <c r="I28" s="1">
        <f>100-I22</f>
        <v>92.556459519407511</v>
      </c>
      <c r="J28" s="1">
        <f>100-J22</f>
        <v>91.925992126110188</v>
      </c>
      <c r="K28" s="1">
        <f>100-K22</f>
        <v>93.200148830628564</v>
      </c>
      <c r="M28">
        <v>23</v>
      </c>
      <c r="N28" s="12">
        <v>6732</v>
      </c>
      <c r="O28" s="12">
        <v>3411</v>
      </c>
      <c r="P28" s="12">
        <v>3321</v>
      </c>
      <c r="R28" s="16">
        <f>O$20+O$30+O$40+O$50</f>
        <v>12269</v>
      </c>
      <c r="S28" s="16">
        <f xml:space="preserve"> O$30+O$40+O$50+O$60</f>
        <v>9268</v>
      </c>
      <c r="T28">
        <v>7</v>
      </c>
      <c r="U28">
        <v>3</v>
      </c>
      <c r="V28">
        <f t="shared" si="5"/>
        <v>113687</v>
      </c>
      <c r="W28" s="19">
        <f t="shared" si="6"/>
        <v>10.98741473390406</v>
      </c>
      <c r="X28" s="20">
        <f t="shared" si="7"/>
        <v>0.98741473390406043</v>
      </c>
    </row>
    <row r="29" spans="1:24" x14ac:dyDescent="0.25">
      <c r="I29" s="1"/>
      <c r="J29" s="1"/>
      <c r="K29" s="1"/>
      <c r="M29">
        <v>24</v>
      </c>
      <c r="N29" s="12">
        <v>6053</v>
      </c>
      <c r="O29" s="12">
        <v>2979</v>
      </c>
      <c r="P29" s="12">
        <v>3074</v>
      </c>
      <c r="R29" s="16">
        <f>O$21+O$31+O$41+O$51</f>
        <v>11826</v>
      </c>
      <c r="S29" s="16">
        <f xml:space="preserve"> O$31+O$41+O$51+O$61</f>
        <v>8610</v>
      </c>
      <c r="T29">
        <v>8</v>
      </c>
      <c r="U29">
        <v>2</v>
      </c>
      <c r="V29">
        <f t="shared" si="5"/>
        <v>111828</v>
      </c>
      <c r="W29" s="19">
        <f t="shared" si="6"/>
        <v>10.807749477627375</v>
      </c>
      <c r="X29" s="20">
        <f t="shared" si="7"/>
        <v>0.80774947762737526</v>
      </c>
    </row>
    <row r="30" spans="1:24" x14ac:dyDescent="0.25">
      <c r="C30" t="s">
        <v>32</v>
      </c>
      <c r="H30" s="9" t="s">
        <v>33</v>
      </c>
      <c r="I30" s="10">
        <f>I26/I28</f>
        <v>30.161868341082563</v>
      </c>
      <c r="J30" s="10">
        <f>J26/J28</f>
        <v>31.704239940888527</v>
      </c>
      <c r="K30" s="10">
        <f>K26/K28</f>
        <v>28.614901672915995</v>
      </c>
      <c r="M30">
        <v>25</v>
      </c>
      <c r="N30" s="12">
        <v>6266</v>
      </c>
      <c r="O30" s="12">
        <v>3209</v>
      </c>
      <c r="P30" s="12">
        <v>3057</v>
      </c>
      <c r="R30" s="16">
        <f>O$22+O$32+O$42+O$52</f>
        <v>11764</v>
      </c>
      <c r="S30" s="16">
        <f xml:space="preserve"> O$32+O$42+O$52+O$62</f>
        <v>8512</v>
      </c>
      <c r="T30">
        <v>9</v>
      </c>
      <c r="U30">
        <v>1</v>
      </c>
      <c r="V30">
        <f t="shared" si="5"/>
        <v>114388</v>
      </c>
      <c r="W30" s="19">
        <f t="shared" si="6"/>
        <v>11.055163708971278</v>
      </c>
      <c r="X30" s="20">
        <f t="shared" si="7"/>
        <v>1.0551637089712784</v>
      </c>
    </row>
    <row r="31" spans="1:24" x14ac:dyDescent="0.25">
      <c r="M31">
        <v>26</v>
      </c>
      <c r="N31" s="12">
        <v>6296</v>
      </c>
      <c r="O31" s="12">
        <v>3120</v>
      </c>
      <c r="P31" s="12">
        <v>3176</v>
      </c>
      <c r="R31" s="16">
        <f>O$23+O$33+O$43+O$53</f>
        <v>10937</v>
      </c>
      <c r="S31" s="16">
        <f xml:space="preserve"> O$33+O$43+O$53+O$63</f>
        <v>8043</v>
      </c>
      <c r="T31">
        <v>10</v>
      </c>
      <c r="U31">
        <v>0</v>
      </c>
      <c r="V31">
        <f t="shared" si="5"/>
        <v>109370</v>
      </c>
      <c r="W31" s="19">
        <f t="shared" si="6"/>
        <v>10.57019315706358</v>
      </c>
      <c r="X31" s="20">
        <f t="shared" si="7"/>
        <v>0.57019315706357965</v>
      </c>
    </row>
    <row r="32" spans="1:24" x14ac:dyDescent="0.25">
      <c r="M32">
        <v>27</v>
      </c>
      <c r="N32" s="12">
        <v>6351</v>
      </c>
      <c r="O32" s="12">
        <v>3164</v>
      </c>
      <c r="P32" s="12">
        <v>3187</v>
      </c>
      <c r="R32" s="16"/>
      <c r="S32" s="16"/>
      <c r="V32">
        <f>SUM(V22:V31)</f>
        <v>1034702</v>
      </c>
      <c r="W32">
        <f>SUM(W22:W31)</f>
        <v>100.00000000000001</v>
      </c>
      <c r="X32" s="20">
        <f>SUM(X22:X31)</f>
        <v>11.399533392223075</v>
      </c>
    </row>
    <row r="33" spans="13:24" x14ac:dyDescent="0.25">
      <c r="M33">
        <v>28</v>
      </c>
      <c r="N33" s="12">
        <v>5876</v>
      </c>
      <c r="O33" s="12">
        <v>2846</v>
      </c>
      <c r="P33" s="12">
        <v>3030</v>
      </c>
      <c r="R33" s="16"/>
      <c r="S33" s="16"/>
      <c r="X33" s="20">
        <f>X$32/2</f>
        <v>5.6997666961115376</v>
      </c>
    </row>
    <row r="34" spans="13:24" x14ac:dyDescent="0.25">
      <c r="M34">
        <v>29</v>
      </c>
      <c r="N34" s="12">
        <v>6250</v>
      </c>
      <c r="O34" s="12">
        <v>3171</v>
      </c>
      <c r="P34" s="12">
        <v>3079</v>
      </c>
      <c r="R34" s="16"/>
      <c r="S34" s="16"/>
    </row>
    <row r="35" spans="13:24" x14ac:dyDescent="0.25">
      <c r="M35">
        <v>30</v>
      </c>
      <c r="N35" s="12">
        <v>6112</v>
      </c>
      <c r="O35" s="12">
        <v>3074</v>
      </c>
      <c r="P35" s="12">
        <v>3038</v>
      </c>
      <c r="Q35" s="3" t="s">
        <v>162</v>
      </c>
      <c r="R35" s="15">
        <f>X50</f>
        <v>5.831096896068277</v>
      </c>
      <c r="S35" s="16"/>
    </row>
    <row r="36" spans="13:24" x14ac:dyDescent="0.25">
      <c r="M36">
        <v>31</v>
      </c>
      <c r="N36" s="12">
        <v>6061</v>
      </c>
      <c r="O36" s="12">
        <v>3046</v>
      </c>
      <c r="P36" s="12">
        <v>3015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6110</v>
      </c>
      <c r="O37" s="12">
        <v>3035</v>
      </c>
      <c r="P37" s="12">
        <v>3075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5795</v>
      </c>
      <c r="O38" s="12">
        <v>2912</v>
      </c>
      <c r="P38" s="12">
        <v>2883</v>
      </c>
      <c r="R38" s="16"/>
      <c r="S38" s="16"/>
    </row>
    <row r="39" spans="13:24" x14ac:dyDescent="0.25">
      <c r="M39">
        <v>34</v>
      </c>
      <c r="N39" s="12">
        <v>5461</v>
      </c>
      <c r="O39" s="12">
        <v>2773</v>
      </c>
      <c r="P39" s="12">
        <v>2688</v>
      </c>
      <c r="R39" s="16">
        <f>P$24+P$34+P$44+P$54</f>
        <v>10622</v>
      </c>
      <c r="S39" s="16">
        <f xml:space="preserve"> P$34+P$44+P$54+P$64</f>
        <v>8263</v>
      </c>
      <c r="T39">
        <v>1</v>
      </c>
      <c r="U39">
        <v>9</v>
      </c>
      <c r="V39">
        <f>R39*T39+S39*U39</f>
        <v>84989</v>
      </c>
      <c r="W39" s="19">
        <f>(V39/V$49)*100</f>
        <v>8.3793930956695597</v>
      </c>
      <c r="X39" s="20">
        <f>ABS(W39-10)</f>
        <v>1.6206069043304403</v>
      </c>
    </row>
    <row r="40" spans="13:24" x14ac:dyDescent="0.25">
      <c r="M40">
        <v>35</v>
      </c>
      <c r="N40" s="12">
        <v>5599</v>
      </c>
      <c r="O40" s="12">
        <v>2879</v>
      </c>
      <c r="P40" s="12">
        <v>2720</v>
      </c>
      <c r="R40" s="16">
        <f>P$25+P$35+P$45+P$55</f>
        <v>10089</v>
      </c>
      <c r="S40" s="16">
        <f xml:space="preserve"> P$35+P$45+P$55+P$65</f>
        <v>7604</v>
      </c>
      <c r="T40">
        <v>2</v>
      </c>
      <c r="U40">
        <v>8</v>
      </c>
      <c r="V40">
        <f t="shared" ref="V40:V48" si="8">R40*T40+S40*U40</f>
        <v>81010</v>
      </c>
      <c r="W40" s="19">
        <f t="shared" ref="W40:W48" si="9">(V40/V$49)*100</f>
        <v>7.9870881488215071</v>
      </c>
      <c r="X40" s="20">
        <f t="shared" ref="X40:X48" si="10">ABS(W40-10)</f>
        <v>2.0129118511784929</v>
      </c>
    </row>
    <row r="41" spans="13:24" x14ac:dyDescent="0.25">
      <c r="M41">
        <v>36</v>
      </c>
      <c r="N41" s="12">
        <v>5323</v>
      </c>
      <c r="O41" s="12">
        <v>2697</v>
      </c>
      <c r="P41" s="12">
        <v>2626</v>
      </c>
      <c r="R41" s="16">
        <f>P$26+P$36+P$46+P$56</f>
        <v>9719</v>
      </c>
      <c r="S41" s="16">
        <f xml:space="preserve"> P$36+P$46+P$56+P$66</f>
        <v>7140</v>
      </c>
      <c r="T41">
        <v>3</v>
      </c>
      <c r="U41">
        <v>7</v>
      </c>
      <c r="V41">
        <f t="shared" si="8"/>
        <v>79137</v>
      </c>
      <c r="W41" s="19">
        <f t="shared" si="9"/>
        <v>7.8024218594406571</v>
      </c>
      <c r="X41" s="20">
        <f t="shared" si="10"/>
        <v>2.1975781405593429</v>
      </c>
    </row>
    <row r="42" spans="13:24" x14ac:dyDescent="0.25">
      <c r="M42">
        <v>37</v>
      </c>
      <c r="N42" s="12">
        <v>5117</v>
      </c>
      <c r="O42" s="12">
        <v>2579</v>
      </c>
      <c r="P42" s="12">
        <v>2538</v>
      </c>
      <c r="R42" s="16">
        <f>P$17+P$27+P$37+P$47</f>
        <v>13310</v>
      </c>
      <c r="S42" s="16">
        <f xml:space="preserve"> P$27+ P$37+P$47+P$57</f>
        <v>9894</v>
      </c>
      <c r="T42">
        <v>4</v>
      </c>
      <c r="U42">
        <v>6</v>
      </c>
      <c r="V42">
        <f t="shared" si="8"/>
        <v>112604</v>
      </c>
      <c r="W42" s="19">
        <f t="shared" si="9"/>
        <v>11.102062386247342</v>
      </c>
      <c r="X42" s="20">
        <f t="shared" si="10"/>
        <v>1.1020623862473418</v>
      </c>
    </row>
    <row r="43" spans="13:24" x14ac:dyDescent="0.25">
      <c r="M43">
        <v>38</v>
      </c>
      <c r="N43" s="12">
        <v>4798</v>
      </c>
      <c r="O43" s="12">
        <v>2512</v>
      </c>
      <c r="P43" s="12">
        <v>2286</v>
      </c>
      <c r="R43" s="16">
        <f>P$18+P$28+P$38+P$48</f>
        <v>12727</v>
      </c>
      <c r="S43" s="16">
        <f xml:space="preserve"> P$28+P$38+P$48+P$58</f>
        <v>9633</v>
      </c>
      <c r="T43">
        <v>5</v>
      </c>
      <c r="U43">
        <v>5</v>
      </c>
      <c r="V43">
        <f t="shared" si="8"/>
        <v>111800</v>
      </c>
      <c r="W43" s="19">
        <f t="shared" si="9"/>
        <v>11.022792927271258</v>
      </c>
      <c r="X43" s="20">
        <f t="shared" si="10"/>
        <v>1.0227929272712579</v>
      </c>
    </row>
    <row r="44" spans="13:24" x14ac:dyDescent="0.25">
      <c r="M44">
        <v>39</v>
      </c>
      <c r="N44" s="12">
        <v>4789</v>
      </c>
      <c r="O44" s="12">
        <v>2439</v>
      </c>
      <c r="P44" s="12">
        <v>2350</v>
      </c>
      <c r="R44" s="16">
        <f>P$19+P$29+P$39+P$49</f>
        <v>11950</v>
      </c>
      <c r="S44" s="16">
        <f xml:space="preserve"> P$29+P$39+P$49+P$59</f>
        <v>8779</v>
      </c>
      <c r="T44">
        <v>6</v>
      </c>
      <c r="U44">
        <v>4</v>
      </c>
      <c r="V44">
        <f t="shared" si="8"/>
        <v>106816</v>
      </c>
      <c r="W44" s="19">
        <f t="shared" si="9"/>
        <v>10.531401156703101</v>
      </c>
      <c r="X44" s="20">
        <f t="shared" si="10"/>
        <v>0.53140115670310095</v>
      </c>
    </row>
    <row r="45" spans="13:24" x14ac:dyDescent="0.25">
      <c r="M45">
        <v>40</v>
      </c>
      <c r="N45" s="12">
        <v>4173</v>
      </c>
      <c r="O45" s="12">
        <v>2163</v>
      </c>
      <c r="P45" s="12">
        <v>2010</v>
      </c>
      <c r="R45" s="16">
        <f>P$20+P$30+P$40+P$50</f>
        <v>11828</v>
      </c>
      <c r="S45" s="16">
        <f xml:space="preserve"> P$30+P$40+P$50+P$60</f>
        <v>8840</v>
      </c>
      <c r="T45">
        <v>7</v>
      </c>
      <c r="U45">
        <v>3</v>
      </c>
      <c r="V45">
        <f t="shared" si="8"/>
        <v>109316</v>
      </c>
      <c r="W45" s="19">
        <f t="shared" si="9"/>
        <v>10.777885792822762</v>
      </c>
      <c r="X45" s="20">
        <f t="shared" si="10"/>
        <v>0.7778857928227616</v>
      </c>
    </row>
    <row r="46" spans="13:24" x14ac:dyDescent="0.25">
      <c r="M46">
        <v>41</v>
      </c>
      <c r="N46" s="12">
        <v>4062</v>
      </c>
      <c r="O46" s="12">
        <v>2096</v>
      </c>
      <c r="P46" s="12">
        <v>1966</v>
      </c>
      <c r="R46" s="16">
        <f>P$21+P$31+P$41+P$51</f>
        <v>11647</v>
      </c>
      <c r="S46" s="16">
        <f xml:space="preserve"> P$31+P$41+P$51+P$61</f>
        <v>8634</v>
      </c>
      <c r="T46">
        <v>8</v>
      </c>
      <c r="U46">
        <v>2</v>
      </c>
      <c r="V46">
        <f t="shared" si="8"/>
        <v>110444</v>
      </c>
      <c r="W46" s="19">
        <f t="shared" si="9"/>
        <v>10.889099660639953</v>
      </c>
      <c r="X46" s="20">
        <f t="shared" si="10"/>
        <v>0.88909966063995327</v>
      </c>
    </row>
    <row r="47" spans="13:24" x14ac:dyDescent="0.25">
      <c r="M47">
        <v>42</v>
      </c>
      <c r="N47" s="12">
        <v>4146</v>
      </c>
      <c r="O47" s="12">
        <v>1990</v>
      </c>
      <c r="P47" s="12">
        <v>2156</v>
      </c>
      <c r="R47" s="16">
        <f>P$22+P$32+P$42+P$52</f>
        <v>11385</v>
      </c>
      <c r="S47" s="16">
        <f xml:space="preserve"> P$32+P$42+P$52+P$62</f>
        <v>8561</v>
      </c>
      <c r="T47">
        <v>9</v>
      </c>
      <c r="U47">
        <v>1</v>
      </c>
      <c r="V47">
        <f t="shared" si="8"/>
        <v>111026</v>
      </c>
      <c r="W47" s="19">
        <f t="shared" si="9"/>
        <v>10.946481283928611</v>
      </c>
      <c r="X47" s="20">
        <f t="shared" si="10"/>
        <v>0.94648128392861075</v>
      </c>
    </row>
    <row r="48" spans="13:24" x14ac:dyDescent="0.25">
      <c r="M48">
        <v>43</v>
      </c>
      <c r="N48" s="12">
        <v>3971</v>
      </c>
      <c r="O48" s="12">
        <v>1945</v>
      </c>
      <c r="P48" s="12">
        <v>2026</v>
      </c>
      <c r="R48" s="16">
        <f>P$23+P$33+P$43+P$53</f>
        <v>10712</v>
      </c>
      <c r="S48" s="16">
        <f xml:space="preserve"> P$33+P$43+P$53+P$63</f>
        <v>8034</v>
      </c>
      <c r="T48">
        <v>10</v>
      </c>
      <c r="U48">
        <v>0</v>
      </c>
      <c r="V48">
        <f t="shared" si="8"/>
        <v>107120</v>
      </c>
      <c r="W48" s="19">
        <f t="shared" si="9"/>
        <v>10.561373688455252</v>
      </c>
      <c r="X48" s="20">
        <f t="shared" si="10"/>
        <v>0.5613736884552516</v>
      </c>
    </row>
    <row r="49" spans="13:24" x14ac:dyDescent="0.25">
      <c r="M49">
        <v>44</v>
      </c>
      <c r="N49" s="12">
        <v>3723</v>
      </c>
      <c r="O49" s="12">
        <v>1924</v>
      </c>
      <c r="P49" s="12">
        <v>1799</v>
      </c>
      <c r="R49" s="16"/>
      <c r="S49" s="16"/>
      <c r="V49">
        <f>SUM(V39:V48)</f>
        <v>1014262</v>
      </c>
      <c r="W49">
        <f>SUM(W39:W48)</f>
        <v>99.999999999999986</v>
      </c>
      <c r="X49" s="20">
        <f>SUM(X39:X48)</f>
        <v>11.662193792136554</v>
      </c>
    </row>
    <row r="50" spans="13:24" x14ac:dyDescent="0.25">
      <c r="M50">
        <v>45</v>
      </c>
      <c r="N50" s="12">
        <v>3443</v>
      </c>
      <c r="O50" s="12">
        <v>1757</v>
      </c>
      <c r="P50" s="12">
        <v>1686</v>
      </c>
      <c r="R50" s="16"/>
      <c r="S50" s="16"/>
      <c r="X50" s="20">
        <f>X$49/2</f>
        <v>5.831096896068277</v>
      </c>
    </row>
    <row r="51" spans="13:24" x14ac:dyDescent="0.25">
      <c r="M51">
        <v>46</v>
      </c>
      <c r="N51" s="12">
        <v>3365</v>
      </c>
      <c r="O51" s="12">
        <v>1695</v>
      </c>
      <c r="P51" s="12">
        <v>1670</v>
      </c>
      <c r="R51" s="16"/>
      <c r="S51" s="16"/>
    </row>
    <row r="52" spans="13:24" x14ac:dyDescent="0.25">
      <c r="M52">
        <v>47</v>
      </c>
      <c r="N52" s="12">
        <v>3460</v>
      </c>
      <c r="O52" s="12">
        <v>1735</v>
      </c>
      <c r="P52" s="12">
        <v>1725</v>
      </c>
      <c r="R52" s="16"/>
      <c r="S52" s="16"/>
    </row>
    <row r="53" spans="13:24" x14ac:dyDescent="0.25">
      <c r="M53">
        <v>48</v>
      </c>
      <c r="N53" s="12">
        <v>3405</v>
      </c>
      <c r="O53" s="12">
        <v>1694</v>
      </c>
      <c r="P53" s="12">
        <v>1711</v>
      </c>
      <c r="R53" s="16"/>
      <c r="S53" s="16"/>
    </row>
    <row r="54" spans="13:24" x14ac:dyDescent="0.25">
      <c r="M54">
        <v>49</v>
      </c>
      <c r="N54" s="12">
        <v>3400</v>
      </c>
      <c r="O54" s="12">
        <v>1758</v>
      </c>
      <c r="P54" s="12">
        <v>1642</v>
      </c>
      <c r="R54" s="16"/>
      <c r="S54" s="16"/>
    </row>
    <row r="55" spans="13:24" x14ac:dyDescent="0.25">
      <c r="M55">
        <v>50</v>
      </c>
      <c r="N55" s="12">
        <v>3052</v>
      </c>
      <c r="O55" s="12">
        <v>1462</v>
      </c>
      <c r="P55" s="12">
        <v>1590</v>
      </c>
      <c r="R55" s="16"/>
      <c r="S55" s="16"/>
    </row>
    <row r="56" spans="13:24" x14ac:dyDescent="0.25">
      <c r="M56">
        <v>51</v>
      </c>
      <c r="N56" s="12">
        <v>2730</v>
      </c>
      <c r="O56" s="12">
        <v>1403</v>
      </c>
      <c r="P56" s="12">
        <v>1327</v>
      </c>
      <c r="R56" s="16"/>
      <c r="S56" s="16"/>
    </row>
    <row r="57" spans="13:24" x14ac:dyDescent="0.25">
      <c r="M57">
        <v>52</v>
      </c>
      <c r="N57" s="12">
        <v>2506</v>
      </c>
      <c r="O57" s="12">
        <v>1222</v>
      </c>
      <c r="P57" s="12">
        <v>1284</v>
      </c>
      <c r="R57" s="16"/>
      <c r="S57" s="16"/>
    </row>
    <row r="58" spans="13:24" x14ac:dyDescent="0.25">
      <c r="M58">
        <v>53</v>
      </c>
      <c r="N58" s="12">
        <v>2761</v>
      </c>
      <c r="O58" s="12">
        <v>1358</v>
      </c>
      <c r="P58" s="12">
        <v>1403</v>
      </c>
      <c r="R58" s="16"/>
      <c r="S58" s="16"/>
    </row>
    <row r="59" spans="13:24" x14ac:dyDescent="0.25">
      <c r="M59">
        <v>54</v>
      </c>
      <c r="N59" s="12">
        <v>2501</v>
      </c>
      <c r="O59" s="12">
        <v>1283</v>
      </c>
      <c r="P59" s="12">
        <v>1218</v>
      </c>
      <c r="R59" s="16"/>
      <c r="S59" s="16"/>
    </row>
    <row r="60" spans="13:24" x14ac:dyDescent="0.25">
      <c r="M60">
        <v>55</v>
      </c>
      <c r="N60" s="12">
        <v>2800</v>
      </c>
      <c r="O60" s="12">
        <v>1423</v>
      </c>
      <c r="P60" s="12">
        <v>1377</v>
      </c>
      <c r="R60" s="16"/>
      <c r="S60" s="16"/>
    </row>
    <row r="61" spans="13:24" x14ac:dyDescent="0.25">
      <c r="M61">
        <v>56</v>
      </c>
      <c r="N61" s="12">
        <v>2260</v>
      </c>
      <c r="O61" s="12">
        <v>1098</v>
      </c>
      <c r="P61" s="12">
        <v>1162</v>
      </c>
      <c r="R61" s="16"/>
      <c r="S61" s="16"/>
    </row>
    <row r="62" spans="13:24" x14ac:dyDescent="0.25">
      <c r="M62">
        <v>57</v>
      </c>
      <c r="N62" s="12">
        <v>2145</v>
      </c>
      <c r="O62" s="12">
        <v>1034</v>
      </c>
      <c r="P62" s="12">
        <v>1111</v>
      </c>
      <c r="R62" s="16"/>
      <c r="S62" s="16"/>
    </row>
    <row r="63" spans="13:24" x14ac:dyDescent="0.25">
      <c r="M63">
        <v>58</v>
      </c>
      <c r="N63" s="12">
        <v>1998</v>
      </c>
      <c r="O63" s="12">
        <v>991</v>
      </c>
      <c r="P63" s="12">
        <v>1007</v>
      </c>
      <c r="R63" s="16"/>
      <c r="S63" s="16"/>
    </row>
    <row r="64" spans="13:24" x14ac:dyDescent="0.25">
      <c r="M64">
        <v>59</v>
      </c>
      <c r="N64" s="12">
        <v>2263</v>
      </c>
      <c r="O64" s="12">
        <v>1071</v>
      </c>
      <c r="P64" s="12">
        <v>1192</v>
      </c>
      <c r="R64" s="16"/>
      <c r="S64" s="16"/>
    </row>
    <row r="65" spans="13:19" x14ac:dyDescent="0.25">
      <c r="M65">
        <v>60</v>
      </c>
      <c r="N65" s="12">
        <v>1942</v>
      </c>
      <c r="O65" s="12">
        <v>976</v>
      </c>
      <c r="P65" s="12">
        <v>966</v>
      </c>
      <c r="R65" s="16"/>
      <c r="S65" s="16"/>
    </row>
    <row r="66" spans="13:19" x14ac:dyDescent="0.25">
      <c r="M66">
        <v>61</v>
      </c>
      <c r="N66" s="12">
        <v>1663</v>
      </c>
      <c r="O66" s="12">
        <v>831</v>
      </c>
      <c r="P66" s="12">
        <v>832</v>
      </c>
      <c r="R66" s="16"/>
      <c r="S66" s="16"/>
    </row>
    <row r="67" spans="13:19" x14ac:dyDescent="0.25">
      <c r="M67">
        <v>62</v>
      </c>
      <c r="N67" s="12">
        <v>1565</v>
      </c>
      <c r="O67" s="12">
        <v>750</v>
      </c>
      <c r="P67" s="12">
        <v>815</v>
      </c>
      <c r="R67" s="16"/>
      <c r="S67" s="16"/>
    </row>
    <row r="68" spans="13:19" x14ac:dyDescent="0.25">
      <c r="M68">
        <v>63</v>
      </c>
      <c r="N68" s="12">
        <v>1646</v>
      </c>
      <c r="O68" s="12">
        <v>798</v>
      </c>
      <c r="P68" s="12">
        <v>848</v>
      </c>
      <c r="R68" s="16"/>
      <c r="S68" s="16"/>
    </row>
    <row r="69" spans="13:19" x14ac:dyDescent="0.25">
      <c r="M69">
        <v>64</v>
      </c>
      <c r="N69" s="12">
        <v>1620</v>
      </c>
      <c r="O69" s="12">
        <v>793</v>
      </c>
      <c r="P69" s="12">
        <v>827</v>
      </c>
      <c r="R69" s="16"/>
      <c r="S69" s="16"/>
    </row>
    <row r="70" spans="13:19" x14ac:dyDescent="0.25">
      <c r="M70">
        <v>65</v>
      </c>
      <c r="N70" s="12">
        <v>1523</v>
      </c>
      <c r="O70" s="12">
        <v>756</v>
      </c>
      <c r="P70" s="12">
        <v>767</v>
      </c>
      <c r="R70" s="16"/>
      <c r="S70" s="16"/>
    </row>
    <row r="71" spans="13:19" x14ac:dyDescent="0.25">
      <c r="M71">
        <v>66</v>
      </c>
      <c r="N71" s="12">
        <v>1237</v>
      </c>
      <c r="O71" s="12">
        <v>635</v>
      </c>
      <c r="P71" s="12">
        <v>602</v>
      </c>
      <c r="R71" s="16"/>
      <c r="S71" s="16"/>
    </row>
    <row r="72" spans="13:19" x14ac:dyDescent="0.25">
      <c r="M72">
        <v>67</v>
      </c>
      <c r="N72" s="12">
        <v>1054</v>
      </c>
      <c r="O72" s="12">
        <v>487</v>
      </c>
      <c r="P72" s="12">
        <v>567</v>
      </c>
      <c r="R72" s="16"/>
      <c r="S72" s="16"/>
    </row>
    <row r="73" spans="13:19" x14ac:dyDescent="0.25">
      <c r="M73">
        <v>68</v>
      </c>
      <c r="N73" s="12">
        <v>903</v>
      </c>
      <c r="O73" s="12">
        <v>461</v>
      </c>
      <c r="P73" s="12">
        <v>442</v>
      </c>
      <c r="R73" s="16"/>
      <c r="S73" s="16"/>
    </row>
    <row r="74" spans="13:19" x14ac:dyDescent="0.25">
      <c r="M74" s="18">
        <v>69</v>
      </c>
      <c r="N74" s="12">
        <v>1178</v>
      </c>
      <c r="O74" s="12">
        <v>524</v>
      </c>
      <c r="P74" s="12">
        <v>654</v>
      </c>
      <c r="R74" s="16"/>
      <c r="S74" s="16"/>
    </row>
    <row r="75" spans="13:19" x14ac:dyDescent="0.25">
      <c r="M75">
        <v>70</v>
      </c>
      <c r="N75" s="12">
        <v>782</v>
      </c>
      <c r="O75" s="12">
        <v>392</v>
      </c>
      <c r="P75" s="12">
        <v>390</v>
      </c>
      <c r="R75" s="16"/>
      <c r="S75" s="16"/>
    </row>
    <row r="76" spans="13:19" x14ac:dyDescent="0.25">
      <c r="M76">
        <v>71</v>
      </c>
      <c r="N76" s="12">
        <v>868</v>
      </c>
      <c r="O76" s="12">
        <v>425</v>
      </c>
      <c r="P76" s="12">
        <v>443</v>
      </c>
      <c r="R76" s="16"/>
      <c r="S76" s="16"/>
    </row>
    <row r="77" spans="13:19" x14ac:dyDescent="0.25">
      <c r="M77">
        <v>72</v>
      </c>
      <c r="N77" s="12">
        <v>714</v>
      </c>
      <c r="O77" s="12">
        <v>332</v>
      </c>
      <c r="P77" s="12">
        <v>382</v>
      </c>
      <c r="R77" s="16"/>
      <c r="S77" s="16"/>
    </row>
    <row r="78" spans="13:19" x14ac:dyDescent="0.25">
      <c r="M78">
        <v>73</v>
      </c>
      <c r="N78" s="12">
        <v>689</v>
      </c>
      <c r="O78" s="12">
        <v>331</v>
      </c>
      <c r="P78" s="12">
        <v>358</v>
      </c>
      <c r="R78" s="16"/>
      <c r="S78" s="16"/>
    </row>
    <row r="79" spans="13:19" x14ac:dyDescent="0.25">
      <c r="M79">
        <v>74</v>
      </c>
      <c r="N79" s="12">
        <v>628</v>
      </c>
      <c r="O79" s="12">
        <v>279</v>
      </c>
      <c r="P79" s="12">
        <v>349</v>
      </c>
      <c r="R79" s="16"/>
      <c r="S79" s="16"/>
    </row>
    <row r="80" spans="13:19" x14ac:dyDescent="0.25">
      <c r="M80">
        <v>75</v>
      </c>
      <c r="N80" s="12">
        <v>687</v>
      </c>
      <c r="O80" s="12">
        <v>320</v>
      </c>
      <c r="P80" s="12">
        <v>367</v>
      </c>
      <c r="R80" s="16"/>
      <c r="S80" s="16"/>
    </row>
    <row r="81" spans="13:19" x14ac:dyDescent="0.25">
      <c r="M81">
        <v>76</v>
      </c>
      <c r="N81" s="12">
        <v>476</v>
      </c>
      <c r="O81" s="12">
        <v>249</v>
      </c>
      <c r="P81" s="12">
        <v>227</v>
      </c>
      <c r="R81" s="16"/>
      <c r="S81" s="16"/>
    </row>
    <row r="82" spans="13:19" x14ac:dyDescent="0.25">
      <c r="M82">
        <v>77</v>
      </c>
      <c r="N82" s="12">
        <v>425</v>
      </c>
      <c r="O82" s="12">
        <v>191</v>
      </c>
      <c r="P82" s="12">
        <v>234</v>
      </c>
      <c r="R82" s="16"/>
      <c r="S82" s="16"/>
    </row>
    <row r="83" spans="13:19" x14ac:dyDescent="0.25">
      <c r="M83">
        <v>78</v>
      </c>
      <c r="N83" s="12">
        <v>303</v>
      </c>
      <c r="O83" s="12">
        <v>145</v>
      </c>
      <c r="P83" s="12">
        <v>158</v>
      </c>
      <c r="R83" s="16"/>
      <c r="S83" s="16"/>
    </row>
    <row r="84" spans="13:19" x14ac:dyDescent="0.25">
      <c r="M84">
        <v>79</v>
      </c>
      <c r="N84" s="12">
        <v>405</v>
      </c>
      <c r="O84" s="12">
        <v>165</v>
      </c>
      <c r="P84" s="12">
        <v>240</v>
      </c>
      <c r="R84" s="16"/>
      <c r="S84" s="16"/>
    </row>
    <row r="85" spans="13:19" x14ac:dyDescent="0.25">
      <c r="M85">
        <v>80</v>
      </c>
      <c r="N85" s="12">
        <v>228</v>
      </c>
      <c r="O85" s="12">
        <v>107</v>
      </c>
      <c r="P85" s="12">
        <v>121</v>
      </c>
      <c r="R85" s="16"/>
      <c r="S85" s="16"/>
    </row>
    <row r="86" spans="13:19" x14ac:dyDescent="0.25">
      <c r="M86">
        <v>81</v>
      </c>
      <c r="N86" s="12">
        <v>269</v>
      </c>
      <c r="O86" s="12">
        <v>131</v>
      </c>
      <c r="P86" s="12">
        <v>138</v>
      </c>
      <c r="R86" s="16"/>
      <c r="S86" s="16"/>
    </row>
    <row r="87" spans="13:19" x14ac:dyDescent="0.25">
      <c r="M87">
        <v>82</v>
      </c>
      <c r="N87" s="12">
        <v>202</v>
      </c>
      <c r="O87" s="12">
        <v>95</v>
      </c>
      <c r="P87" s="12">
        <v>107</v>
      </c>
      <c r="R87" s="16"/>
      <c r="S87" s="16"/>
    </row>
    <row r="88" spans="13:19" x14ac:dyDescent="0.25">
      <c r="M88">
        <v>83</v>
      </c>
      <c r="N88" s="12">
        <v>234</v>
      </c>
      <c r="O88" s="12">
        <v>95</v>
      </c>
      <c r="P88" s="12">
        <v>139</v>
      </c>
      <c r="R88" s="16"/>
      <c r="S88" s="16"/>
    </row>
    <row r="89" spans="13:19" x14ac:dyDescent="0.25">
      <c r="M89">
        <v>84</v>
      </c>
      <c r="N89" s="12">
        <v>187</v>
      </c>
      <c r="O89" s="12">
        <v>63</v>
      </c>
      <c r="P89" s="12">
        <v>124</v>
      </c>
      <c r="R89" s="16"/>
      <c r="S89" s="16"/>
    </row>
    <row r="90" spans="13:19" x14ac:dyDescent="0.25">
      <c r="M90">
        <v>85</v>
      </c>
      <c r="N90" s="12">
        <v>145</v>
      </c>
      <c r="O90" s="12">
        <v>56</v>
      </c>
      <c r="P90" s="12">
        <v>89</v>
      </c>
      <c r="R90" s="16"/>
      <c r="S90" s="16"/>
    </row>
    <row r="91" spans="13:19" x14ac:dyDescent="0.25">
      <c r="M91">
        <v>86</v>
      </c>
      <c r="N91" s="12">
        <v>81</v>
      </c>
      <c r="O91" s="12">
        <v>28</v>
      </c>
      <c r="P91" s="12">
        <v>53</v>
      </c>
      <c r="R91" s="16"/>
      <c r="S91" s="16"/>
    </row>
    <row r="92" spans="13:19" x14ac:dyDescent="0.25">
      <c r="M92">
        <v>87</v>
      </c>
      <c r="N92" s="12">
        <v>42</v>
      </c>
      <c r="O92" s="12">
        <v>17</v>
      </c>
      <c r="P92" s="12">
        <v>25</v>
      </c>
      <c r="R92" s="16"/>
      <c r="S92" s="16"/>
    </row>
    <row r="93" spans="13:19" x14ac:dyDescent="0.25">
      <c r="M93">
        <v>88</v>
      </c>
      <c r="N93" s="12">
        <v>46</v>
      </c>
      <c r="O93" s="12">
        <v>16</v>
      </c>
      <c r="P93" s="12">
        <v>30</v>
      </c>
      <c r="R93" s="16"/>
      <c r="S93" s="16"/>
    </row>
    <row r="94" spans="13:19" x14ac:dyDescent="0.25">
      <c r="M94">
        <v>89</v>
      </c>
      <c r="N94" s="12">
        <v>69</v>
      </c>
      <c r="O94" s="12">
        <v>11</v>
      </c>
      <c r="P94" s="12">
        <v>58</v>
      </c>
      <c r="R94" s="16"/>
      <c r="S94" s="16"/>
    </row>
    <row r="95" spans="13:19" x14ac:dyDescent="0.25">
      <c r="M95">
        <v>90</v>
      </c>
      <c r="N95" s="12">
        <v>33</v>
      </c>
      <c r="O95" s="12">
        <v>12</v>
      </c>
      <c r="P95" s="12">
        <v>21</v>
      </c>
      <c r="R95" s="16"/>
      <c r="S95" s="16"/>
    </row>
    <row r="96" spans="13:19" x14ac:dyDescent="0.25">
      <c r="M96">
        <v>91</v>
      </c>
      <c r="N96" s="12">
        <v>21</v>
      </c>
      <c r="O96" s="12">
        <v>9</v>
      </c>
      <c r="P96" s="12">
        <v>12</v>
      </c>
      <c r="R96" s="16"/>
      <c r="S96" s="16"/>
    </row>
    <row r="97" spans="13:19" x14ac:dyDescent="0.25">
      <c r="M97">
        <v>92</v>
      </c>
      <c r="N97" s="12">
        <v>24</v>
      </c>
      <c r="O97" s="12">
        <v>10</v>
      </c>
      <c r="P97" s="12">
        <v>14</v>
      </c>
      <c r="R97" s="16"/>
      <c r="S97" s="16"/>
    </row>
    <row r="98" spans="13:19" x14ac:dyDescent="0.25">
      <c r="M98">
        <v>93</v>
      </c>
      <c r="N98" s="12">
        <v>27</v>
      </c>
      <c r="O98" s="12">
        <v>7</v>
      </c>
      <c r="P98" s="12">
        <v>20</v>
      </c>
      <c r="R98" s="16"/>
      <c r="S98" s="16"/>
    </row>
    <row r="99" spans="13:19" x14ac:dyDescent="0.25">
      <c r="M99">
        <v>94</v>
      </c>
      <c r="N99" s="12">
        <v>23</v>
      </c>
      <c r="O99" s="12">
        <v>7</v>
      </c>
      <c r="P99" s="12">
        <v>16</v>
      </c>
      <c r="R99" s="16"/>
      <c r="S99" s="16"/>
    </row>
    <row r="100" spans="13:19" x14ac:dyDescent="0.25">
      <c r="M100">
        <v>95</v>
      </c>
      <c r="N100" s="12">
        <v>40</v>
      </c>
      <c r="O100" s="12">
        <v>13</v>
      </c>
      <c r="P100" s="12">
        <v>27</v>
      </c>
      <c r="R100" s="16"/>
      <c r="S100" s="16"/>
    </row>
    <row r="101" spans="13:19" x14ac:dyDescent="0.25">
      <c r="M101">
        <v>96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275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276</v>
      </c>
      <c r="N103">
        <v>0</v>
      </c>
      <c r="O103">
        <v>0</v>
      </c>
      <c r="P103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opLeftCell="K16" workbookViewId="0">
      <selection activeCell="N38" sqref="N38"/>
    </sheetView>
  </sheetViews>
  <sheetFormatPr defaultRowHeight="13.2" x14ac:dyDescent="0.25"/>
  <cols>
    <col min="1" max="1" width="13" customWidth="1"/>
    <col min="2" max="7" width="7.44140625" customWidth="1"/>
    <col min="8" max="8" width="5.109375" customWidth="1"/>
    <col min="9" max="11" width="8.44140625" customWidth="1"/>
  </cols>
  <sheetData>
    <row r="1" spans="1:24" x14ac:dyDescent="0.25">
      <c r="A1" t="s">
        <v>348</v>
      </c>
      <c r="I1" s="1"/>
      <c r="J1" s="1"/>
      <c r="K1" s="1"/>
      <c r="M1" t="s">
        <v>350</v>
      </c>
      <c r="N1" s="12"/>
      <c r="O1" s="12"/>
      <c r="P1" s="12"/>
      <c r="Q1" s="14" t="s">
        <v>1</v>
      </c>
      <c r="R1" s="15">
        <f>X16</f>
        <v>5.882241348526164</v>
      </c>
      <c r="S1" s="21" t="s">
        <v>125</v>
      </c>
      <c r="T1" s="22"/>
      <c r="U1" s="22"/>
    </row>
    <row r="2" spans="1:24" x14ac:dyDescent="0.25">
      <c r="A2" t="s">
        <v>349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344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341</v>
      </c>
      <c r="I4" s="1"/>
      <c r="J4" s="1"/>
      <c r="K4" s="1"/>
      <c r="M4" s="18" t="s">
        <v>36</v>
      </c>
      <c r="N4" s="12">
        <v>338818</v>
      </c>
      <c r="O4" s="12">
        <v>171796</v>
      </c>
      <c r="P4" s="12">
        <v>167022</v>
      </c>
      <c r="R4" s="16"/>
      <c r="S4" s="16"/>
    </row>
    <row r="5" spans="1:24" x14ac:dyDescent="0.25">
      <c r="A5" t="s">
        <v>36</v>
      </c>
      <c r="B5">
        <v>393575</v>
      </c>
      <c r="C5">
        <v>199895</v>
      </c>
      <c r="D5">
        <v>193680</v>
      </c>
      <c r="E5">
        <v>234038</v>
      </c>
      <c r="F5">
        <v>125375</v>
      </c>
      <c r="G5">
        <v>108663</v>
      </c>
      <c r="I5" s="1"/>
      <c r="J5" s="1"/>
      <c r="K5" s="1"/>
      <c r="M5">
        <v>0</v>
      </c>
      <c r="N5" s="12">
        <v>6407</v>
      </c>
      <c r="O5" s="12">
        <v>3242</v>
      </c>
      <c r="P5" s="12">
        <v>3165</v>
      </c>
      <c r="R5" s="16">
        <f>N$24+N$34+N$44+N$54</f>
        <v>21013</v>
      </c>
      <c r="S5" s="16">
        <f xml:space="preserve"> N$34+N$44+N$54+N$64</f>
        <v>16507</v>
      </c>
      <c r="T5">
        <v>1</v>
      </c>
      <c r="U5">
        <v>9</v>
      </c>
      <c r="V5">
        <f>R5*T5+S5*U5</f>
        <v>169576</v>
      </c>
      <c r="W5" s="19">
        <f>(V5/V$15)*100</f>
        <v>8.601561485521362</v>
      </c>
      <c r="X5" s="20">
        <f>ABS(W5-10)</f>
        <v>1.398438514478638</v>
      </c>
    </row>
    <row r="6" spans="1:24" x14ac:dyDescent="0.25">
      <c r="A6" t="s">
        <v>278</v>
      </c>
      <c r="B6">
        <v>54049</v>
      </c>
      <c r="C6">
        <v>27878</v>
      </c>
      <c r="D6">
        <v>26171</v>
      </c>
      <c r="E6">
        <v>54049</v>
      </c>
      <c r="F6">
        <v>27878</v>
      </c>
      <c r="G6">
        <v>26171</v>
      </c>
      <c r="I6" s="1"/>
      <c r="J6" s="1"/>
      <c r="K6" s="1"/>
      <c r="M6">
        <v>1</v>
      </c>
      <c r="N6" s="12">
        <v>7048</v>
      </c>
      <c r="O6" s="12">
        <v>3662</v>
      </c>
      <c r="P6" s="12">
        <v>3386</v>
      </c>
      <c r="R6" s="16">
        <f>N$25+N$35+N$45+N$55</f>
        <v>19244</v>
      </c>
      <c r="S6" s="16">
        <f xml:space="preserve"> N$35+N$45+N$55+N$65</f>
        <v>14232</v>
      </c>
      <c r="T6">
        <v>2</v>
      </c>
      <c r="U6">
        <v>8</v>
      </c>
      <c r="V6">
        <f t="shared" ref="V6:V14" si="0">R6*T6+S6*U6</f>
        <v>152344</v>
      </c>
      <c r="W6" s="19">
        <f t="shared" ref="W6:W14" si="1">(V6/V$15)*100</f>
        <v>7.7274866900402541</v>
      </c>
      <c r="X6" s="20">
        <f t="shared" ref="X6:X14" si="2">ABS(W6-10)</f>
        <v>2.2725133099597459</v>
      </c>
    </row>
    <row r="7" spans="1:24" x14ac:dyDescent="0.25">
      <c r="A7" t="s">
        <v>38</v>
      </c>
      <c r="B7">
        <v>48218</v>
      </c>
      <c r="C7">
        <v>24980</v>
      </c>
      <c r="D7">
        <v>23238</v>
      </c>
      <c r="E7">
        <v>48218</v>
      </c>
      <c r="F7">
        <v>24980</v>
      </c>
      <c r="G7">
        <v>23238</v>
      </c>
      <c r="H7" s="2"/>
      <c r="I7" s="1"/>
      <c r="J7" s="1"/>
      <c r="K7" s="1"/>
      <c r="M7">
        <v>2</v>
      </c>
      <c r="N7" s="12">
        <v>6991</v>
      </c>
      <c r="O7" s="12">
        <v>3626</v>
      </c>
      <c r="P7" s="12">
        <v>3365</v>
      </c>
      <c r="R7" s="16">
        <f>N$26+N$36+N$46+N$56</f>
        <v>18713</v>
      </c>
      <c r="S7" s="16">
        <f xml:space="preserve"> N$36+N$46+N$56+N$66</f>
        <v>13916</v>
      </c>
      <c r="T7">
        <v>3</v>
      </c>
      <c r="U7">
        <v>7</v>
      </c>
      <c r="V7">
        <f t="shared" si="0"/>
        <v>153551</v>
      </c>
      <c r="W7" s="19">
        <f t="shared" si="1"/>
        <v>7.7887104759122199</v>
      </c>
      <c r="X7" s="20">
        <f t="shared" si="2"/>
        <v>2.2112895240877801</v>
      </c>
    </row>
    <row r="8" spans="1:24" x14ac:dyDescent="0.25">
      <c r="A8" s="3" t="s">
        <v>39</v>
      </c>
      <c r="B8" s="3">
        <v>46885</v>
      </c>
      <c r="C8" s="3">
        <v>24235</v>
      </c>
      <c r="D8" s="3">
        <v>22650</v>
      </c>
      <c r="E8" s="4">
        <v>46885</v>
      </c>
      <c r="F8" s="4">
        <v>24235</v>
      </c>
      <c r="G8" s="4">
        <v>22650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7087</v>
      </c>
      <c r="O8" s="12">
        <v>3636</v>
      </c>
      <c r="P8" s="12">
        <v>3451</v>
      </c>
      <c r="R8" s="16">
        <f>N$17+N$27+N$37+N$47</f>
        <v>24298</v>
      </c>
      <c r="S8" s="16">
        <f xml:space="preserve"> N$27+ N$37+N$47+N$57</f>
        <v>18300</v>
      </c>
      <c r="T8">
        <v>4</v>
      </c>
      <c r="U8">
        <v>6</v>
      </c>
      <c r="V8">
        <f t="shared" si="0"/>
        <v>206992</v>
      </c>
      <c r="W8" s="19">
        <f t="shared" si="1"/>
        <v>10.499448123620308</v>
      </c>
      <c r="X8" s="20">
        <f t="shared" si="2"/>
        <v>0.49944812362030788</v>
      </c>
    </row>
    <row r="9" spans="1:24" x14ac:dyDescent="0.25">
      <c r="A9" s="3" t="s">
        <v>40</v>
      </c>
      <c r="B9" s="3">
        <v>40436</v>
      </c>
      <c r="C9" s="3">
        <v>20725</v>
      </c>
      <c r="D9" s="3">
        <v>19711</v>
      </c>
      <c r="E9" s="4">
        <v>38504</v>
      </c>
      <c r="F9" s="4">
        <v>20309</v>
      </c>
      <c r="G9" s="4">
        <v>18195</v>
      </c>
      <c r="H9" s="5"/>
      <c r="I9" s="6">
        <f t="shared" si="3"/>
        <v>95.222079335245823</v>
      </c>
      <c r="J9" s="6">
        <f t="shared" si="3"/>
        <v>97.992762364294322</v>
      </c>
      <c r="K9" s="6">
        <f t="shared" si="3"/>
        <v>92.308863071381467</v>
      </c>
      <c r="M9">
        <v>4</v>
      </c>
      <c r="N9" s="12">
        <v>7355</v>
      </c>
      <c r="O9" s="12">
        <v>3770</v>
      </c>
      <c r="P9" s="12">
        <v>3585</v>
      </c>
      <c r="R9" s="16">
        <f>N$18+N$28+N$38+N$48</f>
        <v>23687</v>
      </c>
      <c r="S9" s="16">
        <f xml:space="preserve"> N$28+N$38+N$48+N$58</f>
        <v>18040</v>
      </c>
      <c r="T9">
        <v>5</v>
      </c>
      <c r="U9">
        <v>5</v>
      </c>
      <c r="V9">
        <f t="shared" si="0"/>
        <v>208635</v>
      </c>
      <c r="W9" s="19">
        <f t="shared" si="1"/>
        <v>10.582787543825477</v>
      </c>
      <c r="X9" s="20">
        <f t="shared" si="2"/>
        <v>0.58278754382547682</v>
      </c>
    </row>
    <row r="10" spans="1:24" x14ac:dyDescent="0.25">
      <c r="A10" s="3" t="s">
        <v>41</v>
      </c>
      <c r="B10" s="3">
        <v>33638</v>
      </c>
      <c r="C10" s="3">
        <v>17002</v>
      </c>
      <c r="D10" s="3">
        <v>16636</v>
      </c>
      <c r="E10" s="4">
        <v>22522</v>
      </c>
      <c r="F10" s="4">
        <v>13720</v>
      </c>
      <c r="G10" s="4">
        <v>8802</v>
      </c>
      <c r="H10" s="5"/>
      <c r="I10" s="6">
        <f t="shared" si="3"/>
        <v>66.954040073726134</v>
      </c>
      <c r="J10" s="6">
        <f t="shared" si="3"/>
        <v>80.696388660157623</v>
      </c>
      <c r="K10" s="6">
        <f t="shared" si="3"/>
        <v>52.909353209906229</v>
      </c>
      <c r="M10">
        <v>5</v>
      </c>
      <c r="N10" s="12">
        <v>7182</v>
      </c>
      <c r="O10" s="12">
        <v>3623</v>
      </c>
      <c r="P10" s="12">
        <v>3559</v>
      </c>
      <c r="R10" s="16">
        <f>N$19+N$29+N$39+N$49</f>
        <v>24140</v>
      </c>
      <c r="S10" s="16">
        <f xml:space="preserve"> N$29+N$39+N$49+N$59</f>
        <v>18193</v>
      </c>
      <c r="T10">
        <v>6</v>
      </c>
      <c r="U10">
        <v>4</v>
      </c>
      <c r="V10">
        <f t="shared" si="0"/>
        <v>217612</v>
      </c>
      <c r="W10" s="19">
        <f t="shared" si="1"/>
        <v>11.038136281002467</v>
      </c>
      <c r="X10" s="20">
        <f t="shared" si="2"/>
        <v>1.0381362810024672</v>
      </c>
    </row>
    <row r="11" spans="1:24" x14ac:dyDescent="0.25">
      <c r="A11" s="3" t="s">
        <v>42</v>
      </c>
      <c r="B11" s="3">
        <v>31039</v>
      </c>
      <c r="C11" s="3">
        <v>15510</v>
      </c>
      <c r="D11" s="3">
        <v>15529</v>
      </c>
      <c r="E11" s="4">
        <v>10305</v>
      </c>
      <c r="F11" s="4">
        <v>6603</v>
      </c>
      <c r="G11" s="4">
        <v>3702</v>
      </c>
      <c r="H11" s="5"/>
      <c r="I11" s="6">
        <f t="shared" si="3"/>
        <v>33.200167531170457</v>
      </c>
      <c r="J11" s="6">
        <f t="shared" si="3"/>
        <v>42.572533849129599</v>
      </c>
      <c r="K11" s="6">
        <f t="shared" si="3"/>
        <v>23.839268465451735</v>
      </c>
      <c r="M11">
        <v>6</v>
      </c>
      <c r="N11" s="12">
        <v>6701</v>
      </c>
      <c r="O11" s="12">
        <v>3460</v>
      </c>
      <c r="P11" s="12">
        <v>3241</v>
      </c>
      <c r="R11" s="16">
        <f>N$20+N$30+N$40+N$50</f>
        <v>23650</v>
      </c>
      <c r="S11" s="16">
        <f xml:space="preserve"> N$30+N$40+N$50+N$60</f>
        <v>17635</v>
      </c>
      <c r="T11">
        <v>7</v>
      </c>
      <c r="U11">
        <v>3</v>
      </c>
      <c r="V11">
        <f t="shared" si="0"/>
        <v>218455</v>
      </c>
      <c r="W11" s="19">
        <f t="shared" si="1"/>
        <v>11.080896555642124</v>
      </c>
      <c r="X11" s="20">
        <f t="shared" si="2"/>
        <v>1.0808965556421235</v>
      </c>
    </row>
    <row r="12" spans="1:24" x14ac:dyDescent="0.25">
      <c r="A12" s="3" t="s">
        <v>43</v>
      </c>
      <c r="B12" s="3">
        <v>29539</v>
      </c>
      <c r="C12" s="3">
        <v>14840</v>
      </c>
      <c r="D12" s="3">
        <v>14699</v>
      </c>
      <c r="E12" s="4">
        <v>5135</v>
      </c>
      <c r="F12" s="4">
        <v>3055</v>
      </c>
      <c r="G12" s="4">
        <v>2080</v>
      </c>
      <c r="H12" s="5"/>
      <c r="I12" s="6">
        <f t="shared" si="3"/>
        <v>17.383797691187922</v>
      </c>
      <c r="J12" s="6">
        <f t="shared" si="3"/>
        <v>20.586253369272235</v>
      </c>
      <c r="K12" s="6">
        <f t="shared" si="3"/>
        <v>14.15062249132594</v>
      </c>
      <c r="M12">
        <v>7</v>
      </c>
      <c r="N12" s="12">
        <v>6234</v>
      </c>
      <c r="O12" s="12">
        <v>3225</v>
      </c>
      <c r="P12" s="12">
        <v>3009</v>
      </c>
      <c r="R12" s="16">
        <f>N$21+N$31+N$41+N$51</f>
        <v>23086</v>
      </c>
      <c r="S12" s="16">
        <f xml:space="preserve"> N$31+N$41+N$51+N$61</f>
        <v>16337</v>
      </c>
      <c r="T12">
        <v>8</v>
      </c>
      <c r="U12">
        <v>2</v>
      </c>
      <c r="V12">
        <f t="shared" si="0"/>
        <v>217362</v>
      </c>
      <c r="W12" s="19">
        <f t="shared" si="1"/>
        <v>11.025455298013245</v>
      </c>
      <c r="X12" s="20">
        <f t="shared" si="2"/>
        <v>1.0254552980132452</v>
      </c>
    </row>
    <row r="13" spans="1:24" x14ac:dyDescent="0.25">
      <c r="A13" s="3" t="s">
        <v>44</v>
      </c>
      <c r="B13" s="3">
        <v>25626</v>
      </c>
      <c r="C13" s="3">
        <v>13106</v>
      </c>
      <c r="D13" s="3">
        <v>12520</v>
      </c>
      <c r="E13" s="4">
        <v>2991</v>
      </c>
      <c r="F13" s="4">
        <v>1694</v>
      </c>
      <c r="G13" s="4">
        <v>1297</v>
      </c>
      <c r="H13" s="5"/>
      <c r="I13" s="6">
        <f t="shared" si="3"/>
        <v>11.671739639428704</v>
      </c>
      <c r="J13" s="6">
        <f t="shared" si="3"/>
        <v>12.925377689607814</v>
      </c>
      <c r="K13" s="6">
        <f t="shared" si="3"/>
        <v>10.359424920127795</v>
      </c>
      <c r="M13">
        <v>8</v>
      </c>
      <c r="N13" s="12">
        <v>6633</v>
      </c>
      <c r="O13" s="12">
        <v>3409</v>
      </c>
      <c r="P13" s="12">
        <v>3224</v>
      </c>
      <c r="R13" s="16">
        <f>N$22+N$32+N$42+N$52</f>
        <v>22819</v>
      </c>
      <c r="S13" s="16">
        <f xml:space="preserve"> N$32+N$42+N$52+N$62</f>
        <v>16478</v>
      </c>
      <c r="T13">
        <v>9</v>
      </c>
      <c r="U13">
        <v>1</v>
      </c>
      <c r="V13">
        <f t="shared" si="0"/>
        <v>221849</v>
      </c>
      <c r="W13" s="19">
        <f t="shared" si="1"/>
        <v>11.253053580703805</v>
      </c>
      <c r="X13" s="20">
        <f t="shared" si="2"/>
        <v>1.2530535807038046</v>
      </c>
    </row>
    <row r="14" spans="1:24" x14ac:dyDescent="0.25">
      <c r="A14" s="3" t="s">
        <v>45</v>
      </c>
      <c r="B14" s="3">
        <v>20075</v>
      </c>
      <c r="C14" s="3">
        <v>10118</v>
      </c>
      <c r="D14" s="3">
        <v>9957</v>
      </c>
      <c r="E14" s="4">
        <v>1674</v>
      </c>
      <c r="F14" s="4">
        <v>896</v>
      </c>
      <c r="G14" s="4">
        <v>778</v>
      </c>
      <c r="H14" s="5"/>
      <c r="I14" s="6">
        <f t="shared" si="3"/>
        <v>8.338729763387299</v>
      </c>
      <c r="J14" s="6">
        <f t="shared" si="3"/>
        <v>8.8555050405218427</v>
      </c>
      <c r="K14" s="6">
        <f t="shared" si="3"/>
        <v>7.8135984734357731</v>
      </c>
      <c r="M14">
        <v>9</v>
      </c>
      <c r="N14" s="12">
        <v>7479</v>
      </c>
      <c r="O14" s="12">
        <v>3819</v>
      </c>
      <c r="P14" s="12">
        <v>3660</v>
      </c>
      <c r="R14" s="16">
        <f>N$23+N$33+N$43+N$53</f>
        <v>20508</v>
      </c>
      <c r="S14" s="16">
        <f xml:space="preserve"> N$33+N$43+N$53+N$63</f>
        <v>14601</v>
      </c>
      <c r="T14">
        <v>10</v>
      </c>
      <c r="U14">
        <v>0</v>
      </c>
      <c r="V14">
        <f t="shared" si="0"/>
        <v>205080</v>
      </c>
      <c r="W14" s="19">
        <f t="shared" si="1"/>
        <v>10.402463965718738</v>
      </c>
      <c r="X14" s="20">
        <f t="shared" si="2"/>
        <v>0.40246396571873788</v>
      </c>
    </row>
    <row r="15" spans="1:24" x14ac:dyDescent="0.25">
      <c r="A15" s="3" t="s">
        <v>46</v>
      </c>
      <c r="B15" s="3">
        <v>17073</v>
      </c>
      <c r="C15" s="3">
        <v>8639</v>
      </c>
      <c r="D15" s="3">
        <v>8434</v>
      </c>
      <c r="E15" s="4">
        <v>1118</v>
      </c>
      <c r="F15" s="4">
        <v>630</v>
      </c>
      <c r="G15" s="4">
        <v>488</v>
      </c>
      <c r="H15" s="5"/>
      <c r="I15" s="6">
        <f t="shared" si="3"/>
        <v>6.5483511977976914</v>
      </c>
      <c r="J15" s="6">
        <f t="shared" si="3"/>
        <v>7.2925107072577848</v>
      </c>
      <c r="K15" s="6">
        <f t="shared" si="3"/>
        <v>5.7861038653070906</v>
      </c>
      <c r="M15">
        <v>10</v>
      </c>
      <c r="N15" s="12">
        <v>7865</v>
      </c>
      <c r="O15" s="12">
        <v>4007</v>
      </c>
      <c r="P15" s="12">
        <v>3858</v>
      </c>
      <c r="R15" s="16"/>
      <c r="S15" s="16"/>
      <c r="V15">
        <f>SUM(V5:V14)</f>
        <v>1971456</v>
      </c>
      <c r="W15">
        <f>SUM(W5:W14)</f>
        <v>100</v>
      </c>
      <c r="X15" s="20">
        <f>SUM(X5:X14)</f>
        <v>11.764482697052328</v>
      </c>
    </row>
    <row r="16" spans="1:24" x14ac:dyDescent="0.25">
      <c r="A16" t="s">
        <v>47</v>
      </c>
      <c r="B16">
        <v>13550</v>
      </c>
      <c r="C16">
        <v>6728</v>
      </c>
      <c r="D16">
        <v>6822</v>
      </c>
      <c r="E16">
        <v>828</v>
      </c>
      <c r="F16">
        <v>439</v>
      </c>
      <c r="G16">
        <v>389</v>
      </c>
      <c r="H16" s="7"/>
      <c r="I16" s="6">
        <f>SUM(I8:I14)*5</f>
        <v>1663.8527701707317</v>
      </c>
      <c r="J16" s="6">
        <f>SUM(J8:J14)*5</f>
        <v>1818.1441048649174</v>
      </c>
      <c r="K16" s="6">
        <f>SUM(K8:K14)*5</f>
        <v>1506.9056531581446</v>
      </c>
      <c r="M16">
        <v>11</v>
      </c>
      <c r="N16" s="12">
        <v>8158</v>
      </c>
      <c r="O16" s="12">
        <v>4197</v>
      </c>
      <c r="P16" s="12">
        <v>3961</v>
      </c>
      <c r="R16" s="16"/>
      <c r="S16" s="16"/>
      <c r="X16" s="20">
        <f>X$15/2</f>
        <v>5.882241348526164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8518</v>
      </c>
      <c r="O17" s="12">
        <v>4327</v>
      </c>
      <c r="P17" s="12">
        <v>4191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3163.8527701707317</v>
      </c>
      <c r="J18" s="6">
        <f>J16+1500</f>
        <v>3318.1441048649176</v>
      </c>
      <c r="K18" s="6">
        <f>K16+1500</f>
        <v>3006.9056531581446</v>
      </c>
      <c r="M18">
        <v>13</v>
      </c>
      <c r="N18" s="12">
        <v>8326</v>
      </c>
      <c r="O18" s="12">
        <v>4216</v>
      </c>
      <c r="P18" s="12">
        <v>4110</v>
      </c>
      <c r="Q18" s="3" t="s">
        <v>161</v>
      </c>
      <c r="R18" s="15">
        <f>X33</f>
        <v>6.2918516356891452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8537</v>
      </c>
      <c r="O19" s="12">
        <v>4312</v>
      </c>
      <c r="P19" s="12">
        <v>4225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8.338729763387299</v>
      </c>
      <c r="J20" s="6">
        <f t="shared" si="4"/>
        <v>8.8555050405218427</v>
      </c>
      <c r="K20" s="6">
        <f t="shared" si="4"/>
        <v>7.8135984734357731</v>
      </c>
      <c r="M20">
        <v>15</v>
      </c>
      <c r="N20" s="12">
        <v>8643</v>
      </c>
      <c r="O20" s="12">
        <v>4465</v>
      </c>
      <c r="P20" s="12">
        <v>4178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6.5483511977976914</v>
      </c>
      <c r="J21" s="6">
        <f t="shared" si="4"/>
        <v>7.2925107072577848</v>
      </c>
      <c r="K21" s="6">
        <f t="shared" si="4"/>
        <v>5.7861038653070906</v>
      </c>
      <c r="M21">
        <v>16</v>
      </c>
      <c r="N21" s="12">
        <v>8490</v>
      </c>
      <c r="O21" s="12">
        <v>4283</v>
      </c>
      <c r="P21" s="12">
        <v>4207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7.4435404805924952</v>
      </c>
      <c r="J22" s="8">
        <f>(J20+J21)/2</f>
        <v>8.0740078738898138</v>
      </c>
      <c r="K22" s="8">
        <f>(K20+K21)/2</f>
        <v>6.7998511693714319</v>
      </c>
      <c r="M22">
        <v>17</v>
      </c>
      <c r="N22" s="12">
        <v>8057</v>
      </c>
      <c r="O22" s="12">
        <v>4115</v>
      </c>
      <c r="P22" s="12">
        <v>3942</v>
      </c>
      <c r="R22" s="16">
        <f>O$24+O$34+O$44+O$54</f>
        <v>10567</v>
      </c>
      <c r="S22" s="16">
        <f xml:space="preserve"> O$34+O$44+O$54+O$64</f>
        <v>8062</v>
      </c>
      <c r="T22">
        <v>1</v>
      </c>
      <c r="U22">
        <v>9</v>
      </c>
      <c r="V22">
        <f>R22*T22+S22*U22</f>
        <v>83125</v>
      </c>
      <c r="W22" s="19">
        <f>(V22/V$32)*100</f>
        <v>8.3073660477824696</v>
      </c>
      <c r="X22" s="20">
        <f>ABS(W22-10)</f>
        <v>1.6926339522175304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7226</v>
      </c>
      <c r="O23" s="12">
        <v>3658</v>
      </c>
      <c r="P23" s="12">
        <v>3568</v>
      </c>
      <c r="R23" s="16">
        <f>O$25+O$35+O$45+O$55</f>
        <v>9693</v>
      </c>
      <c r="S23" s="16">
        <f xml:space="preserve"> O$35+O$45+O$55+O$65</f>
        <v>7151</v>
      </c>
      <c r="T23">
        <v>2</v>
      </c>
      <c r="U23">
        <v>8</v>
      </c>
      <c r="V23">
        <f t="shared" ref="V23:V31" si="5">R23*T23+S23*U23</f>
        <v>76594</v>
      </c>
      <c r="W23" s="19">
        <f t="shared" ref="W23:W31" si="6">(V23/V$32)*100</f>
        <v>7.6546694143019609</v>
      </c>
      <c r="X23" s="20">
        <f t="shared" ref="X23:X31" si="7">ABS(W23-10)</f>
        <v>2.3453305856980391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372.17702402962476</v>
      </c>
      <c r="J24" s="8">
        <f>J22*50</f>
        <v>403.70039369449069</v>
      </c>
      <c r="K24" s="8">
        <f>K22*50</f>
        <v>339.99255846857159</v>
      </c>
      <c r="M24">
        <v>19</v>
      </c>
      <c r="N24" s="12">
        <v>6595</v>
      </c>
      <c r="O24" s="12">
        <v>3447</v>
      </c>
      <c r="P24" s="12">
        <v>3148</v>
      </c>
      <c r="R24" s="16">
        <f>O$26+O$36+O$46+O$56</f>
        <v>9531</v>
      </c>
      <c r="S24" s="16">
        <f xml:space="preserve"> O$36+O$46+O$56+O$66</f>
        <v>6988</v>
      </c>
      <c r="T24">
        <v>3</v>
      </c>
      <c r="U24">
        <v>7</v>
      </c>
      <c r="V24">
        <f t="shared" si="5"/>
        <v>77509</v>
      </c>
      <c r="W24" s="19">
        <f t="shared" si="6"/>
        <v>7.7461129022264235</v>
      </c>
      <c r="X24" s="20">
        <f t="shared" si="7"/>
        <v>2.2538870977735765</v>
      </c>
    </row>
    <row r="25" spans="1:24" x14ac:dyDescent="0.25">
      <c r="I25" s="1"/>
      <c r="J25" s="1"/>
      <c r="K25" s="1"/>
      <c r="M25">
        <v>20</v>
      </c>
      <c r="N25" s="12">
        <v>6355</v>
      </c>
      <c r="O25" s="12">
        <v>3231</v>
      </c>
      <c r="P25" s="12">
        <v>3124</v>
      </c>
      <c r="R25" s="16">
        <f>O$17+O$27+O$37+O$47</f>
        <v>12394</v>
      </c>
      <c r="S25" s="16">
        <f xml:space="preserve"> O$27+ O$37+O$47+O$57</f>
        <v>9334</v>
      </c>
      <c r="T25">
        <v>4</v>
      </c>
      <c r="U25">
        <v>6</v>
      </c>
      <c r="V25">
        <f t="shared" si="5"/>
        <v>105580</v>
      </c>
      <c r="W25" s="19">
        <f t="shared" si="6"/>
        <v>10.551479185863137</v>
      </c>
      <c r="X25" s="20">
        <f t="shared" si="7"/>
        <v>0.55147918586313693</v>
      </c>
    </row>
    <row r="26" spans="1:24" x14ac:dyDescent="0.25">
      <c r="H26" s="7" t="s">
        <v>30</v>
      </c>
      <c r="I26" s="1">
        <f>I18-I24</f>
        <v>2791.6757461411071</v>
      </c>
      <c r="J26" s="1">
        <f>J18-J24</f>
        <v>2914.4437111704269</v>
      </c>
      <c r="K26" s="1">
        <f>K18-K24</f>
        <v>2666.913094689573</v>
      </c>
      <c r="M26">
        <v>21</v>
      </c>
      <c r="N26" s="12">
        <v>6041</v>
      </c>
      <c r="O26" s="12">
        <v>3150</v>
      </c>
      <c r="P26" s="12">
        <v>2891</v>
      </c>
      <c r="R26" s="16">
        <f>O$18+O$28+O$38+O$48</f>
        <v>12151</v>
      </c>
      <c r="S26" s="16">
        <f xml:space="preserve"> O$28+O$38+O$48+O$58</f>
        <v>9274</v>
      </c>
      <c r="T26">
        <v>5</v>
      </c>
      <c r="U26">
        <v>5</v>
      </c>
      <c r="V26">
        <f t="shared" si="5"/>
        <v>107125</v>
      </c>
      <c r="W26" s="19">
        <f t="shared" si="6"/>
        <v>10.705883763833951</v>
      </c>
      <c r="X26" s="20">
        <f t="shared" si="7"/>
        <v>0.70588376383395079</v>
      </c>
    </row>
    <row r="27" spans="1:24" x14ac:dyDescent="0.25">
      <c r="I27" s="1"/>
      <c r="J27" s="1"/>
      <c r="K27" s="1"/>
      <c r="M27">
        <v>22</v>
      </c>
      <c r="N27" s="12">
        <v>5685</v>
      </c>
      <c r="O27" s="12">
        <v>2983</v>
      </c>
      <c r="P27" s="12">
        <v>2702</v>
      </c>
      <c r="R27" s="16">
        <f>O$19+O$29+O$39+O$49</f>
        <v>12401</v>
      </c>
      <c r="S27" s="16">
        <f xml:space="preserve"> O$29+O$39+O$49+O$59</f>
        <v>9359</v>
      </c>
      <c r="T27">
        <v>6</v>
      </c>
      <c r="U27">
        <v>4</v>
      </c>
      <c r="V27">
        <f t="shared" si="5"/>
        <v>111842</v>
      </c>
      <c r="W27" s="19">
        <f t="shared" si="6"/>
        <v>11.177292433276236</v>
      </c>
      <c r="X27" s="20">
        <f t="shared" si="7"/>
        <v>1.1772924332762358</v>
      </c>
    </row>
    <row r="28" spans="1:24" x14ac:dyDescent="0.25">
      <c r="H28" s="7" t="s">
        <v>31</v>
      </c>
      <c r="I28" s="1">
        <f>100-I22</f>
        <v>92.556459519407511</v>
      </c>
      <c r="J28" s="1">
        <f>100-J22</f>
        <v>91.925992126110188</v>
      </c>
      <c r="K28" s="1">
        <f>100-K22</f>
        <v>93.200148830628564</v>
      </c>
      <c r="M28">
        <v>23</v>
      </c>
      <c r="N28" s="12">
        <v>5731</v>
      </c>
      <c r="O28" s="12">
        <v>3021</v>
      </c>
      <c r="P28" s="12">
        <v>2710</v>
      </c>
      <c r="R28" s="16">
        <f>O$20+O$30+O$40+O$50</f>
        <v>12095</v>
      </c>
      <c r="S28" s="16">
        <f xml:space="preserve"> O$30+O$40+O$50+O$60</f>
        <v>8933</v>
      </c>
      <c r="T28">
        <v>7</v>
      </c>
      <c r="U28">
        <v>3</v>
      </c>
      <c r="V28">
        <f t="shared" si="5"/>
        <v>111464</v>
      </c>
      <c r="W28" s="19">
        <f t="shared" si="6"/>
        <v>11.139515779248423</v>
      </c>
      <c r="X28" s="20">
        <f t="shared" si="7"/>
        <v>1.1395157792484234</v>
      </c>
    </row>
    <row r="29" spans="1:24" x14ac:dyDescent="0.25">
      <c r="I29" s="1"/>
      <c r="J29" s="1"/>
      <c r="K29" s="1"/>
      <c r="M29">
        <v>24</v>
      </c>
      <c r="N29" s="12">
        <v>5560</v>
      </c>
      <c r="O29" s="12">
        <v>2971</v>
      </c>
      <c r="P29" s="12">
        <v>2589</v>
      </c>
      <c r="R29" s="16">
        <f>O$21+O$31+O$41+O$51</f>
        <v>11748</v>
      </c>
      <c r="S29" s="16">
        <f xml:space="preserve"> O$31+O$41+O$51+O$61</f>
        <v>8321</v>
      </c>
      <c r="T29">
        <v>8</v>
      </c>
      <c r="U29">
        <v>2</v>
      </c>
      <c r="V29">
        <f t="shared" si="5"/>
        <v>110626</v>
      </c>
      <c r="W29" s="19">
        <f t="shared" si="6"/>
        <v>11.055767535662961</v>
      </c>
      <c r="X29" s="20">
        <f t="shared" si="7"/>
        <v>1.0557675356629606</v>
      </c>
    </row>
    <row r="30" spans="1:24" x14ac:dyDescent="0.25">
      <c r="C30" t="s">
        <v>32</v>
      </c>
      <c r="H30" s="9" t="s">
        <v>33</v>
      </c>
      <c r="I30" s="10">
        <f>I26/I28</f>
        <v>30.161868341082563</v>
      </c>
      <c r="J30" s="10">
        <f>J26/J28</f>
        <v>31.704239940888527</v>
      </c>
      <c r="K30" s="10">
        <f>K26/K28</f>
        <v>28.614901672915995</v>
      </c>
      <c r="M30">
        <v>25</v>
      </c>
      <c r="N30" s="12">
        <v>5612</v>
      </c>
      <c r="O30" s="12">
        <v>2912</v>
      </c>
      <c r="P30" s="12">
        <v>2700</v>
      </c>
      <c r="R30" s="16">
        <f>O$22+O$32+O$42+O$52</f>
        <v>11606</v>
      </c>
      <c r="S30" s="16">
        <f xml:space="preserve"> O$32+O$42+O$52+O$62</f>
        <v>8289</v>
      </c>
      <c r="T30">
        <v>9</v>
      </c>
      <c r="U30">
        <v>1</v>
      </c>
      <c r="V30">
        <f t="shared" si="5"/>
        <v>112743</v>
      </c>
      <c r="W30" s="19">
        <f t="shared" si="6"/>
        <v>11.267336785866334</v>
      </c>
      <c r="X30" s="20">
        <f t="shared" si="7"/>
        <v>1.267336785866334</v>
      </c>
    </row>
    <row r="31" spans="1:24" x14ac:dyDescent="0.25">
      <c r="M31">
        <v>26</v>
      </c>
      <c r="N31" s="12">
        <v>5616</v>
      </c>
      <c r="O31" s="12">
        <v>2926</v>
      </c>
      <c r="P31" s="12">
        <v>2690</v>
      </c>
      <c r="R31" s="16">
        <f>O$23+O$33+O$43+O$53</f>
        <v>10401</v>
      </c>
      <c r="S31" s="16">
        <f xml:space="preserve"> O$33+O$43+O$53+O$63</f>
        <v>7382</v>
      </c>
      <c r="T31">
        <v>10</v>
      </c>
      <c r="U31">
        <v>0</v>
      </c>
      <c r="V31">
        <f t="shared" si="5"/>
        <v>104010</v>
      </c>
      <c r="W31" s="19">
        <f t="shared" si="6"/>
        <v>10.394576151938102</v>
      </c>
      <c r="X31" s="20">
        <f t="shared" si="7"/>
        <v>0.39457615193810192</v>
      </c>
    </row>
    <row r="32" spans="1:24" x14ac:dyDescent="0.25">
      <c r="M32">
        <v>27</v>
      </c>
      <c r="N32" s="12">
        <v>5585</v>
      </c>
      <c r="O32" s="12">
        <v>2923</v>
      </c>
      <c r="P32" s="12">
        <v>2662</v>
      </c>
      <c r="R32" s="16"/>
      <c r="S32" s="16"/>
      <c r="V32">
        <f>SUM(V22:V31)</f>
        <v>1000618</v>
      </c>
      <c r="W32">
        <f>SUM(W22:W31)</f>
        <v>100</v>
      </c>
      <c r="X32" s="20">
        <f>SUM(X22:X31)</f>
        <v>12.58370327137829</v>
      </c>
    </row>
    <row r="33" spans="13:24" x14ac:dyDescent="0.25">
      <c r="M33">
        <v>28</v>
      </c>
      <c r="N33" s="12">
        <v>4833</v>
      </c>
      <c r="O33" s="12">
        <v>2450</v>
      </c>
      <c r="P33" s="12">
        <v>2383</v>
      </c>
      <c r="R33" s="16"/>
      <c r="S33" s="16"/>
      <c r="X33" s="20">
        <f>X$32/2</f>
        <v>6.2918516356891452</v>
      </c>
    </row>
    <row r="34" spans="13:24" x14ac:dyDescent="0.25">
      <c r="M34">
        <v>29</v>
      </c>
      <c r="N34" s="12">
        <v>5475</v>
      </c>
      <c r="O34" s="12">
        <v>2747</v>
      </c>
      <c r="P34" s="12">
        <v>2728</v>
      </c>
      <c r="R34" s="16"/>
      <c r="S34" s="16"/>
    </row>
    <row r="35" spans="13:24" x14ac:dyDescent="0.25">
      <c r="M35">
        <v>30</v>
      </c>
      <c r="N35" s="12">
        <v>5403</v>
      </c>
      <c r="O35" s="12">
        <v>2707</v>
      </c>
      <c r="P35" s="12">
        <v>2696</v>
      </c>
      <c r="Q35" s="3" t="s">
        <v>162</v>
      </c>
      <c r="R35" s="15">
        <f>X50</f>
        <v>5.4600664580496447</v>
      </c>
      <c r="S35" s="16"/>
    </row>
    <row r="36" spans="13:24" x14ac:dyDescent="0.25">
      <c r="M36">
        <v>31</v>
      </c>
      <c r="N36" s="12">
        <v>5615</v>
      </c>
      <c r="O36" s="12">
        <v>2882</v>
      </c>
      <c r="P36" s="12">
        <v>2733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5789</v>
      </c>
      <c r="O37" s="12">
        <v>2965</v>
      </c>
      <c r="P37" s="12">
        <v>2824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5417</v>
      </c>
      <c r="O38" s="12">
        <v>2738</v>
      </c>
      <c r="P38" s="12">
        <v>2679</v>
      </c>
      <c r="R38" s="16"/>
      <c r="S38" s="16"/>
    </row>
    <row r="39" spans="13:24" x14ac:dyDescent="0.25">
      <c r="M39">
        <v>34</v>
      </c>
      <c r="N39" s="12">
        <v>5817</v>
      </c>
      <c r="O39" s="12">
        <v>2956</v>
      </c>
      <c r="P39" s="12">
        <v>2861</v>
      </c>
      <c r="R39" s="16">
        <f>P$24+P$34+P$44+P$54</f>
        <v>10446</v>
      </c>
      <c r="S39" s="16">
        <f xml:space="preserve"> P$34+P$44+P$54+P$64</f>
        <v>8445</v>
      </c>
      <c r="T39">
        <v>1</v>
      </c>
      <c r="U39">
        <v>9</v>
      </c>
      <c r="V39">
        <f>R39*T39+S39*U39</f>
        <v>86451</v>
      </c>
      <c r="W39" s="19">
        <f>(V39/V$49)*100</f>
        <v>8.9047812302361464</v>
      </c>
      <c r="X39" s="20">
        <f>ABS(W39-10)</f>
        <v>1.0952187697638536</v>
      </c>
    </row>
    <row r="40" spans="13:24" x14ac:dyDescent="0.25">
      <c r="M40">
        <v>35</v>
      </c>
      <c r="N40" s="12">
        <v>5756</v>
      </c>
      <c r="O40" s="12">
        <v>2924</v>
      </c>
      <c r="P40" s="12">
        <v>2832</v>
      </c>
      <c r="R40" s="16">
        <f>P$25+P$35+P$45+P$55</f>
        <v>9551</v>
      </c>
      <c r="S40" s="16">
        <f xml:space="preserve"> P$35+P$45+P$55+P$65</f>
        <v>7081</v>
      </c>
      <c r="T40">
        <v>2</v>
      </c>
      <c r="U40">
        <v>8</v>
      </c>
      <c r="V40">
        <f t="shared" ref="V40:V48" si="8">R40*T40+S40*U40</f>
        <v>75750</v>
      </c>
      <c r="W40" s="19">
        <f t="shared" ref="W40:W48" si="9">(V40/V$49)*100</f>
        <v>7.8025376015359926</v>
      </c>
      <c r="X40" s="20">
        <f t="shared" ref="X40:X48" si="10">ABS(W40-10)</f>
        <v>2.1974623984640074</v>
      </c>
    </row>
    <row r="41" spans="13:24" x14ac:dyDescent="0.25">
      <c r="M41">
        <v>36</v>
      </c>
      <c r="N41" s="12">
        <v>5499</v>
      </c>
      <c r="O41" s="12">
        <v>2822</v>
      </c>
      <c r="P41" s="12">
        <v>2677</v>
      </c>
      <c r="R41" s="16">
        <f>P$26+P$36+P$46+P$56</f>
        <v>9182</v>
      </c>
      <c r="S41" s="16">
        <f xml:space="preserve"> P$36+P$46+P$56+P$66</f>
        <v>6928</v>
      </c>
      <c r="T41">
        <v>3</v>
      </c>
      <c r="U41">
        <v>7</v>
      </c>
      <c r="V41">
        <f t="shared" si="8"/>
        <v>76042</v>
      </c>
      <c r="W41" s="19">
        <f t="shared" si="9"/>
        <v>7.8326147101782162</v>
      </c>
      <c r="X41" s="20">
        <f t="shared" si="10"/>
        <v>2.1673852898217838</v>
      </c>
    </row>
    <row r="42" spans="13:24" x14ac:dyDescent="0.25">
      <c r="M42">
        <v>37</v>
      </c>
      <c r="N42" s="12">
        <v>5572</v>
      </c>
      <c r="O42" s="12">
        <v>2815</v>
      </c>
      <c r="P42" s="12">
        <v>2757</v>
      </c>
      <c r="R42" s="16">
        <f>P$17+P$27+P$37+P$47</f>
        <v>11904</v>
      </c>
      <c r="S42" s="16">
        <f xml:space="preserve"> P$27+ P$37+P$47+P$57</f>
        <v>8966</v>
      </c>
      <c r="T42">
        <v>4</v>
      </c>
      <c r="U42">
        <v>6</v>
      </c>
      <c r="V42">
        <f t="shared" si="8"/>
        <v>101412</v>
      </c>
      <c r="W42" s="19">
        <f t="shared" si="9"/>
        <v>10.445821032963275</v>
      </c>
      <c r="X42" s="20">
        <f t="shared" si="10"/>
        <v>0.44582103296327524</v>
      </c>
    </row>
    <row r="43" spans="13:24" x14ac:dyDescent="0.25">
      <c r="M43">
        <v>38</v>
      </c>
      <c r="N43" s="12">
        <v>5016</v>
      </c>
      <c r="O43" s="12">
        <v>2575</v>
      </c>
      <c r="P43" s="12">
        <v>2441</v>
      </c>
      <c r="R43" s="16">
        <f>P$18+P$28+P$38+P$48</f>
        <v>11536</v>
      </c>
      <c r="S43" s="16">
        <f xml:space="preserve"> P$28+P$38+P$48+P$58</f>
        <v>8766</v>
      </c>
      <c r="T43">
        <v>5</v>
      </c>
      <c r="U43">
        <v>5</v>
      </c>
      <c r="V43">
        <f t="shared" si="8"/>
        <v>101510</v>
      </c>
      <c r="W43" s="19">
        <f t="shared" si="9"/>
        <v>10.45591540504183</v>
      </c>
      <c r="X43" s="20">
        <f t="shared" si="10"/>
        <v>0.45591540504183037</v>
      </c>
    </row>
    <row r="44" spans="13:24" x14ac:dyDescent="0.25">
      <c r="M44">
        <v>39</v>
      </c>
      <c r="N44" s="12">
        <v>5205</v>
      </c>
      <c r="O44" s="12">
        <v>2643</v>
      </c>
      <c r="P44" s="12">
        <v>2562</v>
      </c>
      <c r="R44" s="16">
        <f>P$19+P$29+P$39+P$49</f>
        <v>11739</v>
      </c>
      <c r="S44" s="16">
        <f xml:space="preserve"> P$29+P$39+P$49+P$59</f>
        <v>8834</v>
      </c>
      <c r="T44">
        <v>6</v>
      </c>
      <c r="U44">
        <v>4</v>
      </c>
      <c r="V44">
        <f t="shared" si="8"/>
        <v>105770</v>
      </c>
      <c r="W44" s="19">
        <f t="shared" si="9"/>
        <v>10.894711579068804</v>
      </c>
      <c r="X44" s="20">
        <f t="shared" si="10"/>
        <v>0.8947115790688045</v>
      </c>
    </row>
    <row r="45" spans="13:24" x14ac:dyDescent="0.25">
      <c r="M45">
        <v>40</v>
      </c>
      <c r="N45" s="12">
        <v>4494</v>
      </c>
      <c r="O45" s="12">
        <v>2236</v>
      </c>
      <c r="P45" s="12">
        <v>2258</v>
      </c>
      <c r="R45" s="16">
        <f>P$20+P$30+P$40+P$50</f>
        <v>11555</v>
      </c>
      <c r="S45" s="16">
        <f xml:space="preserve"> P$30+P$40+P$50+P$60</f>
        <v>8702</v>
      </c>
      <c r="T45">
        <v>7</v>
      </c>
      <c r="U45">
        <v>3</v>
      </c>
      <c r="V45">
        <f t="shared" si="8"/>
        <v>106991</v>
      </c>
      <c r="W45" s="19">
        <f t="shared" si="9"/>
        <v>11.02047921486386</v>
      </c>
      <c r="X45" s="20">
        <f t="shared" si="10"/>
        <v>1.02047921486386</v>
      </c>
    </row>
    <row r="46" spans="13:24" x14ac:dyDescent="0.25">
      <c r="M46">
        <v>41</v>
      </c>
      <c r="N46" s="12">
        <v>4381</v>
      </c>
      <c r="O46" s="12">
        <v>2209</v>
      </c>
      <c r="P46" s="12">
        <v>2172</v>
      </c>
      <c r="R46" s="16">
        <f>P$21+P$31+P$41+P$51</f>
        <v>11338</v>
      </c>
      <c r="S46" s="16">
        <f xml:space="preserve"> P$31+P$41+P$51+P$61</f>
        <v>8016</v>
      </c>
      <c r="T46">
        <v>8</v>
      </c>
      <c r="U46">
        <v>2</v>
      </c>
      <c r="V46">
        <f t="shared" si="8"/>
        <v>106736</v>
      </c>
      <c r="W46" s="19">
        <f t="shared" si="9"/>
        <v>10.994213246700275</v>
      </c>
      <c r="X46" s="20">
        <f t="shared" si="10"/>
        <v>0.99421324670027467</v>
      </c>
    </row>
    <row r="47" spans="13:24" x14ac:dyDescent="0.25">
      <c r="M47">
        <v>42</v>
      </c>
      <c r="N47" s="12">
        <v>4306</v>
      </c>
      <c r="O47" s="12">
        <v>2119</v>
      </c>
      <c r="P47" s="12">
        <v>2187</v>
      </c>
      <c r="R47" s="16">
        <f>P$22+P$32+P$42+P$52</f>
        <v>11213</v>
      </c>
      <c r="S47" s="16">
        <f xml:space="preserve"> P$32+P$42+P$52+P$62</f>
        <v>8189</v>
      </c>
      <c r="T47">
        <v>9</v>
      </c>
      <c r="U47">
        <v>1</v>
      </c>
      <c r="V47">
        <f t="shared" si="8"/>
        <v>109106</v>
      </c>
      <c r="W47" s="19">
        <f t="shared" si="9"/>
        <v>11.238332244926548</v>
      </c>
      <c r="X47" s="20">
        <f t="shared" si="10"/>
        <v>1.2383322449265481</v>
      </c>
    </row>
    <row r="48" spans="13:24" x14ac:dyDescent="0.25">
      <c r="M48">
        <v>43</v>
      </c>
      <c r="N48" s="12">
        <v>4213</v>
      </c>
      <c r="O48" s="12">
        <v>2176</v>
      </c>
      <c r="P48" s="12">
        <v>2037</v>
      </c>
      <c r="R48" s="16">
        <f>P$23+P$33+P$43+P$53</f>
        <v>10107</v>
      </c>
      <c r="S48" s="16">
        <f xml:space="preserve"> P$33+P$43+P$53+P$63</f>
        <v>7219</v>
      </c>
      <c r="T48">
        <v>10</v>
      </c>
      <c r="U48">
        <v>0</v>
      </c>
      <c r="V48">
        <f t="shared" si="8"/>
        <v>101070</v>
      </c>
      <c r="W48" s="19">
        <f t="shared" si="9"/>
        <v>10.410593734485053</v>
      </c>
      <c r="X48" s="20">
        <f t="shared" si="10"/>
        <v>0.41059373448505276</v>
      </c>
    </row>
    <row r="49" spans="13:24" x14ac:dyDescent="0.25">
      <c r="M49">
        <v>44</v>
      </c>
      <c r="N49" s="12">
        <v>4226</v>
      </c>
      <c r="O49" s="12">
        <v>2162</v>
      </c>
      <c r="P49" s="12">
        <v>2064</v>
      </c>
      <c r="R49" s="16"/>
      <c r="S49" s="16"/>
      <c r="V49">
        <f>SUM(V39:V48)</f>
        <v>970838</v>
      </c>
      <c r="W49">
        <f>SUM(W39:W48)</f>
        <v>99.999999999999986</v>
      </c>
      <c r="X49" s="20">
        <f>SUM(X39:X48)</f>
        <v>10.920132916099289</v>
      </c>
    </row>
    <row r="50" spans="13:24" x14ac:dyDescent="0.25">
      <c r="M50">
        <v>45</v>
      </c>
      <c r="N50" s="12">
        <v>3639</v>
      </c>
      <c r="O50" s="12">
        <v>1794</v>
      </c>
      <c r="P50" s="12">
        <v>1845</v>
      </c>
      <c r="R50" s="16"/>
      <c r="S50" s="16"/>
      <c r="X50" s="20">
        <f>X$49/2</f>
        <v>5.4600664580496447</v>
      </c>
    </row>
    <row r="51" spans="13:24" x14ac:dyDescent="0.25">
      <c r="M51">
        <v>46</v>
      </c>
      <c r="N51" s="12">
        <v>3481</v>
      </c>
      <c r="O51" s="12">
        <v>1717</v>
      </c>
      <c r="P51" s="12">
        <v>1764</v>
      </c>
      <c r="R51" s="16"/>
      <c r="S51" s="16"/>
    </row>
    <row r="52" spans="13:24" x14ac:dyDescent="0.25">
      <c r="M52">
        <v>47</v>
      </c>
      <c r="N52" s="12">
        <v>3605</v>
      </c>
      <c r="O52" s="12">
        <v>1753</v>
      </c>
      <c r="P52" s="12">
        <v>1852</v>
      </c>
      <c r="R52" s="16"/>
      <c r="S52" s="16"/>
    </row>
    <row r="53" spans="13:24" x14ac:dyDescent="0.25">
      <c r="M53">
        <v>48</v>
      </c>
      <c r="N53" s="12">
        <v>3433</v>
      </c>
      <c r="O53" s="12">
        <v>1718</v>
      </c>
      <c r="P53" s="12">
        <v>1715</v>
      </c>
      <c r="R53" s="16"/>
      <c r="S53" s="16"/>
    </row>
    <row r="54" spans="13:24" x14ac:dyDescent="0.25">
      <c r="M54">
        <v>49</v>
      </c>
      <c r="N54" s="12">
        <v>3738</v>
      </c>
      <c r="O54" s="12">
        <v>1730</v>
      </c>
      <c r="P54" s="12">
        <v>2008</v>
      </c>
      <c r="R54" s="16"/>
      <c r="S54" s="16"/>
    </row>
    <row r="55" spans="13:24" x14ac:dyDescent="0.25">
      <c r="M55">
        <v>50</v>
      </c>
      <c r="N55" s="12">
        <v>2992</v>
      </c>
      <c r="O55" s="12">
        <v>1519</v>
      </c>
      <c r="P55" s="12">
        <v>1473</v>
      </c>
      <c r="R55" s="16"/>
      <c r="S55" s="16"/>
    </row>
    <row r="56" spans="13:24" x14ac:dyDescent="0.25">
      <c r="M56">
        <v>51</v>
      </c>
      <c r="N56" s="12">
        <v>2676</v>
      </c>
      <c r="O56" s="12">
        <v>1290</v>
      </c>
      <c r="P56" s="12">
        <v>1386</v>
      </c>
      <c r="R56" s="16"/>
      <c r="S56" s="16"/>
    </row>
    <row r="57" spans="13:24" x14ac:dyDescent="0.25">
      <c r="M57">
        <v>52</v>
      </c>
      <c r="N57" s="12">
        <v>2520</v>
      </c>
      <c r="O57" s="12">
        <v>1267</v>
      </c>
      <c r="P57" s="12">
        <v>1253</v>
      </c>
      <c r="R57" s="16"/>
      <c r="S57" s="16"/>
    </row>
    <row r="58" spans="13:24" x14ac:dyDescent="0.25">
      <c r="M58">
        <v>53</v>
      </c>
      <c r="N58" s="12">
        <v>2679</v>
      </c>
      <c r="O58" s="12">
        <v>1339</v>
      </c>
      <c r="P58" s="12">
        <v>1340</v>
      </c>
      <c r="R58" s="16"/>
      <c r="S58" s="16"/>
    </row>
    <row r="59" spans="13:24" x14ac:dyDescent="0.25">
      <c r="M59">
        <v>54</v>
      </c>
      <c r="N59" s="12">
        <v>2590</v>
      </c>
      <c r="O59" s="12">
        <v>1270</v>
      </c>
      <c r="P59" s="12">
        <v>1320</v>
      </c>
      <c r="R59" s="16"/>
      <c r="S59" s="16"/>
    </row>
    <row r="60" spans="13:24" x14ac:dyDescent="0.25">
      <c r="M60">
        <v>55</v>
      </c>
      <c r="N60" s="12">
        <v>2628</v>
      </c>
      <c r="O60" s="12">
        <v>1303</v>
      </c>
      <c r="P60" s="12">
        <v>1325</v>
      </c>
      <c r="R60" s="16"/>
      <c r="S60" s="16"/>
    </row>
    <row r="61" spans="13:24" x14ac:dyDescent="0.25">
      <c r="M61">
        <v>56</v>
      </c>
      <c r="N61" s="12">
        <v>1741</v>
      </c>
      <c r="O61" s="12">
        <v>856</v>
      </c>
      <c r="P61" s="12">
        <v>885</v>
      </c>
      <c r="R61" s="16"/>
      <c r="S61" s="16"/>
    </row>
    <row r="62" spans="13:24" x14ac:dyDescent="0.25">
      <c r="M62">
        <v>57</v>
      </c>
      <c r="N62" s="12">
        <v>1716</v>
      </c>
      <c r="O62" s="12">
        <v>798</v>
      </c>
      <c r="P62" s="12">
        <v>918</v>
      </c>
      <c r="R62" s="16"/>
      <c r="S62" s="16"/>
    </row>
    <row r="63" spans="13:24" x14ac:dyDescent="0.25">
      <c r="M63">
        <v>58</v>
      </c>
      <c r="N63" s="12">
        <v>1319</v>
      </c>
      <c r="O63" s="12">
        <v>639</v>
      </c>
      <c r="P63" s="12">
        <v>680</v>
      </c>
      <c r="R63" s="16"/>
      <c r="S63" s="16"/>
    </row>
    <row r="64" spans="13:24" x14ac:dyDescent="0.25">
      <c r="M64">
        <v>59</v>
      </c>
      <c r="N64" s="12">
        <v>2089</v>
      </c>
      <c r="O64" s="12">
        <v>942</v>
      </c>
      <c r="P64" s="12">
        <v>1147</v>
      </c>
      <c r="R64" s="16"/>
      <c r="S64" s="16"/>
    </row>
    <row r="65" spans="13:19" x14ac:dyDescent="0.25">
      <c r="M65">
        <v>60</v>
      </c>
      <c r="N65" s="12">
        <v>1343</v>
      </c>
      <c r="O65" s="12">
        <v>689</v>
      </c>
      <c r="P65" s="12">
        <v>654</v>
      </c>
      <c r="R65" s="16"/>
      <c r="S65" s="16"/>
    </row>
    <row r="66" spans="13:19" x14ac:dyDescent="0.25">
      <c r="M66">
        <v>61</v>
      </c>
      <c r="N66" s="12">
        <v>1244</v>
      </c>
      <c r="O66" s="12">
        <v>607</v>
      </c>
      <c r="P66" s="12">
        <v>637</v>
      </c>
      <c r="R66" s="16"/>
      <c r="S66" s="16"/>
    </row>
    <row r="67" spans="13:19" x14ac:dyDescent="0.25">
      <c r="M67">
        <v>62</v>
      </c>
      <c r="N67" s="12">
        <v>1117</v>
      </c>
      <c r="O67" s="12">
        <v>575</v>
      </c>
      <c r="P67" s="12">
        <v>542</v>
      </c>
      <c r="R67" s="16"/>
      <c r="S67" s="16"/>
    </row>
    <row r="68" spans="13:19" x14ac:dyDescent="0.25">
      <c r="M68">
        <v>63</v>
      </c>
      <c r="N68" s="12">
        <v>1000</v>
      </c>
      <c r="O68" s="12">
        <v>480</v>
      </c>
      <c r="P68" s="12">
        <v>520</v>
      </c>
      <c r="R68" s="16"/>
      <c r="S68" s="16"/>
    </row>
    <row r="69" spans="13:19" x14ac:dyDescent="0.25">
      <c r="M69">
        <v>64</v>
      </c>
      <c r="N69" s="12">
        <v>1387</v>
      </c>
      <c r="O69" s="12">
        <v>590</v>
      </c>
      <c r="P69" s="12">
        <v>797</v>
      </c>
      <c r="R69" s="16"/>
      <c r="S69" s="16"/>
    </row>
    <row r="70" spans="13:19" x14ac:dyDescent="0.25">
      <c r="M70">
        <v>65</v>
      </c>
      <c r="N70" s="12">
        <v>1131</v>
      </c>
      <c r="O70" s="12">
        <v>522</v>
      </c>
      <c r="P70" s="12">
        <v>609</v>
      </c>
      <c r="R70" s="16"/>
      <c r="S70" s="16"/>
    </row>
    <row r="71" spans="13:19" x14ac:dyDescent="0.25">
      <c r="M71">
        <v>66</v>
      </c>
      <c r="N71" s="12">
        <v>777</v>
      </c>
      <c r="O71" s="12">
        <v>390</v>
      </c>
      <c r="P71" s="12">
        <v>387</v>
      </c>
      <c r="R71" s="16"/>
      <c r="S71" s="16"/>
    </row>
    <row r="72" spans="13:19" x14ac:dyDescent="0.25">
      <c r="M72">
        <v>67</v>
      </c>
      <c r="N72" s="12">
        <v>694</v>
      </c>
      <c r="O72" s="12">
        <v>329</v>
      </c>
      <c r="P72" s="12">
        <v>365</v>
      </c>
      <c r="R72" s="16"/>
      <c r="S72" s="16"/>
    </row>
    <row r="73" spans="13:19" x14ac:dyDescent="0.25">
      <c r="M73">
        <v>68</v>
      </c>
      <c r="N73" s="12">
        <v>492</v>
      </c>
      <c r="O73" s="12">
        <v>252</v>
      </c>
      <c r="P73" s="12">
        <v>240</v>
      </c>
      <c r="R73" s="16"/>
      <c r="S73" s="16"/>
    </row>
    <row r="74" spans="13:19" x14ac:dyDescent="0.25">
      <c r="M74" s="18">
        <v>69</v>
      </c>
      <c r="N74" s="12">
        <v>1053</v>
      </c>
      <c r="O74" s="12">
        <v>418</v>
      </c>
      <c r="P74" s="12">
        <v>635</v>
      </c>
      <c r="R74" s="16"/>
      <c r="S74" s="16"/>
    </row>
    <row r="75" spans="13:19" x14ac:dyDescent="0.25">
      <c r="M75">
        <v>70</v>
      </c>
      <c r="N75" s="12">
        <v>491</v>
      </c>
      <c r="O75" s="12">
        <v>220</v>
      </c>
      <c r="P75" s="12">
        <v>271</v>
      </c>
      <c r="R75" s="16"/>
      <c r="S75" s="16"/>
    </row>
    <row r="76" spans="13:19" x14ac:dyDescent="0.25">
      <c r="M76">
        <v>71</v>
      </c>
      <c r="N76" s="12">
        <v>476</v>
      </c>
      <c r="O76" s="12">
        <v>236</v>
      </c>
      <c r="P76" s="12">
        <v>240</v>
      </c>
      <c r="R76" s="16"/>
      <c r="S76" s="16"/>
    </row>
    <row r="77" spans="13:19" x14ac:dyDescent="0.25">
      <c r="M77">
        <v>72</v>
      </c>
      <c r="N77" s="12">
        <v>369</v>
      </c>
      <c r="O77" s="12">
        <v>180</v>
      </c>
      <c r="P77" s="12">
        <v>189</v>
      </c>
      <c r="R77" s="16"/>
      <c r="S77" s="16"/>
    </row>
    <row r="78" spans="13:19" x14ac:dyDescent="0.25">
      <c r="M78">
        <v>73</v>
      </c>
      <c r="N78" s="12">
        <v>353</v>
      </c>
      <c r="O78" s="12">
        <v>172</v>
      </c>
      <c r="P78" s="12">
        <v>181</v>
      </c>
      <c r="R78" s="16"/>
      <c r="S78" s="16"/>
    </row>
    <row r="79" spans="13:19" x14ac:dyDescent="0.25">
      <c r="M79">
        <v>74</v>
      </c>
      <c r="N79" s="12">
        <v>571</v>
      </c>
      <c r="O79" s="12">
        <v>270</v>
      </c>
      <c r="P79" s="12">
        <v>301</v>
      </c>
      <c r="R79" s="16"/>
      <c r="S79" s="16"/>
    </row>
    <row r="80" spans="13:19" x14ac:dyDescent="0.25">
      <c r="M80">
        <v>75</v>
      </c>
      <c r="N80" s="12">
        <v>491</v>
      </c>
      <c r="O80" s="12">
        <v>214</v>
      </c>
      <c r="P80" s="12">
        <v>277</v>
      </c>
      <c r="R80" s="16"/>
      <c r="S80" s="16"/>
    </row>
    <row r="81" spans="13:19" x14ac:dyDescent="0.25">
      <c r="M81">
        <v>76</v>
      </c>
      <c r="N81" s="12">
        <v>234</v>
      </c>
      <c r="O81" s="12">
        <v>121</v>
      </c>
      <c r="P81" s="12">
        <v>113</v>
      </c>
      <c r="R81" s="16"/>
      <c r="S81" s="16"/>
    </row>
    <row r="82" spans="13:19" x14ac:dyDescent="0.25">
      <c r="M82">
        <v>77</v>
      </c>
      <c r="N82" s="12">
        <v>278</v>
      </c>
      <c r="O82" s="12">
        <v>139</v>
      </c>
      <c r="P82" s="12">
        <v>139</v>
      </c>
      <c r="R82" s="16"/>
      <c r="S82" s="16"/>
    </row>
    <row r="83" spans="13:19" x14ac:dyDescent="0.25">
      <c r="M83">
        <v>78</v>
      </c>
      <c r="N83" s="12">
        <v>159</v>
      </c>
      <c r="O83" s="12">
        <v>63</v>
      </c>
      <c r="P83" s="12">
        <v>96</v>
      </c>
      <c r="R83" s="16"/>
      <c r="S83" s="16"/>
    </row>
    <row r="84" spans="13:19" x14ac:dyDescent="0.25">
      <c r="M84">
        <v>79</v>
      </c>
      <c r="N84" s="12">
        <v>434</v>
      </c>
      <c r="O84" s="12">
        <v>157</v>
      </c>
      <c r="P84" s="12">
        <v>277</v>
      </c>
      <c r="R84" s="16"/>
      <c r="S84" s="16"/>
    </row>
    <row r="85" spans="13:19" x14ac:dyDescent="0.25">
      <c r="M85">
        <v>80</v>
      </c>
      <c r="N85" s="12">
        <v>146</v>
      </c>
      <c r="O85" s="12">
        <v>69</v>
      </c>
      <c r="P85" s="12">
        <v>77</v>
      </c>
      <c r="R85" s="16"/>
      <c r="S85" s="16"/>
    </row>
    <row r="86" spans="13:19" x14ac:dyDescent="0.25">
      <c r="M86">
        <v>81</v>
      </c>
      <c r="N86" s="12">
        <v>135</v>
      </c>
      <c r="O86" s="12">
        <v>64</v>
      </c>
      <c r="P86" s="12">
        <v>71</v>
      </c>
      <c r="R86" s="16"/>
      <c r="S86" s="16"/>
    </row>
    <row r="87" spans="13:19" x14ac:dyDescent="0.25">
      <c r="M87">
        <v>82</v>
      </c>
      <c r="N87" s="12">
        <v>102</v>
      </c>
      <c r="O87" s="12">
        <v>51</v>
      </c>
      <c r="P87" s="12">
        <v>51</v>
      </c>
      <c r="R87" s="16"/>
      <c r="S87" s="16"/>
    </row>
    <row r="88" spans="13:19" x14ac:dyDescent="0.25">
      <c r="M88">
        <v>83</v>
      </c>
      <c r="N88" s="12">
        <v>96</v>
      </c>
      <c r="O88" s="12">
        <v>45</v>
      </c>
      <c r="P88" s="12">
        <v>51</v>
      </c>
      <c r="R88" s="16"/>
      <c r="S88" s="16"/>
    </row>
    <row r="89" spans="13:19" x14ac:dyDescent="0.25">
      <c r="M89">
        <v>84</v>
      </c>
      <c r="N89" s="12">
        <v>170</v>
      </c>
      <c r="O89" s="12">
        <v>60</v>
      </c>
      <c r="P89" s="12">
        <v>110</v>
      </c>
      <c r="R89" s="16"/>
      <c r="S89" s="16"/>
    </row>
    <row r="90" spans="13:19" x14ac:dyDescent="0.25">
      <c r="M90">
        <v>85</v>
      </c>
      <c r="N90" s="12">
        <v>119</v>
      </c>
      <c r="O90" s="12">
        <v>58</v>
      </c>
      <c r="P90" s="12">
        <v>61</v>
      </c>
      <c r="R90" s="16"/>
      <c r="S90" s="16"/>
    </row>
    <row r="91" spans="13:19" x14ac:dyDescent="0.25">
      <c r="M91">
        <v>86</v>
      </c>
      <c r="N91" s="12">
        <v>52</v>
      </c>
      <c r="O91" s="12">
        <v>21</v>
      </c>
      <c r="P91" s="12">
        <v>31</v>
      </c>
      <c r="R91" s="16"/>
      <c r="S91" s="16"/>
    </row>
    <row r="92" spans="13:19" x14ac:dyDescent="0.25">
      <c r="M92">
        <v>87</v>
      </c>
      <c r="N92" s="12">
        <v>28</v>
      </c>
      <c r="O92" s="12">
        <v>10</v>
      </c>
      <c r="P92" s="12">
        <v>18</v>
      </c>
      <c r="R92" s="16"/>
      <c r="S92" s="16"/>
    </row>
    <row r="93" spans="13:19" x14ac:dyDescent="0.25">
      <c r="M93">
        <v>88</v>
      </c>
      <c r="N93" s="12">
        <v>28</v>
      </c>
      <c r="O93" s="12">
        <v>15</v>
      </c>
      <c r="P93" s="12">
        <v>13</v>
      </c>
      <c r="R93" s="16"/>
      <c r="S93" s="16"/>
    </row>
    <row r="94" spans="13:19" x14ac:dyDescent="0.25">
      <c r="M94">
        <v>89</v>
      </c>
      <c r="N94" s="12">
        <v>95</v>
      </c>
      <c r="O94" s="12">
        <v>30</v>
      </c>
      <c r="P94" s="12">
        <v>65</v>
      </c>
      <c r="R94" s="16"/>
      <c r="S94" s="16"/>
    </row>
    <row r="95" spans="13:19" x14ac:dyDescent="0.25">
      <c r="M95">
        <v>90</v>
      </c>
      <c r="N95" s="12">
        <v>24</v>
      </c>
      <c r="O95" s="12">
        <v>8</v>
      </c>
      <c r="P95" s="12">
        <v>16</v>
      </c>
      <c r="R95" s="16"/>
      <c r="S95" s="16"/>
    </row>
    <row r="96" spans="13:19" x14ac:dyDescent="0.25">
      <c r="M96">
        <v>91</v>
      </c>
      <c r="N96" s="12">
        <v>18</v>
      </c>
      <c r="O96" s="12">
        <v>9</v>
      </c>
      <c r="P96" s="12">
        <v>9</v>
      </c>
      <c r="R96" s="16"/>
      <c r="S96" s="16"/>
    </row>
    <row r="97" spans="13:19" x14ac:dyDescent="0.25">
      <c r="M97">
        <v>92</v>
      </c>
      <c r="N97" s="12">
        <v>13</v>
      </c>
      <c r="O97" s="12">
        <v>9</v>
      </c>
      <c r="P97" s="12">
        <v>4</v>
      </c>
      <c r="R97" s="16"/>
      <c r="S97" s="16"/>
    </row>
    <row r="98" spans="13:19" x14ac:dyDescent="0.25">
      <c r="M98">
        <v>93</v>
      </c>
      <c r="N98" s="12">
        <v>19</v>
      </c>
      <c r="O98" s="12">
        <v>8</v>
      </c>
      <c r="P98" s="12">
        <v>11</v>
      </c>
      <c r="R98" s="16"/>
      <c r="S98" s="16"/>
    </row>
    <row r="99" spans="13:19" x14ac:dyDescent="0.25">
      <c r="M99">
        <v>94</v>
      </c>
      <c r="N99" s="12">
        <v>43</v>
      </c>
      <c r="O99" s="12">
        <v>15</v>
      </c>
      <c r="P99" s="12">
        <v>28</v>
      </c>
      <c r="R99" s="16"/>
      <c r="S99" s="16"/>
    </row>
    <row r="100" spans="13:19" x14ac:dyDescent="0.25">
      <c r="M100">
        <v>95</v>
      </c>
      <c r="N100" s="12">
        <v>52</v>
      </c>
      <c r="O100" s="12">
        <v>21</v>
      </c>
      <c r="P100" s="12">
        <v>31</v>
      </c>
      <c r="R100" s="16"/>
      <c r="S100" s="16"/>
    </row>
    <row r="101" spans="13:19" x14ac:dyDescent="0.25">
      <c r="M101">
        <v>96</v>
      </c>
      <c r="N101" s="12">
        <v>4</v>
      </c>
      <c r="O101" s="12">
        <v>2</v>
      </c>
      <c r="P101" s="12">
        <v>2</v>
      </c>
      <c r="R101" s="16"/>
      <c r="S101" s="16"/>
    </row>
    <row r="102" spans="13:19" x14ac:dyDescent="0.25">
      <c r="M102" t="s">
        <v>275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276</v>
      </c>
      <c r="N103">
        <v>0</v>
      </c>
      <c r="O103">
        <v>0</v>
      </c>
      <c r="P103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G1" workbookViewId="0">
      <selection activeCell="M1" sqref="M1:X107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G1" workbookViewId="0">
      <selection activeCell="M1" sqref="M1:X107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G1" workbookViewId="0">
      <selection activeCell="M1" sqref="M1:X107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/>
  </sheetViews>
  <sheetFormatPr defaultRowHeight="13.2" x14ac:dyDescent="0.25"/>
  <sheetData>
    <row r="1" spans="1:24" x14ac:dyDescent="0.25">
      <c r="A1" t="s">
        <v>274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5.8642391548662625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160997</v>
      </c>
      <c r="O3" s="12">
        <v>85179</v>
      </c>
      <c r="P3" s="12">
        <v>75818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160997</v>
      </c>
      <c r="C4">
        <v>85179</v>
      </c>
      <c r="D4">
        <v>75818</v>
      </c>
      <c r="E4">
        <v>102166</v>
      </c>
      <c r="F4">
        <v>56758</v>
      </c>
      <c r="G4">
        <v>45408</v>
      </c>
      <c r="I4" s="1"/>
      <c r="J4" s="1"/>
      <c r="K4" s="1"/>
      <c r="M4" s="18" t="s">
        <v>164</v>
      </c>
      <c r="N4" s="12">
        <v>1</v>
      </c>
      <c r="O4" s="12">
        <v>0</v>
      </c>
      <c r="P4" s="12">
        <v>1</v>
      </c>
      <c r="R4" s="16"/>
      <c r="S4" s="16"/>
    </row>
    <row r="5" spans="1:24" x14ac:dyDescent="0.25">
      <c r="A5" t="s">
        <v>98</v>
      </c>
      <c r="B5">
        <v>21107</v>
      </c>
      <c r="C5">
        <v>10937</v>
      </c>
      <c r="D5">
        <v>10170</v>
      </c>
      <c r="E5">
        <v>21107</v>
      </c>
      <c r="F5">
        <v>10937</v>
      </c>
      <c r="G5">
        <v>10170</v>
      </c>
      <c r="I5" s="1"/>
      <c r="J5" s="1"/>
      <c r="K5" s="1"/>
      <c r="M5">
        <v>1</v>
      </c>
      <c r="N5" s="12">
        <v>5538</v>
      </c>
      <c r="O5" s="12">
        <v>2952</v>
      </c>
      <c r="P5" s="12">
        <v>2586</v>
      </c>
      <c r="R5" s="16">
        <f>N$24+N$34+N$44+N$54</f>
        <v>8559</v>
      </c>
      <c r="S5" s="16">
        <f xml:space="preserve"> N$34+N$44+N$54+N$64</f>
        <v>6396</v>
      </c>
      <c r="T5">
        <v>1</v>
      </c>
      <c r="U5">
        <v>9</v>
      </c>
      <c r="V5">
        <f>R5*T5+S5*U5</f>
        <v>66123</v>
      </c>
      <c r="W5" s="19">
        <f>(V5/V$15)*100</f>
        <v>8.7426123517512195</v>
      </c>
      <c r="X5" s="20">
        <f>ABS(W5-10)</f>
        <v>1.2573876482487805</v>
      </c>
    </row>
    <row r="6" spans="1:24" x14ac:dyDescent="0.25">
      <c r="A6" t="s">
        <v>6</v>
      </c>
      <c r="B6">
        <v>25470</v>
      </c>
      <c r="C6">
        <v>13079</v>
      </c>
      <c r="D6">
        <v>12391</v>
      </c>
      <c r="E6">
        <v>25470</v>
      </c>
      <c r="F6">
        <v>13079</v>
      </c>
      <c r="G6">
        <v>12391</v>
      </c>
      <c r="I6" s="1"/>
      <c r="J6" s="1"/>
      <c r="K6" s="1"/>
      <c r="M6">
        <v>2</v>
      </c>
      <c r="N6" s="12">
        <v>4147</v>
      </c>
      <c r="O6" s="12">
        <v>2093</v>
      </c>
      <c r="P6" s="12">
        <v>2054</v>
      </c>
      <c r="R6" s="16">
        <f>N$25+N$35+N$45+N$55</f>
        <v>9844</v>
      </c>
      <c r="S6" s="16">
        <f xml:space="preserve"> N$35+N$45+N$55+N$65</f>
        <v>7716</v>
      </c>
      <c r="T6">
        <v>2</v>
      </c>
      <c r="U6">
        <v>8</v>
      </c>
      <c r="V6">
        <f t="shared" ref="V6:V14" si="0">R6*T6+S6*U6</f>
        <v>81416</v>
      </c>
      <c r="W6" s="19">
        <f t="shared" ref="W6:W14" si="1">(V6/V$15)*100</f>
        <v>10.764613330160115</v>
      </c>
      <c r="X6" s="20">
        <f t="shared" ref="X6:X14" si="2">ABS(W6-10)</f>
        <v>0.76461333016011501</v>
      </c>
    </row>
    <row r="7" spans="1:24" x14ac:dyDescent="0.25">
      <c r="A7" t="s">
        <v>7</v>
      </c>
      <c r="B7">
        <v>21229</v>
      </c>
      <c r="C7">
        <v>11484</v>
      </c>
      <c r="D7">
        <v>9745</v>
      </c>
      <c r="E7">
        <v>21229</v>
      </c>
      <c r="F7">
        <v>11484</v>
      </c>
      <c r="G7">
        <v>9745</v>
      </c>
      <c r="H7" s="2"/>
      <c r="I7" s="1"/>
      <c r="J7" s="1"/>
      <c r="K7" s="1"/>
      <c r="M7">
        <v>3</v>
      </c>
      <c r="N7" s="12">
        <v>5626</v>
      </c>
      <c r="O7" s="12">
        <v>2867</v>
      </c>
      <c r="P7" s="12">
        <v>2759</v>
      </c>
      <c r="R7" s="16">
        <f>N$26+N$36+N$46+N$56</f>
        <v>5762</v>
      </c>
      <c r="S7" s="16">
        <f xml:space="preserve"> N$36+N$46+N$56+N$66</f>
        <v>3955</v>
      </c>
      <c r="T7">
        <v>3</v>
      </c>
      <c r="U7">
        <v>7</v>
      </c>
      <c r="V7">
        <f t="shared" si="0"/>
        <v>44971</v>
      </c>
      <c r="W7" s="19">
        <f t="shared" si="1"/>
        <v>5.9459495193896847</v>
      </c>
      <c r="X7" s="20">
        <f t="shared" si="2"/>
        <v>4.0540504806103153</v>
      </c>
    </row>
    <row r="8" spans="1:24" x14ac:dyDescent="0.25">
      <c r="A8" s="3" t="s">
        <v>8</v>
      </c>
      <c r="B8" s="3">
        <v>17207</v>
      </c>
      <c r="C8" s="3">
        <v>9179</v>
      </c>
      <c r="D8" s="3">
        <v>8028</v>
      </c>
      <c r="E8" s="4">
        <v>16421</v>
      </c>
      <c r="F8" s="4">
        <v>9085</v>
      </c>
      <c r="G8" s="4">
        <v>7336</v>
      </c>
      <c r="H8" s="5"/>
      <c r="I8" s="6">
        <f t="shared" ref="I8:K15" si="3">E8/B8*100</f>
        <v>95.432091590631714</v>
      </c>
      <c r="J8" s="6">
        <f t="shared" si="3"/>
        <v>98.975923303192076</v>
      </c>
      <c r="K8" s="6">
        <f t="shared" si="3"/>
        <v>91.380169407075243</v>
      </c>
      <c r="M8">
        <v>4</v>
      </c>
      <c r="N8" s="12">
        <v>5795</v>
      </c>
      <c r="O8" s="12">
        <v>3025</v>
      </c>
      <c r="P8" s="12">
        <v>2770</v>
      </c>
      <c r="R8" s="16">
        <f>N$17+N$27+N$37+N$47</f>
        <v>10041</v>
      </c>
      <c r="S8" s="16">
        <f xml:space="preserve"> N$27+ N$37+N$47+N$57</f>
        <v>6398</v>
      </c>
      <c r="T8">
        <v>4</v>
      </c>
      <c r="U8">
        <v>6</v>
      </c>
      <c r="V8">
        <f t="shared" si="0"/>
        <v>78552</v>
      </c>
      <c r="W8" s="19">
        <f t="shared" si="1"/>
        <v>10.385942644083931</v>
      </c>
      <c r="X8" s="20">
        <f t="shared" si="2"/>
        <v>0.38594264408393109</v>
      </c>
    </row>
    <row r="9" spans="1:24" x14ac:dyDescent="0.25">
      <c r="A9" s="3" t="s">
        <v>10</v>
      </c>
      <c r="B9" s="3">
        <v>12853</v>
      </c>
      <c r="C9" s="3">
        <v>6576</v>
      </c>
      <c r="D9" s="3">
        <v>6277</v>
      </c>
      <c r="E9" s="4">
        <v>8636</v>
      </c>
      <c r="F9" s="4">
        <v>5602</v>
      </c>
      <c r="G9" s="4">
        <v>3034</v>
      </c>
      <c r="H9" s="5"/>
      <c r="I9" s="6">
        <f t="shared" si="3"/>
        <v>67.190539173733754</v>
      </c>
      <c r="J9" s="6">
        <f t="shared" si="3"/>
        <v>85.188564476885645</v>
      </c>
      <c r="K9" s="6">
        <f t="shared" si="3"/>
        <v>48.335191970686637</v>
      </c>
      <c r="M9">
        <v>5</v>
      </c>
      <c r="N9" s="12">
        <v>5593</v>
      </c>
      <c r="O9" s="12">
        <v>2887</v>
      </c>
      <c r="P9" s="12">
        <v>2706</v>
      </c>
      <c r="R9" s="16">
        <f>N$18+N$28+N$38+N$48</f>
        <v>9291</v>
      </c>
      <c r="S9" s="16">
        <f xml:space="preserve"> N$28+N$38+N$48+N$58</f>
        <v>5898</v>
      </c>
      <c r="T9">
        <v>5</v>
      </c>
      <c r="U9">
        <v>5</v>
      </c>
      <c r="V9">
        <f t="shared" si="0"/>
        <v>75945</v>
      </c>
      <c r="W9" s="19">
        <f t="shared" si="1"/>
        <v>10.041251834516679</v>
      </c>
      <c r="X9" s="20">
        <f t="shared" si="2"/>
        <v>4.1251834516678798E-2</v>
      </c>
    </row>
    <row r="10" spans="1:24" x14ac:dyDescent="0.25">
      <c r="A10" s="3" t="s">
        <v>11</v>
      </c>
      <c r="B10" s="3">
        <v>12259</v>
      </c>
      <c r="C10" s="3">
        <v>6050</v>
      </c>
      <c r="D10" s="3">
        <v>6209</v>
      </c>
      <c r="E10" s="4">
        <v>4364</v>
      </c>
      <c r="F10" s="4">
        <v>3055</v>
      </c>
      <c r="G10" s="4">
        <v>1309</v>
      </c>
      <c r="H10" s="5"/>
      <c r="I10" s="6">
        <f t="shared" si="3"/>
        <v>35.59833591646953</v>
      </c>
      <c r="J10" s="6">
        <f t="shared" si="3"/>
        <v>50.495867768595041</v>
      </c>
      <c r="K10" s="6">
        <f t="shared" si="3"/>
        <v>21.082299887260429</v>
      </c>
      <c r="M10">
        <v>6</v>
      </c>
      <c r="N10" s="12">
        <v>5093</v>
      </c>
      <c r="O10" s="12">
        <v>2614</v>
      </c>
      <c r="P10" s="12">
        <v>2479</v>
      </c>
      <c r="R10" s="16">
        <f>N$19+N$29+N$39+N$49</f>
        <v>8807</v>
      </c>
      <c r="S10" s="16">
        <f xml:space="preserve"> N$29+N$39+N$49+N$59</f>
        <v>5519</v>
      </c>
      <c r="T10">
        <v>6</v>
      </c>
      <c r="U10">
        <v>4</v>
      </c>
      <c r="V10">
        <f t="shared" si="0"/>
        <v>74918</v>
      </c>
      <c r="W10" s="19">
        <f t="shared" si="1"/>
        <v>9.9054645458992763</v>
      </c>
      <c r="X10" s="20">
        <f t="shared" si="2"/>
        <v>9.4535454100723726E-2</v>
      </c>
    </row>
    <row r="11" spans="1:24" x14ac:dyDescent="0.25">
      <c r="A11" s="3" t="s">
        <v>12</v>
      </c>
      <c r="B11" s="3">
        <v>10427</v>
      </c>
      <c r="C11" s="3">
        <v>5427</v>
      </c>
      <c r="D11" s="3">
        <v>5000</v>
      </c>
      <c r="E11" s="4">
        <v>1989</v>
      </c>
      <c r="F11" s="4">
        <v>1445</v>
      </c>
      <c r="G11" s="4">
        <v>544</v>
      </c>
      <c r="H11" s="5"/>
      <c r="I11" s="6">
        <f t="shared" si="3"/>
        <v>19.075477126690323</v>
      </c>
      <c r="J11" s="6">
        <f t="shared" si="3"/>
        <v>26.62612861617837</v>
      </c>
      <c r="K11" s="6">
        <f t="shared" si="3"/>
        <v>10.879999999999999</v>
      </c>
      <c r="M11">
        <v>7</v>
      </c>
      <c r="N11" s="12">
        <v>5202</v>
      </c>
      <c r="O11" s="12">
        <v>2615</v>
      </c>
      <c r="P11" s="12">
        <v>2587</v>
      </c>
      <c r="R11" s="16">
        <f>N$20+N$30+N$40+N$50</f>
        <v>9271</v>
      </c>
      <c r="S11" s="16">
        <f xml:space="preserve"> N$30+N$40+N$50+N$60</f>
        <v>6493</v>
      </c>
      <c r="T11">
        <v>7</v>
      </c>
      <c r="U11">
        <v>3</v>
      </c>
      <c r="V11">
        <f t="shared" si="0"/>
        <v>84376</v>
      </c>
      <c r="W11" s="19">
        <f t="shared" si="1"/>
        <v>11.155976888395278</v>
      </c>
      <c r="X11" s="20">
        <f t="shared" si="2"/>
        <v>1.1559768883952781</v>
      </c>
    </row>
    <row r="12" spans="1:24" x14ac:dyDescent="0.25">
      <c r="A12" s="3" t="s">
        <v>13</v>
      </c>
      <c r="B12" s="3">
        <v>8559</v>
      </c>
      <c r="C12" s="3">
        <v>4490</v>
      </c>
      <c r="D12" s="3">
        <v>4069</v>
      </c>
      <c r="E12" s="4">
        <v>981</v>
      </c>
      <c r="F12" s="4">
        <v>708</v>
      </c>
      <c r="G12" s="4">
        <v>273</v>
      </c>
      <c r="H12" s="5"/>
      <c r="I12" s="6">
        <f t="shared" si="3"/>
        <v>11.461619348054679</v>
      </c>
      <c r="J12" s="6">
        <f t="shared" si="3"/>
        <v>15.768374164810691</v>
      </c>
      <c r="K12" s="6">
        <f t="shared" si="3"/>
        <v>6.7092651757188495</v>
      </c>
      <c r="M12">
        <v>8</v>
      </c>
      <c r="N12" s="12">
        <v>4863</v>
      </c>
      <c r="O12" s="12">
        <v>2533</v>
      </c>
      <c r="P12" s="12">
        <v>2330</v>
      </c>
      <c r="R12" s="16">
        <f>N$21+N$31+N$41+N$51</f>
        <v>8611</v>
      </c>
      <c r="S12" s="16">
        <f xml:space="preserve"> N$31+N$41+N$51+N$61</f>
        <v>6092</v>
      </c>
      <c r="T12">
        <v>8</v>
      </c>
      <c r="U12">
        <v>2</v>
      </c>
      <c r="V12">
        <f t="shared" si="0"/>
        <v>81072</v>
      </c>
      <c r="W12" s="19">
        <f t="shared" si="1"/>
        <v>10.71913053825711</v>
      </c>
      <c r="X12" s="20">
        <f t="shared" si="2"/>
        <v>0.71913053825710982</v>
      </c>
    </row>
    <row r="13" spans="1:24" x14ac:dyDescent="0.25">
      <c r="A13" s="3" t="s">
        <v>14</v>
      </c>
      <c r="B13" s="3">
        <v>7980</v>
      </c>
      <c r="C13" s="3">
        <v>4166</v>
      </c>
      <c r="D13" s="3">
        <v>3814</v>
      </c>
      <c r="E13" s="4">
        <v>673</v>
      </c>
      <c r="F13" s="4">
        <v>473</v>
      </c>
      <c r="G13" s="4">
        <v>200</v>
      </c>
      <c r="H13" s="5"/>
      <c r="I13" s="6">
        <f t="shared" si="3"/>
        <v>8.4335839598997495</v>
      </c>
      <c r="J13" s="6">
        <f t="shared" si="3"/>
        <v>11.353816610657704</v>
      </c>
      <c r="K13" s="6">
        <f t="shared" si="3"/>
        <v>5.2438384897745145</v>
      </c>
      <c r="M13">
        <v>9</v>
      </c>
      <c r="N13" s="12">
        <v>4719</v>
      </c>
      <c r="O13" s="12">
        <v>2430</v>
      </c>
      <c r="P13" s="12">
        <v>2289</v>
      </c>
      <c r="R13" s="16">
        <f>N$22+N$32+N$42+N$52</f>
        <v>7453</v>
      </c>
      <c r="S13" s="16">
        <f xml:space="preserve"> N$32+N$42+N$52+N$62</f>
        <v>5090</v>
      </c>
      <c r="T13">
        <v>9</v>
      </c>
      <c r="U13">
        <v>1</v>
      </c>
      <c r="V13">
        <f t="shared" si="0"/>
        <v>72167</v>
      </c>
      <c r="W13" s="19">
        <f t="shared" si="1"/>
        <v>9.541734428093557</v>
      </c>
      <c r="X13" s="20">
        <f t="shared" si="2"/>
        <v>0.45826557190644301</v>
      </c>
    </row>
    <row r="14" spans="1:24" x14ac:dyDescent="0.25">
      <c r="A14" s="3" t="s">
        <v>15</v>
      </c>
      <c r="B14" s="3">
        <v>5796</v>
      </c>
      <c r="C14" s="3">
        <v>3086</v>
      </c>
      <c r="D14" s="3">
        <v>2710</v>
      </c>
      <c r="E14" s="4">
        <v>363</v>
      </c>
      <c r="F14" s="4">
        <v>240</v>
      </c>
      <c r="G14" s="4">
        <v>123</v>
      </c>
      <c r="H14" s="5"/>
      <c r="I14" s="6">
        <f t="shared" si="3"/>
        <v>6.262939958592133</v>
      </c>
      <c r="J14" s="6">
        <f t="shared" si="3"/>
        <v>7.7770576798444582</v>
      </c>
      <c r="K14" s="6">
        <f t="shared" si="3"/>
        <v>4.5387453874538748</v>
      </c>
      <c r="M14">
        <v>10</v>
      </c>
      <c r="N14" s="12">
        <v>4264</v>
      </c>
      <c r="O14" s="12">
        <v>2228</v>
      </c>
      <c r="P14" s="12">
        <v>2036</v>
      </c>
      <c r="R14" s="16">
        <f>N$23+N$33+N$43+N$53</f>
        <v>9679</v>
      </c>
      <c r="S14" s="16">
        <f xml:space="preserve"> N$33+N$43+N$53+N$63</f>
        <v>7016</v>
      </c>
      <c r="T14">
        <v>10</v>
      </c>
      <c r="U14">
        <v>0</v>
      </c>
      <c r="V14">
        <f t="shared" si="0"/>
        <v>96790</v>
      </c>
      <c r="W14" s="19">
        <f t="shared" si="1"/>
        <v>12.797323919453149</v>
      </c>
      <c r="X14" s="20">
        <f t="shared" si="2"/>
        <v>2.7973239194531487</v>
      </c>
    </row>
    <row r="15" spans="1:24" x14ac:dyDescent="0.25">
      <c r="A15" s="3" t="s">
        <v>16</v>
      </c>
      <c r="B15" s="3">
        <v>5201</v>
      </c>
      <c r="C15" s="3">
        <v>2889</v>
      </c>
      <c r="D15" s="3">
        <v>2312</v>
      </c>
      <c r="E15" s="4">
        <v>272</v>
      </c>
      <c r="F15" s="4">
        <v>179</v>
      </c>
      <c r="G15" s="4">
        <v>93</v>
      </c>
      <c r="H15" s="5"/>
      <c r="I15" s="6">
        <f t="shared" si="3"/>
        <v>5.2297635070178812</v>
      </c>
      <c r="J15" s="6">
        <f t="shared" si="3"/>
        <v>6.1959155417099341</v>
      </c>
      <c r="K15" s="6">
        <f t="shared" si="3"/>
        <v>4.0224913494809691</v>
      </c>
      <c r="M15">
        <v>11</v>
      </c>
      <c r="N15" s="12">
        <v>4605</v>
      </c>
      <c r="O15" s="12">
        <v>2483</v>
      </c>
      <c r="P15" s="12">
        <v>2122</v>
      </c>
      <c r="R15" s="16"/>
      <c r="S15" s="16"/>
      <c r="V15">
        <f>SUM(V5:V14)</f>
        <v>756330</v>
      </c>
      <c r="W15">
        <f>SUM(W5:W14)</f>
        <v>100</v>
      </c>
      <c r="X15" s="20">
        <f>SUM(X5:X14)</f>
        <v>11.728478309732525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1217.2729353703594</v>
      </c>
      <c r="J16" s="6">
        <f>SUM(J8:J14)*5</f>
        <v>1480.9286631008197</v>
      </c>
      <c r="K16" s="6">
        <f>SUM(K8:K14)*5</f>
        <v>940.84755158984774</v>
      </c>
      <c r="M16">
        <v>12</v>
      </c>
      <c r="N16" s="12">
        <v>3746</v>
      </c>
      <c r="O16" s="12">
        <v>1975</v>
      </c>
      <c r="P16" s="12">
        <v>1771</v>
      </c>
      <c r="R16" s="16"/>
      <c r="S16" s="16"/>
      <c r="X16" s="20">
        <f>X$15/2</f>
        <v>5.8642391548662625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4463</v>
      </c>
      <c r="O17" s="12">
        <v>2466</v>
      </c>
      <c r="P17" s="12">
        <v>1997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2717.2729353703594</v>
      </c>
      <c r="J18" s="6">
        <f>J16+1500</f>
        <v>2980.9286631008199</v>
      </c>
      <c r="K18" s="6">
        <f>K16+1500</f>
        <v>2440.8475515898476</v>
      </c>
      <c r="M18">
        <v>14</v>
      </c>
      <c r="N18" s="12">
        <v>4151</v>
      </c>
      <c r="O18" s="12">
        <v>2332</v>
      </c>
      <c r="P18" s="12">
        <v>1819</v>
      </c>
      <c r="Q18" s="3" t="s">
        <v>161</v>
      </c>
      <c r="R18" s="15">
        <f>X33</f>
        <v>5.7699347395261356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3954</v>
      </c>
      <c r="O19" s="12">
        <v>2157</v>
      </c>
      <c r="P19" s="12">
        <v>1797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6.262939958592133</v>
      </c>
      <c r="J20" s="6">
        <f t="shared" si="4"/>
        <v>7.7770576798444582</v>
      </c>
      <c r="K20" s="6">
        <f t="shared" si="4"/>
        <v>4.5387453874538748</v>
      </c>
      <c r="M20">
        <v>16</v>
      </c>
      <c r="N20" s="12">
        <v>3568</v>
      </c>
      <c r="O20" s="12">
        <v>1921</v>
      </c>
      <c r="P20" s="12">
        <v>1647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5.2297635070178812</v>
      </c>
      <c r="J21" s="6">
        <f t="shared" si="4"/>
        <v>6.1959155417099341</v>
      </c>
      <c r="K21" s="6">
        <f t="shared" si="4"/>
        <v>4.0224913494809691</v>
      </c>
      <c r="M21">
        <v>17</v>
      </c>
      <c r="N21" s="12">
        <v>3326</v>
      </c>
      <c r="O21" s="12">
        <v>1739</v>
      </c>
      <c r="P21" s="12">
        <v>1587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5.7463517328050067</v>
      </c>
      <c r="J22" s="8">
        <f>(J20+J21)/2</f>
        <v>6.9864866107771961</v>
      </c>
      <c r="K22" s="8">
        <f>(K20+K21)/2</f>
        <v>4.2806183684674224</v>
      </c>
      <c r="M22">
        <v>18</v>
      </c>
      <c r="N22" s="12">
        <v>2966</v>
      </c>
      <c r="O22" s="12">
        <v>1546</v>
      </c>
      <c r="P22" s="12">
        <v>1420</v>
      </c>
      <c r="R22" s="16">
        <f>O$24+O$34+O$44+O$54</f>
        <v>4385</v>
      </c>
      <c r="S22" s="16">
        <f xml:space="preserve"> O$34+O$44+O$54+O$64</f>
        <v>3276</v>
      </c>
      <c r="T22">
        <v>1</v>
      </c>
      <c r="U22">
        <v>9</v>
      </c>
      <c r="V22">
        <f>R22*T22+S22*U22</f>
        <v>33869</v>
      </c>
      <c r="W22" s="19">
        <f>(V22/V$32)*100</f>
        <v>8.5505105969376807</v>
      </c>
      <c r="X22" s="20">
        <f>ABS(W22-10)</f>
        <v>1.4494894030623193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3393</v>
      </c>
      <c r="O23" s="12">
        <v>1816</v>
      </c>
      <c r="P23" s="12">
        <v>1577</v>
      </c>
      <c r="R23" s="16">
        <f>O$25+O$35+O$45+O$55</f>
        <v>5127</v>
      </c>
      <c r="S23" s="16">
        <f xml:space="preserve"> O$35+O$45+O$55+O$65</f>
        <v>4098</v>
      </c>
      <c r="T23">
        <v>2</v>
      </c>
      <c r="U23">
        <v>8</v>
      </c>
      <c r="V23">
        <f t="shared" ref="V23:V31" si="5">R23*T23+S23*U23</f>
        <v>43038</v>
      </c>
      <c r="W23" s="19">
        <f t="shared" ref="W23:W31" si="6">(V23/V$32)*100</f>
        <v>10.865300867194305</v>
      </c>
      <c r="X23" s="20">
        <f t="shared" ref="X23:X31" si="7">ABS(W23-10)</f>
        <v>0.86530086719430521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287.31758664025034</v>
      </c>
      <c r="J24" s="8">
        <f>J22*50</f>
        <v>349.32433053885978</v>
      </c>
      <c r="K24" s="8">
        <f>K22*50</f>
        <v>214.03091842337113</v>
      </c>
      <c r="M24">
        <v>20</v>
      </c>
      <c r="N24" s="12">
        <v>2844</v>
      </c>
      <c r="O24" s="12">
        <v>1492</v>
      </c>
      <c r="P24" s="12">
        <v>1352</v>
      </c>
      <c r="R24" s="16">
        <f>O$26+O$36+O$46+O$56</f>
        <v>3098</v>
      </c>
      <c r="S24" s="16">
        <f xml:space="preserve"> O$36+O$46+O$56+O$66</f>
        <v>2196</v>
      </c>
      <c r="T24">
        <v>3</v>
      </c>
      <c r="U24">
        <v>7</v>
      </c>
      <c r="V24">
        <f t="shared" si="5"/>
        <v>24666</v>
      </c>
      <c r="W24" s="19">
        <f t="shared" si="6"/>
        <v>6.2271367440451399</v>
      </c>
      <c r="X24" s="20">
        <f t="shared" si="7"/>
        <v>3.7728632559548601</v>
      </c>
    </row>
    <row r="25" spans="1:24" x14ac:dyDescent="0.25">
      <c r="I25" s="1"/>
      <c r="J25" s="1"/>
      <c r="K25" s="1"/>
      <c r="M25">
        <v>21</v>
      </c>
      <c r="N25" s="12">
        <v>3286</v>
      </c>
      <c r="O25" s="12">
        <v>1659</v>
      </c>
      <c r="P25" s="12">
        <v>1627</v>
      </c>
      <c r="R25" s="16">
        <f>O$17+O$27+O$37+O$47</f>
        <v>5334</v>
      </c>
      <c r="S25" s="16">
        <f xml:space="preserve"> O$27+ O$37+O$47+O$57</f>
        <v>3341</v>
      </c>
      <c r="T25">
        <v>4</v>
      </c>
      <c r="U25">
        <v>6</v>
      </c>
      <c r="V25">
        <f t="shared" si="5"/>
        <v>41382</v>
      </c>
      <c r="W25" s="19">
        <f t="shared" si="6"/>
        <v>10.44722990116257</v>
      </c>
      <c r="X25" s="20">
        <f t="shared" si="7"/>
        <v>0.44722990116257044</v>
      </c>
    </row>
    <row r="26" spans="1:24" x14ac:dyDescent="0.25">
      <c r="H26" s="7" t="s">
        <v>30</v>
      </c>
      <c r="I26" s="1">
        <f>I18-I24</f>
        <v>2429.9553487301091</v>
      </c>
      <c r="J26" s="1">
        <f>J18-J24</f>
        <v>2631.6043325619603</v>
      </c>
      <c r="K26" s="1">
        <f>K18-K24</f>
        <v>2226.8166331664765</v>
      </c>
      <c r="M26">
        <v>22</v>
      </c>
      <c r="N26" s="12">
        <v>2226</v>
      </c>
      <c r="O26" s="12">
        <v>1154</v>
      </c>
      <c r="P26" s="12">
        <v>1072</v>
      </c>
      <c r="R26" s="16">
        <f>O$18+O$28+O$38+O$48</f>
        <v>4984</v>
      </c>
      <c r="S26" s="16">
        <f xml:space="preserve"> O$28+O$38+O$48+O$58</f>
        <v>3107</v>
      </c>
      <c r="T26">
        <v>5</v>
      </c>
      <c r="U26">
        <v>5</v>
      </c>
      <c r="V26">
        <f t="shared" si="5"/>
        <v>40455</v>
      </c>
      <c r="W26" s="19">
        <f t="shared" si="6"/>
        <v>10.213201045177415</v>
      </c>
      <c r="X26" s="20">
        <f t="shared" si="7"/>
        <v>0.21320104517741534</v>
      </c>
    </row>
    <row r="27" spans="1:24" x14ac:dyDescent="0.25">
      <c r="I27" s="1"/>
      <c r="J27" s="1"/>
      <c r="K27" s="1"/>
      <c r="M27">
        <v>23</v>
      </c>
      <c r="N27" s="12">
        <v>2388</v>
      </c>
      <c r="O27" s="12">
        <v>1218</v>
      </c>
      <c r="P27" s="12">
        <v>1170</v>
      </c>
      <c r="R27" s="16">
        <f>O$19+O$29+O$39+O$49</f>
        <v>4597</v>
      </c>
      <c r="S27" s="16">
        <f xml:space="preserve"> O$29+O$39+O$49+O$59</f>
        <v>2797</v>
      </c>
      <c r="T27">
        <v>6</v>
      </c>
      <c r="U27">
        <v>4</v>
      </c>
      <c r="V27">
        <f t="shared" si="5"/>
        <v>38770</v>
      </c>
      <c r="W27" s="19">
        <f t="shared" si="6"/>
        <v>9.7878087880738693</v>
      </c>
      <c r="X27" s="20">
        <f t="shared" si="7"/>
        <v>0.21219121192613066</v>
      </c>
    </row>
    <row r="28" spans="1:24" x14ac:dyDescent="0.25">
      <c r="H28" s="7" t="s">
        <v>31</v>
      </c>
      <c r="I28" s="1">
        <f>100-I22</f>
        <v>94.25364826719499</v>
      </c>
      <c r="J28" s="1">
        <f>100-J22</f>
        <v>93.013513389222808</v>
      </c>
      <c r="K28" s="1">
        <f>100-K22</f>
        <v>95.719381631532571</v>
      </c>
      <c r="M28">
        <v>24</v>
      </c>
      <c r="N28" s="12">
        <v>2109</v>
      </c>
      <c r="O28" s="12">
        <v>1053</v>
      </c>
      <c r="P28" s="12">
        <v>1056</v>
      </c>
      <c r="R28" s="16">
        <f>O$20+O$30+O$40+O$50</f>
        <v>4884</v>
      </c>
      <c r="S28" s="16">
        <f xml:space="preserve"> O$30+O$40+O$50+O$60</f>
        <v>3427</v>
      </c>
      <c r="T28">
        <v>7</v>
      </c>
      <c r="U28">
        <v>3</v>
      </c>
      <c r="V28">
        <f t="shared" si="5"/>
        <v>44469</v>
      </c>
      <c r="W28" s="19">
        <f t="shared" si="6"/>
        <v>11.226568712841292</v>
      </c>
      <c r="X28" s="20">
        <f t="shared" si="7"/>
        <v>1.2265687128412921</v>
      </c>
    </row>
    <row r="29" spans="1:24" x14ac:dyDescent="0.25">
      <c r="I29" s="1"/>
      <c r="J29" s="1"/>
      <c r="K29" s="1"/>
      <c r="M29">
        <v>25</v>
      </c>
      <c r="N29" s="12">
        <v>2286</v>
      </c>
      <c r="O29" s="12">
        <v>1081</v>
      </c>
      <c r="P29" s="12">
        <v>1205</v>
      </c>
      <c r="R29" s="16">
        <f>O$21+O$31+O$41+O$51</f>
        <v>4447</v>
      </c>
      <c r="S29" s="16">
        <f xml:space="preserve"> O$31+O$41+O$51+O$61</f>
        <v>3154</v>
      </c>
      <c r="T29">
        <v>8</v>
      </c>
      <c r="U29">
        <v>2</v>
      </c>
      <c r="V29">
        <f t="shared" si="5"/>
        <v>41884</v>
      </c>
      <c r="W29" s="19">
        <f t="shared" si="6"/>
        <v>10.57396397419876</v>
      </c>
      <c r="X29" s="20">
        <f t="shared" si="7"/>
        <v>0.57396397419875989</v>
      </c>
    </row>
    <row r="30" spans="1:24" x14ac:dyDescent="0.25">
      <c r="C30" t="s">
        <v>32</v>
      </c>
      <c r="H30" s="9" t="s">
        <v>33</v>
      </c>
      <c r="I30" s="10">
        <f>I26/I28</f>
        <v>25.781021672938849</v>
      </c>
      <c r="J30" s="10">
        <f>J26/J28</f>
        <v>28.292709700683947</v>
      </c>
      <c r="K30" s="10">
        <f>K26/K28</f>
        <v>23.264009808781534</v>
      </c>
      <c r="M30">
        <v>26</v>
      </c>
      <c r="N30" s="12">
        <v>2646</v>
      </c>
      <c r="O30" s="12">
        <v>1306</v>
      </c>
      <c r="P30" s="12">
        <v>1340</v>
      </c>
      <c r="R30" s="16">
        <f>O$22+O$32+O$42+O$52</f>
        <v>3948</v>
      </c>
      <c r="S30" s="16">
        <f xml:space="preserve"> O$32+O$42+O$52+O$62</f>
        <v>2750</v>
      </c>
      <c r="T30">
        <v>9</v>
      </c>
      <c r="U30">
        <v>1</v>
      </c>
      <c r="V30">
        <f t="shared" si="5"/>
        <v>38282</v>
      </c>
      <c r="W30" s="19">
        <f t="shared" si="6"/>
        <v>9.6646091314171745</v>
      </c>
      <c r="X30" s="20">
        <f t="shared" si="7"/>
        <v>0.33539086858282552</v>
      </c>
    </row>
    <row r="31" spans="1:24" x14ac:dyDescent="0.25">
      <c r="M31">
        <v>27</v>
      </c>
      <c r="N31" s="12">
        <v>2236</v>
      </c>
      <c r="O31" s="12">
        <v>1118</v>
      </c>
      <c r="P31" s="12">
        <v>1118</v>
      </c>
      <c r="R31" s="16">
        <f>O$23+O$33+O$43+O$53</f>
        <v>4929</v>
      </c>
      <c r="S31" s="16">
        <f xml:space="preserve"> O$33+O$43+O$53+O$63</f>
        <v>3503</v>
      </c>
      <c r="T31">
        <v>10</v>
      </c>
      <c r="U31">
        <v>0</v>
      </c>
      <c r="V31">
        <f t="shared" si="5"/>
        <v>49290</v>
      </c>
      <c r="W31" s="19">
        <f t="shared" si="6"/>
        <v>12.443670238951793</v>
      </c>
      <c r="X31" s="20">
        <f t="shared" si="7"/>
        <v>2.4436702389517926</v>
      </c>
    </row>
    <row r="32" spans="1:24" x14ac:dyDescent="0.25">
      <c r="M32">
        <v>28</v>
      </c>
      <c r="N32" s="12">
        <v>1978</v>
      </c>
      <c r="O32" s="12">
        <v>1020</v>
      </c>
      <c r="P32" s="12">
        <v>958</v>
      </c>
      <c r="R32" s="16"/>
      <c r="S32" s="16"/>
      <c r="V32">
        <f>SUM(V22:V31)</f>
        <v>396105</v>
      </c>
      <c r="W32">
        <f>SUM(W22:W31)</f>
        <v>100.00000000000001</v>
      </c>
      <c r="X32" s="20">
        <f>SUM(X22:X31)</f>
        <v>11.539869479052271</v>
      </c>
    </row>
    <row r="33" spans="13:24" x14ac:dyDescent="0.25">
      <c r="M33">
        <v>29</v>
      </c>
      <c r="N33" s="12">
        <v>3113</v>
      </c>
      <c r="O33" s="12">
        <v>1525</v>
      </c>
      <c r="P33" s="12">
        <v>1588</v>
      </c>
      <c r="R33" s="16"/>
      <c r="S33" s="16"/>
      <c r="X33" s="20">
        <f>X$32/2</f>
        <v>5.7699347395261356</v>
      </c>
    </row>
    <row r="34" spans="13:24" x14ac:dyDescent="0.25">
      <c r="M34">
        <v>30</v>
      </c>
      <c r="N34" s="12">
        <v>2320</v>
      </c>
      <c r="O34" s="12">
        <v>1166</v>
      </c>
      <c r="P34" s="12">
        <v>1154</v>
      </c>
      <c r="R34" s="16"/>
      <c r="S34" s="16"/>
    </row>
    <row r="35" spans="13:24" x14ac:dyDescent="0.25">
      <c r="M35">
        <v>31</v>
      </c>
      <c r="N35" s="12">
        <v>2979</v>
      </c>
      <c r="O35" s="12">
        <v>1567</v>
      </c>
      <c r="P35" s="12">
        <v>1412</v>
      </c>
      <c r="Q35" s="3" t="s">
        <v>162</v>
      </c>
      <c r="R35" s="15">
        <f>X50</f>
        <v>6.1506003192449166</v>
      </c>
      <c r="S35" s="16"/>
    </row>
    <row r="36" spans="13:24" x14ac:dyDescent="0.25">
      <c r="M36">
        <v>32</v>
      </c>
      <c r="N36" s="12">
        <v>1669</v>
      </c>
      <c r="O36" s="12">
        <v>914</v>
      </c>
      <c r="P36" s="12">
        <v>755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1879</v>
      </c>
      <c r="O37" s="12">
        <v>969</v>
      </c>
      <c r="P37" s="12">
        <v>910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1580</v>
      </c>
      <c r="O38" s="12">
        <v>811</v>
      </c>
      <c r="P38" s="12">
        <v>769</v>
      </c>
      <c r="R38" s="16"/>
      <c r="S38" s="16"/>
    </row>
    <row r="39" spans="13:24" x14ac:dyDescent="0.25">
      <c r="M39">
        <v>35</v>
      </c>
      <c r="N39" s="12">
        <v>1572</v>
      </c>
      <c r="O39" s="12">
        <v>821</v>
      </c>
      <c r="P39" s="12">
        <v>751</v>
      </c>
      <c r="R39" s="16">
        <f>P$24+P$34+P$44+P$54</f>
        <v>4174</v>
      </c>
      <c r="S39" s="16">
        <f xml:space="preserve"> P$34+P$44+P$54+P$64</f>
        <v>3120</v>
      </c>
      <c r="T39">
        <v>1</v>
      </c>
      <c r="U39">
        <v>9</v>
      </c>
      <c r="V39">
        <f>R39*T39+S39*U39</f>
        <v>32254</v>
      </c>
      <c r="W39" s="19">
        <f>(V39/V$49)*100</f>
        <v>8.9538482892636555</v>
      </c>
      <c r="X39" s="20">
        <f>ABS(W39-10)</f>
        <v>1.0461517107363445</v>
      </c>
    </row>
    <row r="40" spans="13:24" x14ac:dyDescent="0.25">
      <c r="M40">
        <v>36</v>
      </c>
      <c r="N40" s="12">
        <v>1759</v>
      </c>
      <c r="O40" s="12">
        <v>957</v>
      </c>
      <c r="P40" s="12">
        <v>802</v>
      </c>
      <c r="R40" s="16">
        <f>P$25+P$35+P$45+P$55</f>
        <v>4717</v>
      </c>
      <c r="S40" s="16">
        <f xml:space="preserve"> P$35+P$45+P$55+P$65</f>
        <v>3618</v>
      </c>
      <c r="T40">
        <v>2</v>
      </c>
      <c r="U40">
        <v>8</v>
      </c>
      <c r="V40">
        <f t="shared" ref="V40:V48" si="8">R40*T40+S40*U40</f>
        <v>38378</v>
      </c>
      <c r="W40" s="19">
        <f t="shared" ref="W40:W48" si="9">(V40/V$49)*100</f>
        <v>10.653896870011797</v>
      </c>
      <c r="X40" s="20">
        <f t="shared" ref="X40:X48" si="10">ABS(W40-10)</f>
        <v>0.6538968700117973</v>
      </c>
    </row>
    <row r="41" spans="13:24" x14ac:dyDescent="0.25">
      <c r="M41">
        <v>37</v>
      </c>
      <c r="N41" s="12">
        <v>1828</v>
      </c>
      <c r="O41" s="12">
        <v>959</v>
      </c>
      <c r="P41" s="12">
        <v>869</v>
      </c>
      <c r="R41" s="16">
        <f>P$26+P$36+P$46+P$56</f>
        <v>2664</v>
      </c>
      <c r="S41" s="16">
        <f xml:space="preserve"> P$36+P$46+P$56+P$66</f>
        <v>1759</v>
      </c>
      <c r="T41">
        <v>3</v>
      </c>
      <c r="U41">
        <v>7</v>
      </c>
      <c r="V41">
        <f t="shared" si="8"/>
        <v>20305</v>
      </c>
      <c r="W41" s="19">
        <f t="shared" si="9"/>
        <v>5.6367548060240127</v>
      </c>
      <c r="X41" s="20">
        <f t="shared" si="10"/>
        <v>4.3632451939759873</v>
      </c>
    </row>
    <row r="42" spans="13:24" x14ac:dyDescent="0.25">
      <c r="M42">
        <v>38</v>
      </c>
      <c r="N42" s="12">
        <v>1483</v>
      </c>
      <c r="O42" s="12">
        <v>808</v>
      </c>
      <c r="P42" s="12">
        <v>675</v>
      </c>
      <c r="R42" s="16">
        <f>P$17+P$27+P$37+P$47</f>
        <v>4707</v>
      </c>
      <c r="S42" s="16">
        <f xml:space="preserve"> P$27+ P$37+P$47+P$57</f>
        <v>3057</v>
      </c>
      <c r="T42">
        <v>4</v>
      </c>
      <c r="U42">
        <v>6</v>
      </c>
      <c r="V42">
        <f t="shared" si="8"/>
        <v>37170</v>
      </c>
      <c r="W42" s="19">
        <f t="shared" si="9"/>
        <v>10.318550905683948</v>
      </c>
      <c r="X42" s="20">
        <f t="shared" si="10"/>
        <v>0.31855090568394751</v>
      </c>
    </row>
    <row r="43" spans="13:24" x14ac:dyDescent="0.25">
      <c r="M43">
        <v>39</v>
      </c>
      <c r="N43" s="12">
        <v>1917</v>
      </c>
      <c r="O43" s="12">
        <v>945</v>
      </c>
      <c r="P43" s="12">
        <v>972</v>
      </c>
      <c r="R43" s="16">
        <f>P$18+P$28+P$38+P$48</f>
        <v>4307</v>
      </c>
      <c r="S43" s="16">
        <f xml:space="preserve"> P$28+P$38+P$48+P$58</f>
        <v>2791</v>
      </c>
      <c r="T43">
        <v>5</v>
      </c>
      <c r="U43">
        <v>5</v>
      </c>
      <c r="V43">
        <f t="shared" si="8"/>
        <v>35490</v>
      </c>
      <c r="W43" s="19">
        <f t="shared" si="9"/>
        <v>9.8521757235061411</v>
      </c>
      <c r="X43" s="20">
        <f t="shared" si="10"/>
        <v>0.14782427649385887</v>
      </c>
    </row>
    <row r="44" spans="13:24" x14ac:dyDescent="0.25">
      <c r="M44">
        <v>40</v>
      </c>
      <c r="N44" s="12">
        <v>2111</v>
      </c>
      <c r="O44" s="12">
        <v>1063</v>
      </c>
      <c r="P44" s="12">
        <v>1048</v>
      </c>
      <c r="R44" s="16">
        <f>P$19+P$29+P$39+P$49</f>
        <v>4210</v>
      </c>
      <c r="S44" s="16">
        <f xml:space="preserve"> P$29+P$39+P$49+P$59</f>
        <v>2722</v>
      </c>
      <c r="T44">
        <v>6</v>
      </c>
      <c r="U44">
        <v>4</v>
      </c>
      <c r="V44">
        <f t="shared" si="8"/>
        <v>36148</v>
      </c>
      <c r="W44" s="19">
        <f t="shared" si="9"/>
        <v>10.034839336525781</v>
      </c>
      <c r="X44" s="20">
        <f t="shared" si="10"/>
        <v>3.4839336525781306E-2</v>
      </c>
    </row>
    <row r="45" spans="13:24" x14ac:dyDescent="0.25">
      <c r="M45">
        <v>41</v>
      </c>
      <c r="N45" s="12">
        <v>2021</v>
      </c>
      <c r="O45" s="12">
        <v>1058</v>
      </c>
      <c r="P45" s="12">
        <v>963</v>
      </c>
      <c r="R45" s="16">
        <f>P$20+P$30+P$40+P$50</f>
        <v>4387</v>
      </c>
      <c r="S45" s="16">
        <f xml:space="preserve"> P$30+P$40+P$50+P$60</f>
        <v>3066</v>
      </c>
      <c r="T45">
        <v>7</v>
      </c>
      <c r="U45">
        <v>3</v>
      </c>
      <c r="V45">
        <f t="shared" si="8"/>
        <v>39907</v>
      </c>
      <c r="W45" s="19">
        <f t="shared" si="9"/>
        <v>11.078353806648622</v>
      </c>
      <c r="X45" s="20">
        <f t="shared" si="10"/>
        <v>1.0783538066486216</v>
      </c>
    </row>
    <row r="46" spans="13:24" x14ac:dyDescent="0.25">
      <c r="M46">
        <v>42</v>
      </c>
      <c r="N46" s="12">
        <v>1086</v>
      </c>
      <c r="O46" s="12">
        <v>576</v>
      </c>
      <c r="P46" s="12">
        <v>510</v>
      </c>
      <c r="R46" s="16">
        <f>P$21+P$31+P$41+P$51</f>
        <v>4164</v>
      </c>
      <c r="S46" s="16">
        <f xml:space="preserve"> P$31+P$41+P$51+P$61</f>
        <v>2938</v>
      </c>
      <c r="T46">
        <v>8</v>
      </c>
      <c r="U46">
        <v>2</v>
      </c>
      <c r="V46">
        <f t="shared" si="8"/>
        <v>39188</v>
      </c>
      <c r="W46" s="19">
        <f t="shared" si="9"/>
        <v>10.878756332847527</v>
      </c>
      <c r="X46" s="20">
        <f t="shared" si="10"/>
        <v>0.87875633284752652</v>
      </c>
    </row>
    <row r="47" spans="13:24" x14ac:dyDescent="0.25">
      <c r="M47">
        <v>43</v>
      </c>
      <c r="N47" s="12">
        <v>1311</v>
      </c>
      <c r="O47" s="12">
        <v>681</v>
      </c>
      <c r="P47" s="12">
        <v>630</v>
      </c>
      <c r="R47" s="16">
        <f>P$22+P$32+P$42+P$52</f>
        <v>3505</v>
      </c>
      <c r="S47" s="16">
        <f xml:space="preserve"> P$32+P$42+P$52+P$62</f>
        <v>2340</v>
      </c>
      <c r="T47">
        <v>9</v>
      </c>
      <c r="U47">
        <v>1</v>
      </c>
      <c r="V47">
        <f t="shared" si="8"/>
        <v>33885</v>
      </c>
      <c r="W47" s="19">
        <f t="shared" si="9"/>
        <v>9.4066208619612741</v>
      </c>
      <c r="X47" s="20">
        <f t="shared" si="10"/>
        <v>0.59337913803872588</v>
      </c>
    </row>
    <row r="48" spans="13:24" x14ac:dyDescent="0.25">
      <c r="M48">
        <v>44</v>
      </c>
      <c r="N48" s="12">
        <v>1451</v>
      </c>
      <c r="O48" s="12">
        <v>788</v>
      </c>
      <c r="P48" s="12">
        <v>663</v>
      </c>
      <c r="R48" s="16">
        <f>P$23+P$33+P$43+P$53</f>
        <v>4750</v>
      </c>
      <c r="S48" s="16">
        <f xml:space="preserve"> P$33+P$43+P$53+P$63</f>
        <v>3513</v>
      </c>
      <c r="T48">
        <v>10</v>
      </c>
      <c r="U48">
        <v>0</v>
      </c>
      <c r="V48">
        <f t="shared" si="8"/>
        <v>47500</v>
      </c>
      <c r="W48" s="19">
        <f t="shared" si="9"/>
        <v>13.186203067527241</v>
      </c>
      <c r="X48" s="20">
        <f t="shared" si="10"/>
        <v>3.1862030675272415</v>
      </c>
    </row>
    <row r="49" spans="13:24" x14ac:dyDescent="0.25">
      <c r="M49">
        <v>45</v>
      </c>
      <c r="N49" s="12">
        <v>995</v>
      </c>
      <c r="O49" s="12">
        <v>538</v>
      </c>
      <c r="P49" s="12">
        <v>457</v>
      </c>
      <c r="R49" s="16"/>
      <c r="S49" s="16"/>
      <c r="V49">
        <f>SUM(V39:V48)</f>
        <v>360225</v>
      </c>
      <c r="W49">
        <f>SUM(W39:W48)</f>
        <v>100</v>
      </c>
      <c r="X49" s="20">
        <f>SUM(X39:X48)</f>
        <v>12.301200638489833</v>
      </c>
    </row>
    <row r="50" spans="13:24" x14ac:dyDescent="0.25">
      <c r="M50">
        <v>46</v>
      </c>
      <c r="N50" s="12">
        <v>1298</v>
      </c>
      <c r="O50" s="12">
        <v>700</v>
      </c>
      <c r="P50" s="12">
        <v>598</v>
      </c>
      <c r="R50" s="16"/>
      <c r="S50" s="16"/>
      <c r="X50" s="20">
        <f>X$49/2</f>
        <v>6.1506003192449166</v>
      </c>
    </row>
    <row r="51" spans="13:24" x14ac:dyDescent="0.25">
      <c r="M51">
        <v>47</v>
      </c>
      <c r="N51" s="12">
        <v>1221</v>
      </c>
      <c r="O51" s="12">
        <v>631</v>
      </c>
      <c r="P51" s="12">
        <v>590</v>
      </c>
      <c r="R51" s="16"/>
      <c r="S51" s="16"/>
    </row>
    <row r="52" spans="13:24" x14ac:dyDescent="0.25">
      <c r="M52">
        <v>48</v>
      </c>
      <c r="N52" s="12">
        <v>1026</v>
      </c>
      <c r="O52" s="12">
        <v>574</v>
      </c>
      <c r="P52" s="12">
        <v>452</v>
      </c>
      <c r="R52" s="16"/>
      <c r="S52" s="16"/>
    </row>
    <row r="53" spans="13:24" x14ac:dyDescent="0.25">
      <c r="M53">
        <v>49</v>
      </c>
      <c r="N53" s="12">
        <v>1256</v>
      </c>
      <c r="O53" s="12">
        <v>643</v>
      </c>
      <c r="P53" s="12">
        <v>613</v>
      </c>
      <c r="R53" s="16"/>
      <c r="S53" s="16"/>
    </row>
    <row r="54" spans="13:24" x14ac:dyDescent="0.25">
      <c r="M54">
        <v>50</v>
      </c>
      <c r="N54" s="12">
        <v>1284</v>
      </c>
      <c r="O54" s="12">
        <v>664</v>
      </c>
      <c r="P54" s="12">
        <v>620</v>
      </c>
      <c r="R54" s="16"/>
      <c r="S54" s="16"/>
    </row>
    <row r="55" spans="13:24" x14ac:dyDescent="0.25">
      <c r="M55">
        <v>51</v>
      </c>
      <c r="N55" s="12">
        <v>1558</v>
      </c>
      <c r="O55" s="12">
        <v>843</v>
      </c>
      <c r="P55" s="12">
        <v>715</v>
      </c>
      <c r="R55" s="16"/>
      <c r="S55" s="16"/>
    </row>
    <row r="56" spans="13:24" x14ac:dyDescent="0.25">
      <c r="M56">
        <v>52</v>
      </c>
      <c r="N56" s="12">
        <v>781</v>
      </c>
      <c r="O56" s="12">
        <v>454</v>
      </c>
      <c r="P56" s="12">
        <v>327</v>
      </c>
      <c r="R56" s="16"/>
      <c r="S56" s="16"/>
    </row>
    <row r="57" spans="13:24" x14ac:dyDescent="0.25">
      <c r="M57">
        <v>53</v>
      </c>
      <c r="N57" s="12">
        <v>820</v>
      </c>
      <c r="O57" s="12">
        <v>473</v>
      </c>
      <c r="P57" s="12">
        <v>347</v>
      </c>
      <c r="R57" s="16"/>
      <c r="S57" s="16"/>
    </row>
    <row r="58" spans="13:24" x14ac:dyDescent="0.25">
      <c r="M58">
        <v>54</v>
      </c>
      <c r="N58" s="12">
        <v>758</v>
      </c>
      <c r="O58" s="12">
        <v>455</v>
      </c>
      <c r="P58" s="12">
        <v>303</v>
      </c>
      <c r="R58" s="16"/>
      <c r="S58" s="16"/>
    </row>
    <row r="59" spans="13:24" x14ac:dyDescent="0.25">
      <c r="M59">
        <v>55</v>
      </c>
      <c r="N59" s="12">
        <v>666</v>
      </c>
      <c r="O59" s="12">
        <v>357</v>
      </c>
      <c r="P59" s="12">
        <v>309</v>
      </c>
      <c r="R59" s="16"/>
      <c r="S59" s="16"/>
    </row>
    <row r="60" spans="13:24" x14ac:dyDescent="0.25">
      <c r="M60">
        <v>56</v>
      </c>
      <c r="N60" s="12">
        <v>790</v>
      </c>
      <c r="O60" s="12">
        <v>464</v>
      </c>
      <c r="P60" s="12">
        <v>326</v>
      </c>
      <c r="R60" s="16"/>
      <c r="S60" s="16"/>
    </row>
    <row r="61" spans="13:24" x14ac:dyDescent="0.25">
      <c r="M61">
        <v>57</v>
      </c>
      <c r="N61" s="12">
        <v>807</v>
      </c>
      <c r="O61" s="12">
        <v>446</v>
      </c>
      <c r="P61" s="12">
        <v>361</v>
      </c>
      <c r="R61" s="16"/>
      <c r="S61" s="16"/>
    </row>
    <row r="62" spans="13:24" x14ac:dyDescent="0.25">
      <c r="M62">
        <v>58</v>
      </c>
      <c r="N62" s="12">
        <v>603</v>
      </c>
      <c r="O62" s="12">
        <v>348</v>
      </c>
      <c r="P62" s="12">
        <v>255</v>
      </c>
      <c r="R62" s="16"/>
      <c r="S62" s="16"/>
    </row>
    <row r="63" spans="13:24" x14ac:dyDescent="0.25">
      <c r="M63">
        <v>59</v>
      </c>
      <c r="N63" s="12">
        <v>730</v>
      </c>
      <c r="O63" s="12">
        <v>390</v>
      </c>
      <c r="P63" s="12">
        <v>340</v>
      </c>
      <c r="R63" s="16"/>
      <c r="S63" s="16"/>
    </row>
    <row r="64" spans="13:24" x14ac:dyDescent="0.25">
      <c r="M64">
        <v>60</v>
      </c>
      <c r="N64" s="12">
        <v>681</v>
      </c>
      <c r="O64" s="12">
        <v>383</v>
      </c>
      <c r="P64" s="12">
        <v>298</v>
      </c>
      <c r="R64" s="16"/>
      <c r="S64" s="16"/>
    </row>
    <row r="65" spans="13:19" x14ac:dyDescent="0.25">
      <c r="M65">
        <v>61</v>
      </c>
      <c r="N65" s="12">
        <v>1158</v>
      </c>
      <c r="O65" s="12">
        <v>630</v>
      </c>
      <c r="P65" s="12">
        <v>528</v>
      </c>
      <c r="R65" s="16"/>
      <c r="S65" s="16"/>
    </row>
    <row r="66" spans="13:19" x14ac:dyDescent="0.25">
      <c r="M66">
        <v>62</v>
      </c>
      <c r="N66" s="12">
        <v>419</v>
      </c>
      <c r="O66" s="12">
        <v>252</v>
      </c>
      <c r="P66" s="12">
        <v>167</v>
      </c>
      <c r="R66" s="16"/>
      <c r="S66" s="16"/>
    </row>
    <row r="67" spans="13:19" x14ac:dyDescent="0.25">
      <c r="M67">
        <v>63</v>
      </c>
      <c r="N67" s="12">
        <v>538</v>
      </c>
      <c r="O67" s="12">
        <v>329</v>
      </c>
      <c r="P67" s="12">
        <v>209</v>
      </c>
      <c r="R67" s="16"/>
      <c r="S67" s="16"/>
    </row>
    <row r="68" spans="13:19" x14ac:dyDescent="0.25">
      <c r="M68">
        <v>64</v>
      </c>
      <c r="N68" s="12">
        <v>428</v>
      </c>
      <c r="O68" s="12">
        <v>276</v>
      </c>
      <c r="P68" s="12">
        <v>152</v>
      </c>
      <c r="R68" s="16"/>
      <c r="S68" s="16"/>
    </row>
    <row r="69" spans="13:19" x14ac:dyDescent="0.25">
      <c r="M69">
        <v>65</v>
      </c>
      <c r="N69" s="12">
        <v>398</v>
      </c>
      <c r="O69" s="12">
        <v>247</v>
      </c>
      <c r="P69" s="12">
        <v>151</v>
      </c>
      <c r="R69" s="16"/>
      <c r="S69" s="16"/>
    </row>
    <row r="70" spans="13:19" x14ac:dyDescent="0.25">
      <c r="M70">
        <v>66</v>
      </c>
      <c r="N70" s="12">
        <v>570</v>
      </c>
      <c r="O70" s="12">
        <v>348</v>
      </c>
      <c r="P70" s="12">
        <v>222</v>
      </c>
      <c r="R70" s="16"/>
      <c r="S70" s="16"/>
    </row>
    <row r="71" spans="13:19" x14ac:dyDescent="0.25">
      <c r="M71">
        <v>67</v>
      </c>
      <c r="N71" s="12">
        <v>379</v>
      </c>
      <c r="O71" s="12">
        <v>215</v>
      </c>
      <c r="P71" s="12">
        <v>164</v>
      </c>
      <c r="R71" s="16"/>
      <c r="S71" s="16"/>
    </row>
    <row r="72" spans="13:19" x14ac:dyDescent="0.25">
      <c r="M72">
        <v>68</v>
      </c>
      <c r="N72" s="12">
        <v>347</v>
      </c>
      <c r="O72" s="12">
        <v>226</v>
      </c>
      <c r="P72" s="12">
        <v>121</v>
      </c>
      <c r="R72" s="16"/>
      <c r="S72" s="16"/>
    </row>
    <row r="73" spans="13:19" x14ac:dyDescent="0.25">
      <c r="M73">
        <v>69</v>
      </c>
      <c r="N73" s="12">
        <v>442</v>
      </c>
      <c r="O73" s="12">
        <v>271</v>
      </c>
      <c r="P73" s="12">
        <v>171</v>
      </c>
      <c r="R73" s="16"/>
      <c r="S73" s="16"/>
    </row>
    <row r="74" spans="13:19" x14ac:dyDescent="0.25">
      <c r="M74" s="18">
        <v>70</v>
      </c>
      <c r="N74" s="12">
        <v>343</v>
      </c>
      <c r="O74" s="12">
        <v>195</v>
      </c>
      <c r="P74" s="12">
        <v>148</v>
      </c>
      <c r="R74" s="16"/>
      <c r="S74" s="16"/>
    </row>
    <row r="75" spans="13:19" x14ac:dyDescent="0.25">
      <c r="M75">
        <v>71</v>
      </c>
      <c r="N75" s="12">
        <v>714</v>
      </c>
      <c r="O75" s="12">
        <v>446</v>
      </c>
      <c r="P75" s="12">
        <v>268</v>
      </c>
      <c r="R75" s="16"/>
      <c r="S75" s="16"/>
    </row>
    <row r="76" spans="13:19" x14ac:dyDescent="0.25">
      <c r="M76">
        <v>72</v>
      </c>
      <c r="N76" s="12">
        <v>148</v>
      </c>
      <c r="O76" s="12">
        <v>104</v>
      </c>
      <c r="P76" s="12">
        <v>44</v>
      </c>
      <c r="R76" s="16"/>
      <c r="S76" s="16"/>
    </row>
    <row r="77" spans="13:19" x14ac:dyDescent="0.25">
      <c r="M77">
        <v>73</v>
      </c>
      <c r="N77" s="12">
        <v>223</v>
      </c>
      <c r="O77" s="12">
        <v>143</v>
      </c>
      <c r="P77" s="12">
        <v>80</v>
      </c>
      <c r="R77" s="16"/>
      <c r="S77" s="16"/>
    </row>
    <row r="78" spans="13:19" x14ac:dyDescent="0.25">
      <c r="M78">
        <v>74</v>
      </c>
      <c r="N78" s="12">
        <v>202</v>
      </c>
      <c r="O78" s="12">
        <v>129</v>
      </c>
      <c r="P78" s="12">
        <v>73</v>
      </c>
      <c r="R78" s="16"/>
      <c r="S78" s="16"/>
    </row>
    <row r="79" spans="13:19" x14ac:dyDescent="0.25">
      <c r="M79">
        <v>75</v>
      </c>
      <c r="N79" s="12">
        <v>167</v>
      </c>
      <c r="O79" s="12">
        <v>96</v>
      </c>
      <c r="P79" s="12">
        <v>71</v>
      </c>
      <c r="R79" s="16"/>
      <c r="S79" s="16"/>
    </row>
    <row r="80" spans="13:19" x14ac:dyDescent="0.25">
      <c r="M80">
        <v>76</v>
      </c>
      <c r="N80" s="12">
        <v>234</v>
      </c>
      <c r="O80" s="12">
        <v>159</v>
      </c>
      <c r="P80" s="12">
        <v>75</v>
      </c>
      <c r="R80" s="16"/>
      <c r="S80" s="16"/>
    </row>
    <row r="81" spans="13:19" x14ac:dyDescent="0.25">
      <c r="M81">
        <v>77</v>
      </c>
      <c r="N81" s="12">
        <v>156</v>
      </c>
      <c r="O81" s="12">
        <v>102</v>
      </c>
      <c r="P81" s="12">
        <v>54</v>
      </c>
      <c r="R81" s="16"/>
      <c r="S81" s="16"/>
    </row>
    <row r="82" spans="13:19" x14ac:dyDescent="0.25">
      <c r="M82">
        <v>78</v>
      </c>
      <c r="N82" s="12">
        <v>96</v>
      </c>
      <c r="O82" s="12">
        <v>67</v>
      </c>
      <c r="P82" s="12">
        <v>29</v>
      </c>
      <c r="R82" s="16"/>
      <c r="S82" s="16"/>
    </row>
    <row r="83" spans="13:19" x14ac:dyDescent="0.25">
      <c r="M83">
        <v>79</v>
      </c>
      <c r="N83" s="12">
        <v>211</v>
      </c>
      <c r="O83" s="12">
        <v>154</v>
      </c>
      <c r="P83" s="12">
        <v>57</v>
      </c>
      <c r="R83" s="16"/>
      <c r="S83" s="16"/>
    </row>
    <row r="84" spans="13:19" x14ac:dyDescent="0.25">
      <c r="M84">
        <v>80</v>
      </c>
      <c r="N84" s="12">
        <v>163</v>
      </c>
      <c r="O84" s="12">
        <v>116</v>
      </c>
      <c r="P84" s="12">
        <v>47</v>
      </c>
      <c r="R84" s="16"/>
      <c r="S84" s="16"/>
    </row>
    <row r="85" spans="13:19" x14ac:dyDescent="0.25">
      <c r="M85">
        <v>81</v>
      </c>
      <c r="N85" s="12">
        <v>303</v>
      </c>
      <c r="O85" s="12">
        <v>199</v>
      </c>
      <c r="P85" s="12">
        <v>104</v>
      </c>
      <c r="R85" s="16"/>
      <c r="S85" s="16"/>
    </row>
    <row r="86" spans="13:19" x14ac:dyDescent="0.25">
      <c r="M86">
        <v>82</v>
      </c>
      <c r="N86" s="12">
        <v>87</v>
      </c>
      <c r="O86" s="12">
        <v>57</v>
      </c>
      <c r="P86" s="12">
        <v>30</v>
      </c>
      <c r="R86" s="16"/>
      <c r="S86" s="16"/>
    </row>
    <row r="87" spans="13:19" x14ac:dyDescent="0.25">
      <c r="M87">
        <v>83</v>
      </c>
      <c r="N87" s="12">
        <v>96</v>
      </c>
      <c r="O87" s="12">
        <v>61</v>
      </c>
      <c r="P87" s="12">
        <v>35</v>
      </c>
      <c r="R87" s="16"/>
      <c r="S87" s="16"/>
    </row>
    <row r="88" spans="13:19" x14ac:dyDescent="0.25">
      <c r="M88">
        <v>84</v>
      </c>
      <c r="N88" s="12">
        <v>54</v>
      </c>
      <c r="O88" s="12">
        <v>38</v>
      </c>
      <c r="P88" s="12">
        <v>16</v>
      </c>
      <c r="R88" s="16"/>
      <c r="S88" s="16"/>
    </row>
    <row r="89" spans="13:19" x14ac:dyDescent="0.25">
      <c r="M89">
        <v>85</v>
      </c>
      <c r="N89" s="12">
        <v>90</v>
      </c>
      <c r="O89" s="12">
        <v>66</v>
      </c>
      <c r="P89" s="12">
        <v>24</v>
      </c>
      <c r="R89" s="16"/>
      <c r="S89" s="16"/>
    </row>
    <row r="90" spans="13:19" x14ac:dyDescent="0.25">
      <c r="M90">
        <v>86</v>
      </c>
      <c r="N90" s="12">
        <v>115</v>
      </c>
      <c r="O90" s="12">
        <v>85</v>
      </c>
      <c r="P90" s="12">
        <v>30</v>
      </c>
      <c r="R90" s="16"/>
      <c r="S90" s="16"/>
    </row>
    <row r="91" spans="13:19" x14ac:dyDescent="0.25">
      <c r="M91">
        <v>87</v>
      </c>
      <c r="N91" s="12">
        <v>67</v>
      </c>
      <c r="O91" s="12">
        <v>45</v>
      </c>
      <c r="P91" s="12">
        <v>22</v>
      </c>
      <c r="R91" s="16"/>
      <c r="S91" s="16"/>
    </row>
    <row r="92" spans="13:19" x14ac:dyDescent="0.25">
      <c r="M92">
        <v>88</v>
      </c>
      <c r="N92" s="12">
        <v>56</v>
      </c>
      <c r="O92" s="12">
        <v>40</v>
      </c>
      <c r="P92" s="12">
        <v>16</v>
      </c>
      <c r="R92" s="16"/>
      <c r="S92" s="16"/>
    </row>
    <row r="93" spans="13:19" x14ac:dyDescent="0.25">
      <c r="M93">
        <v>89</v>
      </c>
      <c r="N93" s="12">
        <v>53</v>
      </c>
      <c r="O93" s="12">
        <v>36</v>
      </c>
      <c r="P93" s="12">
        <v>17</v>
      </c>
      <c r="R93" s="16"/>
      <c r="S93" s="16"/>
    </row>
    <row r="94" spans="13:19" x14ac:dyDescent="0.25">
      <c r="M94">
        <v>90</v>
      </c>
      <c r="N94" s="12">
        <v>60</v>
      </c>
      <c r="O94" s="12">
        <v>44</v>
      </c>
      <c r="P94" s="12">
        <v>16</v>
      </c>
      <c r="R94" s="16"/>
      <c r="S94" s="16"/>
    </row>
    <row r="95" spans="13:19" x14ac:dyDescent="0.25">
      <c r="M95">
        <v>91</v>
      </c>
      <c r="N95" s="12">
        <v>86</v>
      </c>
      <c r="O95" s="12">
        <v>66</v>
      </c>
      <c r="P95" s="12">
        <v>20</v>
      </c>
      <c r="R95" s="16"/>
      <c r="S95" s="16"/>
    </row>
    <row r="96" spans="13:19" x14ac:dyDescent="0.25">
      <c r="M96">
        <v>92</v>
      </c>
      <c r="N96" s="12">
        <v>19</v>
      </c>
      <c r="O96" s="12">
        <v>16</v>
      </c>
      <c r="P96" s="12">
        <v>3</v>
      </c>
      <c r="R96" s="16"/>
      <c r="S96" s="16"/>
    </row>
    <row r="97" spans="13:19" x14ac:dyDescent="0.25">
      <c r="M97">
        <v>93</v>
      </c>
      <c r="N97" s="12">
        <v>15</v>
      </c>
      <c r="O97" s="12">
        <v>12</v>
      </c>
      <c r="P97" s="12">
        <v>3</v>
      </c>
      <c r="R97" s="16"/>
      <c r="S97" s="16"/>
    </row>
    <row r="98" spans="13:19" x14ac:dyDescent="0.25">
      <c r="M98">
        <v>94</v>
      </c>
      <c r="N98" s="12">
        <v>18</v>
      </c>
      <c r="O98" s="12">
        <v>10</v>
      </c>
      <c r="P98" s="12">
        <v>8</v>
      </c>
      <c r="R98" s="16"/>
      <c r="S98" s="16"/>
    </row>
    <row r="99" spans="13:19" x14ac:dyDescent="0.25">
      <c r="M99">
        <v>95</v>
      </c>
      <c r="N99" s="12">
        <v>13</v>
      </c>
      <c r="O99" s="12">
        <v>10</v>
      </c>
      <c r="P99" s="12">
        <v>3</v>
      </c>
      <c r="R99" s="16"/>
      <c r="S99" s="16"/>
    </row>
    <row r="100" spans="13:19" x14ac:dyDescent="0.25">
      <c r="M100">
        <v>96</v>
      </c>
      <c r="N100" s="12">
        <v>130</v>
      </c>
      <c r="O100" s="12">
        <v>108</v>
      </c>
      <c r="P100" s="12">
        <v>22</v>
      </c>
      <c r="R100" s="16"/>
      <c r="S100" s="16"/>
    </row>
    <row r="101" spans="13:19" x14ac:dyDescent="0.25">
      <c r="M101">
        <v>97</v>
      </c>
      <c r="N101" s="12">
        <v>34</v>
      </c>
      <c r="O101" s="12">
        <v>30</v>
      </c>
      <c r="P101" s="12">
        <v>4</v>
      </c>
      <c r="R101" s="16"/>
      <c r="S101" s="16"/>
    </row>
    <row r="102" spans="13:19" x14ac:dyDescent="0.25">
      <c r="M102" t="s">
        <v>165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57</v>
      </c>
      <c r="N103">
        <v>0</v>
      </c>
      <c r="O103">
        <v>0</v>
      </c>
      <c r="P103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/>
  </sheetViews>
  <sheetFormatPr defaultRowHeight="13.2" x14ac:dyDescent="0.25"/>
  <sheetData>
    <row r="1" spans="1:24" x14ac:dyDescent="0.25">
      <c r="A1" t="s">
        <v>286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8.6283343916198838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188301</v>
      </c>
      <c r="O3" s="12">
        <v>97460</v>
      </c>
      <c r="P3" s="12">
        <v>90841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187998</v>
      </c>
      <c r="C4">
        <v>97367</v>
      </c>
      <c r="D4">
        <v>90631</v>
      </c>
      <c r="E4">
        <v>118762</v>
      </c>
      <c r="F4">
        <v>64740</v>
      </c>
      <c r="G4">
        <v>54022</v>
      </c>
      <c r="I4" s="1"/>
      <c r="J4" s="1"/>
      <c r="K4" s="1"/>
      <c r="M4" s="18" t="s">
        <v>164</v>
      </c>
      <c r="N4" s="12">
        <v>8831</v>
      </c>
      <c r="O4" s="12">
        <v>4585</v>
      </c>
      <c r="P4" s="12">
        <v>4246</v>
      </c>
      <c r="R4" s="16"/>
      <c r="S4" s="16"/>
    </row>
    <row r="5" spans="1:24" x14ac:dyDescent="0.25">
      <c r="A5" t="s">
        <v>55</v>
      </c>
      <c r="B5">
        <v>37838</v>
      </c>
      <c r="C5">
        <v>19579</v>
      </c>
      <c r="D5">
        <v>18259</v>
      </c>
      <c r="E5">
        <v>37670</v>
      </c>
      <c r="F5">
        <v>19530</v>
      </c>
      <c r="G5">
        <v>18140</v>
      </c>
      <c r="I5" s="1"/>
      <c r="J5" s="1"/>
      <c r="K5" s="1"/>
      <c r="M5">
        <v>1</v>
      </c>
      <c r="N5" s="12">
        <v>8065</v>
      </c>
      <c r="O5" s="12">
        <v>4108</v>
      </c>
      <c r="P5" s="12">
        <v>3957</v>
      </c>
      <c r="R5" s="16">
        <f>N$24+N$34+N$44+N$54</f>
        <v>7836</v>
      </c>
      <c r="S5" s="16">
        <f xml:space="preserve"> N$34+N$44+N$54+N$64</f>
        <v>5751</v>
      </c>
      <c r="T5">
        <v>1</v>
      </c>
      <c r="U5">
        <v>9</v>
      </c>
      <c r="V5">
        <f>R5*T5+S5*U5</f>
        <v>59595</v>
      </c>
      <c r="W5" s="19">
        <f>(V5/V$15)*100</f>
        <v>7.5230918967230149</v>
      </c>
      <c r="X5" s="20">
        <f>ABS(W5-10)</f>
        <v>2.4769081032769851</v>
      </c>
    </row>
    <row r="6" spans="1:24" x14ac:dyDescent="0.25">
      <c r="A6" t="s">
        <v>6</v>
      </c>
      <c r="B6">
        <v>28973</v>
      </c>
      <c r="C6">
        <v>15033</v>
      </c>
      <c r="D6">
        <v>13940</v>
      </c>
      <c r="E6">
        <v>28810</v>
      </c>
      <c r="F6">
        <v>14990</v>
      </c>
      <c r="G6">
        <v>13820</v>
      </c>
      <c r="I6" s="1"/>
      <c r="J6" s="1"/>
      <c r="K6" s="1"/>
      <c r="M6">
        <v>2</v>
      </c>
      <c r="N6" s="12">
        <v>7193</v>
      </c>
      <c r="O6" s="12">
        <v>3729</v>
      </c>
      <c r="P6" s="12">
        <v>3464</v>
      </c>
      <c r="R6" s="16">
        <f>N$25+N$35+N$45+N$55</f>
        <v>7427</v>
      </c>
      <c r="S6" s="16">
        <f xml:space="preserve"> N$35+N$45+N$55+N$65</f>
        <v>5193</v>
      </c>
      <c r="T6">
        <v>2</v>
      </c>
      <c r="U6">
        <v>8</v>
      </c>
      <c r="V6">
        <f t="shared" ref="V6:V14" si="0">R6*T6+S6*U6</f>
        <v>56398</v>
      </c>
      <c r="W6" s="19">
        <f t="shared" ref="W6:W14" si="1">(V6/V$15)*100</f>
        <v>7.1195123213589158</v>
      </c>
      <c r="X6" s="20">
        <f t="shared" ref="X6:X14" si="2">ABS(W6-10)</f>
        <v>2.8804876786410842</v>
      </c>
    </row>
    <row r="7" spans="1:24" x14ac:dyDescent="0.25">
      <c r="A7" t="s">
        <v>7</v>
      </c>
      <c r="B7">
        <v>22434</v>
      </c>
      <c r="C7">
        <v>11596</v>
      </c>
      <c r="D7">
        <v>10838</v>
      </c>
      <c r="E7">
        <v>22247</v>
      </c>
      <c r="F7">
        <v>11562</v>
      </c>
      <c r="G7">
        <v>10685</v>
      </c>
      <c r="H7" s="2"/>
      <c r="I7" s="1"/>
      <c r="J7" s="1"/>
      <c r="K7" s="1"/>
      <c r="M7">
        <v>3</v>
      </c>
      <c r="N7" s="12">
        <v>7290</v>
      </c>
      <c r="O7" s="12">
        <v>3739</v>
      </c>
      <c r="P7" s="12">
        <v>3551</v>
      </c>
      <c r="R7" s="16">
        <f>N$26+N$36+N$46+N$56</f>
        <v>7028</v>
      </c>
      <c r="S7" s="16">
        <f xml:space="preserve"> N$36+N$46+N$56+N$66</f>
        <v>4603</v>
      </c>
      <c r="T7">
        <v>3</v>
      </c>
      <c r="U7">
        <v>7</v>
      </c>
      <c r="V7">
        <f t="shared" si="0"/>
        <v>53305</v>
      </c>
      <c r="W7" s="19">
        <f t="shared" si="1"/>
        <v>6.7290613902981837</v>
      </c>
      <c r="X7" s="20">
        <f t="shared" si="2"/>
        <v>3.2709386097018163</v>
      </c>
    </row>
    <row r="8" spans="1:24" x14ac:dyDescent="0.25">
      <c r="A8" s="3" t="s">
        <v>8</v>
      </c>
      <c r="B8" s="3">
        <v>18275</v>
      </c>
      <c r="C8" s="3">
        <v>9460</v>
      </c>
      <c r="D8" s="3">
        <v>8815</v>
      </c>
      <c r="E8" s="4">
        <v>15469</v>
      </c>
      <c r="F8" s="4">
        <v>9008</v>
      </c>
      <c r="G8" s="4">
        <v>6461</v>
      </c>
      <c r="H8" s="5"/>
      <c r="I8" s="6">
        <f t="shared" ref="I8:K15" si="3">E8/B8*100</f>
        <v>84.645690834473314</v>
      </c>
      <c r="J8" s="6">
        <f t="shared" si="3"/>
        <v>95.221987315010566</v>
      </c>
      <c r="K8" s="6">
        <f t="shared" si="3"/>
        <v>73.295519001701649</v>
      </c>
      <c r="M8">
        <v>4</v>
      </c>
      <c r="N8" s="12">
        <v>6496</v>
      </c>
      <c r="O8" s="12">
        <v>3438</v>
      </c>
      <c r="P8" s="12">
        <v>3058</v>
      </c>
      <c r="R8" s="16">
        <f>N$17+N$27+N$37+N$47</f>
        <v>11641</v>
      </c>
      <c r="S8" s="16">
        <f xml:space="preserve"> N$27+ N$37+N$47+N$57</f>
        <v>8245</v>
      </c>
      <c r="T8">
        <v>4</v>
      </c>
      <c r="U8">
        <v>6</v>
      </c>
      <c r="V8">
        <f t="shared" si="0"/>
        <v>96034</v>
      </c>
      <c r="W8" s="19">
        <f t="shared" si="1"/>
        <v>12.123040644515445</v>
      </c>
      <c r="X8" s="20">
        <f t="shared" si="2"/>
        <v>2.1230406445154451</v>
      </c>
    </row>
    <row r="9" spans="1:24" x14ac:dyDescent="0.25">
      <c r="A9" s="3" t="s">
        <v>10</v>
      </c>
      <c r="B9" s="3">
        <v>14074</v>
      </c>
      <c r="C9" s="3">
        <v>6777</v>
      </c>
      <c r="D9" s="3">
        <v>7297</v>
      </c>
      <c r="E9" s="4">
        <v>6897</v>
      </c>
      <c r="F9" s="4">
        <v>4552</v>
      </c>
      <c r="G9" s="4">
        <v>2345</v>
      </c>
      <c r="H9" s="5"/>
      <c r="I9" s="6">
        <f t="shared" si="3"/>
        <v>49.005257922410117</v>
      </c>
      <c r="J9" s="6">
        <f t="shared" si="3"/>
        <v>67.16836358270622</v>
      </c>
      <c r="K9" s="6">
        <f t="shared" si="3"/>
        <v>32.136494449773878</v>
      </c>
      <c r="M9">
        <v>5</v>
      </c>
      <c r="N9" s="12">
        <v>6381</v>
      </c>
      <c r="O9" s="12">
        <v>3306</v>
      </c>
      <c r="P9" s="12">
        <v>3075</v>
      </c>
      <c r="R9" s="16">
        <f>N$18+N$28+N$38+N$48</f>
        <v>9471</v>
      </c>
      <c r="S9" s="16">
        <f xml:space="preserve"> N$28+N$38+N$48+N$58</f>
        <v>6708</v>
      </c>
      <c r="T9">
        <v>5</v>
      </c>
      <c r="U9">
        <v>5</v>
      </c>
      <c r="V9">
        <f t="shared" si="0"/>
        <v>80895</v>
      </c>
      <c r="W9" s="19">
        <f t="shared" si="1"/>
        <v>10.211939239624268</v>
      </c>
      <c r="X9" s="20">
        <f t="shared" si="2"/>
        <v>0.21193923962426808</v>
      </c>
    </row>
    <row r="10" spans="1:24" x14ac:dyDescent="0.25">
      <c r="A10" s="3" t="s">
        <v>11</v>
      </c>
      <c r="B10" s="3">
        <v>12921</v>
      </c>
      <c r="C10" s="3">
        <v>6267</v>
      </c>
      <c r="D10" s="3">
        <v>6654</v>
      </c>
      <c r="E10" s="4">
        <v>3192</v>
      </c>
      <c r="F10" s="4">
        <v>2194</v>
      </c>
      <c r="G10" s="4">
        <v>998</v>
      </c>
      <c r="H10" s="5"/>
      <c r="I10" s="6">
        <f t="shared" si="3"/>
        <v>24.703970280938009</v>
      </c>
      <c r="J10" s="6">
        <f t="shared" si="3"/>
        <v>35.008776128929313</v>
      </c>
      <c r="K10" s="6">
        <f t="shared" si="3"/>
        <v>14.99849714457469</v>
      </c>
      <c r="M10">
        <v>6</v>
      </c>
      <c r="N10" s="12">
        <v>6137</v>
      </c>
      <c r="O10" s="12">
        <v>3241</v>
      </c>
      <c r="P10" s="12">
        <v>2896</v>
      </c>
      <c r="R10" s="16">
        <f>N$19+N$29+N$39+N$49</f>
        <v>11229</v>
      </c>
      <c r="S10" s="16">
        <f xml:space="preserve"> N$29+N$39+N$49+N$59</f>
        <v>8695</v>
      </c>
      <c r="T10">
        <v>6</v>
      </c>
      <c r="U10">
        <v>4</v>
      </c>
      <c r="V10">
        <f t="shared" si="0"/>
        <v>102154</v>
      </c>
      <c r="W10" s="19">
        <f t="shared" si="1"/>
        <v>12.895610866982848</v>
      </c>
      <c r="X10" s="20">
        <f t="shared" si="2"/>
        <v>2.8956108669828478</v>
      </c>
    </row>
    <row r="11" spans="1:24" x14ac:dyDescent="0.25">
      <c r="A11" s="3" t="s">
        <v>12</v>
      </c>
      <c r="B11" s="3">
        <v>11046</v>
      </c>
      <c r="C11" s="3">
        <v>5655</v>
      </c>
      <c r="D11" s="3">
        <v>5391</v>
      </c>
      <c r="E11" s="4">
        <v>1536</v>
      </c>
      <c r="F11" s="4">
        <v>1044</v>
      </c>
      <c r="G11" s="4">
        <v>492</v>
      </c>
      <c r="H11" s="5"/>
      <c r="I11" s="6">
        <f t="shared" si="3"/>
        <v>13.905486148832155</v>
      </c>
      <c r="J11" s="6">
        <f t="shared" si="3"/>
        <v>18.461538461538463</v>
      </c>
      <c r="K11" s="6">
        <f t="shared" si="3"/>
        <v>9.1263216471897621</v>
      </c>
      <c r="M11">
        <v>7</v>
      </c>
      <c r="N11" s="12">
        <v>5840</v>
      </c>
      <c r="O11" s="12">
        <v>3018</v>
      </c>
      <c r="P11" s="12">
        <v>2822</v>
      </c>
      <c r="R11" s="16">
        <f>N$20+N$30+N$40+N$50</f>
        <v>9228</v>
      </c>
      <c r="S11" s="16">
        <f xml:space="preserve"> N$30+N$40+N$50+N$60</f>
        <v>6566</v>
      </c>
      <c r="T11">
        <v>7</v>
      </c>
      <c r="U11">
        <v>3</v>
      </c>
      <c r="V11">
        <f t="shared" si="0"/>
        <v>84294</v>
      </c>
      <c r="W11" s="19">
        <f t="shared" si="1"/>
        <v>10.641018681808371</v>
      </c>
      <c r="X11" s="20">
        <f t="shared" si="2"/>
        <v>0.64101868180837052</v>
      </c>
    </row>
    <row r="12" spans="1:24" x14ac:dyDescent="0.25">
      <c r="A12" s="3" t="s">
        <v>13</v>
      </c>
      <c r="B12" s="3">
        <v>9374</v>
      </c>
      <c r="C12" s="3">
        <v>4850</v>
      </c>
      <c r="D12" s="3">
        <v>4524</v>
      </c>
      <c r="E12" s="4">
        <v>947</v>
      </c>
      <c r="F12" s="4">
        <v>608</v>
      </c>
      <c r="G12" s="4">
        <v>339</v>
      </c>
      <c r="H12" s="5"/>
      <c r="I12" s="6">
        <f t="shared" si="3"/>
        <v>10.102410923831876</v>
      </c>
      <c r="J12" s="6">
        <f t="shared" si="3"/>
        <v>12.536082474226804</v>
      </c>
      <c r="K12" s="6">
        <f t="shared" si="3"/>
        <v>7.4933687002652514</v>
      </c>
      <c r="M12">
        <v>8</v>
      </c>
      <c r="N12" s="12">
        <v>5334</v>
      </c>
      <c r="O12" s="12">
        <v>2775</v>
      </c>
      <c r="P12" s="12">
        <v>2559</v>
      </c>
      <c r="R12" s="16">
        <f>N$21+N$31+N$41+N$51</f>
        <v>9517</v>
      </c>
      <c r="S12" s="16">
        <f xml:space="preserve"> N$31+N$41+N$51+N$61</f>
        <v>6483</v>
      </c>
      <c r="T12">
        <v>8</v>
      </c>
      <c r="U12">
        <v>2</v>
      </c>
      <c r="V12">
        <f t="shared" si="0"/>
        <v>89102</v>
      </c>
      <c r="W12" s="19">
        <f t="shared" si="1"/>
        <v>11.247966006910211</v>
      </c>
      <c r="X12" s="20">
        <f t="shared" si="2"/>
        <v>1.247966006910211</v>
      </c>
    </row>
    <row r="13" spans="1:24" x14ac:dyDescent="0.25">
      <c r="A13" s="3" t="s">
        <v>14</v>
      </c>
      <c r="B13" s="3">
        <v>7329</v>
      </c>
      <c r="C13" s="3">
        <v>3791</v>
      </c>
      <c r="D13" s="3">
        <v>3538</v>
      </c>
      <c r="E13" s="4">
        <v>559</v>
      </c>
      <c r="F13" s="4">
        <v>366</v>
      </c>
      <c r="G13" s="4">
        <v>193</v>
      </c>
      <c r="H13" s="5"/>
      <c r="I13" s="6">
        <f t="shared" si="3"/>
        <v>7.6272342747987443</v>
      </c>
      <c r="J13" s="6">
        <f t="shared" si="3"/>
        <v>9.6544447375362701</v>
      </c>
      <c r="K13" s="6">
        <f t="shared" si="3"/>
        <v>5.4550593555681175</v>
      </c>
      <c r="M13">
        <v>9</v>
      </c>
      <c r="N13" s="12">
        <v>5298</v>
      </c>
      <c r="O13" s="12">
        <v>2703</v>
      </c>
      <c r="P13" s="12">
        <v>2595</v>
      </c>
      <c r="R13" s="16">
        <f>N$22+N$32+N$42+N$52</f>
        <v>8502</v>
      </c>
      <c r="S13" s="16">
        <f xml:space="preserve"> N$32+N$42+N$52+N$62</f>
        <v>5766</v>
      </c>
      <c r="T13">
        <v>9</v>
      </c>
      <c r="U13">
        <v>1</v>
      </c>
      <c r="V13">
        <f t="shared" si="0"/>
        <v>82284</v>
      </c>
      <c r="W13" s="19">
        <f t="shared" si="1"/>
        <v>10.387282383252899</v>
      </c>
      <c r="X13" s="20">
        <f t="shared" si="2"/>
        <v>0.38728238325289865</v>
      </c>
    </row>
    <row r="14" spans="1:24" x14ac:dyDescent="0.25">
      <c r="A14" s="3" t="s">
        <v>15</v>
      </c>
      <c r="B14" s="3">
        <v>6658</v>
      </c>
      <c r="C14" s="3">
        <v>3495</v>
      </c>
      <c r="D14" s="3">
        <v>3163</v>
      </c>
      <c r="E14" s="4">
        <v>431</v>
      </c>
      <c r="F14" s="4">
        <v>280</v>
      </c>
      <c r="G14" s="4">
        <v>151</v>
      </c>
      <c r="H14" s="5"/>
      <c r="I14" s="6">
        <f t="shared" si="3"/>
        <v>6.4734154400720927</v>
      </c>
      <c r="J14" s="6">
        <f t="shared" si="3"/>
        <v>8.0114449213161656</v>
      </c>
      <c r="K14" s="6">
        <f t="shared" si="3"/>
        <v>4.7739487828011375</v>
      </c>
      <c r="M14">
        <v>10</v>
      </c>
      <c r="N14" s="12">
        <v>4759</v>
      </c>
      <c r="O14" s="12">
        <v>2509</v>
      </c>
      <c r="P14" s="12">
        <v>2250</v>
      </c>
      <c r="R14" s="16">
        <f>N$23+N$33+N$43+N$53</f>
        <v>8810</v>
      </c>
      <c r="S14" s="16">
        <f xml:space="preserve"> N$33+N$43+N$53+N$63</f>
        <v>6119</v>
      </c>
      <c r="T14">
        <v>10</v>
      </c>
      <c r="U14">
        <v>0</v>
      </c>
      <c r="V14">
        <f t="shared" si="0"/>
        <v>88100</v>
      </c>
      <c r="W14" s="19">
        <f t="shared" si="1"/>
        <v>11.121476568525843</v>
      </c>
      <c r="X14" s="20">
        <f t="shared" si="2"/>
        <v>1.1214765685258428</v>
      </c>
    </row>
    <row r="15" spans="1:24" x14ac:dyDescent="0.25">
      <c r="A15" s="3" t="s">
        <v>16</v>
      </c>
      <c r="B15" s="3">
        <v>4726</v>
      </c>
      <c r="C15" s="3">
        <v>2520</v>
      </c>
      <c r="D15" s="3">
        <v>2206</v>
      </c>
      <c r="E15" s="4">
        <v>274</v>
      </c>
      <c r="F15" s="4">
        <v>167</v>
      </c>
      <c r="G15" s="4">
        <v>107</v>
      </c>
      <c r="H15" s="5"/>
      <c r="I15" s="6">
        <f t="shared" si="3"/>
        <v>5.7977147693609812</v>
      </c>
      <c r="J15" s="6">
        <f t="shared" si="3"/>
        <v>6.6269841269841274</v>
      </c>
      <c r="K15" s="6">
        <f t="shared" si="3"/>
        <v>4.8504079782411607</v>
      </c>
      <c r="M15">
        <v>11</v>
      </c>
      <c r="N15" s="12">
        <v>5020</v>
      </c>
      <c r="O15" s="12">
        <v>2567</v>
      </c>
      <c r="P15" s="12">
        <v>2453</v>
      </c>
      <c r="R15" s="16"/>
      <c r="S15" s="16"/>
      <c r="V15">
        <f>SUM(V5:V14)</f>
        <v>792161</v>
      </c>
      <c r="W15">
        <f>SUM(W5:W14)</f>
        <v>100</v>
      </c>
      <c r="X15" s="20">
        <f>SUM(X5:X14)</f>
        <v>17.256668783239768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982.31732912678171</v>
      </c>
      <c r="J16" s="6">
        <f>SUM(J8:J14)*5</f>
        <v>1230.3131881063191</v>
      </c>
      <c r="K16" s="6">
        <f>SUM(K8:K14)*5</f>
        <v>736.39604540937239</v>
      </c>
      <c r="M16">
        <v>12</v>
      </c>
      <c r="N16" s="12">
        <v>4700</v>
      </c>
      <c r="O16" s="12">
        <v>2450</v>
      </c>
      <c r="P16" s="12">
        <v>2250</v>
      </c>
      <c r="R16" s="16"/>
      <c r="S16" s="16"/>
      <c r="X16" s="20">
        <f>X$15/2</f>
        <v>8.6283343916198838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4313</v>
      </c>
      <c r="O17" s="12">
        <v>2194</v>
      </c>
      <c r="P17" s="12">
        <v>2119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2482.3173291267817</v>
      </c>
      <c r="J18" s="6">
        <f>J16+1500</f>
        <v>2730.3131881063191</v>
      </c>
      <c r="K18" s="6">
        <f>K16+1500</f>
        <v>2236.3960454093722</v>
      </c>
      <c r="M18">
        <v>14</v>
      </c>
      <c r="N18" s="12">
        <v>3673</v>
      </c>
      <c r="O18" s="12">
        <v>1890</v>
      </c>
      <c r="P18" s="12">
        <v>1783</v>
      </c>
      <c r="Q18" s="3" t="s">
        <v>161</v>
      </c>
      <c r="R18" s="15">
        <f>X33</f>
        <v>8.4011514321184286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4026</v>
      </c>
      <c r="O19" s="12">
        <v>2107</v>
      </c>
      <c r="P19" s="12">
        <v>1919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6.4734154400720927</v>
      </c>
      <c r="J20" s="6">
        <f t="shared" si="4"/>
        <v>8.0114449213161656</v>
      </c>
      <c r="K20" s="6">
        <f t="shared" si="4"/>
        <v>4.7739487828011375</v>
      </c>
      <c r="M20">
        <v>16</v>
      </c>
      <c r="N20" s="12">
        <v>3607</v>
      </c>
      <c r="O20" s="12">
        <v>1889</v>
      </c>
      <c r="P20" s="12">
        <v>1718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5.7977147693609812</v>
      </c>
      <c r="J21" s="6">
        <f t="shared" si="4"/>
        <v>6.6269841269841274</v>
      </c>
      <c r="K21" s="6">
        <f t="shared" si="4"/>
        <v>4.8504079782411607</v>
      </c>
      <c r="M21">
        <v>17</v>
      </c>
      <c r="N21" s="12">
        <v>3817</v>
      </c>
      <c r="O21" s="12">
        <v>1999</v>
      </c>
      <c r="P21" s="12">
        <v>1818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6.1355651047165374</v>
      </c>
      <c r="J22" s="8">
        <f>(J20+J21)/2</f>
        <v>7.3192145241501461</v>
      </c>
      <c r="K22" s="8">
        <f>(K20+K21)/2</f>
        <v>4.8121783805211491</v>
      </c>
      <c r="M22">
        <v>18</v>
      </c>
      <c r="N22" s="12">
        <v>3375</v>
      </c>
      <c r="O22" s="12">
        <v>1710</v>
      </c>
      <c r="P22" s="12">
        <v>1665</v>
      </c>
      <c r="R22" s="16">
        <f>O$24+O$34+O$44+O$54</f>
        <v>3841</v>
      </c>
      <c r="S22" s="16">
        <f xml:space="preserve"> O$34+O$44+O$54+O$64</f>
        <v>2962</v>
      </c>
      <c r="T22">
        <v>1</v>
      </c>
      <c r="U22">
        <v>9</v>
      </c>
      <c r="V22">
        <f>R22*T22+S22*U22</f>
        <v>30499</v>
      </c>
      <c r="W22" s="19">
        <f>(V22/V$32)*100</f>
        <v>7.5424244372672282</v>
      </c>
      <c r="X22" s="20">
        <f>ABS(W22-10)</f>
        <v>2.4575755627327718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3466</v>
      </c>
      <c r="O23" s="12">
        <v>1762</v>
      </c>
      <c r="P23" s="12">
        <v>1704</v>
      </c>
      <c r="R23" s="16">
        <f>O$25+O$35+O$45+O$55</f>
        <v>3786</v>
      </c>
      <c r="S23" s="16">
        <f xml:space="preserve"> O$35+O$45+O$55+O$65</f>
        <v>2716</v>
      </c>
      <c r="T23">
        <v>2</v>
      </c>
      <c r="U23">
        <v>8</v>
      </c>
      <c r="V23">
        <f t="shared" ref="V23:V31" si="5">R23*T23+S23*U23</f>
        <v>29300</v>
      </c>
      <c r="W23" s="19">
        <f t="shared" ref="W23:W31" si="6">(V23/V$32)*100</f>
        <v>7.2459108827151635</v>
      </c>
      <c r="X23" s="20">
        <f t="shared" ref="X23:X31" si="7">ABS(W23-10)</f>
        <v>2.7540891172848365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306.77825523582686</v>
      </c>
      <c r="J24" s="8">
        <f>J22*50</f>
        <v>365.96072620750732</v>
      </c>
      <c r="K24" s="8">
        <f>K22*50</f>
        <v>240.60891902605746</v>
      </c>
      <c r="M24">
        <v>20</v>
      </c>
      <c r="N24" s="12">
        <v>2893</v>
      </c>
      <c r="O24" s="12">
        <v>1361</v>
      </c>
      <c r="P24" s="12">
        <v>1532</v>
      </c>
      <c r="R24" s="16">
        <f>O$26+O$36+O$46+O$56</f>
        <v>3505</v>
      </c>
      <c r="S24" s="16">
        <f xml:space="preserve"> O$36+O$46+O$56+O$66</f>
        <v>2448</v>
      </c>
      <c r="T24">
        <v>3</v>
      </c>
      <c r="U24">
        <v>7</v>
      </c>
      <c r="V24">
        <f t="shared" si="5"/>
        <v>27651</v>
      </c>
      <c r="W24" s="19">
        <f t="shared" si="6"/>
        <v>6.8381120074388058</v>
      </c>
      <c r="X24" s="20">
        <f t="shared" si="7"/>
        <v>3.1618879925611942</v>
      </c>
    </row>
    <row r="25" spans="1:24" x14ac:dyDescent="0.25">
      <c r="I25" s="1"/>
      <c r="J25" s="1"/>
      <c r="K25" s="1"/>
      <c r="M25">
        <v>21</v>
      </c>
      <c r="N25" s="12">
        <v>2942</v>
      </c>
      <c r="O25" s="12">
        <v>1490</v>
      </c>
      <c r="P25" s="12">
        <v>1452</v>
      </c>
      <c r="R25" s="16">
        <f>O$17+O$27+O$37+O$47</f>
        <v>5990</v>
      </c>
      <c r="S25" s="16">
        <f xml:space="preserve"> O$27+ O$37+O$47+O$57</f>
        <v>4308</v>
      </c>
      <c r="T25">
        <v>4</v>
      </c>
      <c r="U25">
        <v>6</v>
      </c>
      <c r="V25">
        <f t="shared" si="5"/>
        <v>49808</v>
      </c>
      <c r="W25" s="19">
        <f t="shared" si="6"/>
        <v>12.317553899190338</v>
      </c>
      <c r="X25" s="20">
        <f t="shared" si="7"/>
        <v>2.3175538991903384</v>
      </c>
    </row>
    <row r="26" spans="1:24" x14ac:dyDescent="0.25">
      <c r="H26" s="7" t="s">
        <v>30</v>
      </c>
      <c r="I26" s="1">
        <f>I18-I24</f>
        <v>2175.539073890955</v>
      </c>
      <c r="J26" s="1">
        <f>J18-J24</f>
        <v>2364.3524618988117</v>
      </c>
      <c r="K26" s="1">
        <f>K18-K24</f>
        <v>1995.7871263833147</v>
      </c>
      <c r="M26">
        <v>22</v>
      </c>
      <c r="N26" s="12">
        <v>2977</v>
      </c>
      <c r="O26" s="12">
        <v>1404</v>
      </c>
      <c r="P26" s="12">
        <v>1573</v>
      </c>
      <c r="R26" s="16">
        <f>O$18+O$28+O$38+O$48</f>
        <v>4740</v>
      </c>
      <c r="S26" s="16">
        <f xml:space="preserve"> O$28+O$38+O$48+O$58</f>
        <v>3325</v>
      </c>
      <c r="T26">
        <v>5</v>
      </c>
      <c r="U26">
        <v>5</v>
      </c>
      <c r="V26">
        <f t="shared" si="5"/>
        <v>40325</v>
      </c>
      <c r="W26" s="19">
        <f t="shared" si="6"/>
        <v>9.9724012404603748</v>
      </c>
      <c r="X26" s="20">
        <f t="shared" si="7"/>
        <v>2.7598759539625206E-2</v>
      </c>
    </row>
    <row r="27" spans="1:24" x14ac:dyDescent="0.25">
      <c r="I27" s="1"/>
      <c r="J27" s="1"/>
      <c r="K27" s="1"/>
      <c r="M27">
        <v>23</v>
      </c>
      <c r="N27" s="12">
        <v>2998</v>
      </c>
      <c r="O27" s="12">
        <v>1455</v>
      </c>
      <c r="P27" s="12">
        <v>1543</v>
      </c>
      <c r="R27" s="16">
        <f>O$19+O$29+O$39+O$49</f>
        <v>5646</v>
      </c>
      <c r="S27" s="16">
        <f xml:space="preserve"> O$29+O$39+O$49+O$59</f>
        <v>4292</v>
      </c>
      <c r="T27">
        <v>6</v>
      </c>
      <c r="U27">
        <v>4</v>
      </c>
      <c r="V27">
        <f t="shared" si="5"/>
        <v>51044</v>
      </c>
      <c r="W27" s="19">
        <f t="shared" si="6"/>
        <v>12.623217580113067</v>
      </c>
      <c r="X27" s="20">
        <f t="shared" si="7"/>
        <v>2.6232175801130673</v>
      </c>
    </row>
    <row r="28" spans="1:24" x14ac:dyDescent="0.25">
      <c r="H28" s="7" t="s">
        <v>31</v>
      </c>
      <c r="I28" s="1">
        <f>100-I22</f>
        <v>93.864434895283466</v>
      </c>
      <c r="J28" s="1">
        <f>100-J22</f>
        <v>92.680785475849859</v>
      </c>
      <c r="K28" s="1">
        <f>100-K22</f>
        <v>95.187821619478854</v>
      </c>
      <c r="M28">
        <v>24</v>
      </c>
      <c r="N28" s="12">
        <v>2299</v>
      </c>
      <c r="O28" s="12">
        <v>1081</v>
      </c>
      <c r="P28" s="12">
        <v>1218</v>
      </c>
      <c r="R28" s="16">
        <f>O$20+O$30+O$40+O$50</f>
        <v>4622</v>
      </c>
      <c r="S28" s="16">
        <f xml:space="preserve"> O$30+O$40+O$50+O$60</f>
        <v>3240</v>
      </c>
      <c r="T28">
        <v>7</v>
      </c>
      <c r="U28">
        <v>3</v>
      </c>
      <c r="V28">
        <f t="shared" si="5"/>
        <v>42074</v>
      </c>
      <c r="W28" s="19">
        <f t="shared" si="6"/>
        <v>10.404930187008798</v>
      </c>
      <c r="X28" s="20">
        <f t="shared" si="7"/>
        <v>0.40493018700879801</v>
      </c>
    </row>
    <row r="29" spans="1:24" x14ac:dyDescent="0.25">
      <c r="I29" s="1"/>
      <c r="J29" s="1"/>
      <c r="K29" s="1"/>
      <c r="M29">
        <v>25</v>
      </c>
      <c r="N29" s="12">
        <v>3046</v>
      </c>
      <c r="O29" s="12">
        <v>1395</v>
      </c>
      <c r="P29" s="12">
        <v>1651</v>
      </c>
      <c r="R29" s="16">
        <f>O$21+O$31+O$41+O$51</f>
        <v>4809</v>
      </c>
      <c r="S29" s="16">
        <f xml:space="preserve"> O$31+O$41+O$51+O$61</f>
        <v>3219</v>
      </c>
      <c r="T29">
        <v>8</v>
      </c>
      <c r="U29">
        <v>2</v>
      </c>
      <c r="V29">
        <f t="shared" si="5"/>
        <v>44910</v>
      </c>
      <c r="W29" s="19">
        <f t="shared" si="6"/>
        <v>11.106275008284573</v>
      </c>
      <c r="X29" s="20">
        <f t="shared" si="7"/>
        <v>1.1062750082845731</v>
      </c>
    </row>
    <row r="30" spans="1:24" x14ac:dyDescent="0.25">
      <c r="C30" t="s">
        <v>32</v>
      </c>
      <c r="H30" s="9" t="s">
        <v>33</v>
      </c>
      <c r="I30" s="10">
        <f>I26/I28</f>
        <v>23.177458814065393</v>
      </c>
      <c r="J30" s="10">
        <f>J26/J28</f>
        <v>25.510708069202746</v>
      </c>
      <c r="K30" s="10">
        <f>K26/K28</f>
        <v>20.966832651782262</v>
      </c>
      <c r="M30">
        <v>26</v>
      </c>
      <c r="N30" s="12">
        <v>2475</v>
      </c>
      <c r="O30" s="12">
        <v>1195</v>
      </c>
      <c r="P30" s="12">
        <v>1280</v>
      </c>
      <c r="R30" s="16">
        <f>O$22+O$32+O$42+O$52</f>
        <v>4477</v>
      </c>
      <c r="S30" s="16">
        <f xml:space="preserve"> O$32+O$42+O$52+O$62</f>
        <v>3122</v>
      </c>
      <c r="T30">
        <v>9</v>
      </c>
      <c r="U30">
        <v>1</v>
      </c>
      <c r="V30">
        <f t="shared" si="5"/>
        <v>43415</v>
      </c>
      <c r="W30" s="19">
        <f t="shared" si="6"/>
        <v>10.736560442767196</v>
      </c>
      <c r="X30" s="20">
        <f t="shared" si="7"/>
        <v>0.73656044276719612</v>
      </c>
    </row>
    <row r="31" spans="1:24" x14ac:dyDescent="0.25">
      <c r="M31">
        <v>27</v>
      </c>
      <c r="N31" s="12">
        <v>2760</v>
      </c>
      <c r="O31" s="12">
        <v>1327</v>
      </c>
      <c r="P31" s="12">
        <v>1433</v>
      </c>
      <c r="R31" s="16">
        <f>O$23+O$33+O$43+O$53</f>
        <v>4534</v>
      </c>
      <c r="S31" s="16">
        <f xml:space="preserve"> O$33+O$43+O$53+O$63</f>
        <v>3218</v>
      </c>
      <c r="T31">
        <v>10</v>
      </c>
      <c r="U31">
        <v>0</v>
      </c>
      <c r="V31">
        <f t="shared" si="5"/>
        <v>45340</v>
      </c>
      <c r="W31" s="19">
        <f t="shared" si="6"/>
        <v>11.212614314754456</v>
      </c>
      <c r="X31" s="20">
        <f t="shared" si="7"/>
        <v>1.2126143147544557</v>
      </c>
    </row>
    <row r="32" spans="1:24" x14ac:dyDescent="0.25">
      <c r="M32">
        <v>28</v>
      </c>
      <c r="N32" s="12">
        <v>2252</v>
      </c>
      <c r="O32" s="12">
        <v>1148</v>
      </c>
      <c r="P32" s="12">
        <v>1104</v>
      </c>
      <c r="R32" s="16"/>
      <c r="S32" s="16"/>
      <c r="V32">
        <f>SUM(V22:V31)</f>
        <v>404366</v>
      </c>
      <c r="W32">
        <f>SUM(W22:W31)</f>
        <v>100</v>
      </c>
      <c r="X32" s="20">
        <f>SUM(X22:X31)</f>
        <v>16.802302864236857</v>
      </c>
    </row>
    <row r="33" spans="13:24" x14ac:dyDescent="0.25">
      <c r="M33">
        <v>29</v>
      </c>
      <c r="N33" s="12">
        <v>2406</v>
      </c>
      <c r="O33" s="12">
        <v>1205</v>
      </c>
      <c r="P33" s="12">
        <v>1201</v>
      </c>
      <c r="R33" s="16"/>
      <c r="S33" s="16"/>
      <c r="X33" s="20">
        <f>X$32/2</f>
        <v>8.4011514321184286</v>
      </c>
    </row>
    <row r="34" spans="13:24" x14ac:dyDescent="0.25">
      <c r="M34">
        <v>30</v>
      </c>
      <c r="N34" s="12">
        <v>2396</v>
      </c>
      <c r="O34" s="12">
        <v>1171</v>
      </c>
      <c r="P34" s="12">
        <v>1225</v>
      </c>
      <c r="R34" s="16"/>
      <c r="S34" s="16"/>
    </row>
    <row r="35" spans="13:24" x14ac:dyDescent="0.25">
      <c r="M35">
        <v>31</v>
      </c>
      <c r="N35" s="12">
        <v>2054</v>
      </c>
      <c r="O35" s="12">
        <v>1025</v>
      </c>
      <c r="P35" s="12">
        <v>1029</v>
      </c>
      <c r="Q35" s="3" t="s">
        <v>162</v>
      </c>
      <c r="R35" s="15">
        <f>X50</f>
        <v>8.8940032749261846</v>
      </c>
      <c r="S35" s="16"/>
    </row>
    <row r="36" spans="13:24" x14ac:dyDescent="0.25">
      <c r="M36">
        <v>32</v>
      </c>
      <c r="N36" s="12">
        <v>1856</v>
      </c>
      <c r="O36" s="12">
        <v>952</v>
      </c>
      <c r="P36" s="12">
        <v>904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2874</v>
      </c>
      <c r="O37" s="12">
        <v>1540</v>
      </c>
      <c r="P37" s="12">
        <v>1334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1885</v>
      </c>
      <c r="O38" s="12">
        <v>971</v>
      </c>
      <c r="P38" s="12">
        <v>914</v>
      </c>
      <c r="R38" s="16"/>
      <c r="S38" s="16"/>
    </row>
    <row r="39" spans="13:24" x14ac:dyDescent="0.25">
      <c r="M39">
        <v>35</v>
      </c>
      <c r="N39" s="12">
        <v>2345</v>
      </c>
      <c r="O39" s="12">
        <v>1212</v>
      </c>
      <c r="P39" s="12">
        <v>1133</v>
      </c>
      <c r="R39" s="16">
        <f>P$24+P$34+P$44+P$54</f>
        <v>3995</v>
      </c>
      <c r="S39" s="16">
        <f xml:space="preserve"> P$34+P$44+P$54+P$64</f>
        <v>2789</v>
      </c>
      <c r="T39">
        <v>1</v>
      </c>
      <c r="U39">
        <v>9</v>
      </c>
      <c r="V39">
        <f>R39*T39+S39*U39</f>
        <v>29096</v>
      </c>
      <c r="W39" s="19">
        <f>(V39/V$49)*100</f>
        <v>7.5029332508155075</v>
      </c>
      <c r="X39" s="20">
        <f>ABS(W39-10)</f>
        <v>2.4970667491844925</v>
      </c>
    </row>
    <row r="40" spans="13:24" x14ac:dyDescent="0.25">
      <c r="M40">
        <v>36</v>
      </c>
      <c r="N40" s="12">
        <v>1874</v>
      </c>
      <c r="O40" s="12">
        <v>916</v>
      </c>
      <c r="P40" s="12">
        <v>958</v>
      </c>
      <c r="R40" s="16">
        <f>P$25+P$35+P$45+P$55</f>
        <v>3641</v>
      </c>
      <c r="S40" s="16">
        <f xml:space="preserve"> P$35+P$45+P$55+P$65</f>
        <v>2477</v>
      </c>
      <c r="T40">
        <v>2</v>
      </c>
      <c r="U40">
        <v>8</v>
      </c>
      <c r="V40">
        <f t="shared" ref="V40:V48" si="8">R40*T40+S40*U40</f>
        <v>27098</v>
      </c>
      <c r="W40" s="19">
        <f t="shared" ref="W40:W48" si="9">(V40/V$49)*100</f>
        <v>6.987712580100311</v>
      </c>
      <c r="X40" s="20">
        <f t="shared" ref="X40:X48" si="10">ABS(W40-10)</f>
        <v>3.012287419899689</v>
      </c>
    </row>
    <row r="41" spans="13:24" x14ac:dyDescent="0.25">
      <c r="M41">
        <v>37</v>
      </c>
      <c r="N41" s="12">
        <v>1821</v>
      </c>
      <c r="O41" s="12">
        <v>905</v>
      </c>
      <c r="P41" s="12">
        <v>916</v>
      </c>
      <c r="R41" s="16">
        <f>P$26+P$36+P$46+P$56</f>
        <v>3523</v>
      </c>
      <c r="S41" s="16">
        <f xml:space="preserve"> P$36+P$46+P$56+P$66</f>
        <v>2155</v>
      </c>
      <c r="T41">
        <v>3</v>
      </c>
      <c r="U41">
        <v>7</v>
      </c>
      <c r="V41">
        <f t="shared" si="8"/>
        <v>25654</v>
      </c>
      <c r="W41" s="19">
        <f t="shared" si="9"/>
        <v>6.615350894157995</v>
      </c>
      <c r="X41" s="20">
        <f t="shared" si="10"/>
        <v>3.384649105842005</v>
      </c>
    </row>
    <row r="42" spans="13:24" x14ac:dyDescent="0.25">
      <c r="M42">
        <v>38</v>
      </c>
      <c r="N42" s="12">
        <v>1547</v>
      </c>
      <c r="O42" s="12">
        <v>856</v>
      </c>
      <c r="P42" s="12">
        <v>691</v>
      </c>
      <c r="R42" s="16">
        <f>P$17+P$27+P$37+P$47</f>
        <v>5651</v>
      </c>
      <c r="S42" s="16">
        <f xml:space="preserve"> P$27+ P$37+P$47+P$57</f>
        <v>3937</v>
      </c>
      <c r="T42">
        <v>4</v>
      </c>
      <c r="U42">
        <v>6</v>
      </c>
      <c r="V42">
        <f t="shared" si="8"/>
        <v>46226</v>
      </c>
      <c r="W42" s="19">
        <f t="shared" si="9"/>
        <v>11.920215577818178</v>
      </c>
      <c r="X42" s="20">
        <f t="shared" si="10"/>
        <v>1.920215577818178</v>
      </c>
    </row>
    <row r="43" spans="13:24" x14ac:dyDescent="0.25">
      <c r="M43">
        <v>39</v>
      </c>
      <c r="N43" s="12">
        <v>1793</v>
      </c>
      <c r="O43" s="12">
        <v>962</v>
      </c>
      <c r="P43" s="12">
        <v>831</v>
      </c>
      <c r="R43" s="16">
        <f>P$18+P$28+P$38+P$48</f>
        <v>4731</v>
      </c>
      <c r="S43" s="16">
        <f xml:space="preserve"> P$28+P$38+P$48+P$58</f>
        <v>3383</v>
      </c>
      <c r="T43">
        <v>5</v>
      </c>
      <c r="U43">
        <v>5</v>
      </c>
      <c r="V43">
        <f t="shared" si="8"/>
        <v>40570</v>
      </c>
      <c r="W43" s="19">
        <f t="shared" si="9"/>
        <v>10.461713018476257</v>
      </c>
      <c r="X43" s="20">
        <f t="shared" si="10"/>
        <v>0.46171301847625656</v>
      </c>
    </row>
    <row r="44" spans="13:24" x14ac:dyDescent="0.25">
      <c r="M44">
        <v>40</v>
      </c>
      <c r="N44" s="12">
        <v>1515</v>
      </c>
      <c r="O44" s="12">
        <v>772</v>
      </c>
      <c r="P44" s="12">
        <v>743</v>
      </c>
      <c r="R44" s="16">
        <f>P$19+P$29+P$39+P$49</f>
        <v>5583</v>
      </c>
      <c r="S44" s="16">
        <f xml:space="preserve"> P$29+P$39+P$49+P$59</f>
        <v>4403</v>
      </c>
      <c r="T44">
        <v>6</v>
      </c>
      <c r="U44">
        <v>4</v>
      </c>
      <c r="V44">
        <f t="shared" si="8"/>
        <v>51110</v>
      </c>
      <c r="W44" s="19">
        <f t="shared" si="9"/>
        <v>13.179643884010883</v>
      </c>
      <c r="X44" s="20">
        <f t="shared" si="10"/>
        <v>3.1796438840108827</v>
      </c>
    </row>
    <row r="45" spans="13:24" x14ac:dyDescent="0.25">
      <c r="M45">
        <v>41</v>
      </c>
      <c r="N45" s="12">
        <v>1435</v>
      </c>
      <c r="O45" s="12">
        <v>750</v>
      </c>
      <c r="P45" s="12">
        <v>685</v>
      </c>
      <c r="R45" s="16">
        <f>P$20+P$30+P$40+P$50</f>
        <v>4606</v>
      </c>
      <c r="S45" s="16">
        <f xml:space="preserve"> P$30+P$40+P$50+P$60</f>
        <v>3326</v>
      </c>
      <c r="T45">
        <v>7</v>
      </c>
      <c r="U45">
        <v>3</v>
      </c>
      <c r="V45">
        <f t="shared" si="8"/>
        <v>42220</v>
      </c>
      <c r="W45" s="19">
        <f t="shared" si="9"/>
        <v>10.887195554352171</v>
      </c>
      <c r="X45" s="20">
        <f t="shared" si="10"/>
        <v>0.88719555435217146</v>
      </c>
    </row>
    <row r="46" spans="13:24" x14ac:dyDescent="0.25">
      <c r="M46">
        <v>42</v>
      </c>
      <c r="N46" s="12">
        <v>1318</v>
      </c>
      <c r="O46" s="12">
        <v>673</v>
      </c>
      <c r="P46" s="12">
        <v>645</v>
      </c>
      <c r="R46" s="16">
        <f>P$21+P$31+P$41+P$51</f>
        <v>4708</v>
      </c>
      <c r="S46" s="16">
        <f xml:space="preserve"> P$31+P$41+P$51+P$61</f>
        <v>3264</v>
      </c>
      <c r="T46">
        <v>8</v>
      </c>
      <c r="U46">
        <v>2</v>
      </c>
      <c r="V46">
        <f t="shared" si="8"/>
        <v>44192</v>
      </c>
      <c r="W46" s="19">
        <f t="shared" si="9"/>
        <v>11.395711651774777</v>
      </c>
      <c r="X46" s="20">
        <f t="shared" si="10"/>
        <v>1.3957116517747767</v>
      </c>
    </row>
    <row r="47" spans="13:24" x14ac:dyDescent="0.25">
      <c r="M47">
        <v>43</v>
      </c>
      <c r="N47" s="12">
        <v>1456</v>
      </c>
      <c r="O47" s="12">
        <v>801</v>
      </c>
      <c r="P47" s="12">
        <v>655</v>
      </c>
      <c r="R47" s="16">
        <f>P$22+P$32+P$42+P$52</f>
        <v>4025</v>
      </c>
      <c r="S47" s="16">
        <f xml:space="preserve"> P$32+P$42+P$52+P$62</f>
        <v>2644</v>
      </c>
      <c r="T47">
        <v>9</v>
      </c>
      <c r="U47">
        <v>1</v>
      </c>
      <c r="V47">
        <f t="shared" si="8"/>
        <v>38869</v>
      </c>
      <c r="W47" s="19">
        <f t="shared" si="9"/>
        <v>10.023079204218725</v>
      </c>
      <c r="X47" s="20">
        <f t="shared" si="10"/>
        <v>2.3079204218724669E-2</v>
      </c>
    </row>
    <row r="48" spans="13:24" x14ac:dyDescent="0.25">
      <c r="M48">
        <v>44</v>
      </c>
      <c r="N48" s="12">
        <v>1614</v>
      </c>
      <c r="O48" s="12">
        <v>798</v>
      </c>
      <c r="P48" s="12">
        <v>816</v>
      </c>
      <c r="R48" s="16">
        <f>P$23+P$33+P$43+P$53</f>
        <v>4276</v>
      </c>
      <c r="S48" s="16">
        <f xml:space="preserve"> P$33+P$43+P$53+P$63</f>
        <v>2901</v>
      </c>
      <c r="T48">
        <v>10</v>
      </c>
      <c r="U48">
        <v>0</v>
      </c>
      <c r="V48">
        <f t="shared" si="8"/>
        <v>42760</v>
      </c>
      <c r="W48" s="19">
        <f t="shared" si="9"/>
        <v>11.026444384275196</v>
      </c>
      <c r="X48" s="20">
        <f t="shared" si="10"/>
        <v>1.0264443842751962</v>
      </c>
    </row>
    <row r="49" spans="13:24" x14ac:dyDescent="0.25">
      <c r="M49">
        <v>45</v>
      </c>
      <c r="N49" s="12">
        <v>1812</v>
      </c>
      <c r="O49" s="12">
        <v>932</v>
      </c>
      <c r="P49" s="12">
        <v>880</v>
      </c>
      <c r="R49" s="16"/>
      <c r="S49" s="16"/>
      <c r="V49">
        <f>SUM(V39:V48)</f>
        <v>387795</v>
      </c>
      <c r="W49">
        <f>SUM(W39:W48)</f>
        <v>100.00000000000001</v>
      </c>
      <c r="X49" s="20">
        <f>SUM(X39:X48)</f>
        <v>17.788006549852369</v>
      </c>
    </row>
    <row r="50" spans="13:24" x14ac:dyDescent="0.25">
      <c r="M50">
        <v>46</v>
      </c>
      <c r="N50" s="12">
        <v>1272</v>
      </c>
      <c r="O50" s="12">
        <v>622</v>
      </c>
      <c r="P50" s="12">
        <v>650</v>
      </c>
      <c r="R50" s="16"/>
      <c r="S50" s="16"/>
      <c r="X50" s="20">
        <f>X$49/2</f>
        <v>8.8940032749261846</v>
      </c>
    </row>
    <row r="51" spans="13:24" x14ac:dyDescent="0.25">
      <c r="M51">
        <v>47</v>
      </c>
      <c r="N51" s="12">
        <v>1119</v>
      </c>
      <c r="O51" s="12">
        <v>578</v>
      </c>
      <c r="P51" s="12">
        <v>541</v>
      </c>
      <c r="R51" s="16"/>
      <c r="S51" s="16"/>
    </row>
    <row r="52" spans="13:24" x14ac:dyDescent="0.25">
      <c r="M52">
        <v>48</v>
      </c>
      <c r="N52" s="12">
        <v>1328</v>
      </c>
      <c r="O52" s="12">
        <v>763</v>
      </c>
      <c r="P52" s="12">
        <v>565</v>
      </c>
      <c r="R52" s="16"/>
      <c r="S52" s="16"/>
    </row>
    <row r="53" spans="13:24" x14ac:dyDescent="0.25">
      <c r="M53">
        <v>49</v>
      </c>
      <c r="N53" s="12">
        <v>1145</v>
      </c>
      <c r="O53" s="12">
        <v>605</v>
      </c>
      <c r="P53" s="12">
        <v>540</v>
      </c>
      <c r="R53" s="16"/>
      <c r="S53" s="16"/>
    </row>
    <row r="54" spans="13:24" x14ac:dyDescent="0.25">
      <c r="M54">
        <v>50</v>
      </c>
      <c r="N54" s="12">
        <v>1032</v>
      </c>
      <c r="O54" s="12">
        <v>537</v>
      </c>
      <c r="P54" s="12">
        <v>495</v>
      </c>
      <c r="R54" s="16"/>
      <c r="S54" s="16"/>
    </row>
    <row r="55" spans="13:24" x14ac:dyDescent="0.25">
      <c r="M55">
        <v>51</v>
      </c>
      <c r="N55" s="12">
        <v>996</v>
      </c>
      <c r="O55" s="12">
        <v>521</v>
      </c>
      <c r="P55" s="12">
        <v>475</v>
      </c>
      <c r="R55" s="16"/>
      <c r="S55" s="16"/>
    </row>
    <row r="56" spans="13:24" x14ac:dyDescent="0.25">
      <c r="M56">
        <v>52</v>
      </c>
      <c r="N56" s="12">
        <v>877</v>
      </c>
      <c r="O56" s="12">
        <v>476</v>
      </c>
      <c r="P56" s="12">
        <v>401</v>
      </c>
      <c r="R56" s="16"/>
      <c r="S56" s="16"/>
    </row>
    <row r="57" spans="13:24" x14ac:dyDescent="0.25">
      <c r="M57">
        <v>53</v>
      </c>
      <c r="N57" s="12">
        <v>917</v>
      </c>
      <c r="O57" s="12">
        <v>512</v>
      </c>
      <c r="P57" s="12">
        <v>405</v>
      </c>
      <c r="R57" s="16"/>
      <c r="S57" s="16"/>
    </row>
    <row r="58" spans="13:24" x14ac:dyDescent="0.25">
      <c r="M58">
        <v>54</v>
      </c>
      <c r="N58" s="12">
        <v>910</v>
      </c>
      <c r="O58" s="12">
        <v>475</v>
      </c>
      <c r="P58" s="12">
        <v>435</v>
      </c>
      <c r="R58" s="16"/>
      <c r="S58" s="16"/>
    </row>
    <row r="59" spans="13:24" x14ac:dyDescent="0.25">
      <c r="M59">
        <v>55</v>
      </c>
      <c r="N59" s="12">
        <v>1492</v>
      </c>
      <c r="O59" s="12">
        <v>753</v>
      </c>
      <c r="P59" s="12">
        <v>739</v>
      </c>
      <c r="R59" s="16"/>
      <c r="S59" s="16"/>
    </row>
    <row r="60" spans="13:24" x14ac:dyDescent="0.25">
      <c r="M60">
        <v>56</v>
      </c>
      <c r="N60" s="12">
        <v>945</v>
      </c>
      <c r="O60" s="12">
        <v>507</v>
      </c>
      <c r="P60" s="12">
        <v>438</v>
      </c>
      <c r="R60" s="16"/>
      <c r="S60" s="16"/>
    </row>
    <row r="61" spans="13:24" x14ac:dyDescent="0.25">
      <c r="M61">
        <v>57</v>
      </c>
      <c r="N61" s="12">
        <v>783</v>
      </c>
      <c r="O61" s="12">
        <v>409</v>
      </c>
      <c r="P61" s="12">
        <v>374</v>
      </c>
      <c r="R61" s="16"/>
      <c r="S61" s="16"/>
    </row>
    <row r="62" spans="13:24" x14ac:dyDescent="0.25">
      <c r="M62">
        <v>58</v>
      </c>
      <c r="N62" s="12">
        <v>639</v>
      </c>
      <c r="O62" s="12">
        <v>355</v>
      </c>
      <c r="P62" s="12">
        <v>284</v>
      </c>
      <c r="R62" s="16"/>
      <c r="S62" s="16"/>
    </row>
    <row r="63" spans="13:24" x14ac:dyDescent="0.25">
      <c r="M63">
        <v>59</v>
      </c>
      <c r="N63" s="12">
        <v>775</v>
      </c>
      <c r="O63" s="12">
        <v>446</v>
      </c>
      <c r="P63" s="12">
        <v>329</v>
      </c>
      <c r="R63" s="16"/>
      <c r="S63" s="16"/>
    </row>
    <row r="64" spans="13:24" x14ac:dyDescent="0.25">
      <c r="M64">
        <v>60</v>
      </c>
      <c r="N64" s="12">
        <v>808</v>
      </c>
      <c r="O64" s="12">
        <v>482</v>
      </c>
      <c r="P64" s="12">
        <v>326</v>
      </c>
      <c r="R64" s="16"/>
      <c r="S64" s="16"/>
    </row>
    <row r="65" spans="13:19" x14ac:dyDescent="0.25">
      <c r="M65">
        <v>61</v>
      </c>
      <c r="N65" s="12">
        <v>708</v>
      </c>
      <c r="O65" s="12">
        <v>420</v>
      </c>
      <c r="P65" s="12">
        <v>288</v>
      </c>
      <c r="R65" s="16"/>
      <c r="S65" s="16"/>
    </row>
    <row r="66" spans="13:19" x14ac:dyDescent="0.25">
      <c r="M66">
        <v>62</v>
      </c>
      <c r="N66" s="12">
        <v>552</v>
      </c>
      <c r="O66" s="12">
        <v>347</v>
      </c>
      <c r="P66" s="12">
        <v>205</v>
      </c>
      <c r="R66" s="16"/>
      <c r="S66" s="16"/>
    </row>
    <row r="67" spans="13:19" x14ac:dyDescent="0.25">
      <c r="M67">
        <v>63</v>
      </c>
      <c r="N67" s="12">
        <v>516</v>
      </c>
      <c r="O67" s="12">
        <v>294</v>
      </c>
      <c r="P67" s="12">
        <v>222</v>
      </c>
      <c r="R67" s="16"/>
      <c r="S67" s="16"/>
    </row>
    <row r="68" spans="13:19" x14ac:dyDescent="0.25">
      <c r="M68">
        <v>64</v>
      </c>
      <c r="N68" s="12">
        <v>510</v>
      </c>
      <c r="O68" s="12">
        <v>324</v>
      </c>
      <c r="P68" s="12">
        <v>186</v>
      </c>
      <c r="R68" s="16"/>
      <c r="S68" s="16"/>
    </row>
    <row r="69" spans="13:19" x14ac:dyDescent="0.25">
      <c r="M69">
        <v>65</v>
      </c>
      <c r="N69" s="12">
        <v>715</v>
      </c>
      <c r="O69" s="12">
        <v>411</v>
      </c>
      <c r="P69" s="12">
        <v>304</v>
      </c>
      <c r="R69" s="16"/>
      <c r="S69" s="16"/>
    </row>
    <row r="70" spans="13:19" x14ac:dyDescent="0.25">
      <c r="M70">
        <v>66</v>
      </c>
      <c r="N70" s="12">
        <v>496</v>
      </c>
      <c r="O70" s="12">
        <v>294</v>
      </c>
      <c r="P70" s="12">
        <v>202</v>
      </c>
      <c r="R70" s="16"/>
      <c r="S70" s="16"/>
    </row>
    <row r="71" spans="13:19" x14ac:dyDescent="0.25">
      <c r="M71">
        <v>67</v>
      </c>
      <c r="N71" s="12">
        <v>389</v>
      </c>
      <c r="O71" s="12">
        <v>224</v>
      </c>
      <c r="P71" s="12">
        <v>165</v>
      </c>
      <c r="R71" s="16"/>
      <c r="S71" s="16"/>
    </row>
    <row r="72" spans="13:19" x14ac:dyDescent="0.25">
      <c r="M72">
        <v>68</v>
      </c>
      <c r="N72" s="12">
        <v>276</v>
      </c>
      <c r="O72" s="12">
        <v>160</v>
      </c>
      <c r="P72" s="12">
        <v>116</v>
      </c>
      <c r="R72" s="16"/>
      <c r="S72" s="16"/>
    </row>
    <row r="73" spans="13:19" x14ac:dyDescent="0.25">
      <c r="M73">
        <v>69</v>
      </c>
      <c r="N73" s="12">
        <v>398</v>
      </c>
      <c r="O73" s="12">
        <v>245</v>
      </c>
      <c r="P73" s="12">
        <v>153</v>
      </c>
      <c r="R73" s="16"/>
      <c r="S73" s="16"/>
    </row>
    <row r="74" spans="13:19" x14ac:dyDescent="0.25">
      <c r="M74" s="18">
        <v>70</v>
      </c>
      <c r="N74" s="12">
        <v>304</v>
      </c>
      <c r="O74" s="12">
        <v>182</v>
      </c>
      <c r="P74" s="12">
        <v>122</v>
      </c>
      <c r="R74" s="16"/>
      <c r="S74" s="16"/>
    </row>
    <row r="75" spans="13:19" x14ac:dyDescent="0.25">
      <c r="M75">
        <v>71</v>
      </c>
      <c r="N75" s="12">
        <v>337</v>
      </c>
      <c r="O75" s="12">
        <v>191</v>
      </c>
      <c r="P75" s="12">
        <v>146</v>
      </c>
      <c r="R75" s="16"/>
      <c r="S75" s="16"/>
    </row>
    <row r="76" spans="13:19" x14ac:dyDescent="0.25">
      <c r="M76">
        <v>72</v>
      </c>
      <c r="N76" s="12">
        <v>277</v>
      </c>
      <c r="O76" s="12">
        <v>158</v>
      </c>
      <c r="P76" s="12">
        <v>119</v>
      </c>
      <c r="R76" s="16"/>
      <c r="S76" s="16"/>
    </row>
    <row r="77" spans="13:19" x14ac:dyDescent="0.25">
      <c r="M77">
        <v>73</v>
      </c>
      <c r="N77" s="12">
        <v>297</v>
      </c>
      <c r="O77" s="12">
        <v>201</v>
      </c>
      <c r="P77" s="12">
        <v>96</v>
      </c>
      <c r="R77" s="16"/>
      <c r="S77" s="16"/>
    </row>
    <row r="78" spans="13:19" x14ac:dyDescent="0.25">
      <c r="M78">
        <v>74</v>
      </c>
      <c r="N78" s="12">
        <v>286</v>
      </c>
      <c r="O78" s="12">
        <v>182</v>
      </c>
      <c r="P78" s="12">
        <v>104</v>
      </c>
      <c r="R78" s="16"/>
      <c r="S78" s="16"/>
    </row>
    <row r="79" spans="13:19" x14ac:dyDescent="0.25">
      <c r="M79">
        <v>75</v>
      </c>
      <c r="N79" s="12">
        <v>513</v>
      </c>
      <c r="O79" s="12">
        <v>305</v>
      </c>
      <c r="P79" s="12">
        <v>208</v>
      </c>
      <c r="R79" s="16"/>
      <c r="S79" s="16"/>
    </row>
    <row r="80" spans="13:19" x14ac:dyDescent="0.25">
      <c r="M80">
        <v>76</v>
      </c>
      <c r="N80" s="12">
        <v>211</v>
      </c>
      <c r="O80" s="12">
        <v>110</v>
      </c>
      <c r="P80" s="12">
        <v>101</v>
      </c>
      <c r="R80" s="16"/>
      <c r="S80" s="16"/>
    </row>
    <row r="81" spans="13:19" x14ac:dyDescent="0.25">
      <c r="M81">
        <v>77</v>
      </c>
      <c r="N81" s="12">
        <v>169</v>
      </c>
      <c r="O81" s="12">
        <v>83</v>
      </c>
      <c r="P81" s="12">
        <v>86</v>
      </c>
      <c r="R81" s="16"/>
      <c r="S81" s="16"/>
    </row>
    <row r="82" spans="13:19" x14ac:dyDescent="0.25">
      <c r="M82">
        <v>78</v>
      </c>
      <c r="N82" s="12">
        <v>120</v>
      </c>
      <c r="O82" s="12">
        <v>77</v>
      </c>
      <c r="P82" s="12">
        <v>43</v>
      </c>
      <c r="R82" s="16"/>
      <c r="S82" s="16"/>
    </row>
    <row r="83" spans="13:19" x14ac:dyDescent="0.25">
      <c r="M83">
        <v>79</v>
      </c>
      <c r="N83" s="12">
        <v>208</v>
      </c>
      <c r="O83" s="12">
        <v>126</v>
      </c>
      <c r="P83" s="12">
        <v>82</v>
      </c>
      <c r="R83" s="16"/>
      <c r="S83" s="16"/>
    </row>
    <row r="84" spans="13:19" x14ac:dyDescent="0.25">
      <c r="M84">
        <v>80</v>
      </c>
      <c r="N84" s="12">
        <v>120</v>
      </c>
      <c r="O84" s="12">
        <v>73</v>
      </c>
      <c r="P84" s="12">
        <v>47</v>
      </c>
      <c r="R84" s="16"/>
      <c r="S84" s="16"/>
    </row>
    <row r="85" spans="13:19" x14ac:dyDescent="0.25">
      <c r="M85">
        <v>81</v>
      </c>
      <c r="N85" s="12">
        <v>82</v>
      </c>
      <c r="O85" s="12">
        <v>45</v>
      </c>
      <c r="P85" s="12">
        <v>37</v>
      </c>
      <c r="R85" s="16"/>
      <c r="S85" s="16"/>
    </row>
    <row r="86" spans="13:19" x14ac:dyDescent="0.25">
      <c r="M86">
        <v>82</v>
      </c>
      <c r="N86" s="12">
        <v>78</v>
      </c>
      <c r="O86" s="12">
        <v>41</v>
      </c>
      <c r="P86" s="12">
        <v>37</v>
      </c>
      <c r="R86" s="16"/>
      <c r="S86" s="16"/>
    </row>
    <row r="87" spans="13:19" x14ac:dyDescent="0.25">
      <c r="M87">
        <v>83</v>
      </c>
      <c r="N87" s="12">
        <v>72</v>
      </c>
      <c r="O87" s="12">
        <v>45</v>
      </c>
      <c r="P87" s="12">
        <v>27</v>
      </c>
      <c r="R87" s="16"/>
      <c r="S87" s="16"/>
    </row>
    <row r="88" spans="13:19" x14ac:dyDescent="0.25">
      <c r="M88">
        <v>84</v>
      </c>
      <c r="N88" s="12">
        <v>92</v>
      </c>
      <c r="O88" s="12">
        <v>58</v>
      </c>
      <c r="P88" s="12">
        <v>34</v>
      </c>
      <c r="R88" s="16"/>
      <c r="S88" s="16"/>
    </row>
    <row r="89" spans="13:19" x14ac:dyDescent="0.25">
      <c r="M89">
        <v>85</v>
      </c>
      <c r="N89" s="12">
        <v>138</v>
      </c>
      <c r="O89" s="12">
        <v>95</v>
      </c>
      <c r="P89" s="12">
        <v>43</v>
      </c>
      <c r="R89" s="16"/>
      <c r="S89" s="16"/>
    </row>
    <row r="90" spans="13:19" x14ac:dyDescent="0.25">
      <c r="M90">
        <v>86</v>
      </c>
      <c r="N90" s="12">
        <v>75</v>
      </c>
      <c r="O90" s="12">
        <v>52</v>
      </c>
      <c r="P90" s="12">
        <v>23</v>
      </c>
      <c r="R90" s="16"/>
      <c r="S90" s="16"/>
    </row>
    <row r="91" spans="13:19" x14ac:dyDescent="0.25">
      <c r="M91">
        <v>87</v>
      </c>
      <c r="N91" s="12">
        <v>59</v>
      </c>
      <c r="O91" s="12">
        <v>39</v>
      </c>
      <c r="P91" s="12">
        <v>20</v>
      </c>
      <c r="R91" s="16"/>
      <c r="S91" s="16"/>
    </row>
    <row r="92" spans="13:19" x14ac:dyDescent="0.25">
      <c r="M92">
        <v>88</v>
      </c>
      <c r="N92" s="12">
        <v>53</v>
      </c>
      <c r="O92" s="12">
        <v>31</v>
      </c>
      <c r="P92" s="12">
        <v>22</v>
      </c>
      <c r="R92" s="16"/>
      <c r="S92" s="16"/>
    </row>
    <row r="93" spans="13:19" x14ac:dyDescent="0.25">
      <c r="M93">
        <v>89</v>
      </c>
      <c r="N93" s="12">
        <v>94</v>
      </c>
      <c r="O93" s="12">
        <v>67</v>
      </c>
      <c r="P93" s="12">
        <v>27</v>
      </c>
      <c r="R93" s="16"/>
      <c r="S93" s="16"/>
    </row>
    <row r="94" spans="13:19" x14ac:dyDescent="0.25">
      <c r="M94">
        <v>90</v>
      </c>
      <c r="N94" s="12">
        <v>55</v>
      </c>
      <c r="O94" s="12">
        <v>33</v>
      </c>
      <c r="P94" s="12">
        <v>22</v>
      </c>
      <c r="R94" s="16"/>
      <c r="S94" s="16"/>
    </row>
    <row r="95" spans="13:19" x14ac:dyDescent="0.25">
      <c r="M95">
        <v>91</v>
      </c>
      <c r="N95" s="12">
        <v>36</v>
      </c>
      <c r="O95" s="12">
        <v>22</v>
      </c>
      <c r="P95" s="12">
        <v>14</v>
      </c>
      <c r="R95" s="16"/>
      <c r="S95" s="16"/>
    </row>
    <row r="96" spans="13:19" x14ac:dyDescent="0.25">
      <c r="M96">
        <v>92</v>
      </c>
      <c r="N96" s="12">
        <v>28</v>
      </c>
      <c r="O96" s="12">
        <v>20</v>
      </c>
      <c r="P96" s="12">
        <v>8</v>
      </c>
      <c r="R96" s="16"/>
      <c r="S96" s="16"/>
    </row>
    <row r="97" spans="13:19" x14ac:dyDescent="0.25">
      <c r="M97">
        <v>93</v>
      </c>
      <c r="N97" s="12">
        <v>27</v>
      </c>
      <c r="O97" s="12">
        <v>19</v>
      </c>
      <c r="P97" s="12">
        <v>8</v>
      </c>
      <c r="R97" s="16"/>
      <c r="S97" s="16"/>
    </row>
    <row r="98" spans="13:19" x14ac:dyDescent="0.25">
      <c r="M98">
        <v>94</v>
      </c>
      <c r="N98" s="12">
        <v>31</v>
      </c>
      <c r="O98" s="12">
        <v>20</v>
      </c>
      <c r="P98" s="12">
        <v>11</v>
      </c>
      <c r="R98" s="16"/>
      <c r="S98" s="16"/>
    </row>
    <row r="99" spans="13:19" x14ac:dyDescent="0.25">
      <c r="M99">
        <v>95</v>
      </c>
      <c r="N99" s="12">
        <v>66</v>
      </c>
      <c r="O99" s="12">
        <v>46</v>
      </c>
      <c r="P99" s="12">
        <v>20</v>
      </c>
      <c r="R99" s="16"/>
      <c r="S99" s="16"/>
    </row>
    <row r="100" spans="13:19" x14ac:dyDescent="0.25">
      <c r="M100">
        <v>96</v>
      </c>
      <c r="N100" s="12">
        <v>19</v>
      </c>
      <c r="O100" s="12">
        <v>16</v>
      </c>
      <c r="P100" s="12">
        <v>3</v>
      </c>
      <c r="R100" s="16"/>
      <c r="S100" s="16"/>
    </row>
    <row r="101" spans="13:19" x14ac:dyDescent="0.25">
      <c r="M101">
        <v>97</v>
      </c>
      <c r="N101" s="12">
        <v>249</v>
      </c>
      <c r="O101" s="12">
        <v>180</v>
      </c>
      <c r="P101" s="12">
        <v>69</v>
      </c>
      <c r="R101" s="16"/>
      <c r="S101" s="16"/>
    </row>
    <row r="102" spans="13:19" x14ac:dyDescent="0.25">
      <c r="M102" t="s">
        <v>165</v>
      </c>
      <c r="N102" s="12">
        <v>24</v>
      </c>
      <c r="O102" s="12">
        <v>16</v>
      </c>
      <c r="P102" s="12">
        <v>8</v>
      </c>
      <c r="R102" s="16"/>
      <c r="S102" s="16"/>
    </row>
    <row r="103" spans="13:19" x14ac:dyDescent="0.25">
      <c r="M103" t="s">
        <v>57</v>
      </c>
      <c r="N103">
        <v>319</v>
      </c>
      <c r="O103">
        <v>151</v>
      </c>
      <c r="P103">
        <v>168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/>
  </sheetViews>
  <sheetFormatPr defaultRowHeight="13.2" x14ac:dyDescent="0.25"/>
  <sheetData>
    <row r="1" spans="1:24" x14ac:dyDescent="0.25">
      <c r="A1" t="s">
        <v>353</v>
      </c>
      <c r="I1" s="1"/>
      <c r="J1" s="1"/>
      <c r="K1" s="1"/>
      <c r="M1" t="s">
        <v>355</v>
      </c>
      <c r="N1" s="12"/>
      <c r="O1" s="12"/>
      <c r="P1" s="12"/>
      <c r="Q1" s="14" t="s">
        <v>1</v>
      </c>
      <c r="R1" s="15">
        <f>X16</f>
        <v>8.1934642439583421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354</v>
      </c>
      <c r="I2" s="1"/>
      <c r="J2" s="1"/>
      <c r="K2" s="1"/>
      <c r="M2" t="s">
        <v>167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304688</v>
      </c>
      <c r="O3" s="12">
        <v>158798</v>
      </c>
      <c r="P3" s="12">
        <v>145890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304686</v>
      </c>
      <c r="C4">
        <v>158797</v>
      </c>
      <c r="D4">
        <v>145889</v>
      </c>
      <c r="E4">
        <v>196810</v>
      </c>
      <c r="F4">
        <v>106613</v>
      </c>
      <c r="G4">
        <v>90197</v>
      </c>
      <c r="I4" s="1"/>
      <c r="J4" s="1"/>
      <c r="K4" s="1"/>
      <c r="M4" s="18" t="s">
        <v>168</v>
      </c>
      <c r="N4" s="12">
        <v>11171</v>
      </c>
      <c r="O4" s="12">
        <v>5871</v>
      </c>
      <c r="P4" s="12">
        <v>5300</v>
      </c>
      <c r="R4" s="16"/>
      <c r="S4" s="16"/>
    </row>
    <row r="5" spans="1:24" x14ac:dyDescent="0.25">
      <c r="A5" t="s">
        <v>98</v>
      </c>
      <c r="B5">
        <v>52994</v>
      </c>
      <c r="C5">
        <v>27494</v>
      </c>
      <c r="D5">
        <v>25500</v>
      </c>
      <c r="E5">
        <v>52994</v>
      </c>
      <c r="F5">
        <v>27494</v>
      </c>
      <c r="G5">
        <v>25500</v>
      </c>
      <c r="I5" s="1"/>
      <c r="J5" s="1"/>
      <c r="K5" s="1"/>
      <c r="M5" t="s">
        <v>169</v>
      </c>
      <c r="N5" s="12">
        <v>10638</v>
      </c>
      <c r="O5" s="12">
        <v>5483</v>
      </c>
      <c r="P5" s="12">
        <v>5155</v>
      </c>
      <c r="R5" s="16">
        <f>N$24+N$34+N$44+N$54</f>
        <v>14918</v>
      </c>
      <c r="S5" s="16">
        <f xml:space="preserve"> N$34+N$44+N$54+N$64</f>
        <v>10208</v>
      </c>
      <c r="T5">
        <v>1</v>
      </c>
      <c r="U5">
        <v>9</v>
      </c>
      <c r="V5">
        <f>R5*T5+S5*U5</f>
        <v>106790</v>
      </c>
      <c r="W5" s="19">
        <f>(V5/V$15)*100</f>
        <v>8.2412727321837167</v>
      </c>
      <c r="X5" s="20">
        <f>ABS(W5-10)</f>
        <v>1.7587272678162833</v>
      </c>
    </row>
    <row r="6" spans="1:24" x14ac:dyDescent="0.25">
      <c r="A6" t="s">
        <v>6</v>
      </c>
      <c r="B6">
        <v>46828</v>
      </c>
      <c r="C6">
        <v>24388</v>
      </c>
      <c r="D6">
        <v>22440</v>
      </c>
      <c r="E6">
        <v>46828</v>
      </c>
      <c r="F6">
        <v>24388</v>
      </c>
      <c r="G6">
        <v>22440</v>
      </c>
      <c r="I6" s="1"/>
      <c r="J6" s="1"/>
      <c r="K6" s="1"/>
      <c r="M6" t="s">
        <v>170</v>
      </c>
      <c r="N6" s="12">
        <v>10681</v>
      </c>
      <c r="O6" s="12">
        <v>5548</v>
      </c>
      <c r="P6" s="12">
        <v>5133</v>
      </c>
      <c r="R6" s="16">
        <f>N$25+N$35+N$45+N$55</f>
        <v>11959</v>
      </c>
      <c r="S6" s="16">
        <f xml:space="preserve"> N$35+N$45+N$55+N$65</f>
        <v>7730</v>
      </c>
      <c r="T6">
        <v>2</v>
      </c>
      <c r="U6">
        <v>8</v>
      </c>
      <c r="V6">
        <f t="shared" ref="V6:V14" si="0">R6*T6+S6*U6</f>
        <v>85758</v>
      </c>
      <c r="W6" s="19">
        <f t="shared" ref="W6:W14" si="1">(V6/V$15)*100</f>
        <v>6.6181764862497534</v>
      </c>
      <c r="X6" s="20">
        <f t="shared" ref="X6:X14" si="2">ABS(W6-10)</f>
        <v>3.3818235137502466</v>
      </c>
    </row>
    <row r="7" spans="1:24" x14ac:dyDescent="0.25">
      <c r="A7" t="s">
        <v>7</v>
      </c>
      <c r="B7">
        <v>43330</v>
      </c>
      <c r="C7">
        <v>22612</v>
      </c>
      <c r="D7">
        <v>20718</v>
      </c>
      <c r="E7">
        <v>43195</v>
      </c>
      <c r="F7">
        <v>22556</v>
      </c>
      <c r="G7">
        <v>20639</v>
      </c>
      <c r="H7" s="2"/>
      <c r="I7" s="1"/>
      <c r="J7" s="1"/>
      <c r="K7" s="1"/>
      <c r="M7" t="s">
        <v>171</v>
      </c>
      <c r="N7" s="12">
        <v>10535</v>
      </c>
      <c r="O7" s="12">
        <v>5398</v>
      </c>
      <c r="P7" s="12">
        <v>5137</v>
      </c>
      <c r="R7" s="16">
        <f>N$26+N$36+N$46+N$56</f>
        <v>12152</v>
      </c>
      <c r="S7" s="16">
        <f xml:space="preserve"> N$36+N$46+N$56+N$66</f>
        <v>7652</v>
      </c>
      <c r="T7">
        <v>3</v>
      </c>
      <c r="U7">
        <v>7</v>
      </c>
      <c r="V7">
        <f t="shared" si="0"/>
        <v>90020</v>
      </c>
      <c r="W7" s="19">
        <f t="shared" si="1"/>
        <v>6.947086537608187</v>
      </c>
      <c r="X7" s="20">
        <f t="shared" si="2"/>
        <v>3.052913462391813</v>
      </c>
    </row>
    <row r="8" spans="1:24" x14ac:dyDescent="0.25">
      <c r="A8" s="3" t="s">
        <v>8</v>
      </c>
      <c r="B8" s="3">
        <v>32665</v>
      </c>
      <c r="C8" s="3">
        <v>16484</v>
      </c>
      <c r="D8" s="3">
        <v>16181</v>
      </c>
      <c r="E8" s="4">
        <v>29069</v>
      </c>
      <c r="F8" s="4">
        <v>15964</v>
      </c>
      <c r="G8" s="4">
        <v>13105</v>
      </c>
      <c r="H8" s="5"/>
      <c r="I8" s="6">
        <f t="shared" ref="I8:K15" si="3">E8/B8*100</f>
        <v>88.991275065054339</v>
      </c>
      <c r="J8" s="6">
        <f t="shared" si="3"/>
        <v>96.845425867507885</v>
      </c>
      <c r="K8" s="6">
        <f t="shared" si="3"/>
        <v>80.990050058710835</v>
      </c>
      <c r="M8" t="s">
        <v>172</v>
      </c>
      <c r="N8" s="12">
        <v>9969</v>
      </c>
      <c r="O8" s="12">
        <v>5194</v>
      </c>
      <c r="P8" s="12">
        <v>4775</v>
      </c>
      <c r="R8" s="16">
        <f>N$17+N$27+N$37+N$47</f>
        <v>17975</v>
      </c>
      <c r="S8" s="16">
        <f xml:space="preserve"> N$27+ N$37+N$47+N$57</f>
        <v>11389</v>
      </c>
      <c r="T8">
        <v>4</v>
      </c>
      <c r="U8">
        <v>6</v>
      </c>
      <c r="V8">
        <f t="shared" si="0"/>
        <v>140234</v>
      </c>
      <c r="W8" s="19">
        <f t="shared" si="1"/>
        <v>10.822236542045617</v>
      </c>
      <c r="X8" s="20">
        <f t="shared" si="2"/>
        <v>0.82223654204561747</v>
      </c>
    </row>
    <row r="9" spans="1:24" x14ac:dyDescent="0.25">
      <c r="A9" s="3" t="s">
        <v>10</v>
      </c>
      <c r="B9" s="3">
        <v>26403</v>
      </c>
      <c r="C9" s="3">
        <v>13135</v>
      </c>
      <c r="D9" s="3">
        <v>13268</v>
      </c>
      <c r="E9" s="4">
        <v>13760</v>
      </c>
      <c r="F9" s="4">
        <v>9074</v>
      </c>
      <c r="G9" s="4">
        <v>4686</v>
      </c>
      <c r="H9" s="5"/>
      <c r="I9" s="6">
        <f t="shared" si="3"/>
        <v>52.115289929174715</v>
      </c>
      <c r="J9" s="6">
        <f t="shared" si="3"/>
        <v>69.082603730491059</v>
      </c>
      <c r="K9" s="6">
        <f t="shared" si="3"/>
        <v>35.318058486584263</v>
      </c>
      <c r="M9" t="s">
        <v>173</v>
      </c>
      <c r="N9" s="12">
        <v>9363</v>
      </c>
      <c r="O9" s="12">
        <v>4853</v>
      </c>
      <c r="P9" s="12">
        <v>4510</v>
      </c>
      <c r="R9" s="16">
        <f>N$18+N$28+N$38+N$48</f>
        <v>19284</v>
      </c>
      <c r="S9" s="16">
        <f xml:space="preserve"> N$28+N$38+N$48+N$58</f>
        <v>12788</v>
      </c>
      <c r="T9">
        <v>5</v>
      </c>
      <c r="U9">
        <v>5</v>
      </c>
      <c r="V9">
        <f t="shared" si="0"/>
        <v>160360</v>
      </c>
      <c r="W9" s="19">
        <f t="shared" si="1"/>
        <v>12.375414320938111</v>
      </c>
      <c r="X9" s="20">
        <f t="shared" si="2"/>
        <v>2.3754143209381109</v>
      </c>
    </row>
    <row r="10" spans="1:24" x14ac:dyDescent="0.25">
      <c r="A10" s="3" t="s">
        <v>11</v>
      </c>
      <c r="B10" s="3">
        <v>20853</v>
      </c>
      <c r="C10" s="3">
        <v>10488</v>
      </c>
      <c r="D10" s="3">
        <v>10365</v>
      </c>
      <c r="E10" s="4">
        <v>4851</v>
      </c>
      <c r="F10" s="4">
        <v>3325</v>
      </c>
      <c r="G10" s="4">
        <v>1526</v>
      </c>
      <c r="H10" s="5"/>
      <c r="I10" s="6">
        <f t="shared" si="3"/>
        <v>23.262839879154079</v>
      </c>
      <c r="J10" s="6">
        <f t="shared" si="3"/>
        <v>31.70289855072464</v>
      </c>
      <c r="K10" s="6">
        <f t="shared" si="3"/>
        <v>14.722624216111916</v>
      </c>
      <c r="M10" t="s">
        <v>174</v>
      </c>
      <c r="N10" s="12">
        <v>9554</v>
      </c>
      <c r="O10" s="12">
        <v>4906</v>
      </c>
      <c r="P10" s="12">
        <v>4648</v>
      </c>
      <c r="R10" s="16">
        <f>N$19+N$29+N$39+N$49</f>
        <v>15307</v>
      </c>
      <c r="S10" s="16">
        <f xml:space="preserve"> N$29+N$39+N$49+N$59</f>
        <v>10110</v>
      </c>
      <c r="T10">
        <v>6</v>
      </c>
      <c r="U10">
        <v>4</v>
      </c>
      <c r="V10">
        <f t="shared" si="0"/>
        <v>132282</v>
      </c>
      <c r="W10" s="19">
        <f t="shared" si="1"/>
        <v>10.208559224260011</v>
      </c>
      <c r="X10" s="20">
        <f t="shared" si="2"/>
        <v>0.20855922426001072</v>
      </c>
    </row>
    <row r="11" spans="1:24" x14ac:dyDescent="0.25">
      <c r="A11" s="3" t="s">
        <v>12</v>
      </c>
      <c r="B11" s="3">
        <v>16705</v>
      </c>
      <c r="C11" s="3">
        <v>8655</v>
      </c>
      <c r="D11" s="3">
        <v>8050</v>
      </c>
      <c r="E11" s="4">
        <v>1872</v>
      </c>
      <c r="F11" s="4">
        <v>1273</v>
      </c>
      <c r="G11" s="4">
        <v>599</v>
      </c>
      <c r="H11" s="5"/>
      <c r="I11" s="6">
        <f t="shared" si="3"/>
        <v>11.206225680933853</v>
      </c>
      <c r="J11" s="6">
        <f t="shared" si="3"/>
        <v>14.708261120739458</v>
      </c>
      <c r="K11" s="6">
        <f t="shared" si="3"/>
        <v>7.4409937888198758</v>
      </c>
      <c r="M11" t="s">
        <v>175</v>
      </c>
      <c r="N11" s="12">
        <v>9562</v>
      </c>
      <c r="O11" s="12">
        <v>4921</v>
      </c>
      <c r="P11" s="12">
        <v>4641</v>
      </c>
      <c r="R11" s="16">
        <f>N$20+N$30+N$40+N$50</f>
        <v>17255</v>
      </c>
      <c r="S11" s="16">
        <f xml:space="preserve"> N$30+N$40+N$50+N$60</f>
        <v>12099</v>
      </c>
      <c r="T11">
        <v>7</v>
      </c>
      <c r="U11">
        <v>3</v>
      </c>
      <c r="V11">
        <f t="shared" si="0"/>
        <v>157082</v>
      </c>
      <c r="W11" s="19">
        <f t="shared" si="1"/>
        <v>12.122442207293592</v>
      </c>
      <c r="X11" s="20">
        <f t="shared" si="2"/>
        <v>2.1224422072935916</v>
      </c>
    </row>
    <row r="12" spans="1:24" x14ac:dyDescent="0.25">
      <c r="A12" s="3" t="s">
        <v>13</v>
      </c>
      <c r="B12" s="3">
        <v>13607</v>
      </c>
      <c r="C12" s="3">
        <v>7024</v>
      </c>
      <c r="D12" s="3">
        <v>6583</v>
      </c>
      <c r="E12" s="4">
        <v>1113</v>
      </c>
      <c r="F12" s="4">
        <v>667</v>
      </c>
      <c r="G12" s="4">
        <v>446</v>
      </c>
      <c r="H12" s="5"/>
      <c r="I12" s="6">
        <f t="shared" si="3"/>
        <v>8.1796134342617766</v>
      </c>
      <c r="J12" s="6">
        <f t="shared" si="3"/>
        <v>9.4960136674259683</v>
      </c>
      <c r="K12" s="6">
        <f t="shared" si="3"/>
        <v>6.775026583624487</v>
      </c>
      <c r="M12" t="s">
        <v>176</v>
      </c>
      <c r="N12" s="12">
        <v>9303</v>
      </c>
      <c r="O12" s="12">
        <v>4893</v>
      </c>
      <c r="P12" s="12">
        <v>4410</v>
      </c>
      <c r="R12" s="16">
        <f>N$21+N$31+N$41+N$51</f>
        <v>15032</v>
      </c>
      <c r="S12" s="16">
        <f xml:space="preserve"> N$31+N$41+N$51+N$61</f>
        <v>9651</v>
      </c>
      <c r="T12">
        <v>8</v>
      </c>
      <c r="U12">
        <v>2</v>
      </c>
      <c r="V12">
        <f t="shared" si="0"/>
        <v>139558</v>
      </c>
      <c r="W12" s="19">
        <f t="shared" si="1"/>
        <v>10.770067796217766</v>
      </c>
      <c r="X12" s="20">
        <f t="shared" si="2"/>
        <v>0.77006779621776644</v>
      </c>
    </row>
    <row r="13" spans="1:24" x14ac:dyDescent="0.25">
      <c r="A13" s="3" t="s">
        <v>14</v>
      </c>
      <c r="B13" s="3">
        <v>12176</v>
      </c>
      <c r="C13" s="3">
        <v>6554</v>
      </c>
      <c r="D13" s="3">
        <v>5622</v>
      </c>
      <c r="E13" s="4">
        <v>838</v>
      </c>
      <c r="F13" s="4">
        <v>481</v>
      </c>
      <c r="G13" s="4">
        <v>357</v>
      </c>
      <c r="H13" s="5"/>
      <c r="I13" s="6">
        <f t="shared" si="3"/>
        <v>6.8823915900131398</v>
      </c>
      <c r="J13" s="6">
        <f t="shared" si="3"/>
        <v>7.3390296002441264</v>
      </c>
      <c r="K13" s="6">
        <f t="shared" si="3"/>
        <v>6.3500533617929564</v>
      </c>
      <c r="M13" t="s">
        <v>177</v>
      </c>
      <c r="N13" s="12">
        <v>9046</v>
      </c>
      <c r="O13" s="12">
        <v>4815</v>
      </c>
      <c r="P13" s="12">
        <v>4231</v>
      </c>
      <c r="R13" s="16">
        <f>N$22+N$32+N$42+N$52</f>
        <v>15251</v>
      </c>
      <c r="S13" s="16">
        <f xml:space="preserve"> N$32+N$42+N$52+N$62</f>
        <v>10002</v>
      </c>
      <c r="T13">
        <v>9</v>
      </c>
      <c r="U13">
        <v>1</v>
      </c>
      <c r="V13">
        <f t="shared" si="0"/>
        <v>147261</v>
      </c>
      <c r="W13" s="19">
        <f t="shared" si="1"/>
        <v>11.364529111472107</v>
      </c>
      <c r="X13" s="20">
        <f t="shared" si="2"/>
        <v>1.3645291114721072</v>
      </c>
    </row>
    <row r="14" spans="1:24" x14ac:dyDescent="0.25">
      <c r="A14" s="3" t="s">
        <v>15</v>
      </c>
      <c r="B14" s="3">
        <v>9365</v>
      </c>
      <c r="C14" s="3">
        <v>4970</v>
      </c>
      <c r="D14" s="3">
        <v>4395</v>
      </c>
      <c r="E14" s="4">
        <v>628</v>
      </c>
      <c r="F14" s="4">
        <v>359</v>
      </c>
      <c r="G14" s="4">
        <v>269</v>
      </c>
      <c r="H14" s="5"/>
      <c r="I14" s="6">
        <f t="shared" si="3"/>
        <v>6.7058195408435664</v>
      </c>
      <c r="J14" s="6">
        <f t="shared" si="3"/>
        <v>7.2233400402414496</v>
      </c>
      <c r="K14" s="6">
        <f t="shared" si="3"/>
        <v>6.1205915813424348</v>
      </c>
      <c r="M14" t="s">
        <v>178</v>
      </c>
      <c r="N14" s="12">
        <v>9116</v>
      </c>
      <c r="O14" s="12">
        <v>4729</v>
      </c>
      <c r="P14" s="12">
        <v>4387</v>
      </c>
      <c r="R14" s="16">
        <f>N$23+N$33+N$43+N$53</f>
        <v>13645</v>
      </c>
      <c r="S14" s="16">
        <f xml:space="preserve"> N$33+N$43+N$53+N$63</f>
        <v>9068</v>
      </c>
      <c r="T14">
        <v>10</v>
      </c>
      <c r="U14">
        <v>0</v>
      </c>
      <c r="V14">
        <f t="shared" si="0"/>
        <v>136450</v>
      </c>
      <c r="W14" s="19">
        <f t="shared" si="1"/>
        <v>10.530215041731138</v>
      </c>
      <c r="X14" s="20">
        <f t="shared" si="2"/>
        <v>0.53021504173113776</v>
      </c>
    </row>
    <row r="15" spans="1:24" x14ac:dyDescent="0.25">
      <c r="A15" s="3" t="s">
        <v>16</v>
      </c>
      <c r="B15" s="3">
        <v>7922</v>
      </c>
      <c r="C15" s="3">
        <v>4321</v>
      </c>
      <c r="D15" s="3">
        <v>3601</v>
      </c>
      <c r="E15" s="4">
        <v>506</v>
      </c>
      <c r="F15" s="4">
        <v>317</v>
      </c>
      <c r="G15" s="4">
        <v>189</v>
      </c>
      <c r="H15" s="5"/>
      <c r="I15" s="6">
        <f t="shared" si="3"/>
        <v>6.3872759404190864</v>
      </c>
      <c r="J15" s="6">
        <f t="shared" si="3"/>
        <v>7.3362647535292762</v>
      </c>
      <c r="K15" s="6">
        <f t="shared" si="3"/>
        <v>5.2485420716467646</v>
      </c>
      <c r="M15" t="s">
        <v>179</v>
      </c>
      <c r="N15" s="12">
        <v>8907</v>
      </c>
      <c r="O15" s="12">
        <v>4663</v>
      </c>
      <c r="P15" s="12">
        <v>4244</v>
      </c>
      <c r="R15" s="16"/>
      <c r="S15" s="16"/>
      <c r="V15">
        <f>SUM(V5:V14)</f>
        <v>1295795</v>
      </c>
      <c r="W15">
        <f>SUM(W5:W14)</f>
        <v>100</v>
      </c>
      <c r="X15" s="20">
        <f>SUM(X5:X14)</f>
        <v>16.386928487916684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986.71727559717726</v>
      </c>
      <c r="J16" s="6">
        <f>SUM(J8:J14)*5</f>
        <v>1181.9878628868728</v>
      </c>
      <c r="K16" s="6">
        <f>SUM(K8:K14)*5</f>
        <v>788.58699038493387</v>
      </c>
      <c r="M16" t="s">
        <v>180</v>
      </c>
      <c r="N16" s="12">
        <v>9235</v>
      </c>
      <c r="O16" s="12">
        <v>4948</v>
      </c>
      <c r="P16" s="12">
        <v>4287</v>
      </c>
      <c r="R16" s="16"/>
      <c r="S16" s="16"/>
      <c r="X16" s="20">
        <f>X$15/2</f>
        <v>8.1934642439583421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181</v>
      </c>
      <c r="N17" s="12">
        <v>7939</v>
      </c>
      <c r="O17" s="12">
        <v>4079</v>
      </c>
      <c r="P17" s="12">
        <v>3860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2486.7172755971774</v>
      </c>
      <c r="J18" s="6">
        <f>J16+1500</f>
        <v>2681.9878628868728</v>
      </c>
      <c r="K18" s="6">
        <f>K16+1500</f>
        <v>2288.5869903849339</v>
      </c>
      <c r="M18" t="s">
        <v>182</v>
      </c>
      <c r="N18" s="12">
        <v>8133</v>
      </c>
      <c r="O18" s="12">
        <v>4193</v>
      </c>
      <c r="P18" s="12">
        <v>3940</v>
      </c>
      <c r="Q18" s="3" t="s">
        <v>161</v>
      </c>
      <c r="R18" s="15">
        <f>X33</f>
        <v>7.8750177680354909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183</v>
      </c>
      <c r="N19" s="12">
        <v>6768</v>
      </c>
      <c r="O19" s="12">
        <v>3482</v>
      </c>
      <c r="P19" s="12">
        <v>3286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6.7058195408435664</v>
      </c>
      <c r="J20" s="6">
        <f t="shared" si="4"/>
        <v>7.2233400402414496</v>
      </c>
      <c r="K20" s="6">
        <f t="shared" si="4"/>
        <v>6.1205915813424348</v>
      </c>
      <c r="M20" t="s">
        <v>184</v>
      </c>
      <c r="N20" s="12">
        <v>6936</v>
      </c>
      <c r="O20" s="12">
        <v>3482</v>
      </c>
      <c r="P20" s="12">
        <v>3454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6.3872759404190864</v>
      </c>
      <c r="J21" s="6">
        <f t="shared" si="4"/>
        <v>7.3362647535292762</v>
      </c>
      <c r="K21" s="6">
        <f t="shared" si="4"/>
        <v>5.2485420716467646</v>
      </c>
      <c r="M21" t="s">
        <v>185</v>
      </c>
      <c r="N21" s="12">
        <v>6536</v>
      </c>
      <c r="O21" s="12">
        <v>3343</v>
      </c>
      <c r="P21" s="12">
        <v>3193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6.5465477406313264</v>
      </c>
      <c r="J22" s="8">
        <f>(J20+J21)/2</f>
        <v>7.2798023968853629</v>
      </c>
      <c r="K22" s="8">
        <f>(K20+K21)/2</f>
        <v>5.6845668264945992</v>
      </c>
      <c r="M22" t="s">
        <v>186</v>
      </c>
      <c r="N22" s="12">
        <v>6444</v>
      </c>
      <c r="O22" s="12">
        <v>3228</v>
      </c>
      <c r="P22" s="12">
        <v>3216</v>
      </c>
      <c r="R22" s="16">
        <f>O$24+O$34+O$44+O$54</f>
        <v>7549</v>
      </c>
      <c r="S22" s="16">
        <f xml:space="preserve"> O$34+O$44+O$54+O$64</f>
        <v>5445</v>
      </c>
      <c r="T22">
        <v>1</v>
      </c>
      <c r="U22">
        <v>9</v>
      </c>
      <c r="V22">
        <f>R22*T22+S22*U22</f>
        <v>56554</v>
      </c>
      <c r="W22" s="19">
        <f>(V22/V$32)*100</f>
        <v>8.4619240351021574</v>
      </c>
      <c r="X22" s="20">
        <f>ABS(W22-10)</f>
        <v>1.5380759648978426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187</v>
      </c>
      <c r="N23" s="12">
        <v>5981</v>
      </c>
      <c r="O23" s="12">
        <v>2949</v>
      </c>
      <c r="P23" s="12">
        <v>3032</v>
      </c>
      <c r="R23" s="16">
        <f>O$25+O$35+O$45+O$55</f>
        <v>6000</v>
      </c>
      <c r="S23" s="16">
        <f xml:space="preserve"> O$35+O$45+O$55+O$65</f>
        <v>3937</v>
      </c>
      <c r="T23">
        <v>2</v>
      </c>
      <c r="U23">
        <v>8</v>
      </c>
      <c r="V23">
        <f t="shared" ref="V23:V31" si="5">R23*T23+S23*U23</f>
        <v>43496</v>
      </c>
      <c r="W23" s="19">
        <f t="shared" ref="W23:W31" si="6">(V23/V$32)*100</f>
        <v>6.5081134461011327</v>
      </c>
      <c r="X23" s="20">
        <f t="shared" ref="X23:X31" si="7">ABS(W23-10)</f>
        <v>3.4918865538988673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327.32738703156633</v>
      </c>
      <c r="J24" s="8">
        <f>J22*50</f>
        <v>363.99011984426812</v>
      </c>
      <c r="K24" s="8">
        <f>K22*50</f>
        <v>284.22834132472997</v>
      </c>
      <c r="M24" t="s">
        <v>188</v>
      </c>
      <c r="N24" s="12">
        <v>6009</v>
      </c>
      <c r="O24" s="12">
        <v>2859</v>
      </c>
      <c r="P24" s="12">
        <v>3150</v>
      </c>
      <c r="R24" s="16">
        <f>O$26+O$36+O$46+O$56</f>
        <v>6366</v>
      </c>
      <c r="S24" s="16">
        <f xml:space="preserve"> O$36+O$46+O$56+O$66</f>
        <v>4103</v>
      </c>
      <c r="T24">
        <v>3</v>
      </c>
      <c r="U24">
        <v>7</v>
      </c>
      <c r="V24">
        <f t="shared" si="5"/>
        <v>47819</v>
      </c>
      <c r="W24" s="19">
        <f t="shared" si="6"/>
        <v>7.1549447507612207</v>
      </c>
      <c r="X24" s="20">
        <f t="shared" si="7"/>
        <v>2.8450552492387793</v>
      </c>
    </row>
    <row r="25" spans="1:24" x14ac:dyDescent="0.25">
      <c r="I25" s="1"/>
      <c r="J25" s="1"/>
      <c r="K25" s="1"/>
      <c r="M25" t="s">
        <v>189</v>
      </c>
      <c r="N25" s="12">
        <v>5136</v>
      </c>
      <c r="O25" s="12">
        <v>2572</v>
      </c>
      <c r="P25" s="12">
        <v>2564</v>
      </c>
      <c r="R25" s="16">
        <f>O$17+O$27+O$37+O$47</f>
        <v>9263</v>
      </c>
      <c r="S25" s="16">
        <f xml:space="preserve"> O$27+ O$37+O$47+O$57</f>
        <v>5937</v>
      </c>
      <c r="T25">
        <v>4</v>
      </c>
      <c r="U25">
        <v>6</v>
      </c>
      <c r="V25">
        <f t="shared" si="5"/>
        <v>72674</v>
      </c>
      <c r="W25" s="19">
        <f t="shared" si="6"/>
        <v>10.873888095042156</v>
      </c>
      <c r="X25" s="20">
        <f t="shared" si="7"/>
        <v>0.87388809504215637</v>
      </c>
    </row>
    <row r="26" spans="1:24" x14ac:dyDescent="0.25">
      <c r="H26" s="7" t="s">
        <v>30</v>
      </c>
      <c r="I26" s="1">
        <f>I18-I24</f>
        <v>2159.3898885656108</v>
      </c>
      <c r="J26" s="1">
        <f>J18-J24</f>
        <v>2317.9977430426047</v>
      </c>
      <c r="K26" s="1">
        <f>K18-K24</f>
        <v>2004.3586490602038</v>
      </c>
      <c r="M26" t="s">
        <v>190</v>
      </c>
      <c r="N26" s="12">
        <v>5483</v>
      </c>
      <c r="O26" s="12">
        <v>2807</v>
      </c>
      <c r="P26" s="12">
        <v>2676</v>
      </c>
      <c r="R26" s="16">
        <f>O$18+O$28+O$38+O$48</f>
        <v>10088</v>
      </c>
      <c r="S26" s="16">
        <f xml:space="preserve"> O$28+O$38+O$48+O$58</f>
        <v>6813</v>
      </c>
      <c r="T26">
        <v>5</v>
      </c>
      <c r="U26">
        <v>5</v>
      </c>
      <c r="V26">
        <f t="shared" si="5"/>
        <v>84505</v>
      </c>
      <c r="W26" s="19">
        <f t="shared" si="6"/>
        <v>12.644108119431124</v>
      </c>
      <c r="X26" s="20">
        <f t="shared" si="7"/>
        <v>2.6441081194311238</v>
      </c>
    </row>
    <row r="27" spans="1:24" x14ac:dyDescent="0.25">
      <c r="I27" s="1"/>
      <c r="J27" s="1"/>
      <c r="K27" s="1"/>
      <c r="M27" t="s">
        <v>191</v>
      </c>
      <c r="N27" s="12">
        <v>4988</v>
      </c>
      <c r="O27" s="12">
        <v>2483</v>
      </c>
      <c r="P27" s="12">
        <v>2505</v>
      </c>
      <c r="R27" s="16">
        <f>O$19+O$29+O$39+O$49</f>
        <v>7791</v>
      </c>
      <c r="S27" s="16">
        <f xml:space="preserve"> O$29+O$39+O$49+O$59</f>
        <v>5131</v>
      </c>
      <c r="T27">
        <v>6</v>
      </c>
      <c r="U27">
        <v>4</v>
      </c>
      <c r="V27">
        <f t="shared" si="5"/>
        <v>67270</v>
      </c>
      <c r="W27" s="19">
        <f t="shared" si="6"/>
        <v>10.06531155782654</v>
      </c>
      <c r="X27" s="20">
        <f t="shared" si="7"/>
        <v>6.5311557826539968E-2</v>
      </c>
    </row>
    <row r="28" spans="1:24" x14ac:dyDescent="0.25">
      <c r="H28" s="7" t="s">
        <v>31</v>
      </c>
      <c r="I28" s="1">
        <f>100-I22</f>
        <v>93.453452259368675</v>
      </c>
      <c r="J28" s="1">
        <f>100-J22</f>
        <v>92.720197603114642</v>
      </c>
      <c r="K28" s="1">
        <f>100-K22</f>
        <v>94.315433173505397</v>
      </c>
      <c r="M28" t="s">
        <v>192</v>
      </c>
      <c r="N28" s="12">
        <v>4787</v>
      </c>
      <c r="O28" s="12">
        <v>2414</v>
      </c>
      <c r="P28" s="12">
        <v>2373</v>
      </c>
      <c r="R28" s="16">
        <f>O$20+O$30+O$40+O$50</f>
        <v>8720</v>
      </c>
      <c r="S28" s="16">
        <f xml:space="preserve"> O$30+O$40+O$50+O$60</f>
        <v>6166</v>
      </c>
      <c r="T28">
        <v>7</v>
      </c>
      <c r="U28">
        <v>3</v>
      </c>
      <c r="V28">
        <f t="shared" si="5"/>
        <v>79538</v>
      </c>
      <c r="W28" s="19">
        <f t="shared" si="6"/>
        <v>11.900917952823061</v>
      </c>
      <c r="X28" s="20">
        <f t="shared" si="7"/>
        <v>1.9009179528230611</v>
      </c>
    </row>
    <row r="29" spans="1:24" x14ac:dyDescent="0.25">
      <c r="I29" s="1"/>
      <c r="J29" s="1"/>
      <c r="K29" s="1"/>
      <c r="M29" t="s">
        <v>193</v>
      </c>
      <c r="N29" s="12">
        <v>4205</v>
      </c>
      <c r="O29" s="12">
        <v>2061</v>
      </c>
      <c r="P29" s="12">
        <v>2144</v>
      </c>
      <c r="R29" s="16">
        <f>O$21+O$31+O$41+O$51</f>
        <v>7720</v>
      </c>
      <c r="S29" s="16">
        <f xml:space="preserve"> O$31+O$41+O$51+O$61</f>
        <v>4982</v>
      </c>
      <c r="T29">
        <v>8</v>
      </c>
      <c r="U29">
        <v>2</v>
      </c>
      <c r="V29">
        <f t="shared" si="5"/>
        <v>71724</v>
      </c>
      <c r="W29" s="19">
        <f t="shared" si="6"/>
        <v>10.73174381111269</v>
      </c>
      <c r="X29" s="20">
        <f t="shared" si="7"/>
        <v>0.73174381111268971</v>
      </c>
    </row>
    <row r="30" spans="1:24" x14ac:dyDescent="0.25">
      <c r="C30" t="s">
        <v>32</v>
      </c>
      <c r="H30" s="9" t="s">
        <v>33</v>
      </c>
      <c r="I30" s="10">
        <f>I26/I28</f>
        <v>23.106582329056042</v>
      </c>
      <c r="J30" s="10">
        <f>J26/J28</f>
        <v>24.999922378991339</v>
      </c>
      <c r="K30" s="10">
        <f>K26/K28</f>
        <v>21.251650780980114</v>
      </c>
      <c r="M30" t="s">
        <v>194</v>
      </c>
      <c r="N30" s="12">
        <v>4701</v>
      </c>
      <c r="O30" s="12">
        <v>2385</v>
      </c>
      <c r="P30" s="12">
        <v>2316</v>
      </c>
      <c r="R30" s="16">
        <f>O$22+O$32+O$42+O$52</f>
        <v>7687</v>
      </c>
      <c r="S30" s="16">
        <f xml:space="preserve"> O$32+O$42+O$52+O$62</f>
        <v>5092</v>
      </c>
      <c r="T30">
        <v>9</v>
      </c>
      <c r="U30">
        <v>1</v>
      </c>
      <c r="V30">
        <f t="shared" si="5"/>
        <v>74275</v>
      </c>
      <c r="W30" s="19">
        <f t="shared" si="6"/>
        <v>11.113438619853817</v>
      </c>
      <c r="X30" s="20">
        <f t="shared" si="7"/>
        <v>1.1134386198538166</v>
      </c>
    </row>
    <row r="31" spans="1:24" x14ac:dyDescent="0.25">
      <c r="M31" t="s">
        <v>195</v>
      </c>
      <c r="N31" s="12">
        <v>4151</v>
      </c>
      <c r="O31" s="12">
        <v>2086</v>
      </c>
      <c r="P31" s="12">
        <v>2065</v>
      </c>
      <c r="R31" s="16">
        <f>O$23+O$33+O$43+O$53</f>
        <v>7048</v>
      </c>
      <c r="S31" s="16">
        <f xml:space="preserve"> O$33+O$43+O$53+O$63</f>
        <v>4940</v>
      </c>
      <c r="T31">
        <v>10</v>
      </c>
      <c r="U31">
        <v>0</v>
      </c>
      <c r="V31">
        <f t="shared" si="5"/>
        <v>70480</v>
      </c>
      <c r="W31" s="19">
        <f t="shared" si="6"/>
        <v>10.545609611946105</v>
      </c>
      <c r="X31" s="20">
        <f t="shared" si="7"/>
        <v>0.54560961194610513</v>
      </c>
    </row>
    <row r="32" spans="1:24" x14ac:dyDescent="0.25">
      <c r="M32" t="s">
        <v>196</v>
      </c>
      <c r="N32" s="12">
        <v>4229</v>
      </c>
      <c r="O32" s="12">
        <v>2097</v>
      </c>
      <c r="P32" s="12">
        <v>2132</v>
      </c>
      <c r="R32" s="16"/>
      <c r="S32" s="16"/>
      <c r="V32">
        <f>SUM(V22:V31)</f>
        <v>668335</v>
      </c>
      <c r="W32">
        <f>SUM(W22:W31)</f>
        <v>100</v>
      </c>
      <c r="X32" s="20">
        <f>SUM(X22:X31)</f>
        <v>15.750035536070982</v>
      </c>
    </row>
    <row r="33" spans="13:24" x14ac:dyDescent="0.25">
      <c r="M33" t="s">
        <v>197</v>
      </c>
      <c r="N33" s="12">
        <v>3567</v>
      </c>
      <c r="O33" s="12">
        <v>1859</v>
      </c>
      <c r="P33" s="12">
        <v>1708</v>
      </c>
      <c r="R33" s="16"/>
      <c r="S33" s="16"/>
      <c r="X33" s="20">
        <f>X$32/2</f>
        <v>7.8750177680354909</v>
      </c>
    </row>
    <row r="34" spans="13:24" x14ac:dyDescent="0.25">
      <c r="M34" t="s">
        <v>198</v>
      </c>
      <c r="N34" s="12">
        <v>4110</v>
      </c>
      <c r="O34" s="12">
        <v>2068</v>
      </c>
      <c r="P34" s="12">
        <v>2042</v>
      </c>
      <c r="R34" s="16"/>
      <c r="S34" s="16"/>
    </row>
    <row r="35" spans="13:24" x14ac:dyDescent="0.25">
      <c r="M35" t="s">
        <v>199</v>
      </c>
      <c r="N35" s="12">
        <v>2911</v>
      </c>
      <c r="O35" s="12">
        <v>1453</v>
      </c>
      <c r="P35" s="12">
        <v>1458</v>
      </c>
      <c r="Q35" s="3" t="s">
        <v>162</v>
      </c>
      <c r="R35" s="15">
        <f>X50</f>
        <v>8.5326554680776461</v>
      </c>
      <c r="S35" s="16"/>
    </row>
    <row r="36" spans="13:24" x14ac:dyDescent="0.25">
      <c r="M36" t="s">
        <v>200</v>
      </c>
      <c r="N36" s="12">
        <v>3286</v>
      </c>
      <c r="O36" s="12">
        <v>1719</v>
      </c>
      <c r="P36" s="12">
        <v>1567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 t="s">
        <v>201</v>
      </c>
      <c r="N37" s="12">
        <v>3086</v>
      </c>
      <c r="O37" s="12">
        <v>1649</v>
      </c>
      <c r="P37" s="12">
        <v>1437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 t="s">
        <v>202</v>
      </c>
      <c r="N38" s="12">
        <v>3312</v>
      </c>
      <c r="O38" s="12">
        <v>1766</v>
      </c>
      <c r="P38" s="12">
        <v>1546</v>
      </c>
      <c r="R38" s="16"/>
      <c r="S38" s="16"/>
    </row>
    <row r="39" spans="13:24" x14ac:dyDescent="0.25">
      <c r="M39" t="s">
        <v>203</v>
      </c>
      <c r="N39" s="12">
        <v>2496</v>
      </c>
      <c r="O39" s="12">
        <v>1298</v>
      </c>
      <c r="P39" s="12">
        <v>1198</v>
      </c>
      <c r="R39" s="16">
        <f>P$24+P$34+P$44+P$54</f>
        <v>7369</v>
      </c>
      <c r="S39" s="16">
        <f xml:space="preserve"> P$34+P$44+P$54+P$64</f>
        <v>4763</v>
      </c>
      <c r="T39">
        <v>1</v>
      </c>
      <c r="U39">
        <v>9</v>
      </c>
      <c r="V39">
        <f>R39*T39+S39*U39</f>
        <v>50236</v>
      </c>
      <c r="W39" s="19">
        <f>(V39/V$49)*100</f>
        <v>8.0062474101934793</v>
      </c>
      <c r="X39" s="20">
        <f>ABS(W39-10)</f>
        <v>1.9937525898065207</v>
      </c>
    </row>
    <row r="40" spans="13:24" x14ac:dyDescent="0.25">
      <c r="M40" t="s">
        <v>204</v>
      </c>
      <c r="N40" s="12">
        <v>3374</v>
      </c>
      <c r="O40" s="12">
        <v>1680</v>
      </c>
      <c r="P40" s="12">
        <v>1694</v>
      </c>
      <c r="R40" s="16">
        <f>P$25+P$35+P$45+P$55</f>
        <v>5959</v>
      </c>
      <c r="S40" s="16">
        <f xml:space="preserve"> P$35+P$45+P$55+P$65</f>
        <v>3793</v>
      </c>
      <c r="T40">
        <v>2</v>
      </c>
      <c r="U40">
        <v>8</v>
      </c>
      <c r="V40">
        <f t="shared" ref="V40:V48" si="8">R40*T40+S40*U40</f>
        <v>42262</v>
      </c>
      <c r="W40" s="19">
        <f t="shared" ref="W40:W48" si="9">(V40/V$49)*100</f>
        <v>6.735409428489465</v>
      </c>
      <c r="X40" s="20">
        <f t="shared" ref="X40:X48" si="10">ABS(W40-10)</f>
        <v>3.264590571510535</v>
      </c>
    </row>
    <row r="41" spans="13:24" x14ac:dyDescent="0.25">
      <c r="M41" t="s">
        <v>205</v>
      </c>
      <c r="N41" s="12">
        <v>2505</v>
      </c>
      <c r="O41" s="12">
        <v>1298</v>
      </c>
      <c r="P41" s="12">
        <v>1207</v>
      </c>
      <c r="R41" s="16">
        <f>P$26+P$36+P$46+P$56</f>
        <v>5786</v>
      </c>
      <c r="S41" s="16">
        <f xml:space="preserve"> P$36+P$46+P$56+P$66</f>
        <v>3549</v>
      </c>
      <c r="T41">
        <v>3</v>
      </c>
      <c r="U41">
        <v>7</v>
      </c>
      <c r="V41">
        <f t="shared" si="8"/>
        <v>42201</v>
      </c>
      <c r="W41" s="19">
        <f t="shared" si="9"/>
        <v>6.7256876932394096</v>
      </c>
      <c r="X41" s="20">
        <f t="shared" si="10"/>
        <v>3.2743123067605904</v>
      </c>
    </row>
    <row r="42" spans="13:24" x14ac:dyDescent="0.25">
      <c r="M42" t="s">
        <v>206</v>
      </c>
      <c r="N42" s="12">
        <v>2801</v>
      </c>
      <c r="O42" s="12">
        <v>1444</v>
      </c>
      <c r="P42" s="12">
        <v>1357</v>
      </c>
      <c r="R42" s="16">
        <f>P$17+P$27+P$37+P$47</f>
        <v>8712</v>
      </c>
      <c r="S42" s="16">
        <f xml:space="preserve"> P$27+ P$37+P$47+P$57</f>
        <v>5452</v>
      </c>
      <c r="T42">
        <v>4</v>
      </c>
      <c r="U42">
        <v>6</v>
      </c>
      <c r="V42">
        <f t="shared" si="8"/>
        <v>67560</v>
      </c>
      <c r="W42" s="19">
        <f t="shared" si="9"/>
        <v>10.767220221209319</v>
      </c>
      <c r="X42" s="20">
        <f t="shared" si="10"/>
        <v>0.76722022120931932</v>
      </c>
    </row>
    <row r="43" spans="13:24" x14ac:dyDescent="0.25">
      <c r="M43" t="s">
        <v>207</v>
      </c>
      <c r="N43" s="12">
        <v>2431</v>
      </c>
      <c r="O43" s="12">
        <v>1304</v>
      </c>
      <c r="P43" s="12">
        <v>1127</v>
      </c>
      <c r="R43" s="16">
        <f>P$18+P$28+P$38+P$48</f>
        <v>9196</v>
      </c>
      <c r="S43" s="16">
        <f xml:space="preserve"> P$28+P$38+P$48+P$58</f>
        <v>5975</v>
      </c>
      <c r="T43">
        <v>5</v>
      </c>
      <c r="U43">
        <v>5</v>
      </c>
      <c r="V43">
        <f t="shared" si="8"/>
        <v>75855</v>
      </c>
      <c r="W43" s="19">
        <f t="shared" si="9"/>
        <v>12.089216842507888</v>
      </c>
      <c r="X43" s="20">
        <f t="shared" si="10"/>
        <v>2.0892168425078879</v>
      </c>
    </row>
    <row r="44" spans="13:24" x14ac:dyDescent="0.25">
      <c r="M44" t="s">
        <v>208</v>
      </c>
      <c r="N44" s="12">
        <v>2769</v>
      </c>
      <c r="O44" s="12">
        <v>1500</v>
      </c>
      <c r="P44" s="12">
        <v>1269</v>
      </c>
      <c r="R44" s="16">
        <f>P$19+P$29+P$39+P$49</f>
        <v>7516</v>
      </c>
      <c r="S44" s="16">
        <f xml:space="preserve"> P$29+P$39+P$49+P$59</f>
        <v>4979</v>
      </c>
      <c r="T44">
        <v>6</v>
      </c>
      <c r="U44">
        <v>4</v>
      </c>
      <c r="V44">
        <f t="shared" si="8"/>
        <v>65012</v>
      </c>
      <c r="W44" s="19">
        <f t="shared" si="9"/>
        <v>10.361138558633218</v>
      </c>
      <c r="X44" s="20">
        <f t="shared" si="10"/>
        <v>0.36113855863321831</v>
      </c>
    </row>
    <row r="45" spans="13:24" x14ac:dyDescent="0.25">
      <c r="M45" t="s">
        <v>209</v>
      </c>
      <c r="N45" s="12">
        <v>2410</v>
      </c>
      <c r="O45" s="12">
        <v>1219</v>
      </c>
      <c r="P45" s="12">
        <v>1191</v>
      </c>
      <c r="R45" s="16">
        <f>P$20+P$30+P$40+P$50</f>
        <v>8535</v>
      </c>
      <c r="S45" s="16">
        <f xml:space="preserve"> P$30+P$40+P$50+P$60</f>
        <v>5933</v>
      </c>
      <c r="T45">
        <v>7</v>
      </c>
      <c r="U45">
        <v>3</v>
      </c>
      <c r="V45">
        <f t="shared" si="8"/>
        <v>77544</v>
      </c>
      <c r="W45" s="19">
        <f t="shared" si="9"/>
        <v>12.358397348038123</v>
      </c>
      <c r="X45" s="20">
        <f t="shared" si="10"/>
        <v>2.3583973480381228</v>
      </c>
    </row>
    <row r="46" spans="13:24" x14ac:dyDescent="0.25">
      <c r="M46" t="s">
        <v>210</v>
      </c>
      <c r="N46" s="12">
        <v>1983</v>
      </c>
      <c r="O46" s="12">
        <v>1068</v>
      </c>
      <c r="P46" s="12">
        <v>915</v>
      </c>
      <c r="R46" s="16">
        <f>P$21+P$31+P$41+P$51</f>
        <v>7312</v>
      </c>
      <c r="S46" s="16">
        <f xml:space="preserve"> P$31+P$41+P$51+P$61</f>
        <v>4669</v>
      </c>
      <c r="T46">
        <v>8</v>
      </c>
      <c r="U46">
        <v>2</v>
      </c>
      <c r="V46">
        <f t="shared" si="8"/>
        <v>67834</v>
      </c>
      <c r="W46" s="19">
        <f t="shared" si="9"/>
        <v>10.810888343480062</v>
      </c>
      <c r="X46" s="20">
        <f t="shared" si="10"/>
        <v>0.81088834348006245</v>
      </c>
    </row>
    <row r="47" spans="13:24" x14ac:dyDescent="0.25">
      <c r="M47" t="s">
        <v>211</v>
      </c>
      <c r="N47" s="12">
        <v>1962</v>
      </c>
      <c r="O47" s="12">
        <v>1052</v>
      </c>
      <c r="P47" s="12">
        <v>910</v>
      </c>
      <c r="R47" s="16">
        <f>P$22+P$32+P$42+P$52</f>
        <v>7564</v>
      </c>
      <c r="S47" s="16">
        <f xml:space="preserve"> P$32+P$42+P$52+P$62</f>
        <v>4910</v>
      </c>
      <c r="T47">
        <v>9</v>
      </c>
      <c r="U47">
        <v>1</v>
      </c>
      <c r="V47">
        <f t="shared" si="8"/>
        <v>72986</v>
      </c>
      <c r="W47" s="19">
        <f t="shared" si="9"/>
        <v>11.631976540337233</v>
      </c>
      <c r="X47" s="20">
        <f t="shared" si="10"/>
        <v>1.6319765403372326</v>
      </c>
    </row>
    <row r="48" spans="13:24" x14ac:dyDescent="0.25">
      <c r="M48" t="s">
        <v>212</v>
      </c>
      <c r="N48" s="12">
        <v>3052</v>
      </c>
      <c r="O48" s="12">
        <v>1715</v>
      </c>
      <c r="P48" s="12">
        <v>1337</v>
      </c>
      <c r="R48" s="16">
        <f>P$23+P$33+P$43+P$53</f>
        <v>6597</v>
      </c>
      <c r="S48" s="16">
        <f xml:space="preserve"> P$33+P$43+P$53+P$63</f>
        <v>4128</v>
      </c>
      <c r="T48">
        <v>10</v>
      </c>
      <c r="U48">
        <v>0</v>
      </c>
      <c r="V48">
        <f t="shared" si="8"/>
        <v>65970</v>
      </c>
      <c r="W48" s="19">
        <f t="shared" si="9"/>
        <v>10.513817613871801</v>
      </c>
      <c r="X48" s="20">
        <f t="shared" si="10"/>
        <v>0.51381761387180092</v>
      </c>
    </row>
    <row r="49" spans="13:24" x14ac:dyDescent="0.25">
      <c r="M49" t="s">
        <v>213</v>
      </c>
      <c r="N49" s="12">
        <v>1838</v>
      </c>
      <c r="O49" s="12">
        <v>950</v>
      </c>
      <c r="P49" s="12">
        <v>888</v>
      </c>
      <c r="R49" s="16"/>
      <c r="S49" s="16"/>
      <c r="V49">
        <f>SUM(V39:V48)</f>
        <v>627460</v>
      </c>
      <c r="W49">
        <f>SUM(W39:W48)</f>
        <v>100</v>
      </c>
      <c r="X49" s="20">
        <f>SUM(X39:X48)</f>
        <v>17.065310936155292</v>
      </c>
    </row>
    <row r="50" spans="13:24" x14ac:dyDescent="0.25">
      <c r="M50" t="s">
        <v>214</v>
      </c>
      <c r="N50" s="12">
        <v>2244</v>
      </c>
      <c r="O50" s="12">
        <v>1173</v>
      </c>
      <c r="P50" s="12">
        <v>1071</v>
      </c>
      <c r="R50" s="16"/>
      <c r="S50" s="16"/>
      <c r="X50" s="20">
        <f>X$49/2</f>
        <v>8.5326554680776461</v>
      </c>
    </row>
    <row r="51" spans="13:24" x14ac:dyDescent="0.25">
      <c r="M51" t="s">
        <v>215</v>
      </c>
      <c r="N51" s="12">
        <v>1840</v>
      </c>
      <c r="O51" s="12">
        <v>993</v>
      </c>
      <c r="P51" s="12">
        <v>847</v>
      </c>
      <c r="R51" s="16"/>
      <c r="S51" s="16"/>
    </row>
    <row r="52" spans="13:24" x14ac:dyDescent="0.25">
      <c r="M52" t="s">
        <v>216</v>
      </c>
      <c r="N52" s="12">
        <v>1777</v>
      </c>
      <c r="O52" s="12">
        <v>918</v>
      </c>
      <c r="P52" s="12">
        <v>859</v>
      </c>
      <c r="R52" s="16"/>
      <c r="S52" s="16"/>
    </row>
    <row r="53" spans="13:24" x14ac:dyDescent="0.25">
      <c r="M53" t="s">
        <v>217</v>
      </c>
      <c r="N53" s="12">
        <v>1666</v>
      </c>
      <c r="O53" s="12">
        <v>936</v>
      </c>
      <c r="P53" s="12">
        <v>730</v>
      </c>
      <c r="R53" s="16"/>
      <c r="S53" s="16"/>
    </row>
    <row r="54" spans="13:24" x14ac:dyDescent="0.25">
      <c r="M54" t="s">
        <v>218</v>
      </c>
      <c r="N54" s="12">
        <v>2030</v>
      </c>
      <c r="O54" s="12">
        <v>1122</v>
      </c>
      <c r="P54" s="12">
        <v>908</v>
      </c>
      <c r="R54" s="16"/>
      <c r="S54" s="16"/>
    </row>
    <row r="55" spans="13:24" x14ac:dyDescent="0.25">
      <c r="M55" t="s">
        <v>219</v>
      </c>
      <c r="N55" s="12">
        <v>1502</v>
      </c>
      <c r="O55" s="12">
        <v>756</v>
      </c>
      <c r="P55" s="12">
        <v>746</v>
      </c>
      <c r="R55" s="16"/>
      <c r="S55" s="16"/>
    </row>
    <row r="56" spans="13:24" x14ac:dyDescent="0.25">
      <c r="M56" t="s">
        <v>220</v>
      </c>
      <c r="N56" s="12">
        <v>1400</v>
      </c>
      <c r="O56" s="12">
        <v>772</v>
      </c>
      <c r="P56" s="12">
        <v>628</v>
      </c>
      <c r="R56" s="16"/>
      <c r="S56" s="16"/>
    </row>
    <row r="57" spans="13:24" x14ac:dyDescent="0.25">
      <c r="M57" t="s">
        <v>221</v>
      </c>
      <c r="N57" s="12">
        <v>1353</v>
      </c>
      <c r="O57" s="12">
        <v>753</v>
      </c>
      <c r="P57" s="12">
        <v>600</v>
      </c>
      <c r="R57" s="16"/>
      <c r="S57" s="16"/>
    </row>
    <row r="58" spans="13:24" x14ac:dyDescent="0.25">
      <c r="M58" t="s">
        <v>222</v>
      </c>
      <c r="N58" s="12">
        <v>1637</v>
      </c>
      <c r="O58" s="12">
        <v>918</v>
      </c>
      <c r="P58" s="12">
        <v>719</v>
      </c>
      <c r="R58" s="16"/>
      <c r="S58" s="16"/>
    </row>
    <row r="59" spans="13:24" x14ac:dyDescent="0.25">
      <c r="M59" t="s">
        <v>223</v>
      </c>
      <c r="N59" s="12">
        <v>1571</v>
      </c>
      <c r="O59" s="12">
        <v>822</v>
      </c>
      <c r="P59" s="12">
        <v>749</v>
      </c>
      <c r="R59" s="16"/>
      <c r="S59" s="16"/>
    </row>
    <row r="60" spans="13:24" x14ac:dyDescent="0.25">
      <c r="M60" t="s">
        <v>224</v>
      </c>
      <c r="N60" s="12">
        <v>1780</v>
      </c>
      <c r="O60" s="12">
        <v>928</v>
      </c>
      <c r="P60" s="12">
        <v>852</v>
      </c>
      <c r="R60" s="16"/>
      <c r="S60" s="16"/>
    </row>
    <row r="61" spans="13:24" x14ac:dyDescent="0.25">
      <c r="M61" t="s">
        <v>225</v>
      </c>
      <c r="N61" s="12">
        <v>1155</v>
      </c>
      <c r="O61" s="12">
        <v>605</v>
      </c>
      <c r="P61" s="12">
        <v>550</v>
      </c>
      <c r="R61" s="16"/>
      <c r="S61" s="16"/>
    </row>
    <row r="62" spans="13:24" x14ac:dyDescent="0.25">
      <c r="M62" t="s">
        <v>226</v>
      </c>
      <c r="N62" s="12">
        <v>1195</v>
      </c>
      <c r="O62" s="12">
        <v>633</v>
      </c>
      <c r="P62" s="12">
        <v>562</v>
      </c>
      <c r="R62" s="16"/>
      <c r="S62" s="16"/>
    </row>
    <row r="63" spans="13:24" x14ac:dyDescent="0.25">
      <c r="M63" t="s">
        <v>227</v>
      </c>
      <c r="N63" s="12">
        <v>1404</v>
      </c>
      <c r="O63" s="12">
        <v>841</v>
      </c>
      <c r="P63" s="12">
        <v>563</v>
      </c>
      <c r="R63" s="16"/>
      <c r="S63" s="16"/>
    </row>
    <row r="64" spans="13:24" x14ac:dyDescent="0.25">
      <c r="M64" t="s">
        <v>228</v>
      </c>
      <c r="N64" s="12">
        <v>1299</v>
      </c>
      <c r="O64" s="12">
        <v>755</v>
      </c>
      <c r="P64" s="12">
        <v>544</v>
      </c>
      <c r="R64" s="16"/>
      <c r="S64" s="16"/>
    </row>
    <row r="65" spans="13:19" x14ac:dyDescent="0.25">
      <c r="M65" t="s">
        <v>229</v>
      </c>
      <c r="N65" s="12">
        <v>907</v>
      </c>
      <c r="O65" s="12">
        <v>509</v>
      </c>
      <c r="P65" s="12">
        <v>398</v>
      </c>
      <c r="R65" s="16"/>
      <c r="S65" s="16"/>
    </row>
    <row r="66" spans="13:19" x14ac:dyDescent="0.25">
      <c r="M66" t="s">
        <v>230</v>
      </c>
      <c r="N66" s="12">
        <v>983</v>
      </c>
      <c r="O66" s="12">
        <v>544</v>
      </c>
      <c r="P66" s="12">
        <v>439</v>
      </c>
      <c r="R66" s="16"/>
      <c r="S66" s="16"/>
    </row>
    <row r="67" spans="13:19" x14ac:dyDescent="0.25">
      <c r="M67" t="s">
        <v>231</v>
      </c>
      <c r="N67" s="12">
        <v>891</v>
      </c>
      <c r="O67" s="12">
        <v>527</v>
      </c>
      <c r="P67" s="12">
        <v>364</v>
      </c>
      <c r="R67" s="16"/>
      <c r="S67" s="16"/>
    </row>
    <row r="68" spans="13:19" x14ac:dyDescent="0.25">
      <c r="M68" t="s">
        <v>232</v>
      </c>
      <c r="N68" s="12">
        <v>930</v>
      </c>
      <c r="O68" s="12">
        <v>568</v>
      </c>
      <c r="P68" s="12">
        <v>362</v>
      </c>
      <c r="R68" s="16"/>
      <c r="S68" s="16"/>
    </row>
    <row r="69" spans="13:19" x14ac:dyDescent="0.25">
      <c r="M69" t="s">
        <v>233</v>
      </c>
      <c r="N69" s="12">
        <v>879</v>
      </c>
      <c r="O69" s="12">
        <v>516</v>
      </c>
      <c r="P69" s="12">
        <v>363</v>
      </c>
      <c r="R69" s="16"/>
      <c r="S69" s="16"/>
    </row>
    <row r="70" spans="13:19" x14ac:dyDescent="0.25">
      <c r="M70" t="s">
        <v>234</v>
      </c>
      <c r="N70" s="12">
        <v>1170</v>
      </c>
      <c r="O70" s="12">
        <v>678</v>
      </c>
      <c r="P70" s="12">
        <v>492</v>
      </c>
      <c r="R70" s="16"/>
      <c r="S70" s="16"/>
    </row>
    <row r="71" spans="13:19" x14ac:dyDescent="0.25">
      <c r="M71" t="s">
        <v>235</v>
      </c>
      <c r="N71" s="12">
        <v>767</v>
      </c>
      <c r="O71" s="12">
        <v>458</v>
      </c>
      <c r="P71" s="12">
        <v>309</v>
      </c>
      <c r="R71" s="16"/>
      <c r="S71" s="16"/>
    </row>
    <row r="72" spans="13:19" x14ac:dyDescent="0.25">
      <c r="M72" t="s">
        <v>236</v>
      </c>
      <c r="N72" s="12">
        <v>576</v>
      </c>
      <c r="O72" s="12">
        <v>325</v>
      </c>
      <c r="P72" s="12">
        <v>251</v>
      </c>
      <c r="R72" s="16"/>
      <c r="S72" s="16"/>
    </row>
    <row r="73" spans="13:19" x14ac:dyDescent="0.25">
      <c r="M73" t="s">
        <v>237</v>
      </c>
      <c r="N73" s="12">
        <v>591</v>
      </c>
      <c r="O73" s="12">
        <v>370</v>
      </c>
      <c r="P73" s="12">
        <v>221</v>
      </c>
      <c r="R73" s="16"/>
      <c r="S73" s="16"/>
    </row>
    <row r="74" spans="13:19" x14ac:dyDescent="0.25">
      <c r="M74" s="18" t="s">
        <v>238</v>
      </c>
      <c r="N74" s="12">
        <v>695</v>
      </c>
      <c r="O74" s="12">
        <v>458</v>
      </c>
      <c r="P74" s="12">
        <v>237</v>
      </c>
      <c r="R74" s="16"/>
      <c r="S74" s="16"/>
    </row>
    <row r="75" spans="13:19" x14ac:dyDescent="0.25">
      <c r="M75" t="s">
        <v>239</v>
      </c>
      <c r="N75" s="12">
        <v>624</v>
      </c>
      <c r="O75" s="12">
        <v>396</v>
      </c>
      <c r="P75" s="12">
        <v>228</v>
      </c>
      <c r="R75" s="16"/>
      <c r="S75" s="16"/>
    </row>
    <row r="76" spans="13:19" x14ac:dyDescent="0.25">
      <c r="M76" t="s">
        <v>240</v>
      </c>
      <c r="N76" s="12">
        <v>478</v>
      </c>
      <c r="O76" s="12">
        <v>289</v>
      </c>
      <c r="P76" s="12">
        <v>189</v>
      </c>
      <c r="R76" s="16"/>
      <c r="S76" s="16"/>
    </row>
    <row r="77" spans="13:19" x14ac:dyDescent="0.25">
      <c r="M77" t="s">
        <v>241</v>
      </c>
      <c r="N77" s="12">
        <v>321</v>
      </c>
      <c r="O77" s="12">
        <v>217</v>
      </c>
      <c r="P77" s="12">
        <v>104</v>
      </c>
      <c r="R77" s="16"/>
      <c r="S77" s="16"/>
    </row>
    <row r="78" spans="13:19" x14ac:dyDescent="0.25">
      <c r="M78" t="s">
        <v>242</v>
      </c>
      <c r="N78" s="12">
        <v>379</v>
      </c>
      <c r="O78" s="12">
        <v>236</v>
      </c>
      <c r="P78" s="12">
        <v>143</v>
      </c>
      <c r="R78" s="16"/>
      <c r="S78" s="16"/>
    </row>
    <row r="79" spans="13:19" x14ac:dyDescent="0.25">
      <c r="M79" t="s">
        <v>243</v>
      </c>
      <c r="N79" s="12">
        <v>322</v>
      </c>
      <c r="O79" s="12">
        <v>193</v>
      </c>
      <c r="P79" s="12">
        <v>129</v>
      </c>
      <c r="R79" s="16"/>
      <c r="S79" s="16"/>
    </row>
    <row r="80" spans="13:19" x14ac:dyDescent="0.25">
      <c r="M80" t="s">
        <v>244</v>
      </c>
      <c r="N80" s="12">
        <v>456</v>
      </c>
      <c r="O80" s="12">
        <v>279</v>
      </c>
      <c r="P80" s="12">
        <v>177</v>
      </c>
      <c r="R80" s="16"/>
      <c r="S80" s="16"/>
    </row>
    <row r="81" spans="13:19" x14ac:dyDescent="0.25">
      <c r="M81" t="s">
        <v>245</v>
      </c>
      <c r="N81" s="12">
        <v>222</v>
      </c>
      <c r="O81" s="12">
        <v>128</v>
      </c>
      <c r="P81" s="12">
        <v>94</v>
      </c>
      <c r="R81" s="16"/>
      <c r="S81" s="16"/>
    </row>
    <row r="82" spans="13:19" x14ac:dyDescent="0.25">
      <c r="M82" t="s">
        <v>246</v>
      </c>
      <c r="N82" s="12">
        <v>190</v>
      </c>
      <c r="O82" s="12">
        <v>113</v>
      </c>
      <c r="P82" s="12">
        <v>77</v>
      </c>
      <c r="R82" s="16"/>
      <c r="S82" s="16"/>
    </row>
    <row r="83" spans="13:19" x14ac:dyDescent="0.25">
      <c r="M83" t="s">
        <v>247</v>
      </c>
      <c r="N83" s="12">
        <v>181</v>
      </c>
      <c r="O83" s="12">
        <v>120</v>
      </c>
      <c r="P83" s="12">
        <v>61</v>
      </c>
      <c r="R83" s="16"/>
      <c r="S83" s="16"/>
    </row>
    <row r="84" spans="13:19" x14ac:dyDescent="0.25">
      <c r="M84" t="s">
        <v>248</v>
      </c>
      <c r="N84" s="12">
        <v>249</v>
      </c>
      <c r="O84" s="12">
        <v>167</v>
      </c>
      <c r="P84" s="12">
        <v>82</v>
      </c>
      <c r="R84" s="16"/>
      <c r="S84" s="16"/>
    </row>
    <row r="85" spans="13:19" x14ac:dyDescent="0.25">
      <c r="M85" t="s">
        <v>249</v>
      </c>
      <c r="N85" s="12">
        <v>166</v>
      </c>
      <c r="O85" s="12">
        <v>107</v>
      </c>
      <c r="P85" s="12">
        <v>59</v>
      </c>
      <c r="R85" s="16"/>
      <c r="S85" s="16"/>
    </row>
    <row r="86" spans="13:19" x14ac:dyDescent="0.25">
      <c r="M86" t="s">
        <v>250</v>
      </c>
      <c r="N86" s="12">
        <v>160</v>
      </c>
      <c r="O86" s="12">
        <v>95</v>
      </c>
      <c r="P86" s="12">
        <v>65</v>
      </c>
      <c r="R86" s="16"/>
      <c r="S86" s="16"/>
    </row>
    <row r="87" spans="13:19" x14ac:dyDescent="0.25">
      <c r="M87" t="s">
        <v>251</v>
      </c>
      <c r="N87" s="12">
        <v>103</v>
      </c>
      <c r="O87" s="12">
        <v>66</v>
      </c>
      <c r="P87" s="12">
        <v>37</v>
      </c>
      <c r="R87" s="16"/>
      <c r="S87" s="16"/>
    </row>
    <row r="88" spans="13:19" x14ac:dyDescent="0.25">
      <c r="M88" t="s">
        <v>252</v>
      </c>
      <c r="N88" s="12">
        <v>132</v>
      </c>
      <c r="O88" s="12">
        <v>84</v>
      </c>
      <c r="P88" s="12">
        <v>48</v>
      </c>
      <c r="R88" s="16"/>
      <c r="S88" s="16"/>
    </row>
    <row r="89" spans="13:19" x14ac:dyDescent="0.25">
      <c r="M89" t="s">
        <v>253</v>
      </c>
      <c r="N89" s="12">
        <v>1046</v>
      </c>
      <c r="O89" s="12">
        <v>637</v>
      </c>
      <c r="P89" s="12">
        <v>409</v>
      </c>
      <c r="R89" s="16"/>
      <c r="S89" s="16"/>
    </row>
    <row r="90" spans="13:19" x14ac:dyDescent="0.25">
      <c r="M90" t="s">
        <v>145</v>
      </c>
      <c r="N90" s="12">
        <v>2</v>
      </c>
      <c r="O90" s="12">
        <v>0</v>
      </c>
      <c r="P90" s="12">
        <v>2</v>
      </c>
      <c r="R90" s="16"/>
      <c r="S90" s="16"/>
    </row>
    <row r="91" spans="13:19" x14ac:dyDescent="0.25">
      <c r="M91" t="s">
        <v>146</v>
      </c>
      <c r="N91" s="12">
        <v>0</v>
      </c>
      <c r="O91" s="12">
        <v>0</v>
      </c>
      <c r="P91" s="12">
        <v>0</v>
      </c>
      <c r="R91" s="16"/>
      <c r="S91" s="16"/>
    </row>
    <row r="92" spans="13:19" x14ac:dyDescent="0.25">
      <c r="M92" t="s">
        <v>147</v>
      </c>
      <c r="N92" s="12">
        <v>0</v>
      </c>
      <c r="O92" s="12">
        <v>0</v>
      </c>
      <c r="P92" s="12">
        <v>0</v>
      </c>
      <c r="R92" s="16"/>
      <c r="S92" s="16"/>
    </row>
    <row r="93" spans="13:19" x14ac:dyDescent="0.25">
      <c r="M93" t="s">
        <v>148</v>
      </c>
      <c r="N93" s="12">
        <v>0</v>
      </c>
      <c r="O93" s="12">
        <v>0</v>
      </c>
      <c r="P93" s="12">
        <v>0</v>
      </c>
      <c r="R93" s="16"/>
      <c r="S93" s="16"/>
    </row>
    <row r="94" spans="13:19" x14ac:dyDescent="0.25">
      <c r="M94" t="s">
        <v>149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 t="s">
        <v>150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 t="s">
        <v>151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 t="s">
        <v>152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 t="s">
        <v>153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 t="s">
        <v>154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 t="s">
        <v>155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 t="s">
        <v>156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157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254</v>
      </c>
      <c r="N103">
        <v>0</v>
      </c>
      <c r="O103">
        <v>0</v>
      </c>
      <c r="P103">
        <v>0</v>
      </c>
    </row>
    <row r="104" spans="13:19" x14ac:dyDescent="0.25">
      <c r="M104" t="s">
        <v>142</v>
      </c>
      <c r="N104">
        <v>16</v>
      </c>
      <c r="O104">
        <v>9</v>
      </c>
      <c r="P104">
        <v>7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/>
  </sheetViews>
  <sheetFormatPr defaultRowHeight="13.2" x14ac:dyDescent="0.25"/>
  <sheetData>
    <row r="1" spans="1:24" x14ac:dyDescent="0.25">
      <c r="A1" t="s">
        <v>351</v>
      </c>
      <c r="I1" s="1"/>
      <c r="J1" s="1"/>
      <c r="K1" s="1"/>
      <c r="M1" t="s">
        <v>352</v>
      </c>
      <c r="N1" s="12"/>
      <c r="O1" s="12"/>
      <c r="P1" s="12"/>
      <c r="Q1" s="14" t="s">
        <v>1</v>
      </c>
      <c r="R1" s="15">
        <f>X16</f>
        <v>8.1598928277424925</v>
      </c>
      <c r="S1" s="21" t="s">
        <v>125</v>
      </c>
      <c r="T1" s="22"/>
      <c r="U1" s="22"/>
    </row>
    <row r="2" spans="1:24" x14ac:dyDescent="0.25">
      <c r="A2" t="s">
        <v>91</v>
      </c>
      <c r="B2" t="s">
        <v>1</v>
      </c>
      <c r="E2" t="s">
        <v>2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409042</v>
      </c>
      <c r="O3" s="12">
        <v>211381</v>
      </c>
      <c r="P3" s="12">
        <v>197661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409042</v>
      </c>
      <c r="C4">
        <v>211381</v>
      </c>
      <c r="D4">
        <v>197661</v>
      </c>
      <c r="E4">
        <v>115309</v>
      </c>
      <c r="F4">
        <v>65691</v>
      </c>
      <c r="G4">
        <v>49618</v>
      </c>
      <c r="I4" s="1"/>
      <c r="J4" s="1"/>
      <c r="K4" s="1"/>
      <c r="M4" s="18">
        <v>0</v>
      </c>
      <c r="N4" s="12">
        <v>12105</v>
      </c>
      <c r="O4" s="12">
        <v>6296</v>
      </c>
      <c r="P4" s="12">
        <v>5809</v>
      </c>
      <c r="R4" s="16"/>
      <c r="S4" s="16"/>
    </row>
    <row r="5" spans="1:24" x14ac:dyDescent="0.25">
      <c r="A5" t="s">
        <v>98</v>
      </c>
      <c r="B5">
        <v>62457</v>
      </c>
      <c r="C5">
        <v>32508</v>
      </c>
      <c r="D5">
        <v>29949</v>
      </c>
      <c r="E5">
        <v>65</v>
      </c>
      <c r="F5">
        <v>38</v>
      </c>
      <c r="G5">
        <v>27</v>
      </c>
      <c r="I5" s="1"/>
      <c r="J5" s="1"/>
      <c r="K5" s="1"/>
      <c r="M5">
        <v>1</v>
      </c>
      <c r="N5" s="12">
        <v>13770</v>
      </c>
      <c r="O5" s="12">
        <v>7097</v>
      </c>
      <c r="P5" s="12">
        <v>6673</v>
      </c>
      <c r="R5" s="16">
        <f>N$24+N$34+N$44+N$54</f>
        <v>22514</v>
      </c>
      <c r="S5" s="16">
        <f xml:space="preserve"> N$34+N$44+N$54+N$64</f>
        <v>15585</v>
      </c>
      <c r="T5">
        <v>1</v>
      </c>
      <c r="U5">
        <v>9</v>
      </c>
      <c r="V5">
        <f>R5*T5+S5*U5</f>
        <v>162779</v>
      </c>
      <c r="W5" s="19">
        <f>(V5/V$15)*100</f>
        <v>8.4066079918525958</v>
      </c>
      <c r="X5" s="20">
        <f>ABS(W5-10)</f>
        <v>1.5933920081474042</v>
      </c>
    </row>
    <row r="6" spans="1:24" x14ac:dyDescent="0.25">
      <c r="A6" t="s">
        <v>6</v>
      </c>
      <c r="B6">
        <v>54494</v>
      </c>
      <c r="C6">
        <v>28455</v>
      </c>
      <c r="D6">
        <v>26039</v>
      </c>
      <c r="E6">
        <v>181</v>
      </c>
      <c r="F6">
        <v>94</v>
      </c>
      <c r="G6">
        <v>87</v>
      </c>
      <c r="I6" s="1"/>
      <c r="J6" s="1"/>
      <c r="K6" s="1"/>
      <c r="M6">
        <v>2</v>
      </c>
      <c r="N6" s="12">
        <v>12433</v>
      </c>
      <c r="O6" s="12">
        <v>6523</v>
      </c>
      <c r="P6" s="12">
        <v>5910</v>
      </c>
      <c r="R6" s="16">
        <f>N$25+N$35+N$45+N$55</f>
        <v>19757</v>
      </c>
      <c r="S6" s="16">
        <f xml:space="preserve"> N$35+N$45+N$55+N$65</f>
        <v>12767</v>
      </c>
      <c r="T6">
        <v>2</v>
      </c>
      <c r="U6">
        <v>8</v>
      </c>
      <c r="V6">
        <f t="shared" ref="V6:V14" si="0">R6*T6+S6*U6</f>
        <v>141650</v>
      </c>
      <c r="W6" s="19">
        <f t="shared" ref="W6:W14" si="1">(V6/V$15)*100</f>
        <v>7.3154155145683406</v>
      </c>
      <c r="X6" s="20">
        <f t="shared" ref="X6:X14" si="2">ABS(W6-10)</f>
        <v>2.6845844854316594</v>
      </c>
    </row>
    <row r="7" spans="1:24" x14ac:dyDescent="0.25">
      <c r="A7" t="s">
        <v>7</v>
      </c>
      <c r="B7">
        <v>51725</v>
      </c>
      <c r="C7">
        <v>26975</v>
      </c>
      <c r="D7">
        <v>24750</v>
      </c>
      <c r="E7">
        <v>30038</v>
      </c>
      <c r="F7">
        <v>15739</v>
      </c>
      <c r="G7">
        <v>14299</v>
      </c>
      <c r="H7" s="2"/>
      <c r="I7" s="1"/>
      <c r="J7" s="1"/>
      <c r="K7" s="1"/>
      <c r="M7">
        <v>3</v>
      </c>
      <c r="N7" s="12">
        <v>12453</v>
      </c>
      <c r="O7" s="12">
        <v>6413</v>
      </c>
      <c r="P7" s="12">
        <v>6040</v>
      </c>
      <c r="R7" s="16">
        <f>N$26+N$36+N$46+N$56</f>
        <v>17366</v>
      </c>
      <c r="S7" s="16">
        <f xml:space="preserve"> N$36+N$46+N$56+N$66</f>
        <v>11106</v>
      </c>
      <c r="T7">
        <v>3</v>
      </c>
      <c r="U7">
        <v>7</v>
      </c>
      <c r="V7">
        <f t="shared" si="0"/>
        <v>129840</v>
      </c>
      <c r="W7" s="19">
        <f t="shared" si="1"/>
        <v>6.7054962965870351</v>
      </c>
      <c r="X7" s="20">
        <f t="shared" si="2"/>
        <v>3.2945037034129649</v>
      </c>
    </row>
    <row r="8" spans="1:24" x14ac:dyDescent="0.25">
      <c r="A8" s="3" t="s">
        <v>8</v>
      </c>
      <c r="B8" s="3">
        <v>46043</v>
      </c>
      <c r="C8" s="3">
        <v>23738</v>
      </c>
      <c r="D8" s="3">
        <v>22305</v>
      </c>
      <c r="E8" s="4">
        <v>42167</v>
      </c>
      <c r="F8" s="4">
        <v>22863</v>
      </c>
      <c r="G8" s="4">
        <v>19304</v>
      </c>
      <c r="H8" s="5"/>
      <c r="I8" s="6">
        <f t="shared" ref="I8:K15" si="3">E8/B8*100</f>
        <v>91.581782247029949</v>
      </c>
      <c r="J8" s="6">
        <f t="shared" si="3"/>
        <v>96.313927036818598</v>
      </c>
      <c r="K8" s="6">
        <f t="shared" si="3"/>
        <v>86.545617574534859</v>
      </c>
      <c r="M8">
        <v>4</v>
      </c>
      <c r="N8" s="12">
        <v>11696</v>
      </c>
      <c r="O8" s="12">
        <v>6179</v>
      </c>
      <c r="P8" s="12">
        <v>5517</v>
      </c>
      <c r="R8" s="16">
        <f>N$17+N$27+N$37+N$47</f>
        <v>26489</v>
      </c>
      <c r="S8" s="16">
        <f xml:space="preserve"> N$27+ N$37+N$47+N$57</f>
        <v>17298</v>
      </c>
      <c r="T8">
        <v>4</v>
      </c>
      <c r="U8">
        <v>6</v>
      </c>
      <c r="V8">
        <f t="shared" si="0"/>
        <v>209744</v>
      </c>
      <c r="W8" s="19">
        <f t="shared" si="1"/>
        <v>10.832082680463269</v>
      </c>
      <c r="X8" s="20">
        <f t="shared" si="2"/>
        <v>0.8320826804632695</v>
      </c>
    </row>
    <row r="9" spans="1:24" x14ac:dyDescent="0.25">
      <c r="A9" s="3" t="s">
        <v>10</v>
      </c>
      <c r="B9" s="3">
        <v>40360</v>
      </c>
      <c r="C9" s="3">
        <v>20203</v>
      </c>
      <c r="D9" s="3">
        <v>20157</v>
      </c>
      <c r="E9" s="4">
        <v>24493</v>
      </c>
      <c r="F9" s="4">
        <v>15370</v>
      </c>
      <c r="G9" s="4">
        <v>9123</v>
      </c>
      <c r="H9" s="5"/>
      <c r="I9" s="6">
        <f t="shared" si="3"/>
        <v>60.686323092170468</v>
      </c>
      <c r="J9" s="6">
        <f t="shared" si="3"/>
        <v>76.077810226204036</v>
      </c>
      <c r="K9" s="6">
        <f t="shared" si="3"/>
        <v>45.259711266557524</v>
      </c>
      <c r="M9">
        <v>5</v>
      </c>
      <c r="N9" s="12">
        <v>11529</v>
      </c>
      <c r="O9" s="12">
        <v>6009</v>
      </c>
      <c r="P9" s="12">
        <v>5520</v>
      </c>
      <c r="R9" s="16">
        <f>N$18+N$28+N$38+N$48</f>
        <v>24584</v>
      </c>
      <c r="S9" s="16">
        <f xml:space="preserve"> N$28+N$38+N$48+N$58</f>
        <v>16962</v>
      </c>
      <c r="T9">
        <v>5</v>
      </c>
      <c r="U9">
        <v>5</v>
      </c>
      <c r="V9">
        <f t="shared" si="0"/>
        <v>207730</v>
      </c>
      <c r="W9" s="19">
        <f t="shared" si="1"/>
        <v>10.728071054297788</v>
      </c>
      <c r="X9" s="20">
        <f t="shared" si="2"/>
        <v>0.72807105429778751</v>
      </c>
    </row>
    <row r="10" spans="1:24" x14ac:dyDescent="0.25">
      <c r="A10" s="3" t="s">
        <v>11</v>
      </c>
      <c r="B10" s="3">
        <v>35267</v>
      </c>
      <c r="C10" s="3">
        <v>17684</v>
      </c>
      <c r="D10" s="3">
        <v>17583</v>
      </c>
      <c r="E10" s="4">
        <v>10219</v>
      </c>
      <c r="F10" s="4">
        <v>6749</v>
      </c>
      <c r="G10" s="4">
        <v>3470</v>
      </c>
      <c r="H10" s="5"/>
      <c r="I10" s="6">
        <f t="shared" si="3"/>
        <v>28.976096634247313</v>
      </c>
      <c r="J10" s="6">
        <f t="shared" si="3"/>
        <v>38.164442433838495</v>
      </c>
      <c r="K10" s="6">
        <f t="shared" si="3"/>
        <v>19.73497127907638</v>
      </c>
      <c r="M10">
        <v>6</v>
      </c>
      <c r="N10" s="12">
        <v>11388</v>
      </c>
      <c r="O10" s="12">
        <v>5816</v>
      </c>
      <c r="P10" s="12">
        <v>5572</v>
      </c>
      <c r="R10" s="16">
        <f>N$19+N$29+N$39+N$49</f>
        <v>26952</v>
      </c>
      <c r="S10" s="16">
        <f xml:space="preserve"> N$29+N$39+N$49+N$59</f>
        <v>17960</v>
      </c>
      <c r="T10">
        <v>6</v>
      </c>
      <c r="U10">
        <v>4</v>
      </c>
      <c r="V10">
        <f t="shared" si="0"/>
        <v>233552</v>
      </c>
      <c r="W10" s="19">
        <f t="shared" si="1"/>
        <v>12.061630245382741</v>
      </c>
      <c r="X10" s="20">
        <f t="shared" si="2"/>
        <v>2.0616302453827409</v>
      </c>
    </row>
    <row r="11" spans="1:24" x14ac:dyDescent="0.25">
      <c r="A11" s="3" t="s">
        <v>12</v>
      </c>
      <c r="B11" s="3">
        <v>26382</v>
      </c>
      <c r="C11" s="3">
        <v>13442</v>
      </c>
      <c r="D11" s="3">
        <v>12940</v>
      </c>
      <c r="E11" s="4">
        <v>3257</v>
      </c>
      <c r="F11" s="4">
        <v>2058</v>
      </c>
      <c r="G11" s="4">
        <v>1199</v>
      </c>
      <c r="H11" s="5"/>
      <c r="I11" s="6">
        <f t="shared" si="3"/>
        <v>12.345538624819953</v>
      </c>
      <c r="J11" s="6">
        <f t="shared" si="3"/>
        <v>15.310221693200415</v>
      </c>
      <c r="K11" s="6">
        <f t="shared" si="3"/>
        <v>9.2658423493044815</v>
      </c>
      <c r="M11">
        <v>7</v>
      </c>
      <c r="N11" s="12">
        <v>10880</v>
      </c>
      <c r="O11" s="12">
        <v>5680</v>
      </c>
      <c r="P11" s="12">
        <v>5200</v>
      </c>
      <c r="R11" s="16">
        <f>N$20+N$30+N$40+N$50</f>
        <v>23423</v>
      </c>
      <c r="S11" s="16">
        <f xml:space="preserve"> N$30+N$40+N$50+N$60</f>
        <v>15408</v>
      </c>
      <c r="T11">
        <v>7</v>
      </c>
      <c r="U11">
        <v>3</v>
      </c>
      <c r="V11">
        <f t="shared" si="0"/>
        <v>210185</v>
      </c>
      <c r="W11" s="19">
        <f t="shared" si="1"/>
        <v>10.854857818069515</v>
      </c>
      <c r="X11" s="20">
        <f t="shared" si="2"/>
        <v>0.85485781806951522</v>
      </c>
    </row>
    <row r="12" spans="1:24" x14ac:dyDescent="0.25">
      <c r="A12" s="3" t="s">
        <v>13</v>
      </c>
      <c r="B12" s="3">
        <v>21510</v>
      </c>
      <c r="C12" s="3">
        <v>10995</v>
      </c>
      <c r="D12" s="3">
        <v>10515</v>
      </c>
      <c r="E12" s="4">
        <v>1564</v>
      </c>
      <c r="F12" s="4">
        <v>901</v>
      </c>
      <c r="G12" s="4">
        <v>663</v>
      </c>
      <c r="H12" s="5"/>
      <c r="I12" s="6">
        <f t="shared" si="3"/>
        <v>7.2710367271036729</v>
      </c>
      <c r="J12" s="6">
        <f t="shared" si="3"/>
        <v>8.194633924511141</v>
      </c>
      <c r="K12" s="6">
        <f t="shared" si="3"/>
        <v>6.3052781740370891</v>
      </c>
      <c r="M12">
        <v>8</v>
      </c>
      <c r="N12" s="12">
        <v>10299</v>
      </c>
      <c r="O12" s="12">
        <v>5417</v>
      </c>
      <c r="P12" s="12">
        <v>4882</v>
      </c>
      <c r="R12" s="16">
        <f>N$21+N$31+N$41+N$51</f>
        <v>24140</v>
      </c>
      <c r="S12" s="16">
        <f xml:space="preserve"> N$31+N$41+N$51+N$61</f>
        <v>17592</v>
      </c>
      <c r="T12">
        <v>8</v>
      </c>
      <c r="U12">
        <v>2</v>
      </c>
      <c r="V12">
        <f t="shared" si="0"/>
        <v>228304</v>
      </c>
      <c r="W12" s="19">
        <f t="shared" si="1"/>
        <v>11.790600943438125</v>
      </c>
      <c r="X12" s="20">
        <f t="shared" si="2"/>
        <v>1.7906009434381254</v>
      </c>
    </row>
    <row r="13" spans="1:24" x14ac:dyDescent="0.25">
      <c r="A13" s="3" t="s">
        <v>14</v>
      </c>
      <c r="B13" s="3">
        <v>16159</v>
      </c>
      <c r="C13" s="3">
        <v>8409</v>
      </c>
      <c r="D13" s="3">
        <v>7750</v>
      </c>
      <c r="E13" s="4">
        <v>862</v>
      </c>
      <c r="F13" s="4">
        <v>482</v>
      </c>
      <c r="G13" s="4">
        <v>380</v>
      </c>
      <c r="H13" s="5"/>
      <c r="I13" s="6">
        <f t="shared" si="3"/>
        <v>5.334488520329228</v>
      </c>
      <c r="J13" s="6">
        <f t="shared" si="3"/>
        <v>5.7319538589606376</v>
      </c>
      <c r="K13" s="6">
        <f t="shared" si="3"/>
        <v>4.903225806451613</v>
      </c>
      <c r="M13">
        <v>9</v>
      </c>
      <c r="N13" s="12">
        <v>10398</v>
      </c>
      <c r="O13" s="12">
        <v>5533</v>
      </c>
      <c r="P13" s="12">
        <v>4865</v>
      </c>
      <c r="R13" s="16">
        <f>N$22+N$32+N$42+N$52</f>
        <v>18909</v>
      </c>
      <c r="S13" s="16">
        <f xml:space="preserve"> N$32+N$42+N$52+N$62</f>
        <v>12077</v>
      </c>
      <c r="T13">
        <v>9</v>
      </c>
      <c r="U13">
        <v>1</v>
      </c>
      <c r="V13">
        <f t="shared" si="0"/>
        <v>182258</v>
      </c>
      <c r="W13" s="19">
        <f t="shared" si="1"/>
        <v>9.4125873692495361</v>
      </c>
      <c r="X13" s="20">
        <f t="shared" si="2"/>
        <v>0.5874126307504639</v>
      </c>
    </row>
    <row r="14" spans="1:24" x14ac:dyDescent="0.25">
      <c r="A14" s="3" t="s">
        <v>15</v>
      </c>
      <c r="B14" s="3">
        <v>13632</v>
      </c>
      <c r="C14" s="3">
        <v>7023</v>
      </c>
      <c r="D14" s="3">
        <v>6609</v>
      </c>
      <c r="E14" s="4">
        <v>592</v>
      </c>
      <c r="F14" s="4">
        <v>315</v>
      </c>
      <c r="G14" s="4">
        <v>277</v>
      </c>
      <c r="H14" s="5"/>
      <c r="I14" s="6">
        <f t="shared" si="3"/>
        <v>4.342723004694836</v>
      </c>
      <c r="J14" s="6">
        <f t="shared" si="3"/>
        <v>4.4852627082443401</v>
      </c>
      <c r="K14" s="6">
        <f t="shared" si="3"/>
        <v>4.191254350128613</v>
      </c>
      <c r="M14">
        <v>10</v>
      </c>
      <c r="N14" s="12">
        <v>10690</v>
      </c>
      <c r="O14" s="12">
        <v>5483</v>
      </c>
      <c r="P14" s="12">
        <v>5207</v>
      </c>
      <c r="R14" s="16">
        <f>N$23+N$33+N$43+N$53</f>
        <v>23028</v>
      </c>
      <c r="S14" s="16">
        <f xml:space="preserve"> N$33+N$43+N$53+N$63</f>
        <v>16543</v>
      </c>
      <c r="T14">
        <v>10</v>
      </c>
      <c r="U14">
        <v>0</v>
      </c>
      <c r="V14">
        <f t="shared" si="0"/>
        <v>230280</v>
      </c>
      <c r="W14" s="19">
        <f t="shared" si="1"/>
        <v>11.892650086091052</v>
      </c>
      <c r="X14" s="20">
        <f t="shared" si="2"/>
        <v>1.8926500860910522</v>
      </c>
    </row>
    <row r="15" spans="1:24" x14ac:dyDescent="0.25">
      <c r="A15" s="3" t="s">
        <v>16</v>
      </c>
      <c r="B15" s="3">
        <v>10996</v>
      </c>
      <c r="C15" s="3">
        <v>5609</v>
      </c>
      <c r="D15" s="3">
        <v>5387</v>
      </c>
      <c r="E15" s="4">
        <v>510</v>
      </c>
      <c r="F15" s="4">
        <v>284</v>
      </c>
      <c r="G15" s="4">
        <v>226</v>
      </c>
      <c r="H15" s="5"/>
      <c r="I15" s="6">
        <f t="shared" si="3"/>
        <v>4.6380502000727537</v>
      </c>
      <c r="J15" s="6">
        <f t="shared" si="3"/>
        <v>5.0632911392405067</v>
      </c>
      <c r="K15" s="6">
        <f t="shared" si="3"/>
        <v>4.1952849452385372</v>
      </c>
      <c r="M15">
        <v>11</v>
      </c>
      <c r="N15" s="12">
        <v>10265</v>
      </c>
      <c r="O15" s="12">
        <v>5362</v>
      </c>
      <c r="P15" s="12">
        <v>4903</v>
      </c>
      <c r="R15" s="16"/>
      <c r="S15" s="16"/>
      <c r="V15">
        <f>SUM(V5:V14)</f>
        <v>1936322</v>
      </c>
      <c r="W15">
        <f>SUM(W5:W14)</f>
        <v>100</v>
      </c>
      <c r="X15" s="20">
        <f>SUM(X5:X14)</f>
        <v>16.319785655484985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1052.6899442519771</v>
      </c>
      <c r="J16" s="6">
        <f>SUM(J8:J14)*5</f>
        <v>1221.3912594088883</v>
      </c>
      <c r="K16" s="6">
        <f>SUM(K8:K14)*5</f>
        <v>881.02950400045279</v>
      </c>
      <c r="M16">
        <v>12</v>
      </c>
      <c r="N16" s="12">
        <v>9890</v>
      </c>
      <c r="O16" s="12">
        <v>5221</v>
      </c>
      <c r="P16" s="12">
        <v>4669</v>
      </c>
      <c r="R16" s="16"/>
      <c r="S16" s="16"/>
      <c r="X16" s="20">
        <f>X$15/2</f>
        <v>8.1598928277424925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11024</v>
      </c>
      <c r="O17" s="12">
        <v>5847</v>
      </c>
      <c r="P17" s="12">
        <v>5177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2552.6899442519771</v>
      </c>
      <c r="J18" s="6">
        <f>J16+1500</f>
        <v>2721.3912594088883</v>
      </c>
      <c r="K18" s="6">
        <f>K16+1500</f>
        <v>2381.029504000453</v>
      </c>
      <c r="M18">
        <v>14</v>
      </c>
      <c r="N18" s="12">
        <v>9856</v>
      </c>
      <c r="O18" s="12">
        <v>5062</v>
      </c>
      <c r="P18" s="12">
        <v>4794</v>
      </c>
      <c r="Q18" s="3" t="s">
        <v>161</v>
      </c>
      <c r="R18" s="15">
        <f>X33</f>
        <v>7.9472506655899817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10610</v>
      </c>
      <c r="O19" s="12">
        <v>5553</v>
      </c>
      <c r="P19" s="12">
        <v>5057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4.342723004694836</v>
      </c>
      <c r="J20" s="6">
        <f t="shared" si="4"/>
        <v>4.4852627082443401</v>
      </c>
      <c r="K20" s="6">
        <f t="shared" si="4"/>
        <v>4.191254350128613</v>
      </c>
      <c r="M20">
        <v>16</v>
      </c>
      <c r="N20" s="12">
        <v>9578</v>
      </c>
      <c r="O20" s="12">
        <v>4889</v>
      </c>
      <c r="P20" s="12">
        <v>4689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4.6380502000727537</v>
      </c>
      <c r="J21" s="6">
        <f t="shared" si="4"/>
        <v>5.0632911392405067</v>
      </c>
      <c r="K21" s="6">
        <f t="shared" si="4"/>
        <v>4.1952849452385372</v>
      </c>
      <c r="M21">
        <v>17</v>
      </c>
      <c r="N21" s="12">
        <v>9253</v>
      </c>
      <c r="O21" s="12">
        <v>4777</v>
      </c>
      <c r="P21" s="12">
        <v>4476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4.4903866023837953</v>
      </c>
      <c r="J22" s="8">
        <f>(J20+J21)/2</f>
        <v>4.7742769237424234</v>
      </c>
      <c r="K22" s="8">
        <f>(K20+K21)/2</f>
        <v>4.1932696476835751</v>
      </c>
      <c r="M22">
        <v>18</v>
      </c>
      <c r="N22" s="12">
        <v>8134</v>
      </c>
      <c r="O22" s="12">
        <v>4223</v>
      </c>
      <c r="P22" s="12">
        <v>3911</v>
      </c>
      <c r="R22" s="16">
        <f>O$24+O$34+O$44+O$54</f>
        <v>11609</v>
      </c>
      <c r="S22" s="16">
        <f xml:space="preserve"> O$34+O$44+O$54+O$64</f>
        <v>8151</v>
      </c>
      <c r="T22">
        <v>1</v>
      </c>
      <c r="U22">
        <v>9</v>
      </c>
      <c r="V22">
        <f>R22*T22+S22*U22</f>
        <v>84968</v>
      </c>
      <c r="W22" s="19">
        <f>(V22/V$32)*100</f>
        <v>8.5980767459910297</v>
      </c>
      <c r="X22" s="20">
        <f>ABS(W22-10)</f>
        <v>1.4019232540089703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8468</v>
      </c>
      <c r="O23" s="12">
        <v>4296</v>
      </c>
      <c r="P23" s="12">
        <v>4172</v>
      </c>
      <c r="R23" s="16">
        <f>O$25+O$35+O$45+O$55</f>
        <v>10163</v>
      </c>
      <c r="S23" s="16">
        <f xml:space="preserve"> O$35+O$45+O$55+O$65</f>
        <v>6574</v>
      </c>
      <c r="T23">
        <v>2</v>
      </c>
      <c r="U23">
        <v>8</v>
      </c>
      <c r="V23">
        <f t="shared" ref="V23:V31" si="5">R23*T23+S23*U23</f>
        <v>72918</v>
      </c>
      <c r="W23" s="19">
        <f t="shared" ref="W23:W31" si="6">(V23/V$32)*100</f>
        <v>7.3787138706827724</v>
      </c>
      <c r="X23" s="20">
        <f t="shared" ref="X23:X31" si="7">ABS(W23-10)</f>
        <v>2.6212861293172276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224.51933011918976</v>
      </c>
      <c r="J24" s="8">
        <f>J22*50</f>
        <v>238.71384618712116</v>
      </c>
      <c r="K24" s="8">
        <f>K22*50</f>
        <v>209.66348238417876</v>
      </c>
      <c r="M24">
        <v>20</v>
      </c>
      <c r="N24" s="12">
        <v>8713</v>
      </c>
      <c r="O24" s="12">
        <v>4381</v>
      </c>
      <c r="P24" s="12">
        <v>4332</v>
      </c>
      <c r="R24" s="16">
        <f>O$26+O$36+O$46+O$56</f>
        <v>8872</v>
      </c>
      <c r="S24" s="16">
        <f xml:space="preserve"> O$36+O$46+O$56+O$66</f>
        <v>5776</v>
      </c>
      <c r="T24">
        <v>3</v>
      </c>
      <c r="U24">
        <v>7</v>
      </c>
      <c r="V24">
        <f t="shared" si="5"/>
        <v>67048</v>
      </c>
      <c r="W24" s="19">
        <f t="shared" si="6"/>
        <v>6.7847171837068831</v>
      </c>
      <c r="X24" s="20">
        <f t="shared" si="7"/>
        <v>3.2152828162931169</v>
      </c>
    </row>
    <row r="25" spans="1:24" x14ac:dyDescent="0.25">
      <c r="I25" s="1"/>
      <c r="J25" s="1"/>
      <c r="K25" s="1"/>
      <c r="M25">
        <v>21</v>
      </c>
      <c r="N25" s="12">
        <v>8314</v>
      </c>
      <c r="O25" s="12">
        <v>4268</v>
      </c>
      <c r="P25" s="12">
        <v>4046</v>
      </c>
      <c r="R25" s="16">
        <f>O$17+O$27+O$37+O$47</f>
        <v>13576</v>
      </c>
      <c r="S25" s="16">
        <f xml:space="preserve"> O$27+ O$37+O$47+O$57</f>
        <v>8682</v>
      </c>
      <c r="T25">
        <v>4</v>
      </c>
      <c r="U25">
        <v>6</v>
      </c>
      <c r="V25">
        <f t="shared" si="5"/>
        <v>106396</v>
      </c>
      <c r="W25" s="19">
        <f t="shared" si="6"/>
        <v>10.766417633302671</v>
      </c>
      <c r="X25" s="20">
        <f t="shared" si="7"/>
        <v>0.76641763330267132</v>
      </c>
    </row>
    <row r="26" spans="1:24" x14ac:dyDescent="0.25">
      <c r="H26" s="7" t="s">
        <v>30</v>
      </c>
      <c r="I26" s="1">
        <f>I18-I24</f>
        <v>2328.1706141327873</v>
      </c>
      <c r="J26" s="1">
        <f>J18-J24</f>
        <v>2482.677413221767</v>
      </c>
      <c r="K26" s="1">
        <f>K18-K24</f>
        <v>2171.3660216162743</v>
      </c>
      <c r="M26">
        <v>22</v>
      </c>
      <c r="N26" s="12">
        <v>7502</v>
      </c>
      <c r="O26" s="12">
        <v>3755</v>
      </c>
      <c r="P26" s="12">
        <v>3747</v>
      </c>
      <c r="R26" s="16">
        <f>O$18+O$28+O$38+O$48</f>
        <v>12350</v>
      </c>
      <c r="S26" s="16">
        <f xml:space="preserve"> O$28+O$38+O$48+O$58</f>
        <v>8337</v>
      </c>
      <c r="T26">
        <v>5</v>
      </c>
      <c r="U26">
        <v>5</v>
      </c>
      <c r="V26">
        <f t="shared" si="5"/>
        <v>103435</v>
      </c>
      <c r="W26" s="19">
        <f t="shared" si="6"/>
        <v>10.466788299378377</v>
      </c>
      <c r="X26" s="20">
        <f t="shared" si="7"/>
        <v>0.4667882993783774</v>
      </c>
    </row>
    <row r="27" spans="1:24" x14ac:dyDescent="0.25">
      <c r="I27" s="1"/>
      <c r="J27" s="1"/>
      <c r="K27" s="1"/>
      <c r="M27">
        <v>23</v>
      </c>
      <c r="N27" s="12">
        <v>8023</v>
      </c>
      <c r="O27" s="12">
        <v>3989</v>
      </c>
      <c r="P27" s="12">
        <v>4034</v>
      </c>
      <c r="R27" s="16">
        <f>O$19+O$29+O$39+O$49</f>
        <v>13971</v>
      </c>
      <c r="S27" s="16">
        <f xml:space="preserve"> O$29+O$39+O$49+O$59</f>
        <v>9280</v>
      </c>
      <c r="T27">
        <v>6</v>
      </c>
      <c r="U27">
        <v>4</v>
      </c>
      <c r="V27">
        <f t="shared" si="5"/>
        <v>120946</v>
      </c>
      <c r="W27" s="19">
        <f t="shared" si="6"/>
        <v>12.238760358259944</v>
      </c>
      <c r="X27" s="20">
        <f t="shared" si="7"/>
        <v>2.2387603582599436</v>
      </c>
    </row>
    <row r="28" spans="1:24" x14ac:dyDescent="0.25">
      <c r="H28" s="7" t="s">
        <v>31</v>
      </c>
      <c r="I28" s="1">
        <f>100-I22</f>
        <v>95.509613397616206</v>
      </c>
      <c r="J28" s="1">
        <f>100-J22</f>
        <v>95.22572307625758</v>
      </c>
      <c r="K28" s="1">
        <f>100-K22</f>
        <v>95.806730352316421</v>
      </c>
      <c r="M28">
        <v>24</v>
      </c>
      <c r="N28" s="12">
        <v>7808</v>
      </c>
      <c r="O28" s="12">
        <v>3810</v>
      </c>
      <c r="P28" s="12">
        <v>3998</v>
      </c>
      <c r="R28" s="16">
        <f>O$20+O$30+O$40+O$50</f>
        <v>11881</v>
      </c>
      <c r="S28" s="16">
        <f xml:space="preserve"> O$30+O$40+O$50+O$60</f>
        <v>7829</v>
      </c>
      <c r="T28">
        <v>7</v>
      </c>
      <c r="U28">
        <v>3</v>
      </c>
      <c r="V28">
        <f t="shared" si="5"/>
        <v>106654</v>
      </c>
      <c r="W28" s="19">
        <f t="shared" si="6"/>
        <v>10.79252515378645</v>
      </c>
      <c r="X28" s="20">
        <f t="shared" si="7"/>
        <v>0.79252515378644972</v>
      </c>
    </row>
    <row r="29" spans="1:24" x14ac:dyDescent="0.25">
      <c r="I29" s="1"/>
      <c r="J29" s="1"/>
      <c r="K29" s="1"/>
      <c r="M29">
        <v>25</v>
      </c>
      <c r="N29" s="12">
        <v>8363</v>
      </c>
      <c r="O29" s="12">
        <v>4239</v>
      </c>
      <c r="P29" s="12">
        <v>4124</v>
      </c>
      <c r="R29" s="16">
        <f>O$21+O$31+O$41+O$51</f>
        <v>12418</v>
      </c>
      <c r="S29" s="16">
        <f xml:space="preserve"> O$31+O$41+O$51+O$61</f>
        <v>9182</v>
      </c>
      <c r="T29">
        <v>8</v>
      </c>
      <c r="U29">
        <v>2</v>
      </c>
      <c r="V29">
        <f t="shared" si="5"/>
        <v>117708</v>
      </c>
      <c r="W29" s="19">
        <f t="shared" si="6"/>
        <v>11.911100856994539</v>
      </c>
      <c r="X29" s="20">
        <f t="shared" si="7"/>
        <v>1.9111008569945387</v>
      </c>
    </row>
    <row r="30" spans="1:24" x14ac:dyDescent="0.25">
      <c r="C30" t="s">
        <v>32</v>
      </c>
      <c r="H30" s="9" t="s">
        <v>33</v>
      </c>
      <c r="I30" s="10">
        <f>I26/I28</f>
        <v>24.376296074410615</v>
      </c>
      <c r="J30" s="10">
        <f>J26/J28</f>
        <v>26.071499727375318</v>
      </c>
      <c r="K30" s="10">
        <f>K26/K28</f>
        <v>22.664023849173923</v>
      </c>
      <c r="M30">
        <v>26</v>
      </c>
      <c r="N30" s="12">
        <v>6842</v>
      </c>
      <c r="O30" s="12">
        <v>3390</v>
      </c>
      <c r="P30" s="12">
        <v>3452</v>
      </c>
      <c r="R30" s="16">
        <f>O$22+O$32+O$42+O$52</f>
        <v>9537</v>
      </c>
      <c r="S30" s="16">
        <f xml:space="preserve"> O$32+O$42+O$52+O$62</f>
        <v>5985</v>
      </c>
      <c r="T30">
        <v>9</v>
      </c>
      <c r="U30">
        <v>1</v>
      </c>
      <c r="V30">
        <f t="shared" si="5"/>
        <v>91818</v>
      </c>
      <c r="W30" s="19">
        <f t="shared" si="6"/>
        <v>9.2912415340293322</v>
      </c>
      <c r="X30" s="20">
        <f t="shared" si="7"/>
        <v>0.70875846597066783</v>
      </c>
    </row>
    <row r="31" spans="1:24" x14ac:dyDescent="0.25">
      <c r="M31">
        <v>27</v>
      </c>
      <c r="N31" s="12">
        <v>7650</v>
      </c>
      <c r="O31" s="12">
        <v>3870</v>
      </c>
      <c r="P31" s="12">
        <v>3780</v>
      </c>
      <c r="R31" s="16">
        <f>O$23+O$33+O$43+O$53</f>
        <v>11633</v>
      </c>
      <c r="S31" s="16">
        <f xml:space="preserve"> O$33+O$43+O$53+O$63</f>
        <v>8314</v>
      </c>
      <c r="T31">
        <v>10</v>
      </c>
      <c r="U31">
        <v>0</v>
      </c>
      <c r="V31">
        <f t="shared" si="5"/>
        <v>116330</v>
      </c>
      <c r="W31" s="19">
        <f t="shared" si="6"/>
        <v>11.771658363868001</v>
      </c>
      <c r="X31" s="20">
        <f t="shared" si="7"/>
        <v>1.771658363868001</v>
      </c>
    </row>
    <row r="32" spans="1:24" x14ac:dyDescent="0.25">
      <c r="M32">
        <v>28</v>
      </c>
      <c r="N32" s="12">
        <v>5547</v>
      </c>
      <c r="O32" s="12">
        <v>2693</v>
      </c>
      <c r="P32" s="12">
        <v>2854</v>
      </c>
      <c r="R32" s="16"/>
      <c r="S32" s="16"/>
      <c r="V32">
        <f>SUM(V22:V31)</f>
        <v>988221</v>
      </c>
      <c r="W32">
        <f>SUM(W22:W31)</f>
        <v>100</v>
      </c>
      <c r="X32" s="20">
        <f>SUM(X22:X31)</f>
        <v>15.894501331179963</v>
      </c>
    </row>
    <row r="33" spans="13:24" x14ac:dyDescent="0.25">
      <c r="M33">
        <v>29</v>
      </c>
      <c r="N33" s="12">
        <v>6865</v>
      </c>
      <c r="O33" s="12">
        <v>3492</v>
      </c>
      <c r="P33" s="12">
        <v>3373</v>
      </c>
      <c r="R33" s="16"/>
      <c r="S33" s="16"/>
      <c r="X33" s="20">
        <f>X$32/2</f>
        <v>7.9472506655899817</v>
      </c>
    </row>
    <row r="34" spans="13:24" x14ac:dyDescent="0.25">
      <c r="M34">
        <v>30</v>
      </c>
      <c r="N34" s="12">
        <v>7071</v>
      </c>
      <c r="O34" s="12">
        <v>3704</v>
      </c>
      <c r="P34" s="12">
        <v>3367</v>
      </c>
      <c r="R34" s="16"/>
      <c r="S34" s="16"/>
    </row>
    <row r="35" spans="13:24" x14ac:dyDescent="0.25">
      <c r="M35">
        <v>31</v>
      </c>
      <c r="N35" s="12">
        <v>5361</v>
      </c>
      <c r="O35" s="12">
        <v>2742</v>
      </c>
      <c r="P35" s="12">
        <v>2619</v>
      </c>
      <c r="Q35" s="3" t="s">
        <v>162</v>
      </c>
      <c r="R35" s="15">
        <f>X50</f>
        <v>8.3815331910840722</v>
      </c>
      <c r="S35" s="16"/>
    </row>
    <row r="36" spans="13:24" x14ac:dyDescent="0.25">
      <c r="M36">
        <v>32</v>
      </c>
      <c r="N36" s="12">
        <v>4900</v>
      </c>
      <c r="O36" s="12">
        <v>2448</v>
      </c>
      <c r="P36" s="12">
        <v>2452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4625</v>
      </c>
      <c r="O37" s="12">
        <v>2313</v>
      </c>
      <c r="P37" s="12">
        <v>2312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4425</v>
      </c>
      <c r="O38" s="12">
        <v>2235</v>
      </c>
      <c r="P38" s="12">
        <v>2190</v>
      </c>
      <c r="R38" s="16"/>
      <c r="S38" s="16"/>
    </row>
    <row r="39" spans="13:24" x14ac:dyDescent="0.25">
      <c r="M39">
        <v>35</v>
      </c>
      <c r="N39" s="12">
        <v>4987</v>
      </c>
      <c r="O39" s="12">
        <v>2620</v>
      </c>
      <c r="P39" s="12">
        <v>2367</v>
      </c>
      <c r="R39" s="16">
        <f>P$24+P$34+P$44+P$54</f>
        <v>10905</v>
      </c>
      <c r="S39" s="16">
        <f xml:space="preserve"> P$34+P$44+P$54+P$64</f>
        <v>7434</v>
      </c>
      <c r="T39">
        <v>1</v>
      </c>
      <c r="U39">
        <v>9</v>
      </c>
      <c r="V39">
        <f>R39*T39+S39*U39</f>
        <v>77811</v>
      </c>
      <c r="W39" s="19">
        <f>(V39/V$49)*100</f>
        <v>8.2070370139890159</v>
      </c>
      <c r="X39" s="20">
        <f>ABS(W39-10)</f>
        <v>1.7929629860109841</v>
      </c>
    </row>
    <row r="40" spans="13:24" x14ac:dyDescent="0.25">
      <c r="M40">
        <v>36</v>
      </c>
      <c r="N40" s="12">
        <v>4348</v>
      </c>
      <c r="O40" s="12">
        <v>2212</v>
      </c>
      <c r="P40" s="12">
        <v>2136</v>
      </c>
      <c r="R40" s="16">
        <f>P$25+P$35+P$45+P$55</f>
        <v>9594</v>
      </c>
      <c r="S40" s="16">
        <f xml:space="preserve"> P$35+P$45+P$55+P$65</f>
        <v>6193</v>
      </c>
      <c r="T40">
        <v>2</v>
      </c>
      <c r="U40">
        <v>8</v>
      </c>
      <c r="V40">
        <f t="shared" ref="V40:V48" si="8">R40*T40+S40*U40</f>
        <v>68732</v>
      </c>
      <c r="W40" s="19">
        <f t="shared" ref="W40:W48" si="9">(V40/V$49)*100</f>
        <v>7.2494386146623624</v>
      </c>
      <c r="X40" s="20">
        <f t="shared" ref="X40:X48" si="10">ABS(W40-10)</f>
        <v>2.7505613853376376</v>
      </c>
    </row>
    <row r="41" spans="13:24" x14ac:dyDescent="0.25">
      <c r="M41">
        <v>37</v>
      </c>
      <c r="N41" s="12">
        <v>4156</v>
      </c>
      <c r="O41" s="12">
        <v>2111</v>
      </c>
      <c r="P41" s="12">
        <v>2045</v>
      </c>
      <c r="R41" s="16">
        <f>P$26+P$36+P$46+P$56</f>
        <v>8494</v>
      </c>
      <c r="S41" s="16">
        <f xml:space="preserve"> P$36+P$46+P$56+P$66</f>
        <v>5330</v>
      </c>
      <c r="T41">
        <v>3</v>
      </c>
      <c r="U41">
        <v>7</v>
      </c>
      <c r="V41">
        <f t="shared" si="8"/>
        <v>62792</v>
      </c>
      <c r="W41" s="19">
        <f t="shared" si="9"/>
        <v>6.6229230851987282</v>
      </c>
      <c r="X41" s="20">
        <f t="shared" si="10"/>
        <v>3.3770769148012718</v>
      </c>
    </row>
    <row r="42" spans="13:24" x14ac:dyDescent="0.25">
      <c r="M42">
        <v>38</v>
      </c>
      <c r="N42" s="12">
        <v>3314</v>
      </c>
      <c r="O42" s="12">
        <v>1674</v>
      </c>
      <c r="P42" s="12">
        <v>1640</v>
      </c>
      <c r="R42" s="16">
        <f>P$17+P$27+P$37+P$47</f>
        <v>12913</v>
      </c>
      <c r="S42" s="16">
        <f xml:space="preserve"> P$27+ P$37+P$47+P$57</f>
        <v>8616</v>
      </c>
      <c r="T42">
        <v>4</v>
      </c>
      <c r="U42">
        <v>6</v>
      </c>
      <c r="V42">
        <f t="shared" si="8"/>
        <v>103348</v>
      </c>
      <c r="W42" s="19">
        <f t="shared" si="9"/>
        <v>10.900526420708342</v>
      </c>
      <c r="X42" s="20">
        <f t="shared" si="10"/>
        <v>0.9005264207083421</v>
      </c>
    </row>
    <row r="43" spans="13:24" x14ac:dyDescent="0.25">
      <c r="M43">
        <v>39</v>
      </c>
      <c r="N43" s="12">
        <v>4705</v>
      </c>
      <c r="O43" s="12">
        <v>2378</v>
      </c>
      <c r="P43" s="12">
        <v>2327</v>
      </c>
      <c r="R43" s="16">
        <f>P$18+P$28+P$38+P$48</f>
        <v>12234</v>
      </c>
      <c r="S43" s="16">
        <f xml:space="preserve"> P$28+P$38+P$48+P$58</f>
        <v>8625</v>
      </c>
      <c r="T43">
        <v>5</v>
      </c>
      <c r="U43">
        <v>5</v>
      </c>
      <c r="V43">
        <f t="shared" si="8"/>
        <v>104295</v>
      </c>
      <c r="W43" s="19">
        <f t="shared" si="9"/>
        <v>11.000410293840002</v>
      </c>
      <c r="X43" s="20">
        <f t="shared" si="10"/>
        <v>1.0004102938400017</v>
      </c>
    </row>
    <row r="44" spans="13:24" x14ac:dyDescent="0.25">
      <c r="M44">
        <v>40</v>
      </c>
      <c r="N44" s="12">
        <v>4221</v>
      </c>
      <c r="O44" s="12">
        <v>2219</v>
      </c>
      <c r="P44" s="12">
        <v>2002</v>
      </c>
      <c r="R44" s="16">
        <f>P$19+P$29+P$39+P$49</f>
        <v>12981</v>
      </c>
      <c r="S44" s="16">
        <f xml:space="preserve"> P$29+P$39+P$49+P$59</f>
        <v>8680</v>
      </c>
      <c r="T44">
        <v>6</v>
      </c>
      <c r="U44">
        <v>4</v>
      </c>
      <c r="V44">
        <f t="shared" si="8"/>
        <v>112606</v>
      </c>
      <c r="W44" s="19">
        <f t="shared" si="9"/>
        <v>11.877004665114793</v>
      </c>
      <c r="X44" s="20">
        <f t="shared" si="10"/>
        <v>1.8770046651147929</v>
      </c>
    </row>
    <row r="45" spans="13:24" x14ac:dyDescent="0.25">
      <c r="M45">
        <v>41</v>
      </c>
      <c r="N45" s="12">
        <v>3649</v>
      </c>
      <c r="O45" s="12">
        <v>1954</v>
      </c>
      <c r="P45" s="12">
        <v>1695</v>
      </c>
      <c r="R45" s="16">
        <f>P$20+P$30+P$40+P$50</f>
        <v>11542</v>
      </c>
      <c r="S45" s="16">
        <f xml:space="preserve"> P$30+P$40+P$50+P$60</f>
        <v>7579</v>
      </c>
      <c r="T45">
        <v>7</v>
      </c>
      <c r="U45">
        <v>3</v>
      </c>
      <c r="V45">
        <f t="shared" si="8"/>
        <v>103531</v>
      </c>
      <c r="W45" s="19">
        <f t="shared" si="9"/>
        <v>10.919828161767576</v>
      </c>
      <c r="X45" s="20">
        <f t="shared" si="10"/>
        <v>0.91982816176757609</v>
      </c>
    </row>
    <row r="46" spans="13:24" x14ac:dyDescent="0.25">
      <c r="M46">
        <v>42</v>
      </c>
      <c r="N46" s="12">
        <v>2977</v>
      </c>
      <c r="O46" s="12">
        <v>1566</v>
      </c>
      <c r="P46" s="12">
        <v>1411</v>
      </c>
      <c r="R46" s="16">
        <f>P$21+P$31+P$41+P$51</f>
        <v>11722</v>
      </c>
      <c r="S46" s="16">
        <f xml:space="preserve"> P$31+P$41+P$51+P$61</f>
        <v>8410</v>
      </c>
      <c r="T46">
        <v>8</v>
      </c>
      <c r="U46">
        <v>2</v>
      </c>
      <c r="V46">
        <f t="shared" si="8"/>
        <v>110596</v>
      </c>
      <c r="W46" s="19">
        <f t="shared" si="9"/>
        <v>11.665001935447805</v>
      </c>
      <c r="X46" s="20">
        <f t="shared" si="10"/>
        <v>1.6650019354478047</v>
      </c>
    </row>
    <row r="47" spans="13:24" x14ac:dyDescent="0.25">
      <c r="M47">
        <v>43</v>
      </c>
      <c r="N47" s="12">
        <v>2817</v>
      </c>
      <c r="O47" s="12">
        <v>1427</v>
      </c>
      <c r="P47" s="12">
        <v>1390</v>
      </c>
      <c r="R47" s="16">
        <f>P$22+P$32+P$42+P$52</f>
        <v>9372</v>
      </c>
      <c r="S47" s="16">
        <f xml:space="preserve"> P$32+P$42+P$52+P$62</f>
        <v>6092</v>
      </c>
      <c r="T47">
        <v>9</v>
      </c>
      <c r="U47">
        <v>1</v>
      </c>
      <c r="V47">
        <f t="shared" si="8"/>
        <v>90440</v>
      </c>
      <c r="W47" s="19">
        <f t="shared" si="9"/>
        <v>9.5390680950658204</v>
      </c>
      <c r="X47" s="20">
        <f t="shared" si="10"/>
        <v>0.46093190493417957</v>
      </c>
    </row>
    <row r="48" spans="13:24" x14ac:dyDescent="0.25">
      <c r="M48">
        <v>44</v>
      </c>
      <c r="N48" s="12">
        <v>2495</v>
      </c>
      <c r="O48" s="12">
        <v>1243</v>
      </c>
      <c r="P48" s="12">
        <v>1252</v>
      </c>
      <c r="R48" s="16">
        <f>P$23+P$33+P$43+P$53</f>
        <v>11395</v>
      </c>
      <c r="S48" s="16">
        <f xml:space="preserve"> P$33+P$43+P$53+P$63</f>
        <v>8229</v>
      </c>
      <c r="T48">
        <v>10</v>
      </c>
      <c r="U48">
        <v>0</v>
      </c>
      <c r="V48">
        <f t="shared" si="8"/>
        <v>113950</v>
      </c>
      <c r="W48" s="19">
        <f t="shared" si="9"/>
        <v>12.018761714205555</v>
      </c>
      <c r="X48" s="20">
        <f t="shared" si="10"/>
        <v>2.0187617142055547</v>
      </c>
    </row>
    <row r="49" spans="13:24" x14ac:dyDescent="0.25">
      <c r="M49">
        <v>45</v>
      </c>
      <c r="N49" s="12">
        <v>2992</v>
      </c>
      <c r="O49" s="12">
        <v>1559</v>
      </c>
      <c r="P49" s="12">
        <v>1433</v>
      </c>
      <c r="R49" s="16"/>
      <c r="S49" s="16"/>
      <c r="V49">
        <f>SUM(V39:V48)</f>
        <v>948101</v>
      </c>
      <c r="W49">
        <f>SUM(W39:W48)</f>
        <v>100</v>
      </c>
      <c r="X49" s="20">
        <f>SUM(X39:X48)</f>
        <v>16.763066382168144</v>
      </c>
    </row>
    <row r="50" spans="13:24" x14ac:dyDescent="0.25">
      <c r="M50">
        <v>46</v>
      </c>
      <c r="N50" s="12">
        <v>2655</v>
      </c>
      <c r="O50" s="12">
        <v>1390</v>
      </c>
      <c r="P50" s="12">
        <v>1265</v>
      </c>
      <c r="R50" s="16"/>
      <c r="S50" s="16"/>
      <c r="X50" s="20">
        <f>X$49/2</f>
        <v>8.3815331910840722</v>
      </c>
    </row>
    <row r="51" spans="13:24" x14ac:dyDescent="0.25">
      <c r="M51">
        <v>47</v>
      </c>
      <c r="N51" s="12">
        <v>3081</v>
      </c>
      <c r="O51" s="12">
        <v>1660</v>
      </c>
      <c r="P51" s="12">
        <v>1421</v>
      </c>
      <c r="R51" s="16"/>
      <c r="S51" s="16"/>
    </row>
    <row r="52" spans="13:24" x14ac:dyDescent="0.25">
      <c r="M52">
        <v>48</v>
      </c>
      <c r="N52" s="12">
        <v>1914</v>
      </c>
      <c r="O52" s="12">
        <v>947</v>
      </c>
      <c r="P52" s="12">
        <v>967</v>
      </c>
      <c r="R52" s="16"/>
      <c r="S52" s="16"/>
    </row>
    <row r="53" spans="13:24" x14ac:dyDescent="0.25">
      <c r="M53">
        <v>49</v>
      </c>
      <c r="N53" s="12">
        <v>2990</v>
      </c>
      <c r="O53" s="12">
        <v>1467</v>
      </c>
      <c r="P53" s="12">
        <v>1523</v>
      </c>
      <c r="R53" s="16"/>
      <c r="S53" s="16"/>
    </row>
    <row r="54" spans="13:24" x14ac:dyDescent="0.25">
      <c r="M54">
        <v>50</v>
      </c>
      <c r="N54" s="12">
        <v>2509</v>
      </c>
      <c r="O54" s="12">
        <v>1305</v>
      </c>
      <c r="P54" s="12">
        <v>1204</v>
      </c>
      <c r="R54" s="16"/>
      <c r="S54" s="16"/>
    </row>
    <row r="55" spans="13:24" x14ac:dyDescent="0.25">
      <c r="M55">
        <v>51</v>
      </c>
      <c r="N55" s="12">
        <v>2433</v>
      </c>
      <c r="O55" s="12">
        <v>1199</v>
      </c>
      <c r="P55" s="12">
        <v>1234</v>
      </c>
      <c r="R55" s="16"/>
      <c r="S55" s="16"/>
    </row>
    <row r="56" spans="13:24" x14ac:dyDescent="0.25">
      <c r="M56">
        <v>52</v>
      </c>
      <c r="N56" s="12">
        <v>1987</v>
      </c>
      <c r="O56" s="12">
        <v>1103</v>
      </c>
      <c r="P56" s="12">
        <v>884</v>
      </c>
      <c r="R56" s="16"/>
      <c r="S56" s="16"/>
    </row>
    <row r="57" spans="13:24" x14ac:dyDescent="0.25">
      <c r="M57">
        <v>53</v>
      </c>
      <c r="N57" s="12">
        <v>1833</v>
      </c>
      <c r="O57" s="12">
        <v>953</v>
      </c>
      <c r="P57" s="12">
        <v>880</v>
      </c>
      <c r="R57" s="16"/>
      <c r="S57" s="16"/>
    </row>
    <row r="58" spans="13:24" x14ac:dyDescent="0.25">
      <c r="M58">
        <v>54</v>
      </c>
      <c r="N58" s="12">
        <v>2234</v>
      </c>
      <c r="O58" s="12">
        <v>1049</v>
      </c>
      <c r="P58" s="12">
        <v>1185</v>
      </c>
      <c r="R58" s="16"/>
      <c r="S58" s="16"/>
    </row>
    <row r="59" spans="13:24" x14ac:dyDescent="0.25">
      <c r="M59">
        <v>55</v>
      </c>
      <c r="N59" s="12">
        <v>1618</v>
      </c>
      <c r="O59" s="12">
        <v>862</v>
      </c>
      <c r="P59" s="12">
        <v>756</v>
      </c>
      <c r="R59" s="16"/>
      <c r="S59" s="16"/>
    </row>
    <row r="60" spans="13:24" x14ac:dyDescent="0.25">
      <c r="M60">
        <v>56</v>
      </c>
      <c r="N60" s="12">
        <v>1563</v>
      </c>
      <c r="O60" s="12">
        <v>837</v>
      </c>
      <c r="P60" s="12">
        <v>726</v>
      </c>
      <c r="R60" s="16"/>
      <c r="S60" s="16"/>
    </row>
    <row r="61" spans="13:24" x14ac:dyDescent="0.25">
      <c r="M61">
        <v>57</v>
      </c>
      <c r="N61" s="12">
        <v>2705</v>
      </c>
      <c r="O61" s="12">
        <v>1541</v>
      </c>
      <c r="P61" s="12">
        <v>1164</v>
      </c>
      <c r="R61" s="16"/>
      <c r="S61" s="16"/>
    </row>
    <row r="62" spans="13:24" x14ac:dyDescent="0.25">
      <c r="M62">
        <v>58</v>
      </c>
      <c r="N62" s="12">
        <v>1302</v>
      </c>
      <c r="O62" s="12">
        <v>671</v>
      </c>
      <c r="P62" s="12">
        <v>631</v>
      </c>
      <c r="R62" s="16"/>
      <c r="S62" s="16"/>
    </row>
    <row r="63" spans="13:24" x14ac:dyDescent="0.25">
      <c r="M63">
        <v>59</v>
      </c>
      <c r="N63" s="12">
        <v>1983</v>
      </c>
      <c r="O63" s="12">
        <v>977</v>
      </c>
      <c r="P63" s="12">
        <v>1006</v>
      </c>
      <c r="R63" s="16"/>
      <c r="S63" s="16"/>
    </row>
    <row r="64" spans="13:24" x14ac:dyDescent="0.25">
      <c r="M64">
        <v>60</v>
      </c>
      <c r="N64" s="12">
        <v>1784</v>
      </c>
      <c r="O64" s="12">
        <v>923</v>
      </c>
      <c r="P64" s="12">
        <v>861</v>
      </c>
      <c r="R64" s="16"/>
      <c r="S64" s="16"/>
    </row>
    <row r="65" spans="13:19" x14ac:dyDescent="0.25">
      <c r="M65">
        <v>61</v>
      </c>
      <c r="N65" s="12">
        <v>1324</v>
      </c>
      <c r="O65" s="12">
        <v>679</v>
      </c>
      <c r="P65" s="12">
        <v>645</v>
      </c>
      <c r="R65" s="16"/>
      <c r="S65" s="16"/>
    </row>
    <row r="66" spans="13:19" x14ac:dyDescent="0.25">
      <c r="M66">
        <v>62</v>
      </c>
      <c r="N66" s="12">
        <v>1242</v>
      </c>
      <c r="O66" s="12">
        <v>659</v>
      </c>
      <c r="P66" s="12">
        <v>583</v>
      </c>
      <c r="R66" s="16"/>
      <c r="S66" s="16"/>
    </row>
    <row r="67" spans="13:19" x14ac:dyDescent="0.25">
      <c r="M67">
        <v>63</v>
      </c>
      <c r="N67" s="12">
        <v>1243</v>
      </c>
      <c r="O67" s="12">
        <v>670</v>
      </c>
      <c r="P67" s="12">
        <v>573</v>
      </c>
      <c r="R67" s="16"/>
      <c r="S67" s="16"/>
    </row>
    <row r="68" spans="13:19" x14ac:dyDescent="0.25">
      <c r="M68">
        <v>64</v>
      </c>
      <c r="N68" s="12">
        <v>1203</v>
      </c>
      <c r="O68" s="12">
        <v>626</v>
      </c>
      <c r="P68" s="12">
        <v>577</v>
      </c>
      <c r="R68" s="16"/>
      <c r="S68" s="16"/>
    </row>
    <row r="69" spans="13:19" x14ac:dyDescent="0.25">
      <c r="M69">
        <v>65</v>
      </c>
      <c r="N69" s="12">
        <v>1077</v>
      </c>
      <c r="O69" s="12">
        <v>526</v>
      </c>
      <c r="P69" s="12">
        <v>551</v>
      </c>
      <c r="R69" s="16"/>
      <c r="S69" s="16"/>
    </row>
    <row r="70" spans="13:19" x14ac:dyDescent="0.25">
      <c r="M70">
        <v>66</v>
      </c>
      <c r="N70" s="12">
        <v>980</v>
      </c>
      <c r="O70" s="12">
        <v>518</v>
      </c>
      <c r="P70" s="12">
        <v>462</v>
      </c>
      <c r="R70" s="16"/>
      <c r="S70" s="16"/>
    </row>
    <row r="71" spans="13:19" x14ac:dyDescent="0.25">
      <c r="M71">
        <v>67</v>
      </c>
      <c r="N71" s="12">
        <v>1354</v>
      </c>
      <c r="O71" s="12">
        <v>770</v>
      </c>
      <c r="P71" s="12">
        <v>584</v>
      </c>
      <c r="R71" s="16"/>
      <c r="S71" s="16"/>
    </row>
    <row r="72" spans="13:19" x14ac:dyDescent="0.25">
      <c r="M72">
        <v>68</v>
      </c>
      <c r="N72" s="12">
        <v>1083</v>
      </c>
      <c r="O72" s="12">
        <v>568</v>
      </c>
      <c r="P72" s="12">
        <v>515</v>
      </c>
      <c r="R72" s="16"/>
      <c r="S72" s="16"/>
    </row>
    <row r="73" spans="13:19" x14ac:dyDescent="0.25">
      <c r="M73">
        <v>69</v>
      </c>
      <c r="N73" s="12">
        <v>1370</v>
      </c>
      <c r="O73" s="12">
        <v>698</v>
      </c>
      <c r="P73" s="12">
        <v>672</v>
      </c>
      <c r="R73" s="16"/>
      <c r="S73" s="16"/>
    </row>
    <row r="74" spans="13:19" x14ac:dyDescent="0.25">
      <c r="M74" s="18">
        <v>70</v>
      </c>
      <c r="N74" s="12">
        <v>869</v>
      </c>
      <c r="O74" s="12">
        <v>481</v>
      </c>
      <c r="P74" s="12">
        <v>388</v>
      </c>
      <c r="R74" s="16"/>
      <c r="S74" s="16"/>
    </row>
    <row r="75" spans="13:19" x14ac:dyDescent="0.25">
      <c r="M75">
        <v>71</v>
      </c>
      <c r="N75" s="12">
        <v>697</v>
      </c>
      <c r="O75" s="12">
        <v>368</v>
      </c>
      <c r="P75" s="12">
        <v>329</v>
      </c>
      <c r="R75" s="16"/>
      <c r="S75" s="16"/>
    </row>
    <row r="76" spans="13:19" x14ac:dyDescent="0.25">
      <c r="M76">
        <v>72</v>
      </c>
      <c r="N76" s="12">
        <v>974</v>
      </c>
      <c r="O76" s="12">
        <v>548</v>
      </c>
      <c r="P76" s="12">
        <v>426</v>
      </c>
      <c r="R76" s="16"/>
      <c r="S76" s="16"/>
    </row>
    <row r="77" spans="13:19" x14ac:dyDescent="0.25">
      <c r="M77">
        <v>73</v>
      </c>
      <c r="N77" s="12">
        <v>558</v>
      </c>
      <c r="O77" s="12">
        <v>308</v>
      </c>
      <c r="P77" s="12">
        <v>250</v>
      </c>
      <c r="R77" s="16"/>
      <c r="S77" s="16"/>
    </row>
    <row r="78" spans="13:19" x14ac:dyDescent="0.25">
      <c r="M78">
        <v>74</v>
      </c>
      <c r="N78" s="12">
        <v>472</v>
      </c>
      <c r="O78" s="12">
        <v>251</v>
      </c>
      <c r="P78" s="12">
        <v>221</v>
      </c>
      <c r="R78" s="16"/>
      <c r="S78" s="16"/>
    </row>
    <row r="79" spans="13:19" x14ac:dyDescent="0.25">
      <c r="M79">
        <v>75</v>
      </c>
      <c r="N79" s="12">
        <v>561</v>
      </c>
      <c r="O79" s="12">
        <v>312</v>
      </c>
      <c r="P79" s="12">
        <v>249</v>
      </c>
      <c r="R79" s="16"/>
      <c r="S79" s="16"/>
    </row>
    <row r="80" spans="13:19" x14ac:dyDescent="0.25">
      <c r="M80">
        <v>76</v>
      </c>
      <c r="N80" s="12">
        <v>443</v>
      </c>
      <c r="O80" s="12">
        <v>288</v>
      </c>
      <c r="P80" s="12">
        <v>155</v>
      </c>
      <c r="R80" s="16"/>
      <c r="S80" s="16"/>
    </row>
    <row r="81" spans="13:19" x14ac:dyDescent="0.25">
      <c r="M81">
        <v>77</v>
      </c>
      <c r="N81" s="12">
        <v>448</v>
      </c>
      <c r="O81" s="12">
        <v>280</v>
      </c>
      <c r="P81" s="12">
        <v>168</v>
      </c>
      <c r="R81" s="16"/>
      <c r="S81" s="16"/>
    </row>
    <row r="82" spans="13:19" x14ac:dyDescent="0.25">
      <c r="M82">
        <v>78</v>
      </c>
      <c r="N82" s="12">
        <v>378</v>
      </c>
      <c r="O82" s="12">
        <v>225</v>
      </c>
      <c r="P82" s="12">
        <v>153</v>
      </c>
      <c r="R82" s="16"/>
      <c r="S82" s="16"/>
    </row>
    <row r="83" spans="13:19" x14ac:dyDescent="0.25">
      <c r="M83">
        <v>79</v>
      </c>
      <c r="N83" s="12">
        <v>597</v>
      </c>
      <c r="O83" s="12">
        <v>336</v>
      </c>
      <c r="P83" s="12">
        <v>261</v>
      </c>
      <c r="R83" s="16"/>
      <c r="S83" s="16"/>
    </row>
    <row r="84" spans="13:19" x14ac:dyDescent="0.25">
      <c r="M84">
        <v>80</v>
      </c>
      <c r="N84" s="12">
        <v>364</v>
      </c>
      <c r="O84" s="12">
        <v>216</v>
      </c>
      <c r="P84" s="12">
        <v>148</v>
      </c>
      <c r="R84" s="16"/>
      <c r="S84" s="16"/>
    </row>
    <row r="85" spans="13:19" x14ac:dyDescent="0.25">
      <c r="M85">
        <v>81</v>
      </c>
      <c r="N85" s="12">
        <v>259</v>
      </c>
      <c r="O85" s="12">
        <v>158</v>
      </c>
      <c r="P85" s="12">
        <v>101</v>
      </c>
      <c r="R85" s="16"/>
      <c r="S85" s="16"/>
    </row>
    <row r="86" spans="13:19" x14ac:dyDescent="0.25">
      <c r="M86">
        <v>82</v>
      </c>
      <c r="N86" s="12">
        <v>186</v>
      </c>
      <c r="O86" s="12">
        <v>122</v>
      </c>
      <c r="P86" s="12">
        <v>64</v>
      </c>
      <c r="R86" s="16"/>
      <c r="S86" s="16"/>
    </row>
    <row r="87" spans="13:19" x14ac:dyDescent="0.25">
      <c r="M87">
        <v>83</v>
      </c>
      <c r="N87" s="12">
        <v>143</v>
      </c>
      <c r="O87" s="12">
        <v>87</v>
      </c>
      <c r="P87" s="12">
        <v>56</v>
      </c>
      <c r="R87" s="16"/>
      <c r="S87" s="16"/>
    </row>
    <row r="88" spans="13:19" x14ac:dyDescent="0.25">
      <c r="M88">
        <v>84</v>
      </c>
      <c r="N88" s="12">
        <v>160</v>
      </c>
      <c r="O88" s="12">
        <v>93</v>
      </c>
      <c r="P88" s="12">
        <v>67</v>
      </c>
      <c r="R88" s="16"/>
      <c r="S88" s="16"/>
    </row>
    <row r="89" spans="13:19" x14ac:dyDescent="0.25">
      <c r="M89">
        <v>85</v>
      </c>
      <c r="N89" s="12">
        <v>165</v>
      </c>
      <c r="O89" s="12">
        <v>112</v>
      </c>
      <c r="P89" s="12">
        <v>53</v>
      </c>
      <c r="R89" s="16"/>
      <c r="S89" s="16"/>
    </row>
    <row r="90" spans="13:19" x14ac:dyDescent="0.25">
      <c r="M90">
        <v>86</v>
      </c>
      <c r="N90" s="12">
        <v>93</v>
      </c>
      <c r="O90" s="12">
        <v>63</v>
      </c>
      <c r="P90" s="12">
        <v>30</v>
      </c>
      <c r="R90" s="16"/>
      <c r="S90" s="16"/>
    </row>
    <row r="91" spans="13:19" x14ac:dyDescent="0.25">
      <c r="M91">
        <v>87</v>
      </c>
      <c r="N91" s="12">
        <v>139</v>
      </c>
      <c r="O91" s="12">
        <v>90</v>
      </c>
      <c r="P91" s="12">
        <v>49</v>
      </c>
      <c r="R91" s="16"/>
      <c r="S91" s="16"/>
    </row>
    <row r="92" spans="13:19" x14ac:dyDescent="0.25">
      <c r="M92">
        <v>88</v>
      </c>
      <c r="N92" s="12">
        <v>75</v>
      </c>
      <c r="O92" s="12">
        <v>44</v>
      </c>
      <c r="P92" s="12">
        <v>31</v>
      </c>
      <c r="R92" s="16"/>
      <c r="S92" s="16"/>
    </row>
    <row r="93" spans="13:19" x14ac:dyDescent="0.25">
      <c r="M93">
        <v>89</v>
      </c>
      <c r="N93" s="12">
        <v>145</v>
      </c>
      <c r="O93" s="12">
        <v>93</v>
      </c>
      <c r="P93" s="12">
        <v>52</v>
      </c>
      <c r="R93" s="16"/>
      <c r="S93" s="16"/>
    </row>
    <row r="94" spans="13:19" x14ac:dyDescent="0.25">
      <c r="M94">
        <v>90</v>
      </c>
      <c r="N94" s="12">
        <v>73</v>
      </c>
      <c r="O94" s="12">
        <v>50</v>
      </c>
      <c r="P94" s="12">
        <v>23</v>
      </c>
      <c r="R94" s="16"/>
      <c r="S94" s="16"/>
    </row>
    <row r="95" spans="13:19" x14ac:dyDescent="0.25">
      <c r="M95">
        <v>91</v>
      </c>
      <c r="N95" s="12">
        <v>38</v>
      </c>
      <c r="O95" s="12">
        <v>26</v>
      </c>
      <c r="P95" s="12">
        <v>12</v>
      </c>
      <c r="R95" s="16"/>
      <c r="S95" s="16"/>
    </row>
    <row r="96" spans="13:19" x14ac:dyDescent="0.25">
      <c r="M96">
        <v>92</v>
      </c>
      <c r="N96" s="12">
        <v>39</v>
      </c>
      <c r="O96" s="12">
        <v>30</v>
      </c>
      <c r="P96" s="12">
        <v>9</v>
      </c>
      <c r="R96" s="16"/>
      <c r="S96" s="16"/>
    </row>
    <row r="97" spans="13:19" x14ac:dyDescent="0.25">
      <c r="M97">
        <v>93</v>
      </c>
      <c r="N97" s="12">
        <v>34</v>
      </c>
      <c r="O97" s="12">
        <v>20</v>
      </c>
      <c r="P97" s="12">
        <v>14</v>
      </c>
      <c r="R97" s="16"/>
      <c r="S97" s="16"/>
    </row>
    <row r="98" spans="13:19" x14ac:dyDescent="0.25">
      <c r="M98">
        <v>94</v>
      </c>
      <c r="N98" s="12">
        <v>28</v>
      </c>
      <c r="O98" s="12">
        <v>23</v>
      </c>
      <c r="P98" s="12">
        <v>5</v>
      </c>
      <c r="R98" s="16"/>
      <c r="S98" s="16"/>
    </row>
    <row r="99" spans="13:19" x14ac:dyDescent="0.25">
      <c r="M99">
        <v>95</v>
      </c>
      <c r="N99" s="12">
        <v>32</v>
      </c>
      <c r="O99" s="12">
        <v>25</v>
      </c>
      <c r="P99" s="12">
        <v>7</v>
      </c>
      <c r="R99" s="16"/>
      <c r="S99" s="16"/>
    </row>
    <row r="100" spans="13:19" x14ac:dyDescent="0.25">
      <c r="M100">
        <v>96</v>
      </c>
      <c r="N100" s="12">
        <v>18</v>
      </c>
      <c r="O100" s="12">
        <v>16</v>
      </c>
      <c r="P100" s="12">
        <v>2</v>
      </c>
      <c r="R100" s="16"/>
      <c r="S100" s="16"/>
    </row>
    <row r="101" spans="13:19" x14ac:dyDescent="0.25">
      <c r="M101">
        <v>97</v>
      </c>
      <c r="N101" s="12">
        <v>37</v>
      </c>
      <c r="O101" s="12">
        <v>29</v>
      </c>
      <c r="P101" s="12">
        <v>8</v>
      </c>
      <c r="R101" s="16"/>
      <c r="S101" s="16"/>
    </row>
    <row r="102" spans="13:19" x14ac:dyDescent="0.25">
      <c r="M102">
        <v>98</v>
      </c>
      <c r="N102" s="12">
        <v>42</v>
      </c>
      <c r="O102" s="12">
        <v>30</v>
      </c>
      <c r="P102" s="12">
        <v>12</v>
      </c>
      <c r="R102" s="16"/>
      <c r="S102" s="16"/>
    </row>
    <row r="103" spans="13:19" x14ac:dyDescent="0.25">
      <c r="M103">
        <v>99</v>
      </c>
      <c r="N103">
        <v>119</v>
      </c>
      <c r="O103">
        <v>91</v>
      </c>
      <c r="P103">
        <v>28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A14" workbookViewId="0">
      <selection sqref="A1:H15"/>
    </sheetView>
  </sheetViews>
  <sheetFormatPr defaultRowHeight="13.2" x14ac:dyDescent="0.25"/>
  <sheetData>
    <row r="1" spans="1:24" x14ac:dyDescent="0.25">
      <c r="A1" t="s">
        <v>281</v>
      </c>
      <c r="I1" s="1"/>
      <c r="J1" s="1"/>
      <c r="K1" s="1"/>
      <c r="M1" t="s">
        <v>280</v>
      </c>
      <c r="N1" s="12"/>
      <c r="O1" s="12"/>
      <c r="P1" s="12"/>
      <c r="Q1" s="14" t="s">
        <v>1</v>
      </c>
      <c r="R1" s="15">
        <f>X16</f>
        <v>8.0220587744086167</v>
      </c>
      <c r="S1" s="21" t="s">
        <v>125</v>
      </c>
      <c r="T1" s="22"/>
      <c r="U1" s="22"/>
    </row>
    <row r="2" spans="1:24" x14ac:dyDescent="0.25">
      <c r="A2" t="s">
        <v>91</v>
      </c>
      <c r="B2" t="s">
        <v>1</v>
      </c>
      <c r="E2" t="s">
        <v>2</v>
      </c>
      <c r="I2" s="1"/>
      <c r="J2" s="1"/>
      <c r="K2" s="1"/>
      <c r="M2" t="s">
        <v>35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131744</v>
      </c>
      <c r="O3" s="12">
        <v>67821</v>
      </c>
      <c r="P3" s="12">
        <v>63923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131960</v>
      </c>
      <c r="C4">
        <v>67939</v>
      </c>
      <c r="D4">
        <v>64021</v>
      </c>
      <c r="E4">
        <v>80652</v>
      </c>
      <c r="F4">
        <v>43193</v>
      </c>
      <c r="G4">
        <v>37459</v>
      </c>
      <c r="I4" s="1"/>
      <c r="J4" s="1"/>
      <c r="K4" s="1"/>
      <c r="M4" s="18" t="s">
        <v>168</v>
      </c>
      <c r="N4" s="12">
        <v>4650</v>
      </c>
      <c r="O4" s="12">
        <v>2427</v>
      </c>
      <c r="P4" s="12">
        <v>2223</v>
      </c>
      <c r="R4" s="16"/>
      <c r="S4" s="16"/>
    </row>
    <row r="5" spans="1:24" x14ac:dyDescent="0.25">
      <c r="A5" t="s">
        <v>98</v>
      </c>
      <c r="B5">
        <v>22158</v>
      </c>
      <c r="C5">
        <v>11482</v>
      </c>
      <c r="D5">
        <v>10676</v>
      </c>
      <c r="E5">
        <v>22091</v>
      </c>
      <c r="F5">
        <v>11448</v>
      </c>
      <c r="G5">
        <v>10643</v>
      </c>
      <c r="I5" s="1"/>
      <c r="J5" s="1"/>
      <c r="K5" s="1"/>
      <c r="M5" t="s">
        <v>169</v>
      </c>
      <c r="N5" s="12">
        <v>4645</v>
      </c>
      <c r="O5" s="12">
        <v>2431</v>
      </c>
      <c r="P5" s="12">
        <v>2214</v>
      </c>
      <c r="R5" s="16">
        <f>N$24+N$34+N$44+N$54</f>
        <v>6938</v>
      </c>
      <c r="S5" s="16">
        <f xml:space="preserve"> N$34+N$44+N$54+N$64</f>
        <v>4878</v>
      </c>
      <c r="T5">
        <v>1</v>
      </c>
      <c r="U5">
        <v>9</v>
      </c>
      <c r="V5">
        <f>R5*T5+S5*U5</f>
        <v>50840</v>
      </c>
      <c r="W5" s="19">
        <f>(V5/V$15)*100</f>
        <v>8.4908244316625581</v>
      </c>
      <c r="X5" s="20">
        <f>ABS(W5-10)</f>
        <v>1.5091755683374419</v>
      </c>
    </row>
    <row r="6" spans="1:24" x14ac:dyDescent="0.25">
      <c r="A6" t="s">
        <v>6</v>
      </c>
      <c r="B6">
        <v>19730</v>
      </c>
      <c r="C6">
        <v>10394</v>
      </c>
      <c r="D6">
        <v>9336</v>
      </c>
      <c r="E6">
        <v>19629</v>
      </c>
      <c r="F6">
        <v>10336</v>
      </c>
      <c r="G6">
        <v>9293</v>
      </c>
      <c r="I6" s="1"/>
      <c r="J6" s="1"/>
      <c r="K6" s="1"/>
      <c r="M6" t="s">
        <v>170</v>
      </c>
      <c r="N6" s="12">
        <v>4451</v>
      </c>
      <c r="O6" s="12">
        <v>2289</v>
      </c>
      <c r="P6" s="12">
        <v>2162</v>
      </c>
      <c r="R6" s="16">
        <f>N$25+N$35+N$45+N$55</f>
        <v>5390</v>
      </c>
      <c r="S6" s="16">
        <f xml:space="preserve"> N$35+N$45+N$55+N$65</f>
        <v>3565</v>
      </c>
      <c r="T6">
        <v>2</v>
      </c>
      <c r="U6">
        <v>8</v>
      </c>
      <c r="V6">
        <f t="shared" ref="V6:V14" si="0">R6*T6+S6*U6</f>
        <v>39300</v>
      </c>
      <c r="W6" s="19">
        <f t="shared" ref="W6:W14" si="1">(V6/V$15)*100</f>
        <v>6.5635208529570912</v>
      </c>
      <c r="X6" s="20">
        <f t="shared" ref="X6:X14" si="2">ABS(W6-10)</f>
        <v>3.4364791470429088</v>
      </c>
    </row>
    <row r="7" spans="1:24" x14ac:dyDescent="0.25">
      <c r="A7" t="s">
        <v>7</v>
      </c>
      <c r="B7">
        <v>16003</v>
      </c>
      <c r="C7">
        <v>8309</v>
      </c>
      <c r="D7">
        <v>7694</v>
      </c>
      <c r="E7">
        <v>15905</v>
      </c>
      <c r="F7">
        <v>8255</v>
      </c>
      <c r="G7">
        <v>7650</v>
      </c>
      <c r="H7" s="2"/>
      <c r="I7" s="1"/>
      <c r="J7" s="1"/>
      <c r="K7" s="1"/>
      <c r="M7" t="s">
        <v>171</v>
      </c>
      <c r="N7" s="12">
        <v>4254</v>
      </c>
      <c r="O7" s="12">
        <v>2176</v>
      </c>
      <c r="P7" s="12">
        <v>2078</v>
      </c>
      <c r="R7" s="16">
        <f>N$26+N$36+N$46+N$56</f>
        <v>5400</v>
      </c>
      <c r="S7" s="16">
        <f xml:space="preserve"> N$36+N$46+N$56+N$66</f>
        <v>3608</v>
      </c>
      <c r="T7">
        <v>3</v>
      </c>
      <c r="U7">
        <v>7</v>
      </c>
      <c r="V7">
        <f t="shared" si="0"/>
        <v>41456</v>
      </c>
      <c r="W7" s="19">
        <f t="shared" si="1"/>
        <v>6.9235959409717358</v>
      </c>
      <c r="X7" s="20">
        <f t="shared" si="2"/>
        <v>3.0764040590282642</v>
      </c>
    </row>
    <row r="8" spans="1:24" x14ac:dyDescent="0.25">
      <c r="A8" s="3" t="s">
        <v>8</v>
      </c>
      <c r="B8" s="3">
        <v>12745</v>
      </c>
      <c r="C8" s="3">
        <v>6443</v>
      </c>
      <c r="D8" s="3">
        <v>6302</v>
      </c>
      <c r="E8" s="4">
        <v>11711</v>
      </c>
      <c r="F8" s="4">
        <v>6206</v>
      </c>
      <c r="G8" s="4">
        <v>5505</v>
      </c>
      <c r="H8" s="5"/>
      <c r="I8" s="6">
        <f t="shared" ref="I8:K15" si="3">E8/B8*100</f>
        <v>91.887014515496261</v>
      </c>
      <c r="J8" s="6">
        <f t="shared" si="3"/>
        <v>96.321589321744526</v>
      </c>
      <c r="K8" s="6">
        <f t="shared" si="3"/>
        <v>87.353221199619171</v>
      </c>
      <c r="M8" t="s">
        <v>172</v>
      </c>
      <c r="N8" s="12">
        <v>4158</v>
      </c>
      <c r="O8" s="12">
        <v>2159</v>
      </c>
      <c r="P8" s="12">
        <v>1999</v>
      </c>
      <c r="R8" s="16">
        <f>N$17+N$27+N$37+N$47</f>
        <v>7635</v>
      </c>
      <c r="S8" s="16">
        <f xml:space="preserve"> N$27+ N$37+N$47+N$57</f>
        <v>5035</v>
      </c>
      <c r="T8">
        <v>4</v>
      </c>
      <c r="U8">
        <v>6</v>
      </c>
      <c r="V8">
        <f t="shared" si="0"/>
        <v>60750</v>
      </c>
      <c r="W8" s="19">
        <f t="shared" si="1"/>
        <v>10.145900555143596</v>
      </c>
      <c r="X8" s="20">
        <f t="shared" si="2"/>
        <v>0.14590055514359612</v>
      </c>
    </row>
    <row r="9" spans="1:24" x14ac:dyDescent="0.25">
      <c r="A9" s="3" t="s">
        <v>10</v>
      </c>
      <c r="B9" s="3">
        <v>11696</v>
      </c>
      <c r="C9" s="3">
        <v>5683</v>
      </c>
      <c r="D9" s="3">
        <v>6013</v>
      </c>
      <c r="E9" s="4">
        <v>6466</v>
      </c>
      <c r="F9" s="4">
        <v>3935</v>
      </c>
      <c r="G9" s="4">
        <v>2531</v>
      </c>
      <c r="H9" s="5"/>
      <c r="I9" s="6">
        <f t="shared" si="3"/>
        <v>55.283857729138163</v>
      </c>
      <c r="J9" s="6">
        <f t="shared" si="3"/>
        <v>69.241597747668479</v>
      </c>
      <c r="K9" s="6">
        <f t="shared" si="3"/>
        <v>42.092133710294362</v>
      </c>
      <c r="M9" t="s">
        <v>173</v>
      </c>
      <c r="N9" s="12">
        <v>3996</v>
      </c>
      <c r="O9" s="12">
        <v>2094</v>
      </c>
      <c r="P9" s="12">
        <v>1902</v>
      </c>
      <c r="R9" s="16">
        <f>N$18+N$28+N$38+N$48</f>
        <v>8228</v>
      </c>
      <c r="S9" s="16">
        <f xml:space="preserve"> N$28+N$38+N$48+N$58</f>
        <v>5790</v>
      </c>
      <c r="T9">
        <v>5</v>
      </c>
      <c r="U9">
        <v>5</v>
      </c>
      <c r="V9">
        <f t="shared" si="0"/>
        <v>70090</v>
      </c>
      <c r="W9" s="19">
        <f t="shared" si="1"/>
        <v>11.705780574650447</v>
      </c>
      <c r="X9" s="20">
        <f t="shared" si="2"/>
        <v>1.7057805746504471</v>
      </c>
    </row>
    <row r="10" spans="1:24" x14ac:dyDescent="0.25">
      <c r="A10" s="3" t="s">
        <v>11</v>
      </c>
      <c r="B10" s="3">
        <v>10673</v>
      </c>
      <c r="C10" s="3">
        <v>5160</v>
      </c>
      <c r="D10" s="3">
        <v>5513</v>
      </c>
      <c r="E10" s="4">
        <v>2508</v>
      </c>
      <c r="F10" s="4">
        <v>1559</v>
      </c>
      <c r="G10" s="4">
        <v>949</v>
      </c>
      <c r="H10" s="5"/>
      <c r="I10" s="6">
        <f t="shared" si="3"/>
        <v>23.49854773728099</v>
      </c>
      <c r="J10" s="6">
        <f t="shared" si="3"/>
        <v>30.213178294573645</v>
      </c>
      <c r="K10" s="6">
        <f t="shared" si="3"/>
        <v>17.213858153455469</v>
      </c>
      <c r="M10" t="s">
        <v>174</v>
      </c>
      <c r="N10" s="12">
        <v>3728</v>
      </c>
      <c r="O10" s="12">
        <v>1957</v>
      </c>
      <c r="P10" s="12">
        <v>1771</v>
      </c>
      <c r="R10" s="16">
        <f>N$19+N$29+N$39+N$49</f>
        <v>7714</v>
      </c>
      <c r="S10" s="16">
        <f xml:space="preserve"> N$29+N$39+N$49+N$59</f>
        <v>5567</v>
      </c>
      <c r="T10">
        <v>6</v>
      </c>
      <c r="U10">
        <v>4</v>
      </c>
      <c r="V10">
        <f t="shared" si="0"/>
        <v>68552</v>
      </c>
      <c r="W10" s="19">
        <f t="shared" si="1"/>
        <v>11.44891810462887</v>
      </c>
      <c r="X10" s="20">
        <f t="shared" si="2"/>
        <v>1.4489181046288699</v>
      </c>
    </row>
    <row r="11" spans="1:24" x14ac:dyDescent="0.25">
      <c r="A11" s="3" t="s">
        <v>12</v>
      </c>
      <c r="B11" s="3">
        <v>8414</v>
      </c>
      <c r="C11" s="3">
        <v>4010</v>
      </c>
      <c r="D11" s="3">
        <v>4404</v>
      </c>
      <c r="E11" s="4">
        <v>823</v>
      </c>
      <c r="F11" s="4">
        <v>514</v>
      </c>
      <c r="G11" s="4">
        <v>309</v>
      </c>
      <c r="H11" s="5"/>
      <c r="I11" s="6">
        <f t="shared" si="3"/>
        <v>9.7813168528642738</v>
      </c>
      <c r="J11" s="6">
        <f t="shared" si="3"/>
        <v>12.817955112219451</v>
      </c>
      <c r="K11" s="6">
        <f t="shared" si="3"/>
        <v>7.016348773841961</v>
      </c>
      <c r="M11" t="s">
        <v>175</v>
      </c>
      <c r="N11" s="12">
        <v>3434</v>
      </c>
      <c r="O11" s="12">
        <v>1636</v>
      </c>
      <c r="P11" s="12">
        <v>1798</v>
      </c>
      <c r="R11" s="16">
        <f>N$20+N$30+N$40+N$50</f>
        <v>7468</v>
      </c>
      <c r="S11" s="16">
        <f xml:space="preserve"> N$30+N$40+N$50+N$60</f>
        <v>5296</v>
      </c>
      <c r="T11">
        <v>7</v>
      </c>
      <c r="U11">
        <v>3</v>
      </c>
      <c r="V11">
        <f t="shared" si="0"/>
        <v>68164</v>
      </c>
      <c r="W11" s="19">
        <f t="shared" si="1"/>
        <v>11.384117949642931</v>
      </c>
      <c r="X11" s="20">
        <f t="shared" si="2"/>
        <v>1.3841179496429312</v>
      </c>
    </row>
    <row r="12" spans="1:24" x14ac:dyDescent="0.25">
      <c r="A12" s="3" t="s">
        <v>13</v>
      </c>
      <c r="B12" s="3">
        <v>7451</v>
      </c>
      <c r="C12" s="3">
        <v>3880</v>
      </c>
      <c r="D12" s="3">
        <v>3571</v>
      </c>
      <c r="E12" s="4">
        <v>448</v>
      </c>
      <c r="F12" s="4">
        <v>266</v>
      </c>
      <c r="G12" s="4">
        <v>182</v>
      </c>
      <c r="H12" s="5"/>
      <c r="I12" s="6">
        <f t="shared" si="3"/>
        <v>6.0126157562743252</v>
      </c>
      <c r="J12" s="6">
        <f t="shared" si="3"/>
        <v>6.855670103092784</v>
      </c>
      <c r="K12" s="6">
        <f t="shared" si="3"/>
        <v>5.0966115933912075</v>
      </c>
      <c r="M12" t="s">
        <v>176</v>
      </c>
      <c r="N12" s="12">
        <v>4533</v>
      </c>
      <c r="O12" s="12">
        <v>2442</v>
      </c>
      <c r="P12" s="12">
        <v>2091</v>
      </c>
      <c r="R12" s="16">
        <f>N$21+N$31+N$41+N$51</f>
        <v>6664</v>
      </c>
      <c r="S12" s="16">
        <f xml:space="preserve"> N$31+N$41+N$51+N$61</f>
        <v>4641</v>
      </c>
      <c r="T12">
        <v>8</v>
      </c>
      <c r="U12">
        <v>2</v>
      </c>
      <c r="V12">
        <f t="shared" si="0"/>
        <v>62594</v>
      </c>
      <c r="W12" s="19">
        <f t="shared" si="1"/>
        <v>10.453868302035527</v>
      </c>
      <c r="X12" s="20">
        <f t="shared" si="2"/>
        <v>0.45386830203552719</v>
      </c>
    </row>
    <row r="13" spans="1:24" x14ac:dyDescent="0.25">
      <c r="A13" s="3" t="s">
        <v>14</v>
      </c>
      <c r="B13" s="3">
        <v>5412</v>
      </c>
      <c r="C13" s="3">
        <v>2784</v>
      </c>
      <c r="D13" s="3">
        <v>2628</v>
      </c>
      <c r="E13" s="4">
        <v>286</v>
      </c>
      <c r="F13" s="4">
        <v>185</v>
      </c>
      <c r="G13" s="4">
        <v>101</v>
      </c>
      <c r="H13" s="5"/>
      <c r="I13" s="6">
        <f t="shared" si="3"/>
        <v>5.2845528455284558</v>
      </c>
      <c r="J13" s="6">
        <f t="shared" si="3"/>
        <v>6.6451149425287364</v>
      </c>
      <c r="K13" s="6">
        <f t="shared" si="3"/>
        <v>3.8432267884322675</v>
      </c>
      <c r="M13" t="s">
        <v>177</v>
      </c>
      <c r="N13" s="12">
        <v>4039</v>
      </c>
      <c r="O13" s="12">
        <v>2265</v>
      </c>
      <c r="P13" s="12">
        <v>1774</v>
      </c>
      <c r="R13" s="16">
        <f>N$22+N$32+N$42+N$52</f>
        <v>6544</v>
      </c>
      <c r="S13" s="16">
        <f xml:space="preserve"> N$32+N$42+N$52+N$62</f>
        <v>4772</v>
      </c>
      <c r="T13">
        <v>9</v>
      </c>
      <c r="U13">
        <v>1</v>
      </c>
      <c r="V13">
        <f t="shared" si="0"/>
        <v>63668</v>
      </c>
      <c r="W13" s="19">
        <f t="shared" si="1"/>
        <v>10.633237803207942</v>
      </c>
      <c r="X13" s="20">
        <f t="shared" si="2"/>
        <v>0.63323780320794221</v>
      </c>
    </row>
    <row r="14" spans="1:24" x14ac:dyDescent="0.25">
      <c r="A14" s="3" t="s">
        <v>15</v>
      </c>
      <c r="B14" s="3">
        <v>4856</v>
      </c>
      <c r="C14" s="3">
        <v>2716</v>
      </c>
      <c r="D14" s="3">
        <v>2140</v>
      </c>
      <c r="E14" s="4">
        <v>210</v>
      </c>
      <c r="F14" s="4">
        <v>145</v>
      </c>
      <c r="G14" s="4">
        <v>65</v>
      </c>
      <c r="H14" s="5"/>
      <c r="I14" s="6">
        <f t="shared" si="3"/>
        <v>4.3245469522240532</v>
      </c>
      <c r="J14" s="6">
        <f t="shared" si="3"/>
        <v>5.3387334315169364</v>
      </c>
      <c r="K14" s="6">
        <f t="shared" si="3"/>
        <v>3.0373831775700935</v>
      </c>
      <c r="M14" t="s">
        <v>178</v>
      </c>
      <c r="N14" s="12">
        <v>3348</v>
      </c>
      <c r="O14" s="12">
        <v>1758</v>
      </c>
      <c r="P14" s="12">
        <v>1590</v>
      </c>
      <c r="R14" s="16">
        <f>N$23+N$33+N$43+N$53</f>
        <v>7335</v>
      </c>
      <c r="S14" s="16">
        <f xml:space="preserve"> N$33+N$43+N$53+N$63</f>
        <v>5338</v>
      </c>
      <c r="T14">
        <v>10</v>
      </c>
      <c r="U14">
        <v>0</v>
      </c>
      <c r="V14">
        <f t="shared" si="0"/>
        <v>73350</v>
      </c>
      <c r="W14" s="19">
        <f t="shared" si="1"/>
        <v>12.250235485099305</v>
      </c>
      <c r="X14" s="20">
        <f t="shared" si="2"/>
        <v>2.2502354850993047</v>
      </c>
    </row>
    <row r="15" spans="1:24" x14ac:dyDescent="0.25">
      <c r="A15" s="3" t="s">
        <v>16</v>
      </c>
      <c r="B15" s="3">
        <v>3031</v>
      </c>
      <c r="C15" s="3">
        <v>1625</v>
      </c>
      <c r="D15" s="3">
        <v>1406</v>
      </c>
      <c r="E15" s="4">
        <v>117</v>
      </c>
      <c r="F15" s="4">
        <v>76</v>
      </c>
      <c r="G15" s="4">
        <v>41</v>
      </c>
      <c r="H15" s="5"/>
      <c r="I15" s="6">
        <f t="shared" si="3"/>
        <v>3.860112174199934</v>
      </c>
      <c r="J15" s="6">
        <f t="shared" si="3"/>
        <v>4.6769230769230772</v>
      </c>
      <c r="K15" s="6">
        <f t="shared" si="3"/>
        <v>2.9160739687055477</v>
      </c>
      <c r="M15" t="s">
        <v>179</v>
      </c>
      <c r="N15" s="12">
        <v>3325</v>
      </c>
      <c r="O15" s="12">
        <v>1709</v>
      </c>
      <c r="P15" s="12">
        <v>1616</v>
      </c>
      <c r="R15" s="16"/>
      <c r="S15" s="16"/>
      <c r="V15">
        <f>SUM(V5:V14)</f>
        <v>598764</v>
      </c>
      <c r="W15">
        <f>SUM(W5:W14)</f>
        <v>100.00000000000001</v>
      </c>
      <c r="X15" s="20">
        <f>SUM(X5:X14)</f>
        <v>16.044117548817233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980.36226194403275</v>
      </c>
      <c r="J16" s="6">
        <f>SUM(J8:J14)*5</f>
        <v>1137.169194766723</v>
      </c>
      <c r="K16" s="6">
        <f>SUM(K8:K14)*5</f>
        <v>828.26391698302268</v>
      </c>
      <c r="M16" t="s">
        <v>180</v>
      </c>
      <c r="N16" s="12">
        <v>3217</v>
      </c>
      <c r="O16" s="12">
        <v>1684</v>
      </c>
      <c r="P16" s="12">
        <v>1533</v>
      </c>
      <c r="R16" s="16"/>
      <c r="S16" s="16"/>
      <c r="X16" s="20">
        <f>X$15/2</f>
        <v>8.0220587744086167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181</v>
      </c>
      <c r="N17" s="12">
        <v>3136</v>
      </c>
      <c r="O17" s="12">
        <v>1632</v>
      </c>
      <c r="P17" s="12">
        <v>1504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2480.362261944033</v>
      </c>
      <c r="J18" s="6">
        <f>J16+1500</f>
        <v>2637.1691947667232</v>
      </c>
      <c r="K18" s="6">
        <f>K16+1500</f>
        <v>2328.2639169830227</v>
      </c>
      <c r="M18" t="s">
        <v>182</v>
      </c>
      <c r="N18" s="12">
        <v>2977</v>
      </c>
      <c r="O18" s="12">
        <v>1526</v>
      </c>
      <c r="P18" s="12">
        <v>1451</v>
      </c>
      <c r="Q18" s="3" t="s">
        <v>161</v>
      </c>
      <c r="R18" s="15">
        <f>X33</f>
        <v>7.7329567041643967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183</v>
      </c>
      <c r="N19" s="12">
        <v>2625</v>
      </c>
      <c r="O19" s="12">
        <v>1331</v>
      </c>
      <c r="P19" s="12">
        <v>1294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4.3245469522240532</v>
      </c>
      <c r="J20" s="6">
        <f t="shared" si="4"/>
        <v>5.3387334315169364</v>
      </c>
      <c r="K20" s="6">
        <f t="shared" si="4"/>
        <v>3.0373831775700935</v>
      </c>
      <c r="M20" t="s">
        <v>184</v>
      </c>
      <c r="N20" s="12">
        <v>2666</v>
      </c>
      <c r="O20" s="12">
        <v>1377</v>
      </c>
      <c r="P20" s="12">
        <v>1289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3.860112174199934</v>
      </c>
      <c r="J21" s="6">
        <f t="shared" si="4"/>
        <v>4.6769230769230772</v>
      </c>
      <c r="K21" s="6">
        <f t="shared" si="4"/>
        <v>2.9160739687055477</v>
      </c>
      <c r="M21" t="s">
        <v>185</v>
      </c>
      <c r="N21" s="12">
        <v>2470</v>
      </c>
      <c r="O21" s="12">
        <v>1248</v>
      </c>
      <c r="P21" s="12">
        <v>1222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4.0923295632119938</v>
      </c>
      <c r="J22" s="8">
        <f>(J20+J21)/2</f>
        <v>5.0078282542200068</v>
      </c>
      <c r="K22" s="8">
        <f>(K20+K21)/2</f>
        <v>2.9767285731378204</v>
      </c>
      <c r="M22" t="s">
        <v>186</v>
      </c>
      <c r="N22" s="12">
        <v>2364</v>
      </c>
      <c r="O22" s="12">
        <v>1197</v>
      </c>
      <c r="P22" s="12">
        <v>1167</v>
      </c>
      <c r="R22" s="16">
        <f>O$24+O$34+O$44+O$54</f>
        <v>3447</v>
      </c>
      <c r="S22" s="16">
        <f xml:space="preserve"> O$34+O$44+O$54+O$64</f>
        <v>2449</v>
      </c>
      <c r="T22">
        <v>1</v>
      </c>
      <c r="U22">
        <v>9</v>
      </c>
      <c r="V22">
        <f>R22*T22+S22*U22</f>
        <v>25488</v>
      </c>
      <c r="W22" s="19">
        <f>(V22/V$32)*100</f>
        <v>8.4206353139402346</v>
      </c>
      <c r="X22" s="20">
        <f>ABS(W22-10)</f>
        <v>1.5793646860597654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187</v>
      </c>
      <c r="N23" s="12">
        <v>2620</v>
      </c>
      <c r="O23" s="12">
        <v>1290</v>
      </c>
      <c r="P23" s="12">
        <v>1330</v>
      </c>
      <c r="R23" s="16">
        <f>O$25+O$35+O$45+O$55</f>
        <v>2742</v>
      </c>
      <c r="S23" s="16">
        <f xml:space="preserve"> O$35+O$45+O$55+O$65</f>
        <v>1914</v>
      </c>
      <c r="T23">
        <v>2</v>
      </c>
      <c r="U23">
        <v>8</v>
      </c>
      <c r="V23">
        <f t="shared" ref="V23:V31" si="5">R23*T23+S23*U23</f>
        <v>20796</v>
      </c>
      <c r="W23" s="19">
        <f t="shared" ref="W23:W31" si="6">(V23/V$32)*100</f>
        <v>6.8705089449427614</v>
      </c>
      <c r="X23" s="20">
        <f t="shared" ref="X23:X31" si="7">ABS(W23-10)</f>
        <v>3.1294910550572386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204.61647816059968</v>
      </c>
      <c r="J24" s="8">
        <f>J22*50</f>
        <v>250.39141271100033</v>
      </c>
      <c r="K24" s="8">
        <f>K22*50</f>
        <v>148.83642865689103</v>
      </c>
      <c r="M24" t="s">
        <v>188</v>
      </c>
      <c r="N24" s="12">
        <v>2688</v>
      </c>
      <c r="O24" s="12">
        <v>1335</v>
      </c>
      <c r="P24" s="12">
        <v>1353</v>
      </c>
      <c r="R24" s="16">
        <f>O$26+O$36+O$46+O$56</f>
        <v>2689</v>
      </c>
      <c r="S24" s="16">
        <f xml:space="preserve"> O$36+O$46+O$56+O$66</f>
        <v>1864</v>
      </c>
      <c r="T24">
        <v>3</v>
      </c>
      <c r="U24">
        <v>7</v>
      </c>
      <c r="V24">
        <f t="shared" si="5"/>
        <v>21115</v>
      </c>
      <c r="W24" s="19">
        <f t="shared" si="6"/>
        <v>6.9758990369526073</v>
      </c>
      <c r="X24" s="20">
        <f t="shared" si="7"/>
        <v>3.0241009630473927</v>
      </c>
    </row>
    <row r="25" spans="1:24" x14ac:dyDescent="0.25">
      <c r="I25" s="1"/>
      <c r="J25" s="1"/>
      <c r="K25" s="1"/>
      <c r="M25" t="s">
        <v>189</v>
      </c>
      <c r="N25" s="12">
        <v>2230</v>
      </c>
      <c r="O25" s="12">
        <v>1073</v>
      </c>
      <c r="P25" s="12">
        <v>1157</v>
      </c>
      <c r="R25" s="16">
        <f>O$17+O$27+O$37+O$47</f>
        <v>3908</v>
      </c>
      <c r="S25" s="16">
        <f xml:space="preserve"> O$27+ O$37+O$47+O$57</f>
        <v>2552</v>
      </c>
      <c r="T25">
        <v>4</v>
      </c>
      <c r="U25">
        <v>6</v>
      </c>
      <c r="V25">
        <f t="shared" si="5"/>
        <v>30944</v>
      </c>
      <c r="W25" s="19">
        <f t="shared" si="6"/>
        <v>10.223169301418968</v>
      </c>
      <c r="X25" s="20">
        <f t="shared" si="7"/>
        <v>0.2231693014189684</v>
      </c>
    </row>
    <row r="26" spans="1:24" x14ac:dyDescent="0.25">
      <c r="H26" s="7" t="s">
        <v>30</v>
      </c>
      <c r="I26" s="1">
        <f>I18-I24</f>
        <v>2275.7457837834331</v>
      </c>
      <c r="J26" s="1">
        <f>J18-J24</f>
        <v>2386.777782055723</v>
      </c>
      <c r="K26" s="1">
        <f>K18-K24</f>
        <v>2179.4274883261314</v>
      </c>
      <c r="M26" t="s">
        <v>190</v>
      </c>
      <c r="N26" s="12">
        <v>2187</v>
      </c>
      <c r="O26" s="12">
        <v>1032</v>
      </c>
      <c r="P26" s="12">
        <v>1155</v>
      </c>
      <c r="R26" s="16">
        <f>O$18+O$28+O$38+O$48</f>
        <v>3905</v>
      </c>
      <c r="S26" s="16">
        <f xml:space="preserve"> O$28+O$38+O$48+O$58</f>
        <v>2672</v>
      </c>
      <c r="T26">
        <v>5</v>
      </c>
      <c r="U26">
        <v>5</v>
      </c>
      <c r="V26">
        <f t="shared" si="5"/>
        <v>32885</v>
      </c>
      <c r="W26" s="19">
        <f t="shared" si="6"/>
        <v>10.864430018005518</v>
      </c>
      <c r="X26" s="20">
        <f t="shared" si="7"/>
        <v>0.86443001800551755</v>
      </c>
    </row>
    <row r="27" spans="1:24" x14ac:dyDescent="0.25">
      <c r="I27" s="1"/>
      <c r="J27" s="1"/>
      <c r="K27" s="1"/>
      <c r="M27" t="s">
        <v>191</v>
      </c>
      <c r="N27" s="12">
        <v>2153</v>
      </c>
      <c r="O27" s="12">
        <v>1082</v>
      </c>
      <c r="P27" s="12">
        <v>1071</v>
      </c>
      <c r="R27" s="16">
        <f>O$19+O$29+O$39+O$49</f>
        <v>3870</v>
      </c>
      <c r="S27" s="16">
        <f xml:space="preserve"> O$29+O$39+O$49+O$59</f>
        <v>2786</v>
      </c>
      <c r="T27">
        <v>6</v>
      </c>
      <c r="U27">
        <v>4</v>
      </c>
      <c r="V27">
        <f t="shared" si="5"/>
        <v>34364</v>
      </c>
      <c r="W27" s="19">
        <f t="shared" si="6"/>
        <v>11.353056808232981</v>
      </c>
      <c r="X27" s="20">
        <f t="shared" si="7"/>
        <v>1.3530568082329815</v>
      </c>
    </row>
    <row r="28" spans="1:24" x14ac:dyDescent="0.25">
      <c r="H28" s="7" t="s">
        <v>31</v>
      </c>
      <c r="I28" s="1">
        <f>100-I22</f>
        <v>95.90767043678801</v>
      </c>
      <c r="J28" s="1">
        <f>100-J22</f>
        <v>94.992171745779999</v>
      </c>
      <c r="K28" s="1">
        <f>100-K22</f>
        <v>97.023271426862181</v>
      </c>
      <c r="M28" t="s">
        <v>192</v>
      </c>
      <c r="N28" s="12">
        <v>2438</v>
      </c>
      <c r="O28" s="12">
        <v>1161</v>
      </c>
      <c r="P28" s="12">
        <v>1277</v>
      </c>
      <c r="R28" s="16">
        <f>O$20+O$30+O$40+O$50</f>
        <v>3836</v>
      </c>
      <c r="S28" s="16">
        <f xml:space="preserve"> O$30+O$40+O$50+O$60</f>
        <v>2727</v>
      </c>
      <c r="T28">
        <v>7</v>
      </c>
      <c r="U28">
        <v>3</v>
      </c>
      <c r="V28">
        <f t="shared" si="5"/>
        <v>35033</v>
      </c>
      <c r="W28" s="19">
        <f t="shared" si="6"/>
        <v>11.574078662636074</v>
      </c>
      <c r="X28" s="20">
        <f t="shared" si="7"/>
        <v>1.5740786626360741</v>
      </c>
    </row>
    <row r="29" spans="1:24" x14ac:dyDescent="0.25">
      <c r="I29" s="1"/>
      <c r="J29" s="1"/>
      <c r="K29" s="1"/>
      <c r="M29" t="s">
        <v>193</v>
      </c>
      <c r="N29" s="12">
        <v>2312</v>
      </c>
      <c r="O29" s="12">
        <v>1140</v>
      </c>
      <c r="P29" s="12">
        <v>1172</v>
      </c>
      <c r="R29" s="16">
        <f>O$21+O$31+O$41+O$51</f>
        <v>3410</v>
      </c>
      <c r="S29" s="16">
        <f xml:space="preserve"> O$31+O$41+O$51+O$61</f>
        <v>2422</v>
      </c>
      <c r="T29">
        <v>8</v>
      </c>
      <c r="U29">
        <v>2</v>
      </c>
      <c r="V29">
        <f t="shared" si="5"/>
        <v>32124</v>
      </c>
      <c r="W29" s="19">
        <f t="shared" si="6"/>
        <v>10.6130135289162</v>
      </c>
      <c r="X29" s="20">
        <f t="shared" si="7"/>
        <v>0.6130135289162002</v>
      </c>
    </row>
    <row r="30" spans="1:24" x14ac:dyDescent="0.25">
      <c r="C30" t="s">
        <v>32</v>
      </c>
      <c r="H30" s="9" t="s">
        <v>33</v>
      </c>
      <c r="I30" s="10">
        <f>I26/I28</f>
        <v>23.728506525276924</v>
      </c>
      <c r="J30" s="10">
        <f>J26/J28</f>
        <v>25.126047106737033</v>
      </c>
      <c r="K30" s="10">
        <f>K26/K28</f>
        <v>22.462935502736801</v>
      </c>
      <c r="M30" t="s">
        <v>194</v>
      </c>
      <c r="N30" s="12">
        <v>2233</v>
      </c>
      <c r="O30" s="12">
        <v>1058</v>
      </c>
      <c r="P30" s="12">
        <v>1175</v>
      </c>
      <c r="R30" s="16">
        <f>O$22+O$32+O$42+O$52</f>
        <v>3360</v>
      </c>
      <c r="S30" s="16">
        <f xml:space="preserve"> O$32+O$42+O$52+O$62</f>
        <v>2466</v>
      </c>
      <c r="T30">
        <v>9</v>
      </c>
      <c r="U30">
        <v>1</v>
      </c>
      <c r="V30">
        <f t="shared" si="5"/>
        <v>32706</v>
      </c>
      <c r="W30" s="19">
        <f t="shared" si="6"/>
        <v>10.805292630952971</v>
      </c>
      <c r="X30" s="20">
        <f t="shared" si="7"/>
        <v>0.80529263095297132</v>
      </c>
    </row>
    <row r="31" spans="1:24" x14ac:dyDescent="0.25">
      <c r="M31" t="s">
        <v>195</v>
      </c>
      <c r="N31" s="12">
        <v>1900</v>
      </c>
      <c r="O31" s="12">
        <v>921</v>
      </c>
      <c r="P31" s="12">
        <v>979</v>
      </c>
      <c r="R31" s="16">
        <f>O$23+O$33+O$43+O$53</f>
        <v>3723</v>
      </c>
      <c r="S31" s="16">
        <f xml:space="preserve"> O$33+O$43+O$53+O$63</f>
        <v>2774</v>
      </c>
      <c r="T31">
        <v>10</v>
      </c>
      <c r="U31">
        <v>0</v>
      </c>
      <c r="V31">
        <f t="shared" si="5"/>
        <v>37230</v>
      </c>
      <c r="W31" s="19">
        <f t="shared" si="6"/>
        <v>12.299915754001685</v>
      </c>
      <c r="X31" s="20">
        <f t="shared" si="7"/>
        <v>2.2999157540016846</v>
      </c>
    </row>
    <row r="32" spans="1:24" x14ac:dyDescent="0.25">
      <c r="M32" t="s">
        <v>196</v>
      </c>
      <c r="N32" s="12">
        <v>1958</v>
      </c>
      <c r="O32" s="12">
        <v>960</v>
      </c>
      <c r="P32" s="12">
        <v>998</v>
      </c>
      <c r="R32" s="16"/>
      <c r="S32" s="16"/>
      <c r="V32">
        <f>SUM(V22:V31)</f>
        <v>302685</v>
      </c>
      <c r="W32">
        <f>SUM(W22:W31)</f>
        <v>100</v>
      </c>
      <c r="X32" s="20">
        <f>SUM(X22:X31)</f>
        <v>15.465913408328793</v>
      </c>
    </row>
    <row r="33" spans="13:24" x14ac:dyDescent="0.25">
      <c r="M33" t="s">
        <v>197</v>
      </c>
      <c r="N33" s="12">
        <v>2270</v>
      </c>
      <c r="O33" s="12">
        <v>1081</v>
      </c>
      <c r="P33" s="12">
        <v>1189</v>
      </c>
      <c r="R33" s="16"/>
      <c r="S33" s="16"/>
      <c r="X33" s="20">
        <f>X$32/2</f>
        <v>7.7329567041643967</v>
      </c>
    </row>
    <row r="34" spans="13:24" x14ac:dyDescent="0.25">
      <c r="M34" t="s">
        <v>198</v>
      </c>
      <c r="N34" s="12">
        <v>1996</v>
      </c>
      <c r="O34" s="12">
        <v>975</v>
      </c>
      <c r="P34" s="12">
        <v>1021</v>
      </c>
      <c r="R34" s="16"/>
      <c r="S34" s="16"/>
    </row>
    <row r="35" spans="13:24" x14ac:dyDescent="0.25">
      <c r="M35" t="s">
        <v>199</v>
      </c>
      <c r="N35" s="12">
        <v>1487</v>
      </c>
      <c r="O35" s="12">
        <v>785</v>
      </c>
      <c r="P35" s="12">
        <v>702</v>
      </c>
      <c r="Q35" s="3" t="s">
        <v>162</v>
      </c>
      <c r="R35" s="15">
        <f>X50</f>
        <v>8.3176111780977386</v>
      </c>
      <c r="S35" s="16"/>
    </row>
    <row r="36" spans="13:24" x14ac:dyDescent="0.25">
      <c r="M36" t="s">
        <v>200</v>
      </c>
      <c r="N36" s="12">
        <v>1567</v>
      </c>
      <c r="O36" s="12">
        <v>754</v>
      </c>
      <c r="P36" s="12">
        <v>813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 t="s">
        <v>201</v>
      </c>
      <c r="N37" s="12">
        <v>1414</v>
      </c>
      <c r="O37" s="12">
        <v>720</v>
      </c>
      <c r="P37" s="12">
        <v>694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 t="s">
        <v>202</v>
      </c>
      <c r="N38" s="12">
        <v>1950</v>
      </c>
      <c r="O38" s="12">
        <v>776</v>
      </c>
      <c r="P38" s="12">
        <v>1174</v>
      </c>
      <c r="R38" s="16"/>
      <c r="S38" s="16"/>
    </row>
    <row r="39" spans="13:24" x14ac:dyDescent="0.25">
      <c r="M39" t="s">
        <v>203</v>
      </c>
      <c r="N39" s="12">
        <v>1736</v>
      </c>
      <c r="O39" s="12">
        <v>808</v>
      </c>
      <c r="P39" s="12">
        <v>928</v>
      </c>
      <c r="R39" s="16">
        <f>P$24+P$34+P$44+P$54</f>
        <v>3491</v>
      </c>
      <c r="S39" s="16">
        <f xml:space="preserve"> P$34+P$44+P$54+P$64</f>
        <v>2429</v>
      </c>
      <c r="T39">
        <v>1</v>
      </c>
      <c r="U39">
        <v>9</v>
      </c>
      <c r="V39">
        <f>R39*T39+S39*U39</f>
        <v>25352</v>
      </c>
      <c r="W39" s="19">
        <f>(V39/V$49)*100</f>
        <v>8.5625795818008026</v>
      </c>
      <c r="X39" s="20">
        <f>ABS(W39-10)</f>
        <v>1.4374204181991974</v>
      </c>
    </row>
    <row r="40" spans="13:24" x14ac:dyDescent="0.25">
      <c r="M40" t="s">
        <v>204</v>
      </c>
      <c r="N40" s="12">
        <v>1539</v>
      </c>
      <c r="O40" s="12">
        <v>801</v>
      </c>
      <c r="P40" s="12">
        <v>738</v>
      </c>
      <c r="R40" s="16">
        <f>P$25+P$35+P$45+P$55</f>
        <v>2648</v>
      </c>
      <c r="S40" s="16">
        <f xml:space="preserve"> P$35+P$45+P$55+P$65</f>
        <v>1651</v>
      </c>
      <c r="T40">
        <v>2</v>
      </c>
      <c r="U40">
        <v>8</v>
      </c>
      <c r="V40">
        <f t="shared" ref="V40:V48" si="8">R40*T40+S40*U40</f>
        <v>18504</v>
      </c>
      <c r="W40" s="19">
        <f t="shared" ref="W40:W48" si="9">(V40/V$49)*100</f>
        <v>6.2496833615352658</v>
      </c>
      <c r="X40" s="20">
        <f t="shared" ref="X40:X48" si="10">ABS(W40-10)</f>
        <v>3.7503166384647342</v>
      </c>
    </row>
    <row r="41" spans="13:24" x14ac:dyDescent="0.25">
      <c r="M41" t="s">
        <v>205</v>
      </c>
      <c r="N41" s="12">
        <v>1283</v>
      </c>
      <c r="O41" s="12">
        <v>667</v>
      </c>
      <c r="P41" s="12">
        <v>616</v>
      </c>
      <c r="R41" s="16">
        <f>P$26+P$36+P$46+P$56</f>
        <v>2711</v>
      </c>
      <c r="S41" s="16">
        <f xml:space="preserve"> P$36+P$46+P$56+P$66</f>
        <v>1744</v>
      </c>
      <c r="T41">
        <v>3</v>
      </c>
      <c r="U41">
        <v>7</v>
      </c>
      <c r="V41">
        <f t="shared" si="8"/>
        <v>20341</v>
      </c>
      <c r="W41" s="19">
        <f t="shared" si="9"/>
        <v>6.8701258785661938</v>
      </c>
      <c r="X41" s="20">
        <f t="shared" si="10"/>
        <v>3.1298741214338062</v>
      </c>
    </row>
    <row r="42" spans="13:24" x14ac:dyDescent="0.25">
      <c r="M42" t="s">
        <v>206</v>
      </c>
      <c r="N42" s="12">
        <v>1375</v>
      </c>
      <c r="O42" s="12">
        <v>761</v>
      </c>
      <c r="P42" s="12">
        <v>614</v>
      </c>
      <c r="R42" s="16">
        <f>P$17+P$27+P$37+P$47</f>
        <v>3727</v>
      </c>
      <c r="S42" s="16">
        <f xml:space="preserve"> P$27+ P$37+P$47+P$57</f>
        <v>2483</v>
      </c>
      <c r="T42">
        <v>4</v>
      </c>
      <c r="U42">
        <v>6</v>
      </c>
      <c r="V42">
        <f t="shared" si="8"/>
        <v>29806</v>
      </c>
      <c r="W42" s="19">
        <f t="shared" si="9"/>
        <v>10.066907818521408</v>
      </c>
      <c r="X42" s="20">
        <f t="shared" si="10"/>
        <v>6.6907818521407592E-2</v>
      </c>
    </row>
    <row r="43" spans="13:24" x14ac:dyDescent="0.25">
      <c r="M43" t="s">
        <v>207</v>
      </c>
      <c r="N43" s="12">
        <v>1518</v>
      </c>
      <c r="O43" s="12">
        <v>843</v>
      </c>
      <c r="P43" s="12">
        <v>675</v>
      </c>
      <c r="R43" s="16">
        <f>P$18+P$28+P$38+P$48</f>
        <v>4323</v>
      </c>
      <c r="S43" s="16">
        <f xml:space="preserve"> P$28+P$38+P$48+P$58</f>
        <v>3118</v>
      </c>
      <c r="T43">
        <v>5</v>
      </c>
      <c r="U43">
        <v>5</v>
      </c>
      <c r="V43">
        <f t="shared" si="8"/>
        <v>37205</v>
      </c>
      <c r="W43" s="19">
        <f t="shared" si="9"/>
        <v>12.565903019126651</v>
      </c>
      <c r="X43" s="20">
        <f t="shared" si="10"/>
        <v>2.565903019126651</v>
      </c>
    </row>
    <row r="44" spans="13:24" x14ac:dyDescent="0.25">
      <c r="M44" t="s">
        <v>208</v>
      </c>
      <c r="N44" s="12">
        <v>1431</v>
      </c>
      <c r="O44" s="12">
        <v>714</v>
      </c>
      <c r="P44" s="12">
        <v>717</v>
      </c>
      <c r="R44" s="16">
        <f>P$19+P$29+P$39+P$49</f>
        <v>3844</v>
      </c>
      <c r="S44" s="16">
        <f xml:space="preserve"> P$29+P$39+P$49+P$59</f>
        <v>2781</v>
      </c>
      <c r="T44">
        <v>6</v>
      </c>
      <c r="U44">
        <v>4</v>
      </c>
      <c r="V44">
        <f t="shared" si="8"/>
        <v>34188</v>
      </c>
      <c r="W44" s="19">
        <f t="shared" si="9"/>
        <v>11.546918221150436</v>
      </c>
      <c r="X44" s="20">
        <f t="shared" si="10"/>
        <v>1.5469182211504364</v>
      </c>
    </row>
    <row r="45" spans="13:24" x14ac:dyDescent="0.25">
      <c r="M45" t="s">
        <v>209</v>
      </c>
      <c r="N45" s="12">
        <v>1120</v>
      </c>
      <c r="O45" s="12">
        <v>592</v>
      </c>
      <c r="P45" s="12">
        <v>528</v>
      </c>
      <c r="R45" s="16">
        <f>P$20+P$30+P$40+P$50</f>
        <v>3632</v>
      </c>
      <c r="S45" s="16">
        <f xml:space="preserve"> P$30+P$40+P$50+P$60</f>
        <v>2569</v>
      </c>
      <c r="T45">
        <v>7</v>
      </c>
      <c r="U45">
        <v>3</v>
      </c>
      <c r="V45">
        <f t="shared" si="8"/>
        <v>33131</v>
      </c>
      <c r="W45" s="19">
        <f t="shared" si="9"/>
        <v>11.189918906778258</v>
      </c>
      <c r="X45" s="20">
        <f t="shared" si="10"/>
        <v>1.1899189067782583</v>
      </c>
    </row>
    <row r="46" spans="13:24" x14ac:dyDescent="0.25">
      <c r="M46" t="s">
        <v>210</v>
      </c>
      <c r="N46" s="12">
        <v>1066</v>
      </c>
      <c r="O46" s="12">
        <v>562</v>
      </c>
      <c r="P46" s="12">
        <v>504</v>
      </c>
      <c r="R46" s="16">
        <f>P$21+P$31+P$41+P$51</f>
        <v>3254</v>
      </c>
      <c r="S46" s="16">
        <f xml:space="preserve"> P$31+P$41+P$51+P$61</f>
        <v>2219</v>
      </c>
      <c r="T46">
        <v>8</v>
      </c>
      <c r="U46">
        <v>2</v>
      </c>
      <c r="V46">
        <f t="shared" si="8"/>
        <v>30470</v>
      </c>
      <c r="W46" s="19">
        <f t="shared" si="9"/>
        <v>10.291172288477062</v>
      </c>
      <c r="X46" s="20">
        <f t="shared" si="10"/>
        <v>0.29117228847706222</v>
      </c>
    </row>
    <row r="47" spans="13:24" x14ac:dyDescent="0.25">
      <c r="M47" t="s">
        <v>211</v>
      </c>
      <c r="N47" s="12">
        <v>932</v>
      </c>
      <c r="O47" s="12">
        <v>474</v>
      </c>
      <c r="P47" s="12">
        <v>458</v>
      </c>
      <c r="R47" s="16">
        <f>P$22+P$32+P$42+P$52</f>
        <v>3184</v>
      </c>
      <c r="S47" s="16">
        <f xml:space="preserve"> P$32+P$42+P$52+P$62</f>
        <v>2306</v>
      </c>
      <c r="T47">
        <v>9</v>
      </c>
      <c r="U47">
        <v>1</v>
      </c>
      <c r="V47">
        <f t="shared" si="8"/>
        <v>30962</v>
      </c>
      <c r="W47" s="19">
        <f t="shared" si="9"/>
        <v>10.457344154769505</v>
      </c>
      <c r="X47" s="20">
        <f t="shared" si="10"/>
        <v>0.45734415476950474</v>
      </c>
    </row>
    <row r="48" spans="13:24" x14ac:dyDescent="0.25">
      <c r="M48" t="s">
        <v>212</v>
      </c>
      <c r="N48" s="12">
        <v>863</v>
      </c>
      <c r="O48" s="12">
        <v>442</v>
      </c>
      <c r="P48" s="12">
        <v>421</v>
      </c>
      <c r="R48" s="16">
        <f>P$23+P$33+P$43+P$53</f>
        <v>3612</v>
      </c>
      <c r="S48" s="16">
        <f xml:space="preserve"> P$33+P$43+P$53+P$63</f>
        <v>2564</v>
      </c>
      <c r="T48">
        <v>10</v>
      </c>
      <c r="U48">
        <v>0</v>
      </c>
      <c r="V48">
        <f t="shared" si="8"/>
        <v>36120</v>
      </c>
      <c r="W48" s="19">
        <f t="shared" si="9"/>
        <v>12.199446769274417</v>
      </c>
      <c r="X48" s="20">
        <f t="shared" si="10"/>
        <v>2.1994467692744166</v>
      </c>
    </row>
    <row r="49" spans="13:24" x14ac:dyDescent="0.25">
      <c r="M49" t="s">
        <v>213</v>
      </c>
      <c r="N49" s="12">
        <v>1041</v>
      </c>
      <c r="O49" s="12">
        <v>591</v>
      </c>
      <c r="P49" s="12">
        <v>450</v>
      </c>
      <c r="R49" s="16"/>
      <c r="S49" s="16"/>
      <c r="V49">
        <f>SUM(V39:V48)</f>
        <v>296079</v>
      </c>
      <c r="W49">
        <f>SUM(W39:W48)</f>
        <v>99.999999999999986</v>
      </c>
      <c r="X49" s="20">
        <f>SUM(X39:X48)</f>
        <v>16.635222356195477</v>
      </c>
    </row>
    <row r="50" spans="13:24" x14ac:dyDescent="0.25">
      <c r="M50" t="s">
        <v>214</v>
      </c>
      <c r="N50" s="12">
        <v>1030</v>
      </c>
      <c r="O50" s="12">
        <v>600</v>
      </c>
      <c r="P50" s="12">
        <v>430</v>
      </c>
      <c r="R50" s="16"/>
      <c r="S50" s="16"/>
      <c r="X50" s="20">
        <f>X$49/2</f>
        <v>8.3176111780977386</v>
      </c>
    </row>
    <row r="51" spans="13:24" x14ac:dyDescent="0.25">
      <c r="M51" t="s">
        <v>215</v>
      </c>
      <c r="N51" s="12">
        <v>1011</v>
      </c>
      <c r="O51" s="12">
        <v>574</v>
      </c>
      <c r="P51" s="12">
        <v>437</v>
      </c>
      <c r="R51" s="16"/>
      <c r="S51" s="16"/>
    </row>
    <row r="52" spans="13:24" x14ac:dyDescent="0.25">
      <c r="M52" t="s">
        <v>216</v>
      </c>
      <c r="N52" s="12">
        <v>847</v>
      </c>
      <c r="O52" s="12">
        <v>442</v>
      </c>
      <c r="P52" s="12">
        <v>405</v>
      </c>
      <c r="R52" s="16"/>
      <c r="S52" s="16"/>
    </row>
    <row r="53" spans="13:24" x14ac:dyDescent="0.25">
      <c r="M53" t="s">
        <v>217</v>
      </c>
      <c r="N53" s="12">
        <v>927</v>
      </c>
      <c r="O53" s="12">
        <v>509</v>
      </c>
      <c r="P53" s="12">
        <v>418</v>
      </c>
      <c r="R53" s="16"/>
      <c r="S53" s="16"/>
    </row>
    <row r="54" spans="13:24" x14ac:dyDescent="0.25">
      <c r="M54" t="s">
        <v>218</v>
      </c>
      <c r="N54" s="12">
        <v>823</v>
      </c>
      <c r="O54" s="12">
        <v>423</v>
      </c>
      <c r="P54" s="12">
        <v>400</v>
      </c>
      <c r="R54" s="16"/>
      <c r="S54" s="16"/>
    </row>
    <row r="55" spans="13:24" x14ac:dyDescent="0.25">
      <c r="M55" t="s">
        <v>219</v>
      </c>
      <c r="N55" s="12">
        <v>553</v>
      </c>
      <c r="O55" s="12">
        <v>292</v>
      </c>
      <c r="P55" s="12">
        <v>261</v>
      </c>
      <c r="R55" s="16"/>
      <c r="S55" s="16"/>
    </row>
    <row r="56" spans="13:24" x14ac:dyDescent="0.25">
      <c r="M56" t="s">
        <v>220</v>
      </c>
      <c r="N56" s="12">
        <v>580</v>
      </c>
      <c r="O56" s="12">
        <v>341</v>
      </c>
      <c r="P56" s="12">
        <v>239</v>
      </c>
      <c r="R56" s="16"/>
      <c r="S56" s="16"/>
    </row>
    <row r="57" spans="13:24" x14ac:dyDescent="0.25">
      <c r="M57" t="s">
        <v>221</v>
      </c>
      <c r="N57" s="12">
        <v>536</v>
      </c>
      <c r="O57" s="12">
        <v>276</v>
      </c>
      <c r="P57" s="12">
        <v>260</v>
      </c>
      <c r="R57" s="16"/>
      <c r="S57" s="16"/>
    </row>
    <row r="58" spans="13:24" x14ac:dyDescent="0.25">
      <c r="M58" t="s">
        <v>222</v>
      </c>
      <c r="N58" s="12">
        <v>539</v>
      </c>
      <c r="O58" s="12">
        <v>293</v>
      </c>
      <c r="P58" s="12">
        <v>246</v>
      </c>
      <c r="R58" s="16"/>
      <c r="S58" s="16"/>
    </row>
    <row r="59" spans="13:24" x14ac:dyDescent="0.25">
      <c r="M59" t="s">
        <v>223</v>
      </c>
      <c r="N59" s="12">
        <v>478</v>
      </c>
      <c r="O59" s="12">
        <v>247</v>
      </c>
      <c r="P59" s="12">
        <v>231</v>
      </c>
      <c r="R59" s="16"/>
      <c r="S59" s="16"/>
    </row>
    <row r="60" spans="13:24" x14ac:dyDescent="0.25">
      <c r="M60" t="s">
        <v>224</v>
      </c>
      <c r="N60" s="12">
        <v>494</v>
      </c>
      <c r="O60" s="12">
        <v>268</v>
      </c>
      <c r="P60" s="12">
        <v>226</v>
      </c>
      <c r="R60" s="16"/>
      <c r="S60" s="16"/>
    </row>
    <row r="61" spans="13:24" x14ac:dyDescent="0.25">
      <c r="M61" t="s">
        <v>225</v>
      </c>
      <c r="N61" s="12">
        <v>447</v>
      </c>
      <c r="O61" s="12">
        <v>260</v>
      </c>
      <c r="P61" s="12">
        <v>187</v>
      </c>
      <c r="R61" s="16"/>
      <c r="S61" s="16"/>
    </row>
    <row r="62" spans="13:24" x14ac:dyDescent="0.25">
      <c r="M62" t="s">
        <v>226</v>
      </c>
      <c r="N62" s="12">
        <v>592</v>
      </c>
      <c r="O62" s="12">
        <v>303</v>
      </c>
      <c r="P62" s="12">
        <v>289</v>
      </c>
      <c r="R62" s="16"/>
      <c r="S62" s="16"/>
    </row>
    <row r="63" spans="13:24" x14ac:dyDescent="0.25">
      <c r="M63" t="s">
        <v>227</v>
      </c>
      <c r="N63" s="12">
        <v>623</v>
      </c>
      <c r="O63" s="12">
        <v>341</v>
      </c>
      <c r="P63" s="12">
        <v>282</v>
      </c>
      <c r="R63" s="16"/>
      <c r="S63" s="16"/>
    </row>
    <row r="64" spans="13:24" x14ac:dyDescent="0.25">
      <c r="M64" t="s">
        <v>228</v>
      </c>
      <c r="N64" s="12">
        <v>628</v>
      </c>
      <c r="O64" s="12">
        <v>337</v>
      </c>
      <c r="P64" s="12">
        <v>291</v>
      </c>
      <c r="R64" s="16"/>
      <c r="S64" s="16"/>
    </row>
    <row r="65" spans="13:19" x14ac:dyDescent="0.25">
      <c r="M65" t="s">
        <v>229</v>
      </c>
      <c r="N65" s="12">
        <v>405</v>
      </c>
      <c r="O65" s="12">
        <v>245</v>
      </c>
      <c r="P65" s="12">
        <v>160</v>
      </c>
      <c r="R65" s="16"/>
      <c r="S65" s="16"/>
    </row>
    <row r="66" spans="13:19" x14ac:dyDescent="0.25">
      <c r="M66" t="s">
        <v>230</v>
      </c>
      <c r="N66" s="12">
        <v>395</v>
      </c>
      <c r="O66" s="12">
        <v>207</v>
      </c>
      <c r="P66" s="12">
        <v>188</v>
      </c>
      <c r="R66" s="16"/>
      <c r="S66" s="16"/>
    </row>
    <row r="67" spans="13:19" x14ac:dyDescent="0.25">
      <c r="M67" t="s">
        <v>231</v>
      </c>
      <c r="N67" s="12">
        <v>430</v>
      </c>
      <c r="O67" s="12">
        <v>238</v>
      </c>
      <c r="P67" s="12">
        <v>192</v>
      </c>
      <c r="R67" s="16"/>
      <c r="S67" s="16"/>
    </row>
    <row r="68" spans="13:19" x14ac:dyDescent="0.25">
      <c r="M68" t="s">
        <v>232</v>
      </c>
      <c r="N68" s="12">
        <v>429</v>
      </c>
      <c r="O68" s="12">
        <v>249</v>
      </c>
      <c r="P68" s="12">
        <v>180</v>
      </c>
      <c r="R68" s="16"/>
      <c r="S68" s="16"/>
    </row>
    <row r="69" spans="13:19" x14ac:dyDescent="0.25">
      <c r="M69" t="s">
        <v>233</v>
      </c>
      <c r="N69" s="12">
        <v>413</v>
      </c>
      <c r="O69" s="12">
        <v>213</v>
      </c>
      <c r="P69" s="12">
        <v>200</v>
      </c>
      <c r="R69" s="16"/>
      <c r="S69" s="16"/>
    </row>
    <row r="70" spans="13:19" x14ac:dyDescent="0.25">
      <c r="M70" t="s">
        <v>234</v>
      </c>
      <c r="N70" s="12">
        <v>308</v>
      </c>
      <c r="O70" s="12">
        <v>169</v>
      </c>
      <c r="P70" s="12">
        <v>139</v>
      </c>
      <c r="R70" s="16"/>
      <c r="S70" s="16"/>
    </row>
    <row r="71" spans="13:19" x14ac:dyDescent="0.25">
      <c r="M71" t="s">
        <v>235</v>
      </c>
      <c r="N71" s="12">
        <v>345</v>
      </c>
      <c r="O71" s="12">
        <v>207</v>
      </c>
      <c r="P71" s="12">
        <v>138</v>
      </c>
      <c r="R71" s="16"/>
      <c r="S71" s="16"/>
    </row>
    <row r="72" spans="13:19" x14ac:dyDescent="0.25">
      <c r="M72" t="s">
        <v>236</v>
      </c>
      <c r="N72" s="12">
        <v>402</v>
      </c>
      <c r="O72" s="12">
        <v>228</v>
      </c>
      <c r="P72" s="12">
        <v>174</v>
      </c>
      <c r="R72" s="16"/>
      <c r="S72" s="16"/>
    </row>
    <row r="73" spans="13:19" x14ac:dyDescent="0.25">
      <c r="M73" t="s">
        <v>237</v>
      </c>
      <c r="N73" s="12">
        <v>360</v>
      </c>
      <c r="O73" s="12">
        <v>208</v>
      </c>
      <c r="P73" s="12">
        <v>152</v>
      </c>
      <c r="R73" s="16"/>
      <c r="S73" s="16"/>
    </row>
    <row r="74" spans="13:19" x14ac:dyDescent="0.25">
      <c r="M74" s="18" t="s">
        <v>238</v>
      </c>
      <c r="N74" s="12">
        <v>353</v>
      </c>
      <c r="O74" s="12">
        <v>191</v>
      </c>
      <c r="P74" s="12">
        <v>162</v>
      </c>
      <c r="R74" s="16"/>
      <c r="S74" s="16"/>
    </row>
    <row r="75" spans="13:19" x14ac:dyDescent="0.25">
      <c r="M75" t="s">
        <v>239</v>
      </c>
      <c r="N75" s="12">
        <v>219</v>
      </c>
      <c r="O75" s="12">
        <v>132</v>
      </c>
      <c r="P75" s="12">
        <v>87</v>
      </c>
      <c r="R75" s="16"/>
      <c r="S75" s="16"/>
    </row>
    <row r="76" spans="13:19" x14ac:dyDescent="0.25">
      <c r="M76" t="s">
        <v>240</v>
      </c>
      <c r="N76" s="12">
        <v>185</v>
      </c>
      <c r="O76" s="12">
        <v>109</v>
      </c>
      <c r="P76" s="12">
        <v>76</v>
      </c>
      <c r="R76" s="16"/>
      <c r="S76" s="16"/>
    </row>
    <row r="77" spans="13:19" x14ac:dyDescent="0.25">
      <c r="M77" t="s">
        <v>241</v>
      </c>
      <c r="N77" s="12">
        <v>165</v>
      </c>
      <c r="O77" s="12">
        <v>78</v>
      </c>
      <c r="P77" s="12">
        <v>87</v>
      </c>
      <c r="R77" s="16"/>
      <c r="S77" s="16"/>
    </row>
    <row r="78" spans="13:19" x14ac:dyDescent="0.25">
      <c r="M78" t="s">
        <v>242</v>
      </c>
      <c r="N78" s="12">
        <v>177</v>
      </c>
      <c r="O78" s="12">
        <v>94</v>
      </c>
      <c r="P78" s="12">
        <v>83</v>
      </c>
      <c r="R78" s="16"/>
      <c r="S78" s="16"/>
    </row>
    <row r="79" spans="13:19" x14ac:dyDescent="0.25">
      <c r="M79" t="s">
        <v>243</v>
      </c>
      <c r="N79" s="12">
        <v>188</v>
      </c>
      <c r="O79" s="12">
        <v>122</v>
      </c>
      <c r="P79" s="12">
        <v>66</v>
      </c>
      <c r="R79" s="16"/>
      <c r="S79" s="16"/>
    </row>
    <row r="80" spans="13:19" x14ac:dyDescent="0.25">
      <c r="M80" t="s">
        <v>244</v>
      </c>
      <c r="N80" s="12">
        <v>139</v>
      </c>
      <c r="O80" s="12">
        <v>81</v>
      </c>
      <c r="P80" s="12">
        <v>58</v>
      </c>
      <c r="R80" s="16"/>
      <c r="S80" s="16"/>
    </row>
    <row r="81" spans="13:19" x14ac:dyDescent="0.25">
      <c r="M81" t="s">
        <v>245</v>
      </c>
      <c r="N81" s="12">
        <v>122</v>
      </c>
      <c r="O81" s="12">
        <v>74</v>
      </c>
      <c r="P81" s="12">
        <v>48</v>
      </c>
      <c r="R81" s="16"/>
      <c r="S81" s="16"/>
    </row>
    <row r="82" spans="13:19" x14ac:dyDescent="0.25">
      <c r="M82" t="s">
        <v>246</v>
      </c>
      <c r="N82" s="12">
        <v>155</v>
      </c>
      <c r="O82" s="12">
        <v>94</v>
      </c>
      <c r="P82" s="12">
        <v>61</v>
      </c>
      <c r="R82" s="16"/>
      <c r="S82" s="16"/>
    </row>
    <row r="83" spans="13:19" x14ac:dyDescent="0.25">
      <c r="M83" t="s">
        <v>247</v>
      </c>
      <c r="N83" s="12">
        <v>159</v>
      </c>
      <c r="O83" s="12">
        <v>97</v>
      </c>
      <c r="P83" s="12">
        <v>62</v>
      </c>
      <c r="R83" s="16"/>
      <c r="S83" s="16"/>
    </row>
    <row r="84" spans="13:19" x14ac:dyDescent="0.25">
      <c r="M84" t="s">
        <v>248</v>
      </c>
      <c r="N84" s="12">
        <v>149</v>
      </c>
      <c r="O84" s="12">
        <v>86</v>
      </c>
      <c r="P84" s="12">
        <v>63</v>
      </c>
      <c r="R84" s="16"/>
      <c r="S84" s="16"/>
    </row>
    <row r="85" spans="13:19" x14ac:dyDescent="0.25">
      <c r="M85" t="s">
        <v>249</v>
      </c>
      <c r="N85" s="12">
        <v>68</v>
      </c>
      <c r="O85" s="12">
        <v>39</v>
      </c>
      <c r="P85" s="12">
        <v>29</v>
      </c>
      <c r="R85" s="16"/>
      <c r="S85" s="16"/>
    </row>
    <row r="86" spans="13:19" x14ac:dyDescent="0.25">
      <c r="M86" t="s">
        <v>250</v>
      </c>
      <c r="N86" s="12">
        <v>66</v>
      </c>
      <c r="O86" s="12">
        <v>38</v>
      </c>
      <c r="P86" s="12">
        <v>28</v>
      </c>
      <c r="R86" s="16"/>
      <c r="S86" s="16"/>
    </row>
    <row r="87" spans="13:19" x14ac:dyDescent="0.25">
      <c r="M87" t="s">
        <v>251</v>
      </c>
      <c r="N87" s="12">
        <v>70</v>
      </c>
      <c r="O87" s="12">
        <v>41</v>
      </c>
      <c r="P87" s="12">
        <v>29</v>
      </c>
      <c r="R87" s="16"/>
      <c r="S87" s="16"/>
    </row>
    <row r="88" spans="13:19" x14ac:dyDescent="0.25">
      <c r="M88" t="s">
        <v>252</v>
      </c>
      <c r="N88" s="12">
        <v>51</v>
      </c>
      <c r="O88" s="12">
        <v>30</v>
      </c>
      <c r="P88" s="12">
        <v>21</v>
      </c>
      <c r="R88" s="16"/>
      <c r="S88" s="16"/>
    </row>
    <row r="89" spans="13:19" x14ac:dyDescent="0.25">
      <c r="M89" t="s">
        <v>253</v>
      </c>
      <c r="N89" s="12">
        <v>66</v>
      </c>
      <c r="O89" s="12">
        <v>29</v>
      </c>
      <c r="P89" s="12">
        <v>37</v>
      </c>
      <c r="R89" s="16"/>
      <c r="S89" s="16"/>
    </row>
    <row r="90" spans="13:19" x14ac:dyDescent="0.25">
      <c r="M90" t="s">
        <v>145</v>
      </c>
      <c r="N90" s="12">
        <v>52</v>
      </c>
      <c r="O90" s="12">
        <v>21</v>
      </c>
      <c r="P90" s="12">
        <v>31</v>
      </c>
      <c r="R90" s="16"/>
      <c r="S90" s="16"/>
    </row>
    <row r="91" spans="13:19" x14ac:dyDescent="0.25">
      <c r="M91" t="s">
        <v>146</v>
      </c>
      <c r="N91" s="12">
        <v>60</v>
      </c>
      <c r="O91" s="12">
        <v>36</v>
      </c>
      <c r="P91" s="12">
        <v>24</v>
      </c>
      <c r="R91" s="16"/>
      <c r="S91" s="16"/>
    </row>
    <row r="92" spans="13:19" x14ac:dyDescent="0.25">
      <c r="M92" t="s">
        <v>147</v>
      </c>
      <c r="N92" s="12">
        <v>37</v>
      </c>
      <c r="O92" s="12">
        <v>17</v>
      </c>
      <c r="P92" s="12">
        <v>20</v>
      </c>
      <c r="R92" s="16"/>
      <c r="S92" s="16"/>
    </row>
    <row r="93" spans="13:19" x14ac:dyDescent="0.25">
      <c r="M93" t="s">
        <v>148</v>
      </c>
      <c r="N93" s="12">
        <v>345</v>
      </c>
      <c r="O93" s="12">
        <v>206</v>
      </c>
      <c r="P93" s="12">
        <v>139</v>
      </c>
      <c r="R93" s="16"/>
      <c r="S93" s="16"/>
    </row>
    <row r="94" spans="13:19" x14ac:dyDescent="0.25">
      <c r="M94" t="s">
        <v>149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 t="s">
        <v>150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 t="s">
        <v>151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 t="s">
        <v>152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 t="s">
        <v>153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 t="s">
        <v>154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 t="s">
        <v>155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 t="s">
        <v>156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157</v>
      </c>
      <c r="N102" s="12">
        <v>0</v>
      </c>
      <c r="O102" s="12">
        <v>0</v>
      </c>
      <c r="P102" s="12">
        <v>0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B5" sqref="B5"/>
    </sheetView>
  </sheetViews>
  <sheetFormatPr defaultRowHeight="13.2" x14ac:dyDescent="0.25"/>
  <cols>
    <col min="1" max="1" width="13" customWidth="1"/>
    <col min="2" max="7" width="7.44140625" customWidth="1"/>
    <col min="8" max="8" width="5.109375" customWidth="1"/>
    <col min="9" max="11" width="8.44140625" customWidth="1"/>
  </cols>
  <sheetData>
    <row r="1" spans="1:24" x14ac:dyDescent="0.25">
      <c r="A1" t="s">
        <v>342</v>
      </c>
      <c r="I1" s="1"/>
      <c r="J1" s="1"/>
      <c r="K1" s="1"/>
      <c r="M1" t="s">
        <v>340</v>
      </c>
      <c r="N1" s="12"/>
      <c r="O1" s="12"/>
      <c r="P1" s="12"/>
      <c r="Q1" s="14" t="s">
        <v>1</v>
      </c>
      <c r="R1" s="15">
        <f>X16</f>
        <v>8.14950083883598</v>
      </c>
      <c r="S1" s="21" t="s">
        <v>125</v>
      </c>
      <c r="T1" s="22"/>
      <c r="U1" s="22"/>
    </row>
    <row r="2" spans="1:24" x14ac:dyDescent="0.25">
      <c r="A2" t="s">
        <v>343</v>
      </c>
      <c r="B2" t="s">
        <v>1</v>
      </c>
      <c r="E2" t="s">
        <v>2</v>
      </c>
      <c r="I2" s="1"/>
      <c r="J2" s="1"/>
      <c r="K2" s="1"/>
      <c r="M2" t="s">
        <v>284</v>
      </c>
      <c r="N2" s="12" t="s">
        <v>1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3</v>
      </c>
      <c r="C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f>C4+D4</f>
        <v>476727</v>
      </c>
      <c r="C4">
        <f>SUM(C5:C25)</f>
        <v>242747</v>
      </c>
      <c r="D4">
        <f>SUM(D5:D25)</f>
        <v>233980</v>
      </c>
      <c r="E4">
        <v>301508</v>
      </c>
      <c r="F4">
        <v>159731</v>
      </c>
      <c r="G4">
        <v>141777</v>
      </c>
      <c r="I4" s="1"/>
      <c r="J4" s="1"/>
      <c r="K4" s="1"/>
      <c r="M4" s="18" t="s">
        <v>36</v>
      </c>
      <c r="N4" s="12">
        <v>476727</v>
      </c>
      <c r="O4" s="12">
        <v>242747</v>
      </c>
      <c r="P4" s="12">
        <v>233980</v>
      </c>
      <c r="R4" s="16"/>
      <c r="S4" s="16"/>
    </row>
    <row r="5" spans="1:24" x14ac:dyDescent="0.25">
      <c r="A5" t="s">
        <v>37</v>
      </c>
      <c r="B5">
        <f t="shared" ref="B5:B25" si="0">C5+D5</f>
        <v>82463</v>
      </c>
      <c r="C5">
        <v>41918</v>
      </c>
      <c r="D5">
        <v>40545</v>
      </c>
      <c r="E5">
        <v>82463</v>
      </c>
      <c r="F5">
        <v>41918</v>
      </c>
      <c r="G5">
        <v>40545</v>
      </c>
      <c r="I5" s="1"/>
      <c r="J5" s="1"/>
      <c r="K5" s="1"/>
      <c r="M5" t="s">
        <v>164</v>
      </c>
      <c r="N5" s="12">
        <v>16789</v>
      </c>
      <c r="O5" s="12">
        <v>8574</v>
      </c>
      <c r="P5" s="12">
        <v>8215</v>
      </c>
      <c r="R5" s="16">
        <f>N$24+N$34+N$44+N$54</f>
        <v>21728</v>
      </c>
      <c r="S5" s="16">
        <f xml:space="preserve"> N$34+N$44+N$54+N$64</f>
        <v>13623</v>
      </c>
      <c r="T5">
        <v>1</v>
      </c>
      <c r="U5">
        <v>9</v>
      </c>
      <c r="V5">
        <f>R5*T5+S5*U5</f>
        <v>144335</v>
      </c>
      <c r="W5" s="19">
        <f>(V5/V$15)*100</f>
        <v>6.6034028329643562</v>
      </c>
      <c r="X5" s="20">
        <f>ABS(W5-10)</f>
        <v>3.3965971670356438</v>
      </c>
    </row>
    <row r="6" spans="1:24" x14ac:dyDescent="0.25">
      <c r="A6" t="s">
        <v>38</v>
      </c>
      <c r="B6">
        <f t="shared" si="0"/>
        <v>77323</v>
      </c>
      <c r="C6">
        <v>39372</v>
      </c>
      <c r="D6">
        <v>37951</v>
      </c>
      <c r="E6">
        <v>77323</v>
      </c>
      <c r="F6">
        <v>39372</v>
      </c>
      <c r="G6">
        <v>37951</v>
      </c>
      <c r="I6" s="1"/>
      <c r="J6" s="1"/>
      <c r="K6" s="1"/>
      <c r="M6">
        <v>1</v>
      </c>
      <c r="N6" s="12">
        <v>15474</v>
      </c>
      <c r="O6" s="12">
        <v>7901</v>
      </c>
      <c r="P6" s="12">
        <v>7573</v>
      </c>
      <c r="R6" s="16">
        <f>N$25+N$35+N$45+N$55</f>
        <v>25834</v>
      </c>
      <c r="S6" s="16">
        <f xml:space="preserve"> N$35+N$45+N$55+N$65</f>
        <v>18500</v>
      </c>
      <c r="T6">
        <v>2</v>
      </c>
      <c r="U6">
        <v>8</v>
      </c>
      <c r="V6">
        <f t="shared" ref="V6:V14" si="1">R6*T6+S6*U6</f>
        <v>199668</v>
      </c>
      <c r="W6" s="19">
        <f t="shared" ref="W6:W14" si="2">(V6/V$15)*100</f>
        <v>9.1349169421992364</v>
      </c>
      <c r="X6" s="20">
        <f t="shared" ref="X6:X14" si="3">ABS(W6-10)</f>
        <v>0.86508305780076356</v>
      </c>
    </row>
    <row r="7" spans="1:24" x14ac:dyDescent="0.25">
      <c r="A7" t="s">
        <v>39</v>
      </c>
      <c r="B7">
        <f t="shared" si="0"/>
        <v>62953</v>
      </c>
      <c r="C7">
        <v>31892</v>
      </c>
      <c r="D7">
        <v>31061</v>
      </c>
      <c r="E7">
        <v>62953</v>
      </c>
      <c r="F7">
        <v>31892</v>
      </c>
      <c r="G7">
        <v>31061</v>
      </c>
      <c r="H7" s="2"/>
      <c r="I7" s="1"/>
      <c r="J7" s="1"/>
      <c r="K7" s="1"/>
      <c r="M7">
        <v>2</v>
      </c>
      <c r="N7" s="12">
        <v>16563</v>
      </c>
      <c r="O7" s="12">
        <v>8422</v>
      </c>
      <c r="P7" s="12">
        <v>8141</v>
      </c>
      <c r="R7" s="16">
        <f>N$26+N$36+N$46+N$56</f>
        <v>18432</v>
      </c>
      <c r="S7" s="16">
        <f xml:space="preserve"> N$36+N$46+N$56+N$66</f>
        <v>11186</v>
      </c>
      <c r="T7">
        <v>3</v>
      </c>
      <c r="U7">
        <v>7</v>
      </c>
      <c r="V7">
        <f t="shared" si="1"/>
        <v>133598</v>
      </c>
      <c r="W7" s="19">
        <f t="shared" si="2"/>
        <v>6.1121793860004292</v>
      </c>
      <c r="X7" s="20">
        <f t="shared" si="3"/>
        <v>3.8878206139995708</v>
      </c>
    </row>
    <row r="8" spans="1:24" x14ac:dyDescent="0.25">
      <c r="A8" s="3" t="s">
        <v>40</v>
      </c>
      <c r="B8">
        <f t="shared" si="0"/>
        <v>50911</v>
      </c>
      <c r="C8">
        <v>25473</v>
      </c>
      <c r="D8">
        <v>25438</v>
      </c>
      <c r="E8">
        <v>46075</v>
      </c>
      <c r="F8">
        <v>24919</v>
      </c>
      <c r="G8">
        <v>21156</v>
      </c>
      <c r="H8" s="5" t="s">
        <v>9</v>
      </c>
      <c r="I8" s="6">
        <f t="shared" ref="I8:J15" si="4">E8/C8*100</f>
        <v>180.8777921721038</v>
      </c>
      <c r="J8" s="6">
        <f t="shared" si="4"/>
        <v>97.959745262992371</v>
      </c>
      <c r="K8" s="6" t="e">
        <f>G8/#REF!*100</f>
        <v>#REF!</v>
      </c>
      <c r="M8">
        <v>3</v>
      </c>
      <c r="N8" s="12">
        <v>16753</v>
      </c>
      <c r="O8" s="12">
        <v>8362</v>
      </c>
      <c r="P8" s="12">
        <v>8391</v>
      </c>
      <c r="R8" s="16">
        <f>N$17+N$27+N$37+N$47</f>
        <v>29957</v>
      </c>
      <c r="S8" s="16">
        <f xml:space="preserve"> N$27+ N$37+N$47+N$57</f>
        <v>20103</v>
      </c>
      <c r="T8">
        <v>4</v>
      </c>
      <c r="U8">
        <v>6</v>
      </c>
      <c r="V8">
        <f t="shared" si="1"/>
        <v>240446</v>
      </c>
      <c r="W8" s="19">
        <f t="shared" si="2"/>
        <v>11.000532078670783</v>
      </c>
      <c r="X8" s="20">
        <f t="shared" si="3"/>
        <v>1.0005320786707834</v>
      </c>
    </row>
    <row r="9" spans="1:24" x14ac:dyDescent="0.25">
      <c r="A9" s="3" t="s">
        <v>41</v>
      </c>
      <c r="B9">
        <f t="shared" si="0"/>
        <v>41805</v>
      </c>
      <c r="C9">
        <v>20677</v>
      </c>
      <c r="D9">
        <v>21128</v>
      </c>
      <c r="E9">
        <v>20191</v>
      </c>
      <c r="F9">
        <v>13504</v>
      </c>
      <c r="G9">
        <v>6687</v>
      </c>
      <c r="H9" s="5"/>
      <c r="I9" s="6">
        <f t="shared" si="4"/>
        <v>97.649562315616393</v>
      </c>
      <c r="J9" s="6">
        <f t="shared" si="4"/>
        <v>63.91518364255964</v>
      </c>
      <c r="K9" s="6" t="e">
        <f>G9/#REF!*100</f>
        <v>#REF!</v>
      </c>
      <c r="M9">
        <v>4</v>
      </c>
      <c r="N9" s="12">
        <v>16884</v>
      </c>
      <c r="O9" s="12">
        <v>8659</v>
      </c>
      <c r="P9" s="12">
        <v>8225</v>
      </c>
      <c r="R9" s="16">
        <f>N$18+N$28+N$38+N$48</f>
        <v>28624</v>
      </c>
      <c r="S9" s="16">
        <f xml:space="preserve"> N$28+N$38+N$48+N$58</f>
        <v>18529</v>
      </c>
      <c r="T9">
        <v>5</v>
      </c>
      <c r="U9">
        <v>5</v>
      </c>
      <c r="V9">
        <f t="shared" si="1"/>
        <v>235765</v>
      </c>
      <c r="W9" s="19">
        <f t="shared" si="2"/>
        <v>10.786373844970667</v>
      </c>
      <c r="X9" s="20">
        <f t="shared" si="3"/>
        <v>0.78637384497066698</v>
      </c>
    </row>
    <row r="10" spans="1:24" x14ac:dyDescent="0.25">
      <c r="A10" s="3" t="s">
        <v>42</v>
      </c>
      <c r="B10">
        <f t="shared" si="0"/>
        <v>34307</v>
      </c>
      <c r="C10">
        <v>17060</v>
      </c>
      <c r="D10">
        <v>17247</v>
      </c>
      <c r="E10">
        <v>6173</v>
      </c>
      <c r="F10">
        <v>4303</v>
      </c>
      <c r="G10">
        <v>1870</v>
      </c>
      <c r="H10" s="5"/>
      <c r="I10" s="6">
        <f t="shared" si="4"/>
        <v>36.184056271981241</v>
      </c>
      <c r="J10" s="6">
        <f t="shared" si="4"/>
        <v>24.949266539108251</v>
      </c>
      <c r="K10" s="6" t="e">
        <f>G10/#REF!*100</f>
        <v>#REF!</v>
      </c>
      <c r="M10">
        <v>5</v>
      </c>
      <c r="N10" s="12">
        <v>17065</v>
      </c>
      <c r="O10" s="12">
        <v>8742</v>
      </c>
      <c r="P10" s="12">
        <v>8323</v>
      </c>
      <c r="R10" s="16">
        <f>N$19+N$29+N$39+N$49</f>
        <v>28145</v>
      </c>
      <c r="S10" s="16">
        <f xml:space="preserve"> N$29+N$39+N$49+N$59</f>
        <v>18424</v>
      </c>
      <c r="T10">
        <v>6</v>
      </c>
      <c r="U10">
        <v>4</v>
      </c>
      <c r="V10">
        <f t="shared" si="1"/>
        <v>242566</v>
      </c>
      <c r="W10" s="19">
        <f t="shared" si="2"/>
        <v>11.097523203525354</v>
      </c>
      <c r="X10" s="20">
        <f t="shared" si="3"/>
        <v>1.0975232035253537</v>
      </c>
    </row>
    <row r="11" spans="1:24" x14ac:dyDescent="0.25">
      <c r="A11" s="3" t="s">
        <v>43</v>
      </c>
      <c r="B11">
        <f t="shared" si="0"/>
        <v>27453</v>
      </c>
      <c r="C11">
        <v>14054</v>
      </c>
      <c r="D11">
        <v>13399</v>
      </c>
      <c r="E11">
        <v>2119</v>
      </c>
      <c r="F11">
        <v>1363</v>
      </c>
      <c r="G11">
        <v>756</v>
      </c>
      <c r="H11" s="5"/>
      <c r="I11" s="6">
        <f t="shared" si="4"/>
        <v>15.077557990607657</v>
      </c>
      <c r="J11" s="6">
        <f t="shared" si="4"/>
        <v>10.172400925442197</v>
      </c>
      <c r="K11" s="6" t="e">
        <f>G11/#REF!*100</f>
        <v>#REF!</v>
      </c>
      <c r="M11">
        <v>6</v>
      </c>
      <c r="N11" s="12">
        <v>16102</v>
      </c>
      <c r="O11" s="12">
        <v>8144</v>
      </c>
      <c r="P11" s="12">
        <v>7958</v>
      </c>
      <c r="R11" s="16">
        <f>N$20+N$30+N$40+N$50</f>
        <v>27287</v>
      </c>
      <c r="S11" s="16">
        <f xml:space="preserve"> N$30+N$40+N$50+N$60</f>
        <v>19497</v>
      </c>
      <c r="T11">
        <v>7</v>
      </c>
      <c r="U11">
        <v>3</v>
      </c>
      <c r="V11">
        <f t="shared" si="1"/>
        <v>249500</v>
      </c>
      <c r="W11" s="19">
        <f t="shared" si="2"/>
        <v>11.414757382648745</v>
      </c>
      <c r="X11" s="20">
        <f t="shared" si="3"/>
        <v>1.4147573826487445</v>
      </c>
    </row>
    <row r="12" spans="1:24" x14ac:dyDescent="0.25">
      <c r="A12" s="3" t="s">
        <v>44</v>
      </c>
      <c r="B12">
        <f t="shared" si="0"/>
        <v>23412</v>
      </c>
      <c r="C12">
        <v>11957</v>
      </c>
      <c r="D12">
        <v>11455</v>
      </c>
      <c r="E12">
        <v>1157</v>
      </c>
      <c r="F12">
        <v>675</v>
      </c>
      <c r="G12">
        <v>482</v>
      </c>
      <c r="H12" s="5"/>
      <c r="I12" s="6">
        <f t="shared" si="4"/>
        <v>9.6763402191185079</v>
      </c>
      <c r="J12" s="6">
        <f t="shared" si="4"/>
        <v>5.8926233085988651</v>
      </c>
      <c r="K12" s="6" t="e">
        <f>G12/#REF!*100</f>
        <v>#REF!</v>
      </c>
      <c r="M12">
        <v>7</v>
      </c>
      <c r="N12" s="12">
        <v>15175</v>
      </c>
      <c r="O12" s="12">
        <v>7725</v>
      </c>
      <c r="P12" s="12">
        <v>7450</v>
      </c>
      <c r="R12" s="16">
        <f>N$21+N$31+N$41+N$51</f>
        <v>26685</v>
      </c>
      <c r="S12" s="16">
        <f xml:space="preserve"> N$31+N$41+N$51+N$61</f>
        <v>18350</v>
      </c>
      <c r="T12">
        <v>8</v>
      </c>
      <c r="U12">
        <v>2</v>
      </c>
      <c r="V12">
        <f t="shared" si="1"/>
        <v>250180</v>
      </c>
      <c r="W12" s="19">
        <f t="shared" si="2"/>
        <v>11.445867743451155</v>
      </c>
      <c r="X12" s="20">
        <f t="shared" si="3"/>
        <v>1.4458677434511547</v>
      </c>
    </row>
    <row r="13" spans="1:24" x14ac:dyDescent="0.25">
      <c r="A13" s="3" t="s">
        <v>45</v>
      </c>
      <c r="B13">
        <f t="shared" si="0"/>
        <v>18768</v>
      </c>
      <c r="C13">
        <v>9675</v>
      </c>
      <c r="D13">
        <v>9093</v>
      </c>
      <c r="E13">
        <v>722</v>
      </c>
      <c r="F13">
        <v>400</v>
      </c>
      <c r="G13">
        <v>322</v>
      </c>
      <c r="H13" s="5"/>
      <c r="I13" s="6">
        <f t="shared" si="4"/>
        <v>7.4625322997416017</v>
      </c>
      <c r="J13" s="6">
        <f t="shared" si="4"/>
        <v>4.3989882327064773</v>
      </c>
      <c r="K13" s="6" t="e">
        <f>G13/#REF!*100</f>
        <v>#REF!</v>
      </c>
      <c r="M13">
        <v>8</v>
      </c>
      <c r="N13" s="12">
        <v>15104</v>
      </c>
      <c r="O13" s="12">
        <v>7709</v>
      </c>
      <c r="P13" s="12">
        <v>7395</v>
      </c>
      <c r="R13" s="16">
        <f>N$22+N$32+N$42+N$52</f>
        <v>23110</v>
      </c>
      <c r="S13" s="16">
        <f xml:space="preserve"> N$32+N$42+N$52+N$62</f>
        <v>14609</v>
      </c>
      <c r="T13">
        <v>9</v>
      </c>
      <c r="U13">
        <v>1</v>
      </c>
      <c r="V13">
        <f t="shared" si="1"/>
        <v>222599</v>
      </c>
      <c r="W13" s="19">
        <f t="shared" si="2"/>
        <v>10.184022359199311</v>
      </c>
      <c r="X13" s="20">
        <f t="shared" si="3"/>
        <v>0.18402235919931087</v>
      </c>
    </row>
    <row r="14" spans="1:24" x14ac:dyDescent="0.25">
      <c r="A14" s="3" t="s">
        <v>46</v>
      </c>
      <c r="B14">
        <f t="shared" si="0"/>
        <v>16891</v>
      </c>
      <c r="C14">
        <v>8819</v>
      </c>
      <c r="D14">
        <v>8072</v>
      </c>
      <c r="E14">
        <v>625</v>
      </c>
      <c r="F14">
        <v>367</v>
      </c>
      <c r="G14">
        <v>258</v>
      </c>
      <c r="H14" s="5"/>
      <c r="I14" s="6">
        <f t="shared" si="4"/>
        <v>7.0869713119401299</v>
      </c>
      <c r="J14" s="6">
        <f t="shared" si="4"/>
        <v>4.5465807730426171</v>
      </c>
      <c r="K14" s="6" t="e">
        <f>G14/#REF!*100</f>
        <v>#REF!</v>
      </c>
      <c r="M14">
        <v>9</v>
      </c>
      <c r="N14" s="12">
        <v>13877</v>
      </c>
      <c r="O14" s="12">
        <v>7052</v>
      </c>
      <c r="P14" s="12">
        <v>6825</v>
      </c>
      <c r="R14" s="16">
        <f>N$23+N$33+N$43+N$53</f>
        <v>26711</v>
      </c>
      <c r="S14" s="16">
        <f xml:space="preserve"> N$33+N$43+N$53+N$63</f>
        <v>17367</v>
      </c>
      <c r="T14">
        <v>10</v>
      </c>
      <c r="U14">
        <v>0</v>
      </c>
      <c r="V14">
        <f t="shared" si="1"/>
        <v>267110</v>
      </c>
      <c r="W14" s="19">
        <f t="shared" si="2"/>
        <v>12.220424226369966</v>
      </c>
      <c r="X14" s="20">
        <f t="shared" si="3"/>
        <v>2.2204242263699658</v>
      </c>
    </row>
    <row r="15" spans="1:24" x14ac:dyDescent="0.25">
      <c r="A15" s="3" t="s">
        <v>47</v>
      </c>
      <c r="B15">
        <f t="shared" si="0"/>
        <v>13296</v>
      </c>
      <c r="C15">
        <v>7091</v>
      </c>
      <c r="D15">
        <v>6205</v>
      </c>
      <c r="E15">
        <v>460</v>
      </c>
      <c r="F15">
        <v>240</v>
      </c>
      <c r="G15">
        <v>220</v>
      </c>
      <c r="H15" s="5"/>
      <c r="I15" s="6">
        <f t="shared" si="4"/>
        <v>6.4870963192779572</v>
      </c>
      <c r="J15" s="6">
        <f t="shared" si="4"/>
        <v>3.8678485092667207</v>
      </c>
      <c r="K15" s="6" t="e">
        <f>G15/#REF!*100</f>
        <v>#REF!</v>
      </c>
      <c r="M15">
        <v>10</v>
      </c>
      <c r="N15" s="12">
        <v>13918</v>
      </c>
      <c r="O15" s="12">
        <v>7075</v>
      </c>
      <c r="P15" s="12">
        <v>6843</v>
      </c>
      <c r="R15" s="16"/>
      <c r="S15" s="16"/>
      <c r="V15">
        <f>SUM(V5:V14)</f>
        <v>2185767</v>
      </c>
      <c r="W15">
        <f>SUM(W5:W14)</f>
        <v>100.00000000000003</v>
      </c>
      <c r="X15" s="20">
        <f>SUM(X5:X14)</f>
        <v>16.29900167767196</v>
      </c>
    </row>
    <row r="16" spans="1:24" x14ac:dyDescent="0.25">
      <c r="A16" t="s">
        <v>48</v>
      </c>
      <c r="B16">
        <f t="shared" si="0"/>
        <v>8836</v>
      </c>
      <c r="C16">
        <v>4689</v>
      </c>
      <c r="D16">
        <v>4147</v>
      </c>
      <c r="E16">
        <v>0</v>
      </c>
      <c r="F16">
        <v>0</v>
      </c>
      <c r="G16">
        <v>0</v>
      </c>
      <c r="H16" s="7" t="s">
        <v>18</v>
      </c>
      <c r="I16" s="6">
        <f>SUM(I8:I14)*5</f>
        <v>1770.0740629055467</v>
      </c>
      <c r="J16" s="6">
        <f>SUM(J8:J14)*5</f>
        <v>1059.173943422252</v>
      </c>
      <c r="K16" s="6" t="e">
        <f>SUM(K8:K14)*5</f>
        <v>#REF!</v>
      </c>
      <c r="M16">
        <v>11</v>
      </c>
      <c r="N16" s="12">
        <v>12218</v>
      </c>
      <c r="O16" s="12">
        <v>6222</v>
      </c>
      <c r="P16" s="12">
        <v>5996</v>
      </c>
      <c r="R16" s="16"/>
      <c r="S16" s="16"/>
      <c r="X16" s="20">
        <f>X$15/2</f>
        <v>8.14950083883598</v>
      </c>
    </row>
    <row r="17" spans="1:24" x14ac:dyDescent="0.25">
      <c r="A17" t="s">
        <v>49</v>
      </c>
      <c r="B17">
        <f t="shared" si="0"/>
        <v>6638</v>
      </c>
      <c r="C17">
        <v>3527</v>
      </c>
      <c r="D17">
        <v>3111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12590</v>
      </c>
      <c r="O17" s="12">
        <v>6305</v>
      </c>
      <c r="P17" s="12">
        <v>6285</v>
      </c>
      <c r="R17" s="16"/>
      <c r="S17" s="16"/>
    </row>
    <row r="18" spans="1:24" x14ac:dyDescent="0.25">
      <c r="A18" t="s">
        <v>115</v>
      </c>
      <c r="B18">
        <f t="shared" si="0"/>
        <v>4353</v>
      </c>
      <c r="C18">
        <v>2372</v>
      </c>
      <c r="D18">
        <v>1981</v>
      </c>
      <c r="E18">
        <v>0</v>
      </c>
      <c r="F18">
        <v>0</v>
      </c>
      <c r="G18">
        <v>0</v>
      </c>
      <c r="H18" s="7" t="s">
        <v>21</v>
      </c>
      <c r="I18" s="6">
        <f>I16+1500</f>
        <v>3270.0740629055467</v>
      </c>
      <c r="J18" s="6">
        <f>J16+1500</f>
        <v>2559.1739434222518</v>
      </c>
      <c r="K18" s="6" t="e">
        <f>K16+1500</f>
        <v>#REF!</v>
      </c>
      <c r="M18">
        <v>13</v>
      </c>
      <c r="N18" s="12">
        <v>12256</v>
      </c>
      <c r="O18" s="12">
        <v>6203</v>
      </c>
      <c r="P18" s="12">
        <v>6053</v>
      </c>
      <c r="Q18" s="3" t="s">
        <v>161</v>
      </c>
      <c r="R18" s="15">
        <f>X33</f>
        <v>8.0689808284305649</v>
      </c>
      <c r="S18" s="16"/>
    </row>
    <row r="19" spans="1:24" x14ac:dyDescent="0.25">
      <c r="A19" t="s">
        <v>116</v>
      </c>
      <c r="B19">
        <f t="shared" si="0"/>
        <v>3010</v>
      </c>
      <c r="C19">
        <v>1666</v>
      </c>
      <c r="D19">
        <v>1344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11971</v>
      </c>
      <c r="O19" s="12">
        <v>6087</v>
      </c>
      <c r="P19" s="12">
        <v>5884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117</v>
      </c>
      <c r="B20">
        <f t="shared" si="0"/>
        <v>1889</v>
      </c>
      <c r="C20">
        <v>1107</v>
      </c>
      <c r="D20">
        <v>782</v>
      </c>
      <c r="E20">
        <v>0</v>
      </c>
      <c r="F20">
        <v>0</v>
      </c>
      <c r="G20">
        <v>0</v>
      </c>
      <c r="H20" s="7"/>
      <c r="I20" s="6">
        <f t="shared" ref="I20:K21" si="5">I14</f>
        <v>7.0869713119401299</v>
      </c>
      <c r="J20" s="6">
        <f t="shared" si="5"/>
        <v>4.5465807730426171</v>
      </c>
      <c r="K20" s="6" t="e">
        <f t="shared" si="5"/>
        <v>#REF!</v>
      </c>
      <c r="M20">
        <v>15</v>
      </c>
      <c r="N20" s="12">
        <v>10087</v>
      </c>
      <c r="O20" s="12">
        <v>5120</v>
      </c>
      <c r="P20" s="12">
        <v>4967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118</v>
      </c>
      <c r="B21">
        <f t="shared" si="0"/>
        <v>1177</v>
      </c>
      <c r="C21">
        <v>670</v>
      </c>
      <c r="D21">
        <v>507</v>
      </c>
      <c r="E21">
        <v>0</v>
      </c>
      <c r="F21">
        <v>0</v>
      </c>
      <c r="G21">
        <v>0</v>
      </c>
      <c r="H21" s="7"/>
      <c r="I21" s="6">
        <f t="shared" si="5"/>
        <v>6.4870963192779572</v>
      </c>
      <c r="J21" s="6">
        <f t="shared" si="5"/>
        <v>3.8678485092667207</v>
      </c>
      <c r="K21" s="6" t="e">
        <f t="shared" si="5"/>
        <v>#REF!</v>
      </c>
      <c r="M21">
        <v>16</v>
      </c>
      <c r="N21" s="12">
        <v>10538</v>
      </c>
      <c r="O21" s="12">
        <v>5212</v>
      </c>
      <c r="P21" s="12">
        <v>5326</v>
      </c>
      <c r="R21" s="16"/>
      <c r="S21" s="16"/>
    </row>
    <row r="22" spans="1:24" x14ac:dyDescent="0.25">
      <c r="A22" t="s">
        <v>356</v>
      </c>
      <c r="B22">
        <f t="shared" si="0"/>
        <v>517</v>
      </c>
      <c r="C22">
        <v>300</v>
      </c>
      <c r="D22">
        <v>217</v>
      </c>
      <c r="E22">
        <v>0</v>
      </c>
      <c r="F22">
        <v>0</v>
      </c>
      <c r="G22">
        <v>0</v>
      </c>
      <c r="H22" s="7" t="s">
        <v>26</v>
      </c>
      <c r="I22" s="8">
        <f>(I20+I21)/2</f>
        <v>6.7870338156090435</v>
      </c>
      <c r="J22" s="8">
        <f>(J20+J21)/2</f>
        <v>4.2072146411546694</v>
      </c>
      <c r="K22" s="8" t="e">
        <f>(K20+K21)/2</f>
        <v>#REF!</v>
      </c>
      <c r="M22">
        <v>17</v>
      </c>
      <c r="N22" s="12">
        <v>9885</v>
      </c>
      <c r="O22" s="12">
        <v>4946</v>
      </c>
      <c r="P22" s="12">
        <v>4939</v>
      </c>
      <c r="R22" s="16">
        <f>O$24+O$34+O$44+O$54</f>
        <v>11112</v>
      </c>
      <c r="S22" s="16">
        <f xml:space="preserve"> O$34+O$44+O$54+O$64</f>
        <v>7093</v>
      </c>
      <c r="T22">
        <v>1</v>
      </c>
      <c r="U22">
        <v>9</v>
      </c>
      <c r="V22">
        <f>R22*T22+S22*U22</f>
        <v>74949</v>
      </c>
      <c r="W22" s="19">
        <f>(V22/V$32)*100</f>
        <v>6.7640632572445032</v>
      </c>
      <c r="X22" s="20">
        <f>ABS(W22-10)</f>
        <v>3.2359367427554968</v>
      </c>
    </row>
    <row r="23" spans="1:24" x14ac:dyDescent="0.25">
      <c r="A23" t="s">
        <v>357</v>
      </c>
      <c r="B23">
        <f t="shared" si="0"/>
        <v>247</v>
      </c>
      <c r="C23">
        <v>152</v>
      </c>
      <c r="D23">
        <v>95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10989</v>
      </c>
      <c r="O23" s="12">
        <v>5478</v>
      </c>
      <c r="P23" s="12">
        <v>5511</v>
      </c>
      <c r="R23" s="16">
        <f>O$25+O$35+O$45+O$55</f>
        <v>12477</v>
      </c>
      <c r="S23" s="16">
        <f xml:space="preserve"> O$35+O$45+O$55+O$65</f>
        <v>8940</v>
      </c>
      <c r="T23">
        <v>2</v>
      </c>
      <c r="U23">
        <v>8</v>
      </c>
      <c r="V23">
        <f t="shared" ref="V23:V31" si="6">R23*T23+S23*U23</f>
        <v>96474</v>
      </c>
      <c r="W23" s="19">
        <f t="shared" ref="W23:W31" si="7">(V23/V$32)*100</f>
        <v>8.7066703849204945</v>
      </c>
      <c r="X23" s="20">
        <f t="shared" ref="X23:X31" si="8">ABS(W23-10)</f>
        <v>1.2933296150795055</v>
      </c>
    </row>
    <row r="24" spans="1:24" x14ac:dyDescent="0.25">
      <c r="A24" t="s">
        <v>358</v>
      </c>
      <c r="B24">
        <f t="shared" si="0"/>
        <v>232</v>
      </c>
      <c r="C24">
        <v>136</v>
      </c>
      <c r="D24">
        <v>96</v>
      </c>
      <c r="E24">
        <v>0</v>
      </c>
      <c r="F24">
        <v>0</v>
      </c>
      <c r="G24">
        <v>0</v>
      </c>
      <c r="H24" s="7" t="s">
        <v>29</v>
      </c>
      <c r="I24" s="8">
        <f>I22*50</f>
        <v>339.3516907804522</v>
      </c>
      <c r="J24" s="8">
        <f>J22*50</f>
        <v>210.36073205773346</v>
      </c>
      <c r="K24" s="8" t="e">
        <f>K22*50</f>
        <v>#REF!</v>
      </c>
      <c r="M24">
        <v>19</v>
      </c>
      <c r="N24" s="12">
        <v>9412</v>
      </c>
      <c r="O24" s="12">
        <v>4717</v>
      </c>
      <c r="P24" s="12">
        <v>4695</v>
      </c>
      <c r="R24" s="16">
        <f>O$26+O$36+O$46+O$56</f>
        <v>9630</v>
      </c>
      <c r="S24" s="16">
        <f xml:space="preserve"> O$36+O$46+O$56+O$66</f>
        <v>6099</v>
      </c>
      <c r="T24">
        <v>3</v>
      </c>
      <c r="U24">
        <v>7</v>
      </c>
      <c r="V24">
        <f t="shared" si="6"/>
        <v>71583</v>
      </c>
      <c r="W24" s="19">
        <f t="shared" si="7"/>
        <v>6.4602855294044383</v>
      </c>
      <c r="X24" s="20">
        <f t="shared" si="8"/>
        <v>3.5397144705955617</v>
      </c>
    </row>
    <row r="25" spans="1:24" x14ac:dyDescent="0.25">
      <c r="A25" t="s">
        <v>52</v>
      </c>
      <c r="B25">
        <f t="shared" si="0"/>
        <v>246</v>
      </c>
      <c r="C25">
        <v>140</v>
      </c>
      <c r="D25">
        <v>106</v>
      </c>
      <c r="I25" s="1"/>
      <c r="J25" s="1"/>
      <c r="K25" s="1"/>
      <c r="M25">
        <v>20</v>
      </c>
      <c r="N25" s="12">
        <v>9755</v>
      </c>
      <c r="O25" s="12">
        <v>4715</v>
      </c>
      <c r="P25" s="12">
        <v>5040</v>
      </c>
      <c r="R25" s="16">
        <f>O$17+O$27+O$37+O$47</f>
        <v>15076</v>
      </c>
      <c r="S25" s="16">
        <f xml:space="preserve"> O$27+ O$37+O$47+O$57</f>
        <v>10305</v>
      </c>
      <c r="T25">
        <v>4</v>
      </c>
      <c r="U25">
        <v>6</v>
      </c>
      <c r="V25">
        <f t="shared" si="6"/>
        <v>122134</v>
      </c>
      <c r="W25" s="19">
        <f t="shared" si="7"/>
        <v>11.022456628644814</v>
      </c>
      <c r="X25" s="20">
        <f t="shared" si="8"/>
        <v>1.0224566286448145</v>
      </c>
    </row>
    <row r="26" spans="1:24" x14ac:dyDescent="0.25">
      <c r="H26" s="7" t="s">
        <v>30</v>
      </c>
      <c r="I26" s="1">
        <f>I18-I24</f>
        <v>2930.7223721250944</v>
      </c>
      <c r="J26" s="1">
        <f>J18-J24</f>
        <v>2348.8132113645183</v>
      </c>
      <c r="K26" s="1" t="e">
        <f>K18-K24</f>
        <v>#REF!</v>
      </c>
      <c r="M26">
        <v>21</v>
      </c>
      <c r="N26" s="12">
        <v>8262</v>
      </c>
      <c r="O26" s="12">
        <v>4117</v>
      </c>
      <c r="P26" s="12">
        <v>4145</v>
      </c>
      <c r="R26" s="16">
        <f>O$18+O$28+O$38+O$48</f>
        <v>14567</v>
      </c>
      <c r="S26" s="16">
        <f xml:space="preserve"> O$28+O$38+O$48+O$58</f>
        <v>9591</v>
      </c>
      <c r="T26">
        <v>5</v>
      </c>
      <c r="U26">
        <v>5</v>
      </c>
      <c r="V26">
        <f t="shared" si="6"/>
        <v>120790</v>
      </c>
      <c r="W26" s="19">
        <f t="shared" si="7"/>
        <v>10.901162134819192</v>
      </c>
      <c r="X26" s="20">
        <f t="shared" si="8"/>
        <v>0.90116213481919161</v>
      </c>
    </row>
    <row r="27" spans="1:24" x14ac:dyDescent="0.25">
      <c r="I27" s="1"/>
      <c r="J27" s="1"/>
      <c r="K27" s="1"/>
      <c r="M27">
        <v>22</v>
      </c>
      <c r="N27" s="12">
        <v>7908</v>
      </c>
      <c r="O27" s="12">
        <v>3925</v>
      </c>
      <c r="P27" s="12">
        <v>3983</v>
      </c>
      <c r="R27" s="16">
        <f>O$19+O$29+O$39+O$49</f>
        <v>14365</v>
      </c>
      <c r="S27" s="16">
        <f xml:space="preserve"> O$29+O$39+O$49+O$59</f>
        <v>9494</v>
      </c>
      <c r="T27">
        <v>6</v>
      </c>
      <c r="U27">
        <v>4</v>
      </c>
      <c r="V27">
        <f t="shared" si="6"/>
        <v>124166</v>
      </c>
      <c r="W27" s="19">
        <f t="shared" si="7"/>
        <v>11.205842351452601</v>
      </c>
      <c r="X27" s="20">
        <f t="shared" si="8"/>
        <v>1.2058423514526009</v>
      </c>
    </row>
    <row r="28" spans="1:24" x14ac:dyDescent="0.25">
      <c r="H28" s="7" t="s">
        <v>31</v>
      </c>
      <c r="I28" s="1">
        <f>100-I22</f>
        <v>93.21296618439095</v>
      </c>
      <c r="J28" s="1">
        <f>100-J22</f>
        <v>95.792785358845336</v>
      </c>
      <c r="K28" s="1" t="e">
        <f>100-K22</f>
        <v>#REF!</v>
      </c>
      <c r="M28">
        <v>23</v>
      </c>
      <c r="N28" s="12">
        <v>8100</v>
      </c>
      <c r="O28" s="12">
        <v>4044</v>
      </c>
      <c r="P28" s="12">
        <v>4056</v>
      </c>
      <c r="R28" s="16">
        <f>O$20+O$30+O$40+O$50</f>
        <v>13794</v>
      </c>
      <c r="S28" s="16">
        <f xml:space="preserve"> O$30+O$40+O$50+O$60</f>
        <v>9888</v>
      </c>
      <c r="T28">
        <v>7</v>
      </c>
      <c r="U28">
        <v>3</v>
      </c>
      <c r="V28">
        <f t="shared" si="6"/>
        <v>126222</v>
      </c>
      <c r="W28" s="19">
        <f t="shared" si="7"/>
        <v>11.391394047364416</v>
      </c>
      <c r="X28" s="20">
        <f t="shared" si="8"/>
        <v>1.3913940473644164</v>
      </c>
    </row>
    <row r="29" spans="1:24" x14ac:dyDescent="0.25">
      <c r="I29" s="1"/>
      <c r="J29" s="1"/>
      <c r="K29" s="1"/>
      <c r="M29">
        <v>24</v>
      </c>
      <c r="N29" s="12">
        <v>7780</v>
      </c>
      <c r="O29" s="12">
        <v>3876</v>
      </c>
      <c r="P29" s="12">
        <v>3904</v>
      </c>
      <c r="R29" s="16">
        <f>O$21+O$31+O$41+O$51</f>
        <v>13294</v>
      </c>
      <c r="S29" s="16">
        <f xml:space="preserve"> O$31+O$41+O$51+O$61</f>
        <v>9231</v>
      </c>
      <c r="T29">
        <v>8</v>
      </c>
      <c r="U29">
        <v>2</v>
      </c>
      <c r="V29">
        <f t="shared" si="6"/>
        <v>124814</v>
      </c>
      <c r="W29" s="19">
        <f t="shared" si="7"/>
        <v>11.264323625261383</v>
      </c>
      <c r="X29" s="20">
        <f t="shared" si="8"/>
        <v>1.2643236252613832</v>
      </c>
    </row>
    <row r="30" spans="1:24" x14ac:dyDescent="0.25">
      <c r="C30" t="s">
        <v>32</v>
      </c>
      <c r="H30" s="9" t="s">
        <v>33</v>
      </c>
      <c r="I30" s="10">
        <f>I26/I28</f>
        <v>31.441144854543431</v>
      </c>
      <c r="J30" s="10">
        <f>J26/J28</f>
        <v>24.519729774697829</v>
      </c>
      <c r="K30" s="10" t="e">
        <f>K26/K28</f>
        <v>#REF!</v>
      </c>
      <c r="M30">
        <v>25</v>
      </c>
      <c r="N30" s="12">
        <v>7751</v>
      </c>
      <c r="O30" s="12">
        <v>3860</v>
      </c>
      <c r="P30" s="12">
        <v>3891</v>
      </c>
      <c r="R30" s="16">
        <f>O$22+O$32+O$42+O$52</f>
        <v>11799</v>
      </c>
      <c r="S30" s="16">
        <f xml:space="preserve"> O$32+O$42+O$52+O$62</f>
        <v>7624</v>
      </c>
      <c r="T30">
        <v>9</v>
      </c>
      <c r="U30">
        <v>1</v>
      </c>
      <c r="V30">
        <f t="shared" si="6"/>
        <v>113815</v>
      </c>
      <c r="W30" s="19">
        <f t="shared" si="7"/>
        <v>10.271676201460767</v>
      </c>
      <c r="X30" s="20">
        <f t="shared" si="8"/>
        <v>0.27167620146076743</v>
      </c>
    </row>
    <row r="31" spans="1:24" x14ac:dyDescent="0.25">
      <c r="M31">
        <v>26</v>
      </c>
      <c r="N31" s="12">
        <v>7378</v>
      </c>
      <c r="O31" s="12">
        <v>3647</v>
      </c>
      <c r="P31" s="12">
        <v>3731</v>
      </c>
      <c r="R31" s="16">
        <f>O$23+O$33+O$43+O$53</f>
        <v>13310</v>
      </c>
      <c r="S31" s="16">
        <f xml:space="preserve"> O$33+O$43+O$53+O$63</f>
        <v>8689</v>
      </c>
      <c r="T31">
        <v>10</v>
      </c>
      <c r="U31">
        <v>0</v>
      </c>
      <c r="V31">
        <f t="shared" si="6"/>
        <v>133100</v>
      </c>
      <c r="W31" s="19">
        <f t="shared" si="7"/>
        <v>12.012125839427389</v>
      </c>
      <c r="X31" s="20">
        <f t="shared" si="8"/>
        <v>2.0121258394273891</v>
      </c>
    </row>
    <row r="32" spans="1:24" x14ac:dyDescent="0.25">
      <c r="M32">
        <v>27</v>
      </c>
      <c r="N32" s="12">
        <v>6440</v>
      </c>
      <c r="O32" s="12">
        <v>3233</v>
      </c>
      <c r="P32" s="12">
        <v>3207</v>
      </c>
      <c r="R32" s="16"/>
      <c r="S32" s="16"/>
      <c r="V32">
        <f>SUM(V22:V31)</f>
        <v>1108047</v>
      </c>
      <c r="W32">
        <f>SUM(W22:W31)</f>
        <v>99.999999999999986</v>
      </c>
      <c r="X32" s="20">
        <f>SUM(X22:X31)</f>
        <v>16.13796165686113</v>
      </c>
    </row>
    <row r="33" spans="1:24" x14ac:dyDescent="0.25">
      <c r="A33" t="s">
        <v>34</v>
      </c>
      <c r="M33">
        <v>28</v>
      </c>
      <c r="N33" s="12">
        <v>6920</v>
      </c>
      <c r="O33" s="12">
        <v>3392</v>
      </c>
      <c r="P33" s="12">
        <v>3528</v>
      </c>
      <c r="R33" s="16"/>
      <c r="S33" s="16"/>
      <c r="X33" s="20">
        <f>X$32/2</f>
        <v>8.0689808284305649</v>
      </c>
    </row>
    <row r="34" spans="1:24" x14ac:dyDescent="0.25">
      <c r="A34" t="s">
        <v>35</v>
      </c>
      <c r="B34" t="s">
        <v>1</v>
      </c>
      <c r="E34" t="s">
        <v>2</v>
      </c>
      <c r="M34">
        <v>29</v>
      </c>
      <c r="N34" s="12">
        <v>5818</v>
      </c>
      <c r="O34" s="12">
        <v>2928</v>
      </c>
      <c r="P34" s="12">
        <v>2890</v>
      </c>
      <c r="R34" s="16"/>
      <c r="S34" s="16"/>
    </row>
    <row r="35" spans="1:24" x14ac:dyDescent="0.25">
      <c r="B35" t="s">
        <v>1</v>
      </c>
      <c r="C35" t="s">
        <v>3</v>
      </c>
      <c r="D35" t="s">
        <v>4</v>
      </c>
      <c r="E35" t="s">
        <v>1</v>
      </c>
      <c r="F35" t="s">
        <v>3</v>
      </c>
      <c r="G35" t="s">
        <v>4</v>
      </c>
      <c r="M35">
        <v>30</v>
      </c>
      <c r="N35" s="12">
        <v>7011</v>
      </c>
      <c r="O35" s="12">
        <v>3474</v>
      </c>
      <c r="P35" s="12">
        <v>3537</v>
      </c>
      <c r="Q35" s="3" t="s">
        <v>162</v>
      </c>
      <c r="R35" s="15">
        <f>X50</f>
        <v>8.2322866792858989</v>
      </c>
      <c r="S35" s="16"/>
    </row>
    <row r="36" spans="1:24" x14ac:dyDescent="0.25">
      <c r="A36" t="s">
        <v>36</v>
      </c>
      <c r="B36">
        <v>476727</v>
      </c>
      <c r="C36">
        <v>242747</v>
      </c>
      <c r="D36">
        <v>233980</v>
      </c>
      <c r="E36">
        <v>301508</v>
      </c>
      <c r="F36">
        <v>159731</v>
      </c>
      <c r="G36">
        <v>141777</v>
      </c>
      <c r="M36">
        <v>31</v>
      </c>
      <c r="N36" s="12">
        <v>4838</v>
      </c>
      <c r="O36" s="12">
        <v>2584</v>
      </c>
      <c r="P36" s="12">
        <v>2254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37</v>
      </c>
      <c r="B37">
        <v>82463</v>
      </c>
      <c r="C37">
        <v>41918</v>
      </c>
      <c r="D37">
        <v>40545</v>
      </c>
      <c r="E37">
        <v>82463</v>
      </c>
      <c r="F37">
        <v>41918</v>
      </c>
      <c r="G37">
        <v>40545</v>
      </c>
      <c r="M37">
        <v>32</v>
      </c>
      <c r="N37" s="12">
        <v>5554</v>
      </c>
      <c r="O37" s="12">
        <v>2803</v>
      </c>
      <c r="P37" s="12">
        <v>2751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38</v>
      </c>
      <c r="B38">
        <v>77323</v>
      </c>
      <c r="C38">
        <v>39372</v>
      </c>
      <c r="D38">
        <v>37951</v>
      </c>
      <c r="E38">
        <v>77323</v>
      </c>
      <c r="F38">
        <v>39372</v>
      </c>
      <c r="G38">
        <v>37951</v>
      </c>
      <c r="M38">
        <v>33</v>
      </c>
      <c r="N38" s="12">
        <v>4860</v>
      </c>
      <c r="O38" s="12">
        <v>2497</v>
      </c>
      <c r="P38" s="12">
        <v>2363</v>
      </c>
      <c r="R38" s="16"/>
      <c r="S38" s="16"/>
    </row>
    <row r="39" spans="1:24" x14ac:dyDescent="0.25">
      <c r="A39" t="s">
        <v>39</v>
      </c>
      <c r="B39">
        <v>62953</v>
      </c>
      <c r="C39">
        <v>31892</v>
      </c>
      <c r="D39">
        <v>31061</v>
      </c>
      <c r="E39">
        <v>62953</v>
      </c>
      <c r="F39">
        <v>31892</v>
      </c>
      <c r="G39">
        <v>31061</v>
      </c>
      <c r="M39">
        <v>34</v>
      </c>
      <c r="N39" s="12">
        <v>5190</v>
      </c>
      <c r="O39" s="12">
        <v>2696</v>
      </c>
      <c r="P39" s="12">
        <v>2494</v>
      </c>
      <c r="R39" s="16">
        <f>P$24+P$34+P$44+P$54</f>
        <v>10616</v>
      </c>
      <c r="S39" s="16">
        <f xml:space="preserve"> P$34+P$44+P$54+P$64</f>
        <v>6530</v>
      </c>
      <c r="T39">
        <v>1</v>
      </c>
      <c r="U39">
        <v>9</v>
      </c>
      <c r="V39">
        <f>R39*T39+S39*U39</f>
        <v>69386</v>
      </c>
      <c r="W39" s="19">
        <f>(V39/V$49)*100</f>
        <v>6.4382214304271974</v>
      </c>
      <c r="X39" s="20">
        <f>ABS(W39-10)</f>
        <v>3.5617785695728026</v>
      </c>
    </row>
    <row r="40" spans="1:24" x14ac:dyDescent="0.25">
      <c r="A40" t="s">
        <v>40</v>
      </c>
      <c r="B40">
        <v>50911</v>
      </c>
      <c r="C40">
        <v>25473</v>
      </c>
      <c r="D40">
        <v>25438</v>
      </c>
      <c r="E40">
        <v>46075</v>
      </c>
      <c r="F40">
        <v>24919</v>
      </c>
      <c r="G40">
        <v>21156</v>
      </c>
      <c r="M40">
        <v>35</v>
      </c>
      <c r="N40" s="12">
        <v>5475</v>
      </c>
      <c r="O40" s="12">
        <v>2771</v>
      </c>
      <c r="P40" s="12">
        <v>2704</v>
      </c>
      <c r="R40" s="16">
        <f>P$25+P$35+P$45+P$55</f>
        <v>13357</v>
      </c>
      <c r="S40" s="16">
        <f xml:space="preserve"> P$35+P$45+P$55+P$65</f>
        <v>9560</v>
      </c>
      <c r="T40">
        <v>2</v>
      </c>
      <c r="U40">
        <v>8</v>
      </c>
      <c r="V40">
        <f t="shared" ref="V40:V48" si="9">R40*T40+S40*U40</f>
        <v>103194</v>
      </c>
      <c r="W40" s="19">
        <f t="shared" ref="W40:W48" si="10">(V40/V$49)*100</f>
        <v>9.5752143413873743</v>
      </c>
      <c r="X40" s="20">
        <f t="shared" ref="X40:X48" si="11">ABS(W40-10)</f>
        <v>0.42478565861262574</v>
      </c>
    </row>
    <row r="41" spans="1:24" x14ac:dyDescent="0.25">
      <c r="A41" t="s">
        <v>41</v>
      </c>
      <c r="B41">
        <v>41805</v>
      </c>
      <c r="C41">
        <v>20677</v>
      </c>
      <c r="D41">
        <v>21128</v>
      </c>
      <c r="E41">
        <v>20191</v>
      </c>
      <c r="F41">
        <v>13504</v>
      </c>
      <c r="G41">
        <v>6687</v>
      </c>
      <c r="M41">
        <v>36</v>
      </c>
      <c r="N41" s="12">
        <v>5214</v>
      </c>
      <c r="O41" s="12">
        <v>2571</v>
      </c>
      <c r="P41" s="12">
        <v>2643</v>
      </c>
      <c r="R41" s="16">
        <f>P$26+P$36+P$46+P$56</f>
        <v>8802</v>
      </c>
      <c r="S41" s="16">
        <f xml:space="preserve"> P$36+P$46+P$56+P$66</f>
        <v>5087</v>
      </c>
      <c r="T41">
        <v>3</v>
      </c>
      <c r="U41">
        <v>7</v>
      </c>
      <c r="V41">
        <f t="shared" si="9"/>
        <v>62015</v>
      </c>
      <c r="W41" s="19">
        <f t="shared" si="10"/>
        <v>5.7542775488995286</v>
      </c>
      <c r="X41" s="20">
        <f t="shared" si="11"/>
        <v>4.2457224511004714</v>
      </c>
    </row>
    <row r="42" spans="1:24" x14ac:dyDescent="0.25">
      <c r="A42" t="s">
        <v>42</v>
      </c>
      <c r="B42">
        <v>34307</v>
      </c>
      <c r="C42">
        <v>17060</v>
      </c>
      <c r="D42">
        <v>17247</v>
      </c>
      <c r="E42">
        <v>6173</v>
      </c>
      <c r="F42">
        <v>4303</v>
      </c>
      <c r="G42">
        <v>1870</v>
      </c>
      <c r="M42">
        <v>37</v>
      </c>
      <c r="N42" s="12">
        <v>4076</v>
      </c>
      <c r="O42" s="12">
        <v>2179</v>
      </c>
      <c r="P42" s="12">
        <v>1897</v>
      </c>
      <c r="R42" s="16">
        <f>P$17+P$27+P$37+P$47</f>
        <v>14881</v>
      </c>
      <c r="S42" s="16">
        <f xml:space="preserve"> P$27+ P$37+P$47+P$57</f>
        <v>9798</v>
      </c>
      <c r="T42">
        <v>4</v>
      </c>
      <c r="U42">
        <v>6</v>
      </c>
      <c r="V42">
        <f t="shared" si="9"/>
        <v>118312</v>
      </c>
      <c r="W42" s="19">
        <f t="shared" si="10"/>
        <v>10.977990572690494</v>
      </c>
      <c r="X42" s="20">
        <f t="shared" si="11"/>
        <v>0.97799057269049428</v>
      </c>
    </row>
    <row r="43" spans="1:24" x14ac:dyDescent="0.25">
      <c r="A43" t="s">
        <v>43</v>
      </c>
      <c r="B43">
        <v>27453</v>
      </c>
      <c r="C43">
        <v>14054</v>
      </c>
      <c r="D43">
        <v>13399</v>
      </c>
      <c r="E43">
        <v>2119</v>
      </c>
      <c r="F43">
        <v>1363</v>
      </c>
      <c r="G43">
        <v>756</v>
      </c>
      <c r="M43">
        <v>38</v>
      </c>
      <c r="N43" s="12">
        <v>4758</v>
      </c>
      <c r="O43" s="12">
        <v>2402</v>
      </c>
      <c r="P43" s="12">
        <v>2356</v>
      </c>
      <c r="R43" s="16">
        <f>P$18+P$28+P$38+P$48</f>
        <v>14057</v>
      </c>
      <c r="S43" s="16">
        <f xml:space="preserve"> P$28+P$38+P$48+P$58</f>
        <v>8938</v>
      </c>
      <c r="T43">
        <v>5</v>
      </c>
      <c r="U43">
        <v>5</v>
      </c>
      <c r="V43">
        <f t="shared" si="9"/>
        <v>114975</v>
      </c>
      <c r="W43" s="19">
        <f t="shared" si="10"/>
        <v>10.668355416991426</v>
      </c>
      <c r="X43" s="20">
        <f t="shared" si="11"/>
        <v>0.66835541699142631</v>
      </c>
    </row>
    <row r="44" spans="1:24" x14ac:dyDescent="0.25">
      <c r="A44" t="s">
        <v>44</v>
      </c>
      <c r="B44">
        <v>23412</v>
      </c>
      <c r="C44">
        <v>11957</v>
      </c>
      <c r="D44">
        <v>11455</v>
      </c>
      <c r="E44">
        <v>1157</v>
      </c>
      <c r="F44">
        <v>675</v>
      </c>
      <c r="G44">
        <v>482</v>
      </c>
      <c r="M44">
        <v>39</v>
      </c>
      <c r="N44" s="12">
        <v>3889</v>
      </c>
      <c r="O44" s="12">
        <v>2034</v>
      </c>
      <c r="P44" s="12">
        <v>1855</v>
      </c>
      <c r="R44" s="16">
        <f>P$19+P$29+P$39+P$49</f>
        <v>13780</v>
      </c>
      <c r="S44" s="16">
        <f xml:space="preserve"> P$29+P$39+P$49+P$59</f>
        <v>8930</v>
      </c>
      <c r="T44">
        <v>6</v>
      </c>
      <c r="U44">
        <v>4</v>
      </c>
      <c r="V44">
        <f t="shared" si="9"/>
        <v>118400</v>
      </c>
      <c r="W44" s="19">
        <f t="shared" si="10"/>
        <v>10.986155958876145</v>
      </c>
      <c r="X44" s="20">
        <f t="shared" si="11"/>
        <v>0.98615595887614482</v>
      </c>
    </row>
    <row r="45" spans="1:24" x14ac:dyDescent="0.25">
      <c r="A45" t="s">
        <v>45</v>
      </c>
      <c r="B45">
        <v>18768</v>
      </c>
      <c r="C45">
        <v>9675</v>
      </c>
      <c r="D45">
        <v>9093</v>
      </c>
      <c r="E45">
        <v>722</v>
      </c>
      <c r="F45">
        <v>400</v>
      </c>
      <c r="G45">
        <v>322</v>
      </c>
      <c r="M45">
        <v>40</v>
      </c>
      <c r="N45" s="12">
        <v>5121</v>
      </c>
      <c r="O45" s="12">
        <v>2416</v>
      </c>
      <c r="P45" s="12">
        <v>2705</v>
      </c>
      <c r="R45" s="16">
        <f>P$20+P$30+P$40+P$50</f>
        <v>13493</v>
      </c>
      <c r="S45" s="16">
        <f xml:space="preserve"> P$30+P$40+P$50+P$60</f>
        <v>9609</v>
      </c>
      <c r="T45">
        <v>7</v>
      </c>
      <c r="U45">
        <v>3</v>
      </c>
      <c r="V45">
        <f t="shared" si="9"/>
        <v>123278</v>
      </c>
      <c r="W45" s="19">
        <f t="shared" si="10"/>
        <v>11.438778161303492</v>
      </c>
      <c r="X45" s="20">
        <f t="shared" si="11"/>
        <v>1.4387781613034925</v>
      </c>
    </row>
    <row r="46" spans="1:24" x14ac:dyDescent="0.25">
      <c r="A46" t="s">
        <v>46</v>
      </c>
      <c r="B46">
        <v>16891</v>
      </c>
      <c r="C46">
        <v>8819</v>
      </c>
      <c r="D46">
        <v>8072</v>
      </c>
      <c r="E46">
        <v>625</v>
      </c>
      <c r="F46">
        <v>367</v>
      </c>
      <c r="G46">
        <v>258</v>
      </c>
      <c r="M46">
        <v>41</v>
      </c>
      <c r="N46" s="12">
        <v>3130</v>
      </c>
      <c r="O46" s="12">
        <v>1687</v>
      </c>
      <c r="P46" s="12">
        <v>1443</v>
      </c>
      <c r="R46" s="16">
        <f>P$21+P$31+P$41+P$51</f>
        <v>13391</v>
      </c>
      <c r="S46" s="16">
        <f xml:space="preserve"> P$31+P$41+P$51+P$61</f>
        <v>9119</v>
      </c>
      <c r="T46">
        <v>8</v>
      </c>
      <c r="U46">
        <v>2</v>
      </c>
      <c r="V46">
        <f t="shared" si="9"/>
        <v>125366</v>
      </c>
      <c r="W46" s="19">
        <f t="shared" si="10"/>
        <v>11.632520506253943</v>
      </c>
      <c r="X46" s="20">
        <f t="shared" si="11"/>
        <v>1.6325205062539432</v>
      </c>
    </row>
    <row r="47" spans="1:24" x14ac:dyDescent="0.25">
      <c r="A47" t="s">
        <v>47</v>
      </c>
      <c r="B47">
        <v>13296</v>
      </c>
      <c r="C47">
        <v>7091</v>
      </c>
      <c r="D47">
        <v>6205</v>
      </c>
      <c r="E47">
        <v>460</v>
      </c>
      <c r="F47">
        <v>240</v>
      </c>
      <c r="G47">
        <v>220</v>
      </c>
      <c r="M47">
        <v>42</v>
      </c>
      <c r="N47" s="12">
        <v>3905</v>
      </c>
      <c r="O47" s="12">
        <v>2043</v>
      </c>
      <c r="P47" s="12">
        <v>1862</v>
      </c>
      <c r="R47" s="16">
        <f>P$22+P$32+P$42+P$52</f>
        <v>11311</v>
      </c>
      <c r="S47" s="16">
        <f xml:space="preserve"> P$32+P$42+P$52+P$62</f>
        <v>6985</v>
      </c>
      <c r="T47">
        <v>9</v>
      </c>
      <c r="U47">
        <v>1</v>
      </c>
      <c r="V47">
        <f t="shared" si="9"/>
        <v>108784</v>
      </c>
      <c r="W47" s="19">
        <f t="shared" si="10"/>
        <v>10.093901941134989</v>
      </c>
      <c r="X47" s="20">
        <f t="shared" si="11"/>
        <v>9.3901941134989286E-2</v>
      </c>
    </row>
    <row r="48" spans="1:24" x14ac:dyDescent="0.25">
      <c r="A48" t="s">
        <v>48</v>
      </c>
      <c r="B48">
        <v>8836</v>
      </c>
      <c r="C48">
        <v>4689</v>
      </c>
      <c r="D48">
        <v>4147</v>
      </c>
      <c r="E48">
        <v>320</v>
      </c>
      <c r="F48">
        <v>187</v>
      </c>
      <c r="G48">
        <v>133</v>
      </c>
      <c r="M48">
        <v>43</v>
      </c>
      <c r="N48" s="12">
        <v>3408</v>
      </c>
      <c r="O48" s="12">
        <v>1823</v>
      </c>
      <c r="P48" s="12">
        <v>1585</v>
      </c>
      <c r="R48" s="16">
        <f>P$23+P$33+P$43+P$53</f>
        <v>13401</v>
      </c>
      <c r="S48" s="16">
        <f xml:space="preserve"> P$33+P$43+P$53+P$63</f>
        <v>8678</v>
      </c>
      <c r="T48">
        <v>10</v>
      </c>
      <c r="U48">
        <v>0</v>
      </c>
      <c r="V48">
        <f t="shared" si="9"/>
        <v>134010</v>
      </c>
      <c r="W48" s="19">
        <f t="shared" si="10"/>
        <v>12.434584122035409</v>
      </c>
      <c r="X48" s="20">
        <f t="shared" si="11"/>
        <v>2.4345841220354085</v>
      </c>
    </row>
    <row r="49" spans="1:24" x14ac:dyDescent="0.25">
      <c r="A49" t="s">
        <v>49</v>
      </c>
      <c r="B49">
        <v>6638</v>
      </c>
      <c r="C49">
        <v>3527</v>
      </c>
      <c r="D49">
        <v>3111</v>
      </c>
      <c r="E49">
        <v>266</v>
      </c>
      <c r="F49">
        <v>172</v>
      </c>
      <c r="G49">
        <v>94</v>
      </c>
      <c r="M49">
        <v>44</v>
      </c>
      <c r="N49" s="12">
        <v>3204</v>
      </c>
      <c r="O49" s="12">
        <v>1706</v>
      </c>
      <c r="P49" s="12">
        <v>1498</v>
      </c>
      <c r="R49" s="16"/>
      <c r="S49" s="16"/>
      <c r="V49">
        <f>SUM(V39:V48)</f>
        <v>1077720</v>
      </c>
      <c r="W49">
        <f>SUM(W39:W48)</f>
        <v>99.999999999999986</v>
      </c>
      <c r="X49" s="20">
        <f>SUM(X39:X48)</f>
        <v>16.464573358571798</v>
      </c>
    </row>
    <row r="50" spans="1:24" x14ac:dyDescent="0.25">
      <c r="A50" t="s">
        <v>50</v>
      </c>
      <c r="B50">
        <v>7922</v>
      </c>
      <c r="C50">
        <v>4366</v>
      </c>
      <c r="D50">
        <v>3556</v>
      </c>
      <c r="E50">
        <v>382</v>
      </c>
      <c r="F50">
        <v>243</v>
      </c>
      <c r="G50">
        <v>139</v>
      </c>
      <c r="M50">
        <v>45</v>
      </c>
      <c r="N50" s="12">
        <v>3974</v>
      </c>
      <c r="O50" s="12">
        <v>2043</v>
      </c>
      <c r="P50" s="12">
        <v>1931</v>
      </c>
      <c r="R50" s="16"/>
      <c r="S50" s="16"/>
      <c r="X50" s="20">
        <f>X$49/2</f>
        <v>8.2322866792858989</v>
      </c>
    </row>
    <row r="51" spans="1:24" x14ac:dyDescent="0.25">
      <c r="A51" t="s">
        <v>51</v>
      </c>
      <c r="B51">
        <v>4062</v>
      </c>
      <c r="C51">
        <v>2365</v>
      </c>
      <c r="D51">
        <v>1697</v>
      </c>
      <c r="E51">
        <v>189</v>
      </c>
      <c r="F51">
        <v>133</v>
      </c>
      <c r="G51">
        <v>56</v>
      </c>
      <c r="M51">
        <v>46</v>
      </c>
      <c r="N51" s="12">
        <v>3555</v>
      </c>
      <c r="O51" s="12">
        <v>1864</v>
      </c>
      <c r="P51" s="12">
        <v>1691</v>
      </c>
      <c r="R51" s="16"/>
      <c r="S51" s="16"/>
    </row>
    <row r="52" spans="1:24" x14ac:dyDescent="0.25">
      <c r="A52" t="s">
        <v>52</v>
      </c>
      <c r="B52">
        <v>246</v>
      </c>
      <c r="C52">
        <v>140</v>
      </c>
      <c r="D52">
        <v>106</v>
      </c>
      <c r="E52">
        <v>116</v>
      </c>
      <c r="F52">
        <v>62</v>
      </c>
      <c r="G52">
        <v>54</v>
      </c>
      <c r="M52">
        <v>47</v>
      </c>
      <c r="N52" s="12">
        <v>2709</v>
      </c>
      <c r="O52" s="12">
        <v>1441</v>
      </c>
      <c r="P52" s="12">
        <v>1268</v>
      </c>
      <c r="R52" s="16"/>
      <c r="S52" s="16"/>
    </row>
    <row r="53" spans="1:24" x14ac:dyDescent="0.25">
      <c r="M53">
        <v>48</v>
      </c>
      <c r="N53" s="12">
        <v>4044</v>
      </c>
      <c r="O53" s="12">
        <v>2038</v>
      </c>
      <c r="P53" s="12">
        <v>2006</v>
      </c>
      <c r="R53" s="16"/>
      <c r="S53" s="16"/>
    </row>
    <row r="54" spans="1:24" x14ac:dyDescent="0.25">
      <c r="M54">
        <v>49</v>
      </c>
      <c r="N54" s="12">
        <v>2609</v>
      </c>
      <c r="O54" s="12">
        <v>1433</v>
      </c>
      <c r="P54" s="12">
        <v>1176</v>
      </c>
      <c r="R54" s="16"/>
      <c r="S54" s="16"/>
    </row>
    <row r="55" spans="1:24" x14ac:dyDescent="0.25">
      <c r="M55">
        <v>50</v>
      </c>
      <c r="N55" s="12">
        <v>3947</v>
      </c>
      <c r="O55" s="12">
        <v>1872</v>
      </c>
      <c r="P55" s="12">
        <v>2075</v>
      </c>
      <c r="R55" s="16"/>
      <c r="S55" s="16"/>
    </row>
    <row r="56" spans="1:24" x14ac:dyDescent="0.25">
      <c r="M56">
        <v>51</v>
      </c>
      <c r="N56" s="12">
        <v>2202</v>
      </c>
      <c r="O56" s="12">
        <v>1242</v>
      </c>
      <c r="P56" s="12">
        <v>960</v>
      </c>
      <c r="R56" s="16"/>
      <c r="S56" s="16"/>
    </row>
    <row r="57" spans="1:24" x14ac:dyDescent="0.25">
      <c r="M57">
        <v>52</v>
      </c>
      <c r="N57" s="12">
        <v>2736</v>
      </c>
      <c r="O57" s="12">
        <v>1534</v>
      </c>
      <c r="P57" s="12">
        <v>1202</v>
      </c>
      <c r="R57" s="16"/>
      <c r="S57" s="16"/>
    </row>
    <row r="58" spans="1:24" x14ac:dyDescent="0.25">
      <c r="M58">
        <v>53</v>
      </c>
      <c r="N58" s="12">
        <v>2161</v>
      </c>
      <c r="O58" s="12">
        <v>1227</v>
      </c>
      <c r="P58" s="12">
        <v>934</v>
      </c>
      <c r="R58" s="16"/>
      <c r="S58" s="16"/>
    </row>
    <row r="59" spans="1:24" x14ac:dyDescent="0.25">
      <c r="M59">
        <v>54</v>
      </c>
      <c r="N59" s="12">
        <v>2250</v>
      </c>
      <c r="O59" s="12">
        <v>1216</v>
      </c>
      <c r="P59" s="12">
        <v>1034</v>
      </c>
      <c r="R59" s="16"/>
      <c r="S59" s="16"/>
    </row>
    <row r="60" spans="1:24" x14ac:dyDescent="0.25">
      <c r="M60">
        <v>55</v>
      </c>
      <c r="N60" s="12">
        <v>2297</v>
      </c>
      <c r="O60" s="12">
        <v>1214</v>
      </c>
      <c r="P60" s="12">
        <v>1083</v>
      </c>
      <c r="R60" s="16"/>
      <c r="S60" s="16"/>
    </row>
    <row r="61" spans="1:24" x14ac:dyDescent="0.25">
      <c r="M61">
        <v>56</v>
      </c>
      <c r="N61" s="12">
        <v>2203</v>
      </c>
      <c r="O61" s="12">
        <v>1149</v>
      </c>
      <c r="P61" s="12">
        <v>1054</v>
      </c>
      <c r="R61" s="16"/>
      <c r="S61" s="16"/>
    </row>
    <row r="62" spans="1:24" x14ac:dyDescent="0.25">
      <c r="M62">
        <v>57</v>
      </c>
      <c r="N62" s="12">
        <v>1384</v>
      </c>
      <c r="O62" s="12">
        <v>771</v>
      </c>
      <c r="P62" s="12">
        <v>613</v>
      </c>
      <c r="R62" s="16"/>
      <c r="S62" s="16"/>
    </row>
    <row r="63" spans="1:24" x14ac:dyDescent="0.25">
      <c r="M63">
        <v>58</v>
      </c>
      <c r="N63" s="12">
        <v>1645</v>
      </c>
      <c r="O63" s="12">
        <v>857</v>
      </c>
      <c r="P63" s="12">
        <v>788</v>
      </c>
      <c r="R63" s="16"/>
      <c r="S63" s="16"/>
    </row>
    <row r="64" spans="1:24" x14ac:dyDescent="0.25">
      <c r="M64">
        <v>59</v>
      </c>
      <c r="N64" s="12">
        <v>1307</v>
      </c>
      <c r="O64" s="12">
        <v>698</v>
      </c>
      <c r="P64" s="12">
        <v>609</v>
      </c>
      <c r="R64" s="16"/>
      <c r="S64" s="16"/>
    </row>
    <row r="65" spans="13:19" x14ac:dyDescent="0.25">
      <c r="M65">
        <v>60</v>
      </c>
      <c r="N65" s="12">
        <v>2421</v>
      </c>
      <c r="O65" s="12">
        <v>1178</v>
      </c>
      <c r="P65" s="12">
        <v>1243</v>
      </c>
      <c r="R65" s="16"/>
      <c r="S65" s="16"/>
    </row>
    <row r="66" spans="13:19" x14ac:dyDescent="0.25">
      <c r="M66">
        <v>61</v>
      </c>
      <c r="N66" s="12">
        <v>1016</v>
      </c>
      <c r="O66" s="12">
        <v>586</v>
      </c>
      <c r="P66" s="12">
        <v>430</v>
      </c>
      <c r="R66" s="16"/>
      <c r="S66" s="16"/>
    </row>
    <row r="67" spans="13:19" x14ac:dyDescent="0.25">
      <c r="M67">
        <v>62</v>
      </c>
      <c r="N67" s="12">
        <v>1161</v>
      </c>
      <c r="O67" s="12">
        <v>649</v>
      </c>
      <c r="P67" s="12">
        <v>512</v>
      </c>
      <c r="R67" s="16"/>
      <c r="S67" s="16"/>
    </row>
    <row r="68" spans="13:19" x14ac:dyDescent="0.25">
      <c r="M68">
        <v>63</v>
      </c>
      <c r="N68" s="12">
        <v>983</v>
      </c>
      <c r="O68" s="12">
        <v>525</v>
      </c>
      <c r="P68" s="12">
        <v>458</v>
      </c>
      <c r="R68" s="16"/>
      <c r="S68" s="16"/>
    </row>
    <row r="69" spans="13:19" x14ac:dyDescent="0.25">
      <c r="M69">
        <v>64</v>
      </c>
      <c r="N69" s="12">
        <v>1057</v>
      </c>
      <c r="O69" s="12">
        <v>589</v>
      </c>
      <c r="P69" s="12">
        <v>468</v>
      </c>
      <c r="R69" s="16"/>
      <c r="S69" s="16"/>
    </row>
    <row r="70" spans="13:19" x14ac:dyDescent="0.25">
      <c r="M70">
        <v>65</v>
      </c>
      <c r="N70" s="12">
        <v>1274</v>
      </c>
      <c r="O70" s="12">
        <v>640</v>
      </c>
      <c r="P70" s="12">
        <v>634</v>
      </c>
      <c r="R70" s="16"/>
      <c r="S70" s="16"/>
    </row>
    <row r="71" spans="13:19" x14ac:dyDescent="0.25">
      <c r="M71">
        <v>66</v>
      </c>
      <c r="N71" s="12">
        <v>1233</v>
      </c>
      <c r="O71" s="12">
        <v>714</v>
      </c>
      <c r="P71" s="12">
        <v>519</v>
      </c>
      <c r="R71" s="16"/>
      <c r="S71" s="16"/>
    </row>
    <row r="72" spans="13:19" x14ac:dyDescent="0.25">
      <c r="M72">
        <v>67</v>
      </c>
      <c r="N72" s="12">
        <v>635</v>
      </c>
      <c r="O72" s="12">
        <v>375</v>
      </c>
      <c r="P72" s="12">
        <v>260</v>
      </c>
      <c r="R72" s="16"/>
      <c r="S72" s="16"/>
    </row>
    <row r="73" spans="13:19" x14ac:dyDescent="0.25">
      <c r="M73">
        <v>68</v>
      </c>
      <c r="N73" s="12">
        <v>682</v>
      </c>
      <c r="O73" s="12">
        <v>352</v>
      </c>
      <c r="P73" s="12">
        <v>330</v>
      </c>
      <c r="R73" s="16"/>
      <c r="S73" s="16"/>
    </row>
    <row r="74" spans="13:19" x14ac:dyDescent="0.25">
      <c r="M74" s="18">
        <v>69</v>
      </c>
      <c r="N74" s="12">
        <v>529</v>
      </c>
      <c r="O74" s="12">
        <v>291</v>
      </c>
      <c r="P74" s="12">
        <v>238</v>
      </c>
      <c r="R74" s="16"/>
      <c r="S74" s="16"/>
    </row>
    <row r="75" spans="13:19" x14ac:dyDescent="0.25">
      <c r="M75">
        <v>70</v>
      </c>
      <c r="N75" s="12">
        <v>1190</v>
      </c>
      <c r="O75" s="12">
        <v>611</v>
      </c>
      <c r="P75" s="12">
        <v>579</v>
      </c>
      <c r="R75" s="16"/>
      <c r="S75" s="16"/>
    </row>
    <row r="76" spans="13:19" x14ac:dyDescent="0.25">
      <c r="M76">
        <v>71</v>
      </c>
      <c r="N76" s="12">
        <v>452</v>
      </c>
      <c r="O76" s="12">
        <v>282</v>
      </c>
      <c r="P76" s="12">
        <v>170</v>
      </c>
      <c r="R76" s="16"/>
      <c r="S76" s="16"/>
    </row>
    <row r="77" spans="13:19" x14ac:dyDescent="0.25">
      <c r="M77">
        <v>72</v>
      </c>
      <c r="N77" s="12">
        <v>581</v>
      </c>
      <c r="O77" s="12">
        <v>317</v>
      </c>
      <c r="P77" s="12">
        <v>264</v>
      </c>
      <c r="R77" s="16"/>
      <c r="S77" s="16"/>
    </row>
    <row r="78" spans="13:19" x14ac:dyDescent="0.25">
      <c r="M78">
        <v>73</v>
      </c>
      <c r="N78" s="12">
        <v>431</v>
      </c>
      <c r="O78" s="12">
        <v>255</v>
      </c>
      <c r="P78" s="12">
        <v>176</v>
      </c>
      <c r="R78" s="16"/>
      <c r="S78" s="16"/>
    </row>
    <row r="79" spans="13:19" x14ac:dyDescent="0.25">
      <c r="M79">
        <v>74</v>
      </c>
      <c r="N79" s="12">
        <v>356</v>
      </c>
      <c r="O79" s="12">
        <v>201</v>
      </c>
      <c r="P79" s="12">
        <v>155</v>
      </c>
      <c r="R79" s="16"/>
      <c r="S79" s="16"/>
    </row>
    <row r="80" spans="13:19" x14ac:dyDescent="0.25">
      <c r="M80">
        <v>75</v>
      </c>
      <c r="N80" s="12">
        <v>559</v>
      </c>
      <c r="O80" s="12">
        <v>328</v>
      </c>
      <c r="P80" s="12">
        <v>231</v>
      </c>
      <c r="R80" s="16"/>
      <c r="S80" s="16"/>
    </row>
    <row r="81" spans="13:19" x14ac:dyDescent="0.25">
      <c r="M81">
        <v>76</v>
      </c>
      <c r="N81" s="12">
        <v>466</v>
      </c>
      <c r="O81" s="12">
        <v>266</v>
      </c>
      <c r="P81" s="12">
        <v>200</v>
      </c>
      <c r="R81" s="16"/>
      <c r="S81" s="16"/>
    </row>
    <row r="82" spans="13:19" x14ac:dyDescent="0.25">
      <c r="M82">
        <v>77</v>
      </c>
      <c r="N82" s="12">
        <v>293</v>
      </c>
      <c r="O82" s="12">
        <v>178</v>
      </c>
      <c r="P82" s="12">
        <v>115</v>
      </c>
      <c r="R82" s="16"/>
      <c r="S82" s="16"/>
    </row>
    <row r="83" spans="13:19" x14ac:dyDescent="0.25">
      <c r="M83">
        <v>78</v>
      </c>
      <c r="N83" s="12">
        <v>366</v>
      </c>
      <c r="O83" s="12">
        <v>212</v>
      </c>
      <c r="P83" s="12">
        <v>154</v>
      </c>
      <c r="R83" s="16"/>
      <c r="S83" s="16"/>
    </row>
    <row r="84" spans="13:19" x14ac:dyDescent="0.25">
      <c r="M84">
        <v>79</v>
      </c>
      <c r="N84" s="12">
        <v>205</v>
      </c>
      <c r="O84" s="12">
        <v>123</v>
      </c>
      <c r="P84" s="12">
        <v>82</v>
      </c>
      <c r="R84" s="16"/>
      <c r="S84" s="16"/>
    </row>
    <row r="85" spans="13:19" x14ac:dyDescent="0.25">
      <c r="M85">
        <v>80</v>
      </c>
      <c r="N85" s="12">
        <v>602</v>
      </c>
      <c r="O85" s="12">
        <v>332</v>
      </c>
      <c r="P85" s="12">
        <v>270</v>
      </c>
      <c r="R85" s="16"/>
      <c r="S85" s="16"/>
    </row>
    <row r="86" spans="13:19" x14ac:dyDescent="0.25">
      <c r="M86">
        <v>81</v>
      </c>
      <c r="N86" s="12">
        <v>153</v>
      </c>
      <c r="O86" s="12">
        <v>101</v>
      </c>
      <c r="P86" s="12">
        <v>52</v>
      </c>
      <c r="R86" s="16"/>
      <c r="S86" s="16"/>
    </row>
    <row r="87" spans="13:19" x14ac:dyDescent="0.25">
      <c r="M87">
        <v>82</v>
      </c>
      <c r="N87" s="12">
        <v>157</v>
      </c>
      <c r="O87" s="12">
        <v>88</v>
      </c>
      <c r="P87" s="12">
        <v>69</v>
      </c>
      <c r="R87" s="16"/>
      <c r="S87" s="16"/>
    </row>
    <row r="88" spans="13:19" x14ac:dyDescent="0.25">
      <c r="M88">
        <v>83</v>
      </c>
      <c r="N88" s="12">
        <v>122</v>
      </c>
      <c r="O88" s="12">
        <v>72</v>
      </c>
      <c r="P88" s="12">
        <v>50</v>
      </c>
      <c r="R88" s="16"/>
      <c r="S88" s="16"/>
    </row>
    <row r="89" spans="13:19" x14ac:dyDescent="0.25">
      <c r="M89">
        <v>84</v>
      </c>
      <c r="N89" s="12">
        <v>143</v>
      </c>
      <c r="O89" s="12">
        <v>77</v>
      </c>
      <c r="P89" s="12">
        <v>66</v>
      </c>
      <c r="R89" s="16"/>
      <c r="S89" s="16"/>
    </row>
    <row r="90" spans="13:19" x14ac:dyDescent="0.25">
      <c r="M90">
        <v>85</v>
      </c>
      <c r="N90" s="12">
        <v>188</v>
      </c>
      <c r="O90" s="12">
        <v>106</v>
      </c>
      <c r="P90" s="12">
        <v>82</v>
      </c>
      <c r="R90" s="16"/>
      <c r="S90" s="16"/>
    </row>
    <row r="91" spans="13:19" x14ac:dyDescent="0.25">
      <c r="M91">
        <v>86</v>
      </c>
      <c r="N91" s="12">
        <v>141</v>
      </c>
      <c r="O91" s="12">
        <v>78</v>
      </c>
      <c r="P91" s="12">
        <v>63</v>
      </c>
      <c r="R91" s="16"/>
      <c r="S91" s="16"/>
    </row>
    <row r="92" spans="13:19" x14ac:dyDescent="0.25">
      <c r="M92">
        <v>87</v>
      </c>
      <c r="N92" s="12">
        <v>60</v>
      </c>
      <c r="O92" s="12">
        <v>35</v>
      </c>
      <c r="P92" s="12">
        <v>25</v>
      </c>
      <c r="R92" s="16"/>
      <c r="S92" s="16"/>
    </row>
    <row r="93" spans="13:19" x14ac:dyDescent="0.25">
      <c r="M93">
        <v>88</v>
      </c>
      <c r="N93" s="12">
        <v>73</v>
      </c>
      <c r="O93" s="12">
        <v>44</v>
      </c>
      <c r="P93" s="12">
        <v>29</v>
      </c>
      <c r="R93" s="16"/>
      <c r="S93" s="16"/>
    </row>
    <row r="94" spans="13:19" x14ac:dyDescent="0.25">
      <c r="M94">
        <v>89</v>
      </c>
      <c r="N94" s="12">
        <v>55</v>
      </c>
      <c r="O94" s="12">
        <v>37</v>
      </c>
      <c r="P94" s="12">
        <v>18</v>
      </c>
      <c r="R94" s="16"/>
      <c r="S94" s="16"/>
    </row>
    <row r="95" spans="13:19" x14ac:dyDescent="0.25">
      <c r="M95">
        <v>90</v>
      </c>
      <c r="N95" s="12">
        <v>129</v>
      </c>
      <c r="O95" s="12">
        <v>73</v>
      </c>
      <c r="P95" s="12">
        <v>56</v>
      </c>
      <c r="R95" s="16"/>
      <c r="S95" s="16"/>
    </row>
    <row r="96" spans="13:19" x14ac:dyDescent="0.25">
      <c r="M96">
        <v>91</v>
      </c>
      <c r="N96" s="12">
        <v>50</v>
      </c>
      <c r="O96" s="12">
        <v>34</v>
      </c>
      <c r="P96" s="12">
        <v>16</v>
      </c>
      <c r="R96" s="16"/>
      <c r="S96" s="16"/>
    </row>
    <row r="97" spans="13:19" x14ac:dyDescent="0.25">
      <c r="M97">
        <v>92</v>
      </c>
      <c r="N97" s="12">
        <v>38</v>
      </c>
      <c r="O97" s="12">
        <v>26</v>
      </c>
      <c r="P97" s="12">
        <v>12</v>
      </c>
      <c r="R97" s="16"/>
      <c r="S97" s="16"/>
    </row>
    <row r="98" spans="13:19" x14ac:dyDescent="0.25">
      <c r="M98">
        <v>93</v>
      </c>
      <c r="N98" s="12">
        <v>21</v>
      </c>
      <c r="O98" s="12">
        <v>13</v>
      </c>
      <c r="P98" s="12">
        <v>8</v>
      </c>
      <c r="R98" s="16"/>
      <c r="S98" s="16"/>
    </row>
    <row r="99" spans="13:19" x14ac:dyDescent="0.25">
      <c r="M99">
        <v>94</v>
      </c>
      <c r="N99" s="12">
        <v>9</v>
      </c>
      <c r="O99" s="12">
        <v>6</v>
      </c>
      <c r="P99" s="12">
        <v>3</v>
      </c>
      <c r="R99" s="16"/>
      <c r="S99" s="16"/>
    </row>
    <row r="100" spans="13:19" x14ac:dyDescent="0.25">
      <c r="M100">
        <v>95</v>
      </c>
      <c r="N100" s="12">
        <v>49</v>
      </c>
      <c r="O100" s="12">
        <v>32</v>
      </c>
      <c r="P100" s="12">
        <v>17</v>
      </c>
      <c r="R100" s="16"/>
      <c r="S100" s="16"/>
    </row>
    <row r="101" spans="13:19" x14ac:dyDescent="0.25">
      <c r="M101">
        <v>96</v>
      </c>
      <c r="N101" s="12">
        <v>32</v>
      </c>
      <c r="O101" s="12">
        <v>19</v>
      </c>
      <c r="P101" s="12">
        <v>13</v>
      </c>
      <c r="R101" s="16"/>
      <c r="S101" s="16"/>
    </row>
    <row r="102" spans="13:19" x14ac:dyDescent="0.25">
      <c r="M102">
        <v>97</v>
      </c>
      <c r="N102" s="12">
        <v>19</v>
      </c>
      <c r="O102" s="12">
        <v>10</v>
      </c>
      <c r="P102" s="12">
        <v>9</v>
      </c>
      <c r="R102" s="16"/>
      <c r="S102" s="16"/>
    </row>
    <row r="103" spans="13:19" x14ac:dyDescent="0.25">
      <c r="M103" t="s">
        <v>165</v>
      </c>
      <c r="N103">
        <v>128</v>
      </c>
      <c r="O103">
        <v>73</v>
      </c>
      <c r="P103">
        <v>55</v>
      </c>
    </row>
    <row r="104" spans="13:19" x14ac:dyDescent="0.25">
      <c r="M104" t="s">
        <v>52</v>
      </c>
      <c r="N104">
        <v>250</v>
      </c>
      <c r="O104">
        <v>142</v>
      </c>
      <c r="P104">
        <v>108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G1" workbookViewId="0">
      <selection activeCell="M1" sqref="M1:X107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>
      <selection activeCell="A5" sqref="A5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4"/>
  <sheetViews>
    <sheetView topLeftCell="A15" workbookViewId="0">
      <selection activeCell="A36" sqref="A36"/>
    </sheetView>
  </sheetViews>
  <sheetFormatPr defaultRowHeight="13.2" x14ac:dyDescent="0.25"/>
  <sheetData>
    <row r="1" spans="1:24" x14ac:dyDescent="0.25">
      <c r="A1" t="s">
        <v>65</v>
      </c>
      <c r="I1" s="1"/>
      <c r="J1" s="1"/>
      <c r="K1" s="1"/>
      <c r="M1" t="s">
        <v>282</v>
      </c>
      <c r="N1" s="12"/>
      <c r="O1" s="12"/>
      <c r="P1" s="12"/>
      <c r="Q1" s="14" t="s">
        <v>1</v>
      </c>
      <c r="R1" s="15">
        <f>X16</f>
        <v>7.3634061736164975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f t="shared" ref="B4:G13" si="0">B111+B130+B149+B168</f>
        <v>62846</v>
      </c>
      <c r="C4">
        <f t="shared" si="0"/>
        <v>32229</v>
      </c>
      <c r="D4">
        <f t="shared" si="0"/>
        <v>30617</v>
      </c>
      <c r="E4">
        <f t="shared" si="0"/>
        <v>39548</v>
      </c>
      <c r="F4">
        <f t="shared" si="0"/>
        <v>21276</v>
      </c>
      <c r="G4">
        <f t="shared" si="0"/>
        <v>18272</v>
      </c>
      <c r="I4" s="1"/>
      <c r="J4" s="1"/>
      <c r="K4" s="1"/>
      <c r="M4" s="18" t="s">
        <v>36</v>
      </c>
      <c r="N4" s="12">
        <v>62846</v>
      </c>
      <c r="O4" s="12">
        <v>32229</v>
      </c>
      <c r="P4" s="12">
        <v>30617</v>
      </c>
      <c r="R4" s="16"/>
      <c r="S4" s="16"/>
    </row>
    <row r="5" spans="1:24" x14ac:dyDescent="0.25">
      <c r="A5" t="s">
        <v>5</v>
      </c>
      <c r="B5">
        <f t="shared" si="0"/>
        <v>11339</v>
      </c>
      <c r="C5">
        <f t="shared" si="0"/>
        <v>5874</v>
      </c>
      <c r="D5">
        <f t="shared" si="0"/>
        <v>5465</v>
      </c>
      <c r="E5">
        <f t="shared" si="0"/>
        <v>11339</v>
      </c>
      <c r="F5">
        <f t="shared" si="0"/>
        <v>5874</v>
      </c>
      <c r="G5">
        <f t="shared" si="0"/>
        <v>5465</v>
      </c>
      <c r="I5" s="1"/>
      <c r="J5" s="1"/>
      <c r="K5" s="1"/>
      <c r="M5" t="s">
        <v>168</v>
      </c>
      <c r="N5" s="12">
        <v>2578</v>
      </c>
      <c r="O5" s="12">
        <v>1307</v>
      </c>
      <c r="P5" s="12">
        <v>1271</v>
      </c>
      <c r="R5" s="16">
        <f>N$24+N$34+N$44+N$54</f>
        <v>2762</v>
      </c>
      <c r="S5" s="16">
        <f xml:space="preserve"> N$34+N$44+N$54+N$64</f>
        <v>1874</v>
      </c>
      <c r="T5">
        <v>1</v>
      </c>
      <c r="U5">
        <v>9</v>
      </c>
      <c r="V5">
        <f>R5*T5+S5*U5</f>
        <v>19628</v>
      </c>
      <c r="W5" s="19">
        <f>(V5/V$15)*100</f>
        <v>7.1820616776195427</v>
      </c>
      <c r="X5" s="20">
        <f>ABS(W5-10)</f>
        <v>2.8179383223804573</v>
      </c>
    </row>
    <row r="6" spans="1:24" x14ac:dyDescent="0.25">
      <c r="A6" t="s">
        <v>6</v>
      </c>
      <c r="B6">
        <f t="shared" si="0"/>
        <v>9477</v>
      </c>
      <c r="C6">
        <f t="shared" si="0"/>
        <v>4940</v>
      </c>
      <c r="D6">
        <f t="shared" si="0"/>
        <v>4537</v>
      </c>
      <c r="E6">
        <f t="shared" si="0"/>
        <v>9477</v>
      </c>
      <c r="F6">
        <f t="shared" si="0"/>
        <v>4940</v>
      </c>
      <c r="G6">
        <f t="shared" si="0"/>
        <v>4537</v>
      </c>
      <c r="I6" s="1"/>
      <c r="J6" s="1"/>
      <c r="K6" s="1"/>
      <c r="M6" t="s">
        <v>169</v>
      </c>
      <c r="N6" s="12">
        <v>2206</v>
      </c>
      <c r="O6" s="12">
        <v>1130</v>
      </c>
      <c r="P6" s="12">
        <v>1076</v>
      </c>
      <c r="R6" s="16">
        <f>N$25+N$35+N$45+N$55</f>
        <v>2736</v>
      </c>
      <c r="S6" s="16">
        <f xml:space="preserve"> N$35+N$45+N$55+N$65</f>
        <v>2093</v>
      </c>
      <c r="T6">
        <v>2</v>
      </c>
      <c r="U6">
        <v>8</v>
      </c>
      <c r="V6">
        <f t="shared" ref="V6:V14" si="1">R6*T6+S6*U6</f>
        <v>22216</v>
      </c>
      <c r="W6" s="19">
        <f t="shared" ref="W6:W14" si="2">(V6/V$15)*100</f>
        <v>8.1290341466270508</v>
      </c>
      <c r="X6" s="20">
        <f t="shared" ref="X6:X14" si="3">ABS(W6-10)</f>
        <v>1.8709658533729492</v>
      </c>
    </row>
    <row r="7" spans="1:24" x14ac:dyDescent="0.25">
      <c r="A7" t="s">
        <v>7</v>
      </c>
      <c r="B7">
        <f t="shared" si="0"/>
        <v>8287</v>
      </c>
      <c r="C7">
        <f t="shared" si="0"/>
        <v>4336</v>
      </c>
      <c r="D7">
        <f t="shared" si="0"/>
        <v>3951</v>
      </c>
      <c r="E7">
        <f t="shared" si="0"/>
        <v>8260</v>
      </c>
      <c r="F7">
        <f t="shared" si="0"/>
        <v>4328</v>
      </c>
      <c r="G7">
        <f t="shared" si="0"/>
        <v>3932</v>
      </c>
      <c r="H7" s="2"/>
      <c r="I7" s="1"/>
      <c r="J7" s="1"/>
      <c r="K7" s="1"/>
      <c r="M7" t="s">
        <v>170</v>
      </c>
      <c r="N7" s="12">
        <v>2167</v>
      </c>
      <c r="O7" s="12">
        <v>1172</v>
      </c>
      <c r="P7" s="12">
        <v>995</v>
      </c>
      <c r="R7" s="16">
        <f>N$26+N$36+N$46+N$56</f>
        <v>2541</v>
      </c>
      <c r="S7" s="16">
        <f xml:space="preserve"> N$36+N$46+N$56+N$66</f>
        <v>1771</v>
      </c>
      <c r="T7">
        <v>3</v>
      </c>
      <c r="U7">
        <v>7</v>
      </c>
      <c r="V7">
        <f t="shared" si="1"/>
        <v>20020</v>
      </c>
      <c r="W7" s="19">
        <f t="shared" si="2"/>
        <v>7.325498002136908</v>
      </c>
      <c r="X7" s="20">
        <f t="shared" si="3"/>
        <v>2.674501997863092</v>
      </c>
    </row>
    <row r="8" spans="1:24" x14ac:dyDescent="0.25">
      <c r="A8" s="3" t="s">
        <v>8</v>
      </c>
      <c r="B8">
        <f t="shared" si="0"/>
        <v>6977</v>
      </c>
      <c r="C8">
        <f t="shared" si="0"/>
        <v>3594</v>
      </c>
      <c r="D8">
        <f t="shared" si="0"/>
        <v>3383</v>
      </c>
      <c r="E8">
        <f t="shared" si="0"/>
        <v>6130</v>
      </c>
      <c r="F8">
        <f t="shared" si="0"/>
        <v>3452</v>
      </c>
      <c r="G8">
        <f t="shared" si="0"/>
        <v>2678</v>
      </c>
      <c r="H8" s="5" t="s">
        <v>9</v>
      </c>
      <c r="I8" s="6">
        <f t="shared" ref="I8:K15" si="4">E8/B8*100</f>
        <v>87.860111795900821</v>
      </c>
      <c r="J8" s="6">
        <f t="shared" si="4"/>
        <v>96.048970506399556</v>
      </c>
      <c r="K8" s="6">
        <f t="shared" si="4"/>
        <v>79.160508424475324</v>
      </c>
      <c r="M8" t="s">
        <v>171</v>
      </c>
      <c r="N8" s="12">
        <v>2285</v>
      </c>
      <c r="O8" s="12">
        <v>1199</v>
      </c>
      <c r="P8" s="12">
        <v>1086</v>
      </c>
      <c r="R8" s="16">
        <f>N$17+N$27+N$37+N$47</f>
        <v>3542</v>
      </c>
      <c r="S8" s="16">
        <f xml:space="preserve"> N$27+ N$37+N$47+N$57</f>
        <v>2395</v>
      </c>
      <c r="T8">
        <v>4</v>
      </c>
      <c r="U8">
        <v>6</v>
      </c>
      <c r="V8">
        <f t="shared" si="1"/>
        <v>28538</v>
      </c>
      <c r="W8" s="19">
        <f t="shared" si="2"/>
        <v>10.442310788460695</v>
      </c>
      <c r="X8" s="20">
        <f t="shared" si="3"/>
        <v>0.44231078846069494</v>
      </c>
    </row>
    <row r="9" spans="1:24" x14ac:dyDescent="0.25">
      <c r="A9" s="3" t="s">
        <v>10</v>
      </c>
      <c r="B9">
        <f t="shared" si="0"/>
        <v>5157</v>
      </c>
      <c r="C9">
        <f t="shared" si="0"/>
        <v>2555</v>
      </c>
      <c r="D9">
        <f t="shared" si="0"/>
        <v>2602</v>
      </c>
      <c r="E9">
        <f t="shared" si="0"/>
        <v>2502</v>
      </c>
      <c r="F9">
        <f t="shared" si="0"/>
        <v>1593</v>
      </c>
      <c r="G9">
        <f t="shared" si="0"/>
        <v>909</v>
      </c>
      <c r="H9" s="5"/>
      <c r="I9" s="6">
        <f t="shared" si="4"/>
        <v>48.516579406631763</v>
      </c>
      <c r="J9" s="6">
        <f t="shared" si="4"/>
        <v>62.348336594911935</v>
      </c>
      <c r="K9" s="6">
        <f t="shared" si="4"/>
        <v>34.934665641813986</v>
      </c>
      <c r="M9" t="s">
        <v>172</v>
      </c>
      <c r="N9" s="12">
        <v>2103</v>
      </c>
      <c r="O9" s="12">
        <v>1066</v>
      </c>
      <c r="P9" s="12">
        <v>1037</v>
      </c>
      <c r="R9" s="16">
        <f>N$18+N$28+N$38+N$48</f>
        <v>3835</v>
      </c>
      <c r="S9" s="16">
        <f xml:space="preserve"> N$28+N$38+N$48+N$58</f>
        <v>2591</v>
      </c>
      <c r="T9">
        <v>5</v>
      </c>
      <c r="U9">
        <v>5</v>
      </c>
      <c r="V9">
        <f t="shared" si="1"/>
        <v>32130</v>
      </c>
      <c r="W9" s="19">
        <f t="shared" si="2"/>
        <v>11.756655884548394</v>
      </c>
      <c r="X9" s="20">
        <f t="shared" si="3"/>
        <v>1.7566558845483939</v>
      </c>
    </row>
    <row r="10" spans="1:24" x14ac:dyDescent="0.25">
      <c r="A10" s="3" t="s">
        <v>11</v>
      </c>
      <c r="B10">
        <f t="shared" si="0"/>
        <v>3597</v>
      </c>
      <c r="C10">
        <f t="shared" si="0"/>
        <v>1834</v>
      </c>
      <c r="D10">
        <f t="shared" si="0"/>
        <v>1763</v>
      </c>
      <c r="E10">
        <f t="shared" si="0"/>
        <v>747</v>
      </c>
      <c r="F10">
        <f t="shared" si="0"/>
        <v>470</v>
      </c>
      <c r="G10">
        <f t="shared" si="0"/>
        <v>277</v>
      </c>
      <c r="H10" s="5"/>
      <c r="I10" s="6">
        <f t="shared" si="4"/>
        <v>20.767306088407008</v>
      </c>
      <c r="J10" s="6">
        <f t="shared" si="4"/>
        <v>25.627044711014175</v>
      </c>
      <c r="K10" s="6">
        <f t="shared" si="4"/>
        <v>15.711854792966534</v>
      </c>
      <c r="M10" t="s">
        <v>173</v>
      </c>
      <c r="N10" s="12">
        <v>1933</v>
      </c>
      <c r="O10" s="12">
        <v>1002</v>
      </c>
      <c r="P10" s="12">
        <v>931</v>
      </c>
      <c r="R10" s="16">
        <f>N$19+N$29+N$39+N$49</f>
        <v>3458</v>
      </c>
      <c r="S10" s="16">
        <f xml:space="preserve"> N$29+N$39+N$49+N$59</f>
        <v>2301</v>
      </c>
      <c r="T10">
        <v>6</v>
      </c>
      <c r="U10">
        <v>4</v>
      </c>
      <c r="V10">
        <f t="shared" si="1"/>
        <v>29952</v>
      </c>
      <c r="W10" s="19">
        <f t="shared" si="2"/>
        <v>10.959706101898336</v>
      </c>
      <c r="X10" s="20">
        <f t="shared" si="3"/>
        <v>0.95970610189833572</v>
      </c>
    </row>
    <row r="11" spans="1:24" x14ac:dyDescent="0.25">
      <c r="A11" s="3" t="s">
        <v>12</v>
      </c>
      <c r="B11">
        <f t="shared" si="0"/>
        <v>2673</v>
      </c>
      <c r="C11">
        <f t="shared" si="0"/>
        <v>1330</v>
      </c>
      <c r="D11">
        <f t="shared" si="0"/>
        <v>1343</v>
      </c>
      <c r="E11">
        <f t="shared" si="0"/>
        <v>243</v>
      </c>
      <c r="F11">
        <f t="shared" si="0"/>
        <v>134</v>
      </c>
      <c r="G11">
        <f t="shared" si="0"/>
        <v>109</v>
      </c>
      <c r="H11" s="5"/>
      <c r="I11" s="6">
        <f t="shared" si="4"/>
        <v>9.0909090909090917</v>
      </c>
      <c r="J11" s="6">
        <f t="shared" si="4"/>
        <v>10.075187969924812</v>
      </c>
      <c r="K11" s="6">
        <f t="shared" si="4"/>
        <v>8.1161578555472822</v>
      </c>
      <c r="M11" t="s">
        <v>174</v>
      </c>
      <c r="N11" s="12">
        <v>1929</v>
      </c>
      <c r="O11" s="12">
        <v>969</v>
      </c>
      <c r="P11" s="12">
        <v>960</v>
      </c>
      <c r="R11" s="16">
        <f>N$20+N$30+N$40+N$50</f>
        <v>3489</v>
      </c>
      <c r="S11" s="16">
        <f xml:space="preserve"> N$30+N$40+N$50+N$60</f>
        <v>2259</v>
      </c>
      <c r="T11">
        <v>7</v>
      </c>
      <c r="U11">
        <v>3</v>
      </c>
      <c r="V11">
        <f t="shared" si="1"/>
        <v>31200</v>
      </c>
      <c r="W11" s="19">
        <f t="shared" si="2"/>
        <v>11.416360522810766</v>
      </c>
      <c r="X11" s="20">
        <f t="shared" si="3"/>
        <v>1.4163605228107663</v>
      </c>
    </row>
    <row r="12" spans="1:24" x14ac:dyDescent="0.25">
      <c r="A12" s="3" t="s">
        <v>13</v>
      </c>
      <c r="B12">
        <f t="shared" si="0"/>
        <v>2849</v>
      </c>
      <c r="C12">
        <f t="shared" si="0"/>
        <v>1400</v>
      </c>
      <c r="D12">
        <f t="shared" si="0"/>
        <v>1449</v>
      </c>
      <c r="E12">
        <f t="shared" si="0"/>
        <v>163</v>
      </c>
      <c r="F12">
        <f t="shared" si="0"/>
        <v>91</v>
      </c>
      <c r="G12">
        <f t="shared" si="0"/>
        <v>72</v>
      </c>
      <c r="H12" s="5"/>
      <c r="I12" s="6">
        <f t="shared" si="4"/>
        <v>5.7213057213057219</v>
      </c>
      <c r="J12" s="6">
        <f t="shared" si="4"/>
        <v>6.5</v>
      </c>
      <c r="K12" s="6">
        <f t="shared" si="4"/>
        <v>4.9689440993788816</v>
      </c>
      <c r="M12" t="s">
        <v>175</v>
      </c>
      <c r="N12" s="12">
        <v>1988</v>
      </c>
      <c r="O12" s="12">
        <v>1064</v>
      </c>
      <c r="P12" s="12">
        <v>924</v>
      </c>
      <c r="R12" s="16">
        <f>N$21+N$31+N$41+N$51</f>
        <v>3268</v>
      </c>
      <c r="S12" s="16">
        <f xml:space="preserve"> N$31+N$41+N$51+N$61</f>
        <v>2176</v>
      </c>
      <c r="T12">
        <v>8</v>
      </c>
      <c r="U12">
        <v>2</v>
      </c>
      <c r="V12">
        <f t="shared" si="1"/>
        <v>30496</v>
      </c>
      <c r="W12" s="19">
        <f t="shared" si="2"/>
        <v>11.158760593065292</v>
      </c>
      <c r="X12" s="20">
        <f t="shared" si="3"/>
        <v>1.158760593065292</v>
      </c>
    </row>
    <row r="13" spans="1:24" x14ac:dyDescent="0.25">
      <c r="A13" s="3" t="s">
        <v>14</v>
      </c>
      <c r="B13">
        <f t="shared" si="0"/>
        <v>2546</v>
      </c>
      <c r="C13">
        <f t="shared" si="0"/>
        <v>1333</v>
      </c>
      <c r="D13">
        <f t="shared" si="0"/>
        <v>1213</v>
      </c>
      <c r="E13">
        <f t="shared" si="0"/>
        <v>114</v>
      </c>
      <c r="F13">
        <f t="shared" si="0"/>
        <v>76</v>
      </c>
      <c r="G13">
        <f t="shared" si="0"/>
        <v>38</v>
      </c>
      <c r="H13" s="5"/>
      <c r="I13" s="6">
        <f t="shared" si="4"/>
        <v>4.4776119402985071</v>
      </c>
      <c r="J13" s="6">
        <f t="shared" si="4"/>
        <v>5.7014253563390849</v>
      </c>
      <c r="K13" s="6">
        <f t="shared" si="4"/>
        <v>3.1327287716405605</v>
      </c>
      <c r="M13" t="s">
        <v>176</v>
      </c>
      <c r="N13" s="12">
        <v>1818</v>
      </c>
      <c r="O13" s="12">
        <v>962</v>
      </c>
      <c r="P13" s="12">
        <v>856</v>
      </c>
      <c r="R13" s="16">
        <f>N$22+N$32+N$42+N$52</f>
        <v>3159</v>
      </c>
      <c r="S13" s="16">
        <f xml:space="preserve"> N$32+N$42+N$52+N$62</f>
        <v>1971</v>
      </c>
      <c r="T13">
        <v>9</v>
      </c>
      <c r="U13">
        <v>1</v>
      </c>
      <c r="V13">
        <f t="shared" si="1"/>
        <v>30402</v>
      </c>
      <c r="W13" s="19">
        <f t="shared" si="2"/>
        <v>11.124365147900415</v>
      </c>
      <c r="X13" s="20">
        <f t="shared" si="3"/>
        <v>1.1243651479004146</v>
      </c>
    </row>
    <row r="14" spans="1:24" x14ac:dyDescent="0.25">
      <c r="A14" s="3" t="s">
        <v>15</v>
      </c>
      <c r="B14">
        <f t="shared" ref="B14:G14" si="5">B121+B140+B159+B178</f>
        <v>2126</v>
      </c>
      <c r="C14">
        <f t="shared" si="5"/>
        <v>1053</v>
      </c>
      <c r="D14">
        <f t="shared" si="5"/>
        <v>1073</v>
      </c>
      <c r="E14">
        <f t="shared" si="5"/>
        <v>88</v>
      </c>
      <c r="F14">
        <f t="shared" si="5"/>
        <v>57</v>
      </c>
      <c r="G14">
        <f t="shared" si="5"/>
        <v>31</v>
      </c>
      <c r="H14" s="5"/>
      <c r="I14" s="6">
        <f t="shared" si="4"/>
        <v>4.1392285983066799</v>
      </c>
      <c r="J14" s="6">
        <f t="shared" si="4"/>
        <v>5.4131054131054128</v>
      </c>
      <c r="K14" s="6">
        <f t="shared" si="4"/>
        <v>2.8890959925442683</v>
      </c>
      <c r="M14" t="s">
        <v>177</v>
      </c>
      <c r="N14" s="12">
        <v>1809</v>
      </c>
      <c r="O14" s="12">
        <v>943</v>
      </c>
      <c r="P14" s="12">
        <v>866</v>
      </c>
      <c r="R14" s="16">
        <f>N$23+N$33+N$43+N$53</f>
        <v>2871</v>
      </c>
      <c r="S14" s="16">
        <f xml:space="preserve"> N$33+N$43+N$53+N$63</f>
        <v>1833</v>
      </c>
      <c r="T14">
        <v>10</v>
      </c>
      <c r="U14">
        <v>0</v>
      </c>
      <c r="V14">
        <f t="shared" si="1"/>
        <v>28710</v>
      </c>
      <c r="W14" s="19">
        <f t="shared" si="2"/>
        <v>10.505247134932599</v>
      </c>
      <c r="X14" s="20">
        <f t="shared" si="3"/>
        <v>0.5052471349325991</v>
      </c>
    </row>
    <row r="15" spans="1:24" x14ac:dyDescent="0.25">
      <c r="A15" s="3" t="s">
        <v>16</v>
      </c>
      <c r="B15">
        <f t="shared" ref="B15:G15" si="6">B122+B141+B160+B179</f>
        <v>2188</v>
      </c>
      <c r="C15">
        <f t="shared" si="6"/>
        <v>1059</v>
      </c>
      <c r="D15">
        <f t="shared" si="6"/>
        <v>1129</v>
      </c>
      <c r="E15">
        <f t="shared" si="6"/>
        <v>95</v>
      </c>
      <c r="F15">
        <f t="shared" si="6"/>
        <v>55</v>
      </c>
      <c r="G15">
        <f t="shared" si="6"/>
        <v>40</v>
      </c>
      <c r="H15" s="5"/>
      <c r="I15" s="6">
        <f t="shared" si="4"/>
        <v>4.3418647166361977</v>
      </c>
      <c r="J15" s="6">
        <f t="shared" si="4"/>
        <v>5.1935788479697829</v>
      </c>
      <c r="K15" s="6">
        <f t="shared" si="4"/>
        <v>3.5429583702391501</v>
      </c>
      <c r="M15" t="s">
        <v>178</v>
      </c>
      <c r="N15" s="12">
        <v>1703</v>
      </c>
      <c r="O15" s="12">
        <v>858</v>
      </c>
      <c r="P15" s="12">
        <v>845</v>
      </c>
      <c r="R15" s="16"/>
      <c r="S15" s="16"/>
      <c r="V15">
        <f>SUM(V5:V14)</f>
        <v>273292</v>
      </c>
      <c r="W15">
        <f>SUM(W5:W14)</f>
        <v>100</v>
      </c>
      <c r="X15" s="20">
        <f>SUM(X5:X14)</f>
        <v>14.726812347232995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902.86526320879807</v>
      </c>
      <c r="J16" s="6">
        <f>SUM(J8:J14)*5</f>
        <v>1058.5703527584749</v>
      </c>
      <c r="K16" s="6">
        <f>SUM(K8:K14)*5</f>
        <v>744.56977789183406</v>
      </c>
      <c r="M16" t="s">
        <v>179</v>
      </c>
      <c r="N16" s="12">
        <v>1816</v>
      </c>
      <c r="O16" s="12">
        <v>963</v>
      </c>
      <c r="P16" s="12">
        <v>853</v>
      </c>
      <c r="R16" s="16"/>
      <c r="S16" s="16"/>
      <c r="X16" s="20">
        <f>X$15/2</f>
        <v>7.3634061736164975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180</v>
      </c>
      <c r="N17" s="12">
        <v>1534</v>
      </c>
      <c r="O17" s="12">
        <v>808</v>
      </c>
      <c r="P17" s="12">
        <v>726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2402.8652632087978</v>
      </c>
      <c r="J18" s="6">
        <f>J16+1500</f>
        <v>2558.5703527584747</v>
      </c>
      <c r="K18" s="6">
        <f>K16+1500</f>
        <v>2244.5697778918338</v>
      </c>
      <c r="M18" t="s">
        <v>181</v>
      </c>
      <c r="N18" s="12">
        <v>1704</v>
      </c>
      <c r="O18" s="12">
        <v>903</v>
      </c>
      <c r="P18" s="12">
        <v>801</v>
      </c>
      <c r="Q18" s="3" t="s">
        <v>161</v>
      </c>
      <c r="R18" s="15">
        <f>X33</f>
        <v>7.5706532721341757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182</v>
      </c>
      <c r="N19" s="12">
        <v>1530</v>
      </c>
      <c r="O19" s="12">
        <v>804</v>
      </c>
      <c r="P19" s="12">
        <v>726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7">I14</f>
        <v>4.1392285983066799</v>
      </c>
      <c r="J20" s="6">
        <f t="shared" si="7"/>
        <v>5.4131054131054128</v>
      </c>
      <c r="K20" s="6">
        <f t="shared" si="7"/>
        <v>2.8890959925442683</v>
      </c>
      <c r="M20" t="s">
        <v>183</v>
      </c>
      <c r="N20" s="12">
        <v>1548</v>
      </c>
      <c r="O20" s="12">
        <v>807</v>
      </c>
      <c r="P20" s="12">
        <v>741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7"/>
        <v>4.3418647166361977</v>
      </c>
      <c r="J21" s="6">
        <f t="shared" si="7"/>
        <v>5.1935788479697829</v>
      </c>
      <c r="K21" s="6">
        <f t="shared" si="7"/>
        <v>3.5429583702391501</v>
      </c>
      <c r="M21" t="s">
        <v>184</v>
      </c>
      <c r="N21" s="12">
        <v>1410</v>
      </c>
      <c r="O21" s="12">
        <v>724</v>
      </c>
      <c r="P21" s="12">
        <v>686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4.2405466574714392</v>
      </c>
      <c r="J22" s="8">
        <f>(J20+J21)/2</f>
        <v>5.3033421305375974</v>
      </c>
      <c r="K22" s="8">
        <f>(K20+K21)/2</f>
        <v>3.2160271813917092</v>
      </c>
      <c r="M22" t="s">
        <v>185</v>
      </c>
      <c r="N22" s="12">
        <v>1486</v>
      </c>
      <c r="O22" s="12">
        <v>758</v>
      </c>
      <c r="P22" s="12">
        <v>728</v>
      </c>
      <c r="R22" s="16">
        <f>O$24+O$34+O$44+O$54</f>
        <v>1350</v>
      </c>
      <c r="S22" s="16">
        <f xml:space="preserve"> O$34+O$44+O$54+O$64</f>
        <v>909</v>
      </c>
      <c r="T22">
        <v>1</v>
      </c>
      <c r="U22">
        <v>9</v>
      </c>
      <c r="V22">
        <f>R22*T22+S22*U22</f>
        <v>9531</v>
      </c>
      <c r="W22" s="19">
        <f>(V22/V$32)*100</f>
        <v>6.878409976617303</v>
      </c>
      <c r="X22" s="20">
        <f>ABS(W22-10)</f>
        <v>3.121590023382697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186</v>
      </c>
      <c r="N23" s="12">
        <v>1334</v>
      </c>
      <c r="O23" s="12">
        <v>700</v>
      </c>
      <c r="P23" s="12">
        <v>634</v>
      </c>
      <c r="R23" s="16">
        <f>O$25+O$35+O$45+O$55</f>
        <v>1336</v>
      </c>
      <c r="S23" s="16">
        <f xml:space="preserve"> O$35+O$45+O$55+O$65</f>
        <v>1033</v>
      </c>
      <c r="T23">
        <v>2</v>
      </c>
      <c r="U23">
        <v>8</v>
      </c>
      <c r="V23">
        <f t="shared" ref="V23:V31" si="8">R23*T23+S23*U23</f>
        <v>10936</v>
      </c>
      <c r="W23" s="19">
        <f t="shared" ref="W23:W31" si="9">(V23/V$32)*100</f>
        <v>7.8923818596460844</v>
      </c>
      <c r="X23" s="20">
        <f t="shared" ref="X23:X31" si="10">ABS(W23-10)</f>
        <v>2.1076181403539156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212.02733287357196</v>
      </c>
      <c r="J24" s="8">
        <f>J22*50</f>
        <v>265.16710652687988</v>
      </c>
      <c r="K24" s="8">
        <f>K22*50</f>
        <v>160.80135906958546</v>
      </c>
      <c r="M24" t="s">
        <v>187</v>
      </c>
      <c r="N24" s="12">
        <v>1199</v>
      </c>
      <c r="O24" s="12">
        <v>605</v>
      </c>
      <c r="P24" s="12">
        <v>594</v>
      </c>
      <c r="R24" s="16">
        <f>O$26+O$36+O$46+O$56</f>
        <v>1316</v>
      </c>
      <c r="S24" s="16">
        <f xml:space="preserve"> O$36+O$46+O$56+O$66</f>
        <v>952</v>
      </c>
      <c r="T24">
        <v>3</v>
      </c>
      <c r="U24">
        <v>7</v>
      </c>
      <c r="V24">
        <f t="shared" si="8"/>
        <v>10612</v>
      </c>
      <c r="W24" s="19">
        <f t="shared" si="9"/>
        <v>7.6585548916024369</v>
      </c>
      <c r="X24" s="20">
        <f t="shared" si="10"/>
        <v>2.3414451083975631</v>
      </c>
    </row>
    <row r="25" spans="1:24" x14ac:dyDescent="0.25">
      <c r="I25" s="1"/>
      <c r="J25" s="1"/>
      <c r="K25" s="1"/>
      <c r="M25" t="s">
        <v>188</v>
      </c>
      <c r="N25" s="12">
        <v>1064</v>
      </c>
      <c r="O25" s="12">
        <v>511</v>
      </c>
      <c r="P25" s="12">
        <v>553</v>
      </c>
      <c r="R25" s="16">
        <f>O$17+O$27+O$37+O$47</f>
        <v>1813</v>
      </c>
      <c r="S25" s="16">
        <f xml:space="preserve"> O$27+ O$37+O$47+O$57</f>
        <v>1204</v>
      </c>
      <c r="T25">
        <v>4</v>
      </c>
      <c r="U25">
        <v>6</v>
      </c>
      <c r="V25">
        <f t="shared" si="8"/>
        <v>14476</v>
      </c>
      <c r="W25" s="19">
        <f t="shared" si="9"/>
        <v>10.447157991974827</v>
      </c>
      <c r="X25" s="20">
        <f t="shared" si="10"/>
        <v>0.44715799197482653</v>
      </c>
    </row>
    <row r="26" spans="1:24" x14ac:dyDescent="0.25">
      <c r="H26" s="7" t="s">
        <v>30</v>
      </c>
      <c r="I26" s="1">
        <f>I18-I24</f>
        <v>2190.8379303352258</v>
      </c>
      <c r="J26" s="1">
        <f>J18-J24</f>
        <v>2293.4032462315949</v>
      </c>
      <c r="K26" s="1">
        <f>K18-K24</f>
        <v>2083.7684188222483</v>
      </c>
      <c r="M26" t="s">
        <v>189</v>
      </c>
      <c r="N26" s="12">
        <v>1052</v>
      </c>
      <c r="O26" s="12">
        <v>528</v>
      </c>
      <c r="P26" s="12">
        <v>524</v>
      </c>
      <c r="R26" s="16">
        <f>O$18+O$28+O$38+O$48</f>
        <v>1946</v>
      </c>
      <c r="S26" s="16">
        <f xml:space="preserve"> O$28+O$38+O$48+O$58</f>
        <v>1255</v>
      </c>
      <c r="T26">
        <v>5</v>
      </c>
      <c r="U26">
        <v>5</v>
      </c>
      <c r="V26">
        <f t="shared" si="8"/>
        <v>16005</v>
      </c>
      <c r="W26" s="19">
        <f t="shared" si="9"/>
        <v>11.550619208452412</v>
      </c>
      <c r="X26" s="20">
        <f t="shared" si="10"/>
        <v>1.550619208452412</v>
      </c>
    </row>
    <row r="27" spans="1:24" x14ac:dyDescent="0.25">
      <c r="I27" s="1"/>
      <c r="J27" s="1"/>
      <c r="K27" s="1"/>
      <c r="M27" t="s">
        <v>190</v>
      </c>
      <c r="N27" s="12">
        <v>1027</v>
      </c>
      <c r="O27" s="12">
        <v>513</v>
      </c>
      <c r="P27" s="12">
        <v>514</v>
      </c>
      <c r="R27" s="16">
        <f>O$19+O$29+O$39+O$49</f>
        <v>1784</v>
      </c>
      <c r="S27" s="16">
        <f xml:space="preserve"> O$29+O$39+O$49+O$59</f>
        <v>1166</v>
      </c>
      <c r="T27">
        <v>6</v>
      </c>
      <c r="U27">
        <v>4</v>
      </c>
      <c r="V27">
        <f t="shared" si="8"/>
        <v>15368</v>
      </c>
      <c r="W27" s="19">
        <f t="shared" si="9"/>
        <v>11.090903842267833</v>
      </c>
      <c r="X27" s="20">
        <f t="shared" si="10"/>
        <v>1.0909038422678332</v>
      </c>
    </row>
    <row r="28" spans="1:24" x14ac:dyDescent="0.25">
      <c r="H28" s="7" t="s">
        <v>31</v>
      </c>
      <c r="I28" s="1">
        <f>100-I22</f>
        <v>95.759453342528559</v>
      </c>
      <c r="J28" s="1">
        <f>100-J22</f>
        <v>94.696657869462399</v>
      </c>
      <c r="K28" s="1">
        <f>100-K22</f>
        <v>96.783972818608291</v>
      </c>
      <c r="M28" t="s">
        <v>191</v>
      </c>
      <c r="N28" s="12">
        <v>1062</v>
      </c>
      <c r="O28" s="12">
        <v>525</v>
      </c>
      <c r="P28" s="12">
        <v>537</v>
      </c>
      <c r="R28" s="16">
        <f>O$20+O$30+O$40+O$50</f>
        <v>1797</v>
      </c>
      <c r="S28" s="16">
        <f xml:space="preserve"> O$30+O$40+O$50+O$60</f>
        <v>1145</v>
      </c>
      <c r="T28">
        <v>7</v>
      </c>
      <c r="U28">
        <v>3</v>
      </c>
      <c r="V28">
        <f t="shared" si="8"/>
        <v>16014</v>
      </c>
      <c r="W28" s="19">
        <f t="shared" si="9"/>
        <v>11.55711440200918</v>
      </c>
      <c r="X28" s="20">
        <f t="shared" si="10"/>
        <v>1.5571144020091801</v>
      </c>
    </row>
    <row r="29" spans="1:24" x14ac:dyDescent="0.25">
      <c r="I29" s="1"/>
      <c r="J29" s="1"/>
      <c r="K29" s="1"/>
      <c r="M29" t="s">
        <v>192</v>
      </c>
      <c r="N29" s="12">
        <v>952</v>
      </c>
      <c r="O29" s="12">
        <v>478</v>
      </c>
      <c r="P29" s="12">
        <v>474</v>
      </c>
      <c r="R29" s="16">
        <f>O$21+O$31+O$41+O$51</f>
        <v>1643</v>
      </c>
      <c r="S29" s="16">
        <f xml:space="preserve"> O$31+O$41+O$51+O$61</f>
        <v>1086</v>
      </c>
      <c r="T29">
        <v>8</v>
      </c>
      <c r="U29">
        <v>2</v>
      </c>
      <c r="V29">
        <f t="shared" si="8"/>
        <v>15316</v>
      </c>
      <c r="W29" s="19">
        <f t="shared" si="9"/>
        <v>11.053376057273173</v>
      </c>
      <c r="X29" s="20">
        <f t="shared" si="10"/>
        <v>1.053376057273173</v>
      </c>
    </row>
    <row r="30" spans="1:24" x14ac:dyDescent="0.25">
      <c r="C30" t="s">
        <v>32</v>
      </c>
      <c r="H30" s="9" t="s">
        <v>33</v>
      </c>
      <c r="I30" s="10">
        <f>I26/I28</f>
        <v>22.878555107229648</v>
      </c>
      <c r="J30" s="10">
        <f>J26/J28</f>
        <v>24.218418028997487</v>
      </c>
      <c r="K30" s="10">
        <f>K26/K28</f>
        <v>21.530097991819673</v>
      </c>
      <c r="M30" t="s">
        <v>193</v>
      </c>
      <c r="N30" s="12">
        <v>899</v>
      </c>
      <c r="O30" s="12">
        <v>461</v>
      </c>
      <c r="P30" s="12">
        <v>438</v>
      </c>
      <c r="R30" s="16">
        <f>O$22+O$32+O$42+O$52</f>
        <v>1616</v>
      </c>
      <c r="S30" s="16">
        <f xml:space="preserve"> O$32+O$42+O$52+O$62</f>
        <v>1012</v>
      </c>
      <c r="T30">
        <v>9</v>
      </c>
      <c r="U30">
        <v>1</v>
      </c>
      <c r="V30">
        <f t="shared" si="8"/>
        <v>15556</v>
      </c>
      <c r="W30" s="19">
        <f t="shared" si="9"/>
        <v>11.226581218786986</v>
      </c>
      <c r="X30" s="20">
        <f t="shared" si="10"/>
        <v>1.2265812187869862</v>
      </c>
    </row>
    <row r="31" spans="1:24" x14ac:dyDescent="0.25">
      <c r="A31" t="s">
        <v>53</v>
      </c>
      <c r="M31" t="s">
        <v>194</v>
      </c>
      <c r="N31" s="12">
        <v>852</v>
      </c>
      <c r="O31" s="12">
        <v>424</v>
      </c>
      <c r="P31" s="12">
        <v>428</v>
      </c>
      <c r="R31" s="16">
        <f>O$23+O$33+O$43+O$53</f>
        <v>1475</v>
      </c>
      <c r="S31" s="16">
        <f xml:space="preserve"> O$33+O$43+O$53+O$63</f>
        <v>927</v>
      </c>
      <c r="T31">
        <v>10</v>
      </c>
      <c r="U31">
        <v>0</v>
      </c>
      <c r="V31">
        <f t="shared" si="8"/>
        <v>14750</v>
      </c>
      <c r="W31" s="19">
        <f t="shared" si="9"/>
        <v>10.644900551369764</v>
      </c>
      <c r="X31" s="20">
        <f t="shared" si="10"/>
        <v>0.64490055136976387</v>
      </c>
    </row>
    <row r="32" spans="1:24" x14ac:dyDescent="0.25">
      <c r="A32" t="s">
        <v>54</v>
      </c>
      <c r="B32" t="s">
        <v>1</v>
      </c>
      <c r="E32" t="s">
        <v>2</v>
      </c>
      <c r="M32" t="s">
        <v>195</v>
      </c>
      <c r="N32" s="12">
        <v>691</v>
      </c>
      <c r="O32" s="12">
        <v>375</v>
      </c>
      <c r="P32" s="12">
        <v>316</v>
      </c>
      <c r="R32" s="16"/>
      <c r="S32" s="16"/>
      <c r="V32">
        <f>SUM(V22:V31)</f>
        <v>138564</v>
      </c>
      <c r="W32">
        <f>SUM(W22:W31)</f>
        <v>100</v>
      </c>
      <c r="X32" s="20">
        <f>SUM(X22:X31)</f>
        <v>15.141306544268351</v>
      </c>
    </row>
    <row r="33" spans="1:24" x14ac:dyDescent="0.25">
      <c r="B33" t="s">
        <v>1</v>
      </c>
      <c r="C33" t="s">
        <v>3</v>
      </c>
      <c r="D33" t="s">
        <v>4</v>
      </c>
      <c r="E33" t="s">
        <v>1</v>
      </c>
      <c r="F33" t="s">
        <v>3</v>
      </c>
      <c r="G33" t="s">
        <v>4</v>
      </c>
      <c r="M33" t="s">
        <v>196</v>
      </c>
      <c r="N33" s="12">
        <v>565</v>
      </c>
      <c r="O33" s="12">
        <v>292</v>
      </c>
      <c r="P33" s="12">
        <v>273</v>
      </c>
      <c r="R33" s="16"/>
      <c r="S33" s="16"/>
      <c r="X33" s="20">
        <f>X$32/2</f>
        <v>7.5706532721341757</v>
      </c>
    </row>
    <row r="34" spans="1:24" x14ac:dyDescent="0.25">
      <c r="A34" t="s">
        <v>36</v>
      </c>
      <c r="M34" t="s">
        <v>197</v>
      </c>
      <c r="N34" s="12">
        <v>590</v>
      </c>
      <c r="O34" s="12">
        <v>282</v>
      </c>
      <c r="P34" s="12">
        <v>308</v>
      </c>
      <c r="R34" s="16"/>
      <c r="S34" s="16"/>
    </row>
    <row r="35" spans="1:24" x14ac:dyDescent="0.25">
      <c r="A35" t="s">
        <v>36</v>
      </c>
      <c r="B35">
        <v>115251</v>
      </c>
      <c r="C35">
        <v>59557</v>
      </c>
      <c r="D35">
        <v>55694</v>
      </c>
      <c r="E35">
        <v>73409</v>
      </c>
      <c r="F35">
        <v>39471</v>
      </c>
      <c r="G35">
        <v>33938</v>
      </c>
      <c r="M35" t="s">
        <v>198</v>
      </c>
      <c r="N35" s="12">
        <v>592</v>
      </c>
      <c r="O35" s="12">
        <v>301</v>
      </c>
      <c r="P35" s="12">
        <v>291</v>
      </c>
      <c r="Q35" s="3" t="s">
        <v>162</v>
      </c>
      <c r="R35" s="15">
        <f>X50</f>
        <v>7.1502582982008196</v>
      </c>
      <c r="S35" s="16"/>
    </row>
    <row r="36" spans="1:24" x14ac:dyDescent="0.25">
      <c r="A36" t="s">
        <v>55</v>
      </c>
      <c r="B36">
        <v>20462</v>
      </c>
      <c r="C36">
        <v>10641</v>
      </c>
      <c r="D36">
        <v>9821</v>
      </c>
      <c r="E36">
        <v>20462</v>
      </c>
      <c r="F36">
        <v>10641</v>
      </c>
      <c r="G36">
        <v>9821</v>
      </c>
      <c r="M36" t="s">
        <v>199</v>
      </c>
      <c r="N36" s="12">
        <v>526</v>
      </c>
      <c r="O36" s="12">
        <v>275</v>
      </c>
      <c r="P36" s="12">
        <v>251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6</v>
      </c>
      <c r="B37">
        <v>17666</v>
      </c>
      <c r="C37">
        <v>9152</v>
      </c>
      <c r="D37">
        <v>8514</v>
      </c>
      <c r="E37">
        <v>17666</v>
      </c>
      <c r="F37">
        <v>9152</v>
      </c>
      <c r="G37">
        <v>8514</v>
      </c>
      <c r="M37" t="s">
        <v>200</v>
      </c>
      <c r="N37" s="12">
        <v>481</v>
      </c>
      <c r="O37" s="12">
        <v>234</v>
      </c>
      <c r="P37" s="12">
        <v>247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7</v>
      </c>
      <c r="B38">
        <v>15168</v>
      </c>
      <c r="C38">
        <v>7863</v>
      </c>
      <c r="D38">
        <v>7305</v>
      </c>
      <c r="E38">
        <v>15123</v>
      </c>
      <c r="F38">
        <v>7853</v>
      </c>
      <c r="G38">
        <v>7270</v>
      </c>
      <c r="M38" t="s">
        <v>201</v>
      </c>
      <c r="N38" s="12">
        <v>530</v>
      </c>
      <c r="O38" s="12">
        <v>249</v>
      </c>
      <c r="P38" s="12">
        <v>281</v>
      </c>
      <c r="R38" s="16"/>
      <c r="S38" s="16"/>
    </row>
    <row r="39" spans="1:24" x14ac:dyDescent="0.25">
      <c r="A39" t="s">
        <v>8</v>
      </c>
      <c r="B39">
        <v>13017</v>
      </c>
      <c r="C39">
        <v>6636</v>
      </c>
      <c r="D39">
        <v>6381</v>
      </c>
      <c r="E39">
        <v>11545</v>
      </c>
      <c r="F39">
        <v>6382</v>
      </c>
      <c r="G39">
        <v>5163</v>
      </c>
      <c r="M39" t="s">
        <v>202</v>
      </c>
      <c r="N39" s="12">
        <v>544</v>
      </c>
      <c r="O39" s="12">
        <v>271</v>
      </c>
      <c r="P39" s="12">
        <v>273</v>
      </c>
      <c r="R39" s="16">
        <f>P$24+P$34+P$44+P$54</f>
        <v>1412</v>
      </c>
      <c r="S39" s="16">
        <f xml:space="preserve"> P$34+P$44+P$54+P$64</f>
        <v>965</v>
      </c>
      <c r="T39">
        <v>1</v>
      </c>
      <c r="U39">
        <v>9</v>
      </c>
      <c r="V39">
        <f>R39*T39+S39*U39</f>
        <v>10097</v>
      </c>
      <c r="W39" s="19">
        <f>(V39/V$49)*100</f>
        <v>7.4943590048096906</v>
      </c>
      <c r="X39" s="20">
        <f>ABS(W39-10)</f>
        <v>2.5056409951903094</v>
      </c>
    </row>
    <row r="40" spans="1:24" x14ac:dyDescent="0.25">
      <c r="A40" t="s">
        <v>10</v>
      </c>
      <c r="B40">
        <v>9689</v>
      </c>
      <c r="C40">
        <v>4948</v>
      </c>
      <c r="D40">
        <v>4741</v>
      </c>
      <c r="E40">
        <v>4930</v>
      </c>
      <c r="F40">
        <v>3179</v>
      </c>
      <c r="G40">
        <v>1751</v>
      </c>
      <c r="M40" t="s">
        <v>203</v>
      </c>
      <c r="N40" s="12">
        <v>556</v>
      </c>
      <c r="O40" s="12">
        <v>274</v>
      </c>
      <c r="P40" s="12">
        <v>282</v>
      </c>
      <c r="R40" s="16">
        <f>P$25+P$35+P$45+P$55</f>
        <v>1400</v>
      </c>
      <c r="S40" s="16">
        <f xml:space="preserve"> P$35+P$45+P$55+P$65</f>
        <v>1060</v>
      </c>
      <c r="T40">
        <v>2</v>
      </c>
      <c r="U40">
        <v>8</v>
      </c>
      <c r="V40">
        <f t="shared" ref="V40:V48" si="11">R40*T40+S40*U40</f>
        <v>11280</v>
      </c>
      <c r="W40" s="19">
        <f t="shared" ref="W40:W48" si="12">(V40/V$49)*100</f>
        <v>8.3724244403538979</v>
      </c>
      <c r="X40" s="20">
        <f t="shared" ref="X40:X48" si="13">ABS(W40-10)</f>
        <v>1.6275755596461021</v>
      </c>
    </row>
    <row r="41" spans="1:24" x14ac:dyDescent="0.25">
      <c r="A41" t="s">
        <v>11</v>
      </c>
      <c r="B41">
        <v>6990</v>
      </c>
      <c r="C41">
        <v>3655</v>
      </c>
      <c r="D41">
        <v>3335</v>
      </c>
      <c r="E41">
        <v>1585</v>
      </c>
      <c r="F41">
        <v>1043</v>
      </c>
      <c r="G41">
        <v>542</v>
      </c>
      <c r="M41" t="s">
        <v>204</v>
      </c>
      <c r="N41" s="12">
        <v>589</v>
      </c>
      <c r="O41" s="12">
        <v>293</v>
      </c>
      <c r="P41" s="12">
        <v>296</v>
      </c>
      <c r="R41" s="16">
        <f>P$26+P$36+P$46+P$56</f>
        <v>1225</v>
      </c>
      <c r="S41" s="16">
        <f xml:space="preserve"> P$36+P$46+P$56+P$66</f>
        <v>819</v>
      </c>
      <c r="T41">
        <v>3</v>
      </c>
      <c r="U41">
        <v>7</v>
      </c>
      <c r="V41">
        <f t="shared" si="11"/>
        <v>9408</v>
      </c>
      <c r="W41" s="19">
        <f t="shared" si="12"/>
        <v>6.9829582566355919</v>
      </c>
      <c r="X41" s="20">
        <f t="shared" si="13"/>
        <v>3.0170417433644081</v>
      </c>
    </row>
    <row r="42" spans="1:24" x14ac:dyDescent="0.25">
      <c r="A42" t="s">
        <v>12</v>
      </c>
      <c r="B42">
        <v>5090</v>
      </c>
      <c r="C42">
        <v>2704</v>
      </c>
      <c r="D42">
        <v>2386</v>
      </c>
      <c r="E42">
        <v>523</v>
      </c>
      <c r="F42">
        <v>310</v>
      </c>
      <c r="G42">
        <v>213</v>
      </c>
      <c r="M42" t="s">
        <v>205</v>
      </c>
      <c r="N42" s="12">
        <v>542</v>
      </c>
      <c r="O42" s="12">
        <v>261</v>
      </c>
      <c r="P42" s="12">
        <v>281</v>
      </c>
      <c r="R42" s="16">
        <f>P$17+P$27+P$37+P$47</f>
        <v>1729</v>
      </c>
      <c r="S42" s="16">
        <f xml:space="preserve"> P$27+ P$37+P$47+P$57</f>
        <v>1191</v>
      </c>
      <c r="T42">
        <v>4</v>
      </c>
      <c r="U42">
        <v>6</v>
      </c>
      <c r="V42">
        <f t="shared" si="11"/>
        <v>14062</v>
      </c>
      <c r="W42" s="19">
        <f t="shared" si="12"/>
        <v>10.437325574490826</v>
      </c>
      <c r="X42" s="20">
        <f t="shared" si="13"/>
        <v>0.43732557449082599</v>
      </c>
    </row>
    <row r="43" spans="1:24" x14ac:dyDescent="0.25">
      <c r="A43" t="s">
        <v>13</v>
      </c>
      <c r="B43">
        <v>5051</v>
      </c>
      <c r="C43">
        <v>2598</v>
      </c>
      <c r="D43">
        <v>2453</v>
      </c>
      <c r="E43">
        <v>333</v>
      </c>
      <c r="F43">
        <v>187</v>
      </c>
      <c r="G43">
        <v>146</v>
      </c>
      <c r="M43" t="s">
        <v>206</v>
      </c>
      <c r="N43" s="12">
        <v>580</v>
      </c>
      <c r="O43" s="12">
        <v>302</v>
      </c>
      <c r="P43" s="12">
        <v>278</v>
      </c>
      <c r="R43" s="16">
        <f>P$18+P$28+P$38+P$48</f>
        <v>1889</v>
      </c>
      <c r="S43" s="16">
        <f xml:space="preserve"> P$28+P$38+P$48+P$58</f>
        <v>1336</v>
      </c>
      <c r="T43">
        <v>5</v>
      </c>
      <c r="U43">
        <v>5</v>
      </c>
      <c r="V43">
        <f t="shared" si="11"/>
        <v>16125</v>
      </c>
      <c r="W43" s="19">
        <f t="shared" si="12"/>
        <v>11.968558874176118</v>
      </c>
      <c r="X43" s="20">
        <f t="shared" si="13"/>
        <v>1.968558874176118</v>
      </c>
    </row>
    <row r="44" spans="1:24" x14ac:dyDescent="0.25">
      <c r="A44" t="s">
        <v>14</v>
      </c>
      <c r="B44">
        <v>4461</v>
      </c>
      <c r="C44">
        <v>2406</v>
      </c>
      <c r="D44">
        <v>2055</v>
      </c>
      <c r="E44">
        <v>224</v>
      </c>
      <c r="F44">
        <v>145</v>
      </c>
      <c r="G44">
        <v>79</v>
      </c>
      <c r="M44" t="s">
        <v>207</v>
      </c>
      <c r="N44" s="12">
        <v>582</v>
      </c>
      <c r="O44" s="12">
        <v>270</v>
      </c>
      <c r="P44" s="12">
        <v>312</v>
      </c>
      <c r="R44" s="16">
        <f>P$19+P$29+P$39+P$49</f>
        <v>1674</v>
      </c>
      <c r="S44" s="16">
        <f xml:space="preserve"> P$29+P$39+P$49+P$59</f>
        <v>1135</v>
      </c>
      <c r="T44">
        <v>6</v>
      </c>
      <c r="U44">
        <v>4</v>
      </c>
      <c r="V44">
        <f t="shared" si="11"/>
        <v>14584</v>
      </c>
      <c r="W44" s="19">
        <f t="shared" si="12"/>
        <v>10.824772875719969</v>
      </c>
      <c r="X44" s="20">
        <f t="shared" si="13"/>
        <v>0.82477287571996882</v>
      </c>
    </row>
    <row r="45" spans="1:24" x14ac:dyDescent="0.25">
      <c r="A45" t="s">
        <v>15</v>
      </c>
      <c r="B45">
        <v>3806</v>
      </c>
      <c r="C45">
        <v>1937</v>
      </c>
      <c r="D45">
        <v>1869</v>
      </c>
      <c r="E45">
        <v>183</v>
      </c>
      <c r="F45">
        <v>110</v>
      </c>
      <c r="G45">
        <v>73</v>
      </c>
      <c r="M45" t="s">
        <v>208</v>
      </c>
      <c r="N45" s="12">
        <v>574</v>
      </c>
      <c r="O45" s="12">
        <v>288</v>
      </c>
      <c r="P45" s="12">
        <v>286</v>
      </c>
      <c r="R45" s="16">
        <f>P$20+P$30+P$40+P$50</f>
        <v>1692</v>
      </c>
      <c r="S45" s="16">
        <f xml:space="preserve"> P$30+P$40+P$50+P$60</f>
        <v>1114</v>
      </c>
      <c r="T45">
        <v>7</v>
      </c>
      <c r="U45">
        <v>3</v>
      </c>
      <c r="V45">
        <f t="shared" si="11"/>
        <v>15186</v>
      </c>
      <c r="W45" s="19">
        <f t="shared" si="12"/>
        <v>11.271599073689211</v>
      </c>
      <c r="X45" s="20">
        <f t="shared" si="13"/>
        <v>1.2715990736892113</v>
      </c>
    </row>
    <row r="46" spans="1:24" x14ac:dyDescent="0.25">
      <c r="A46" t="s">
        <v>16</v>
      </c>
      <c r="B46">
        <v>3779</v>
      </c>
      <c r="C46">
        <v>1909</v>
      </c>
      <c r="D46">
        <v>1870</v>
      </c>
      <c r="E46">
        <v>160</v>
      </c>
      <c r="F46">
        <v>101</v>
      </c>
      <c r="G46">
        <v>59</v>
      </c>
      <c r="M46" t="s">
        <v>209</v>
      </c>
      <c r="N46" s="12">
        <v>501</v>
      </c>
      <c r="O46" s="12">
        <v>287</v>
      </c>
      <c r="P46" s="12">
        <v>214</v>
      </c>
      <c r="R46" s="16">
        <f>P$21+P$31+P$41+P$51</f>
        <v>1625</v>
      </c>
      <c r="S46" s="16">
        <f xml:space="preserve"> P$31+P$41+P$51+P$61</f>
        <v>1090</v>
      </c>
      <c r="T46">
        <v>8</v>
      </c>
      <c r="U46">
        <v>2</v>
      </c>
      <c r="V46">
        <f t="shared" si="11"/>
        <v>15180</v>
      </c>
      <c r="W46" s="19">
        <f t="shared" si="12"/>
        <v>11.267145656433703</v>
      </c>
      <c r="X46" s="20">
        <f t="shared" si="13"/>
        <v>1.2671456564337031</v>
      </c>
    </row>
    <row r="47" spans="1:24" x14ac:dyDescent="0.25">
      <c r="A47" t="s">
        <v>17</v>
      </c>
      <c r="B47">
        <v>2898</v>
      </c>
      <c r="C47">
        <v>1468</v>
      </c>
      <c r="D47">
        <v>1430</v>
      </c>
      <c r="E47">
        <v>117</v>
      </c>
      <c r="F47">
        <v>70</v>
      </c>
      <c r="G47">
        <v>47</v>
      </c>
      <c r="M47" t="s">
        <v>210</v>
      </c>
      <c r="N47" s="12">
        <v>500</v>
      </c>
      <c r="O47" s="12">
        <v>258</v>
      </c>
      <c r="P47" s="12">
        <v>242</v>
      </c>
      <c r="R47" s="16">
        <f>P$22+P$32+P$42+P$52</f>
        <v>1543</v>
      </c>
      <c r="S47" s="16">
        <f xml:space="preserve"> P$32+P$42+P$52+P$62</f>
        <v>959</v>
      </c>
      <c r="T47">
        <v>9</v>
      </c>
      <c r="U47">
        <v>1</v>
      </c>
      <c r="V47">
        <f t="shared" si="11"/>
        <v>14846</v>
      </c>
      <c r="W47" s="19">
        <f t="shared" si="12"/>
        <v>11.019238762543791</v>
      </c>
      <c r="X47" s="20">
        <f t="shared" si="13"/>
        <v>1.0192387625437913</v>
      </c>
    </row>
    <row r="48" spans="1:24" x14ac:dyDescent="0.25">
      <c r="A48" t="s">
        <v>19</v>
      </c>
      <c r="B48">
        <v>2456</v>
      </c>
      <c r="C48">
        <v>1292</v>
      </c>
      <c r="D48">
        <v>1164</v>
      </c>
      <c r="E48">
        <v>106</v>
      </c>
      <c r="F48">
        <v>56</v>
      </c>
      <c r="G48">
        <v>50</v>
      </c>
      <c r="M48" t="s">
        <v>211</v>
      </c>
      <c r="N48" s="12">
        <v>539</v>
      </c>
      <c r="O48" s="12">
        <v>269</v>
      </c>
      <c r="P48" s="12">
        <v>270</v>
      </c>
      <c r="R48" s="16">
        <f>P$23+P$33+P$43+P$53</f>
        <v>1396</v>
      </c>
      <c r="S48" s="16">
        <f xml:space="preserve"> P$33+P$43+P$53+P$63</f>
        <v>906</v>
      </c>
      <c r="T48">
        <v>10</v>
      </c>
      <c r="U48">
        <v>0</v>
      </c>
      <c r="V48">
        <f t="shared" si="11"/>
        <v>13960</v>
      </c>
      <c r="W48" s="19">
        <f t="shared" si="12"/>
        <v>10.361617481147201</v>
      </c>
      <c r="X48" s="20">
        <f t="shared" si="13"/>
        <v>0.36161748114720105</v>
      </c>
    </row>
    <row r="49" spans="1:24" x14ac:dyDescent="0.25">
      <c r="A49" t="s">
        <v>20</v>
      </c>
      <c r="B49">
        <v>1666</v>
      </c>
      <c r="C49">
        <v>809</v>
      </c>
      <c r="D49">
        <v>857</v>
      </c>
      <c r="E49">
        <v>103</v>
      </c>
      <c r="F49">
        <v>39</v>
      </c>
      <c r="G49">
        <v>64</v>
      </c>
      <c r="M49" t="s">
        <v>212</v>
      </c>
      <c r="N49" s="12">
        <v>432</v>
      </c>
      <c r="O49" s="12">
        <v>231</v>
      </c>
      <c r="P49" s="12">
        <v>201</v>
      </c>
      <c r="R49" s="16"/>
      <c r="S49" s="16"/>
      <c r="V49">
        <f>SUM(V39:V48)</f>
        <v>134728</v>
      </c>
      <c r="W49">
        <f>SUM(W39:W48)</f>
        <v>100</v>
      </c>
      <c r="X49" s="20">
        <f>SUM(X39:X48)</f>
        <v>14.300516596401639</v>
      </c>
    </row>
    <row r="50" spans="1:24" x14ac:dyDescent="0.25">
      <c r="A50" t="s">
        <v>22</v>
      </c>
      <c r="B50">
        <v>1209</v>
      </c>
      <c r="C50">
        <v>604</v>
      </c>
      <c r="D50">
        <v>605</v>
      </c>
      <c r="E50">
        <v>75</v>
      </c>
      <c r="F50">
        <v>36</v>
      </c>
      <c r="G50">
        <v>39</v>
      </c>
      <c r="M50" t="s">
        <v>213</v>
      </c>
      <c r="N50" s="12">
        <v>486</v>
      </c>
      <c r="O50" s="12">
        <v>255</v>
      </c>
      <c r="P50" s="12">
        <v>231</v>
      </c>
      <c r="R50" s="16"/>
      <c r="S50" s="16"/>
      <c r="X50" s="20">
        <f>X$49/2</f>
        <v>7.1502582982008196</v>
      </c>
    </row>
    <row r="51" spans="1:24" x14ac:dyDescent="0.25">
      <c r="A51" t="s">
        <v>56</v>
      </c>
      <c r="B51">
        <v>1452</v>
      </c>
      <c r="C51">
        <v>703</v>
      </c>
      <c r="D51">
        <v>749</v>
      </c>
      <c r="E51">
        <v>98</v>
      </c>
      <c r="F51">
        <v>50</v>
      </c>
      <c r="G51">
        <v>48</v>
      </c>
      <c r="M51" t="s">
        <v>214</v>
      </c>
      <c r="N51" s="12">
        <v>417</v>
      </c>
      <c r="O51" s="12">
        <v>202</v>
      </c>
      <c r="P51" s="12">
        <v>215</v>
      </c>
      <c r="R51" s="16"/>
      <c r="S51" s="16"/>
    </row>
    <row r="52" spans="1:24" x14ac:dyDescent="0.25">
      <c r="A52" t="s">
        <v>57</v>
      </c>
      <c r="B52">
        <v>391</v>
      </c>
      <c r="C52">
        <v>232</v>
      </c>
      <c r="D52">
        <v>159</v>
      </c>
      <c r="E52">
        <v>176</v>
      </c>
      <c r="F52">
        <v>117</v>
      </c>
      <c r="G52">
        <v>59</v>
      </c>
      <c r="M52" t="s">
        <v>215</v>
      </c>
      <c r="N52" s="12">
        <v>440</v>
      </c>
      <c r="O52" s="12">
        <v>222</v>
      </c>
      <c r="P52" s="12">
        <v>218</v>
      </c>
      <c r="R52" s="16"/>
      <c r="S52" s="16"/>
    </row>
    <row r="53" spans="1:24" x14ac:dyDescent="0.25">
      <c r="A53" t="s">
        <v>58</v>
      </c>
      <c r="M53" t="s">
        <v>216</v>
      </c>
      <c r="N53" s="12">
        <v>392</v>
      </c>
      <c r="O53" s="12">
        <v>181</v>
      </c>
      <c r="P53" s="12">
        <v>211</v>
      </c>
      <c r="R53" s="16"/>
      <c r="S53" s="16"/>
    </row>
    <row r="54" spans="1:24" x14ac:dyDescent="0.25">
      <c r="A54" t="s">
        <v>36</v>
      </c>
      <c r="B54">
        <v>14496</v>
      </c>
      <c r="C54">
        <v>7616</v>
      </c>
      <c r="D54">
        <v>6880</v>
      </c>
      <c r="E54">
        <v>9416</v>
      </c>
      <c r="F54">
        <v>4936</v>
      </c>
      <c r="G54">
        <v>4480</v>
      </c>
      <c r="M54" t="s">
        <v>217</v>
      </c>
      <c r="N54" s="12">
        <v>391</v>
      </c>
      <c r="O54" s="12">
        <v>193</v>
      </c>
      <c r="P54" s="12">
        <v>198</v>
      </c>
      <c r="R54" s="16"/>
      <c r="S54" s="16"/>
    </row>
    <row r="55" spans="1:24" x14ac:dyDescent="0.25">
      <c r="A55" t="s">
        <v>55</v>
      </c>
      <c r="B55">
        <v>2416</v>
      </c>
      <c r="C55">
        <v>1242</v>
      </c>
      <c r="D55">
        <v>1174</v>
      </c>
      <c r="E55">
        <v>2416</v>
      </c>
      <c r="F55">
        <v>1242</v>
      </c>
      <c r="G55">
        <v>1174</v>
      </c>
      <c r="M55" t="s">
        <v>218</v>
      </c>
      <c r="N55" s="12">
        <v>506</v>
      </c>
      <c r="O55" s="12">
        <v>236</v>
      </c>
      <c r="P55" s="12">
        <v>270</v>
      </c>
      <c r="R55" s="16"/>
      <c r="S55" s="16"/>
    </row>
    <row r="56" spans="1:24" x14ac:dyDescent="0.25">
      <c r="A56" t="s">
        <v>6</v>
      </c>
      <c r="B56">
        <v>2195</v>
      </c>
      <c r="C56">
        <v>1127</v>
      </c>
      <c r="D56">
        <v>1068</v>
      </c>
      <c r="E56">
        <v>2195</v>
      </c>
      <c r="F56">
        <v>1127</v>
      </c>
      <c r="G56">
        <v>1068</v>
      </c>
      <c r="M56" t="s">
        <v>219</v>
      </c>
      <c r="N56" s="12">
        <v>462</v>
      </c>
      <c r="O56" s="12">
        <v>226</v>
      </c>
      <c r="P56" s="12">
        <v>236</v>
      </c>
      <c r="R56" s="16"/>
      <c r="S56" s="16"/>
    </row>
    <row r="57" spans="1:24" x14ac:dyDescent="0.25">
      <c r="A57" t="s">
        <v>7</v>
      </c>
      <c r="B57">
        <v>1920</v>
      </c>
      <c r="C57">
        <v>997</v>
      </c>
      <c r="D57">
        <v>923</v>
      </c>
      <c r="E57">
        <v>1916</v>
      </c>
      <c r="F57">
        <v>997</v>
      </c>
      <c r="G57">
        <v>919</v>
      </c>
      <c r="M57" t="s">
        <v>220</v>
      </c>
      <c r="N57" s="12">
        <v>387</v>
      </c>
      <c r="O57" s="12">
        <v>199</v>
      </c>
      <c r="P57" s="12">
        <v>188</v>
      </c>
      <c r="R57" s="16"/>
      <c r="S57" s="16"/>
    </row>
    <row r="58" spans="1:24" x14ac:dyDescent="0.25">
      <c r="A58" t="s">
        <v>8</v>
      </c>
      <c r="B58">
        <v>1644</v>
      </c>
      <c r="C58">
        <v>782</v>
      </c>
      <c r="D58">
        <v>862</v>
      </c>
      <c r="E58">
        <v>1534</v>
      </c>
      <c r="F58">
        <v>766</v>
      </c>
      <c r="G58">
        <v>768</v>
      </c>
      <c r="M58" t="s">
        <v>221</v>
      </c>
      <c r="N58" s="12">
        <v>460</v>
      </c>
      <c r="O58" s="12">
        <v>212</v>
      </c>
      <c r="P58" s="12">
        <v>248</v>
      </c>
      <c r="R58" s="16"/>
      <c r="S58" s="16"/>
    </row>
    <row r="59" spans="1:24" x14ac:dyDescent="0.25">
      <c r="A59" t="s">
        <v>10</v>
      </c>
      <c r="B59">
        <v>1291</v>
      </c>
      <c r="C59">
        <v>616</v>
      </c>
      <c r="D59">
        <v>675</v>
      </c>
      <c r="E59">
        <v>711</v>
      </c>
      <c r="F59">
        <v>417</v>
      </c>
      <c r="G59">
        <v>294</v>
      </c>
      <c r="M59" t="s">
        <v>222</v>
      </c>
      <c r="N59" s="12">
        <v>373</v>
      </c>
      <c r="O59" s="12">
        <v>186</v>
      </c>
      <c r="P59" s="12">
        <v>187</v>
      </c>
      <c r="R59" s="16"/>
      <c r="S59" s="16"/>
    </row>
    <row r="60" spans="1:24" x14ac:dyDescent="0.25">
      <c r="A60" t="s">
        <v>11</v>
      </c>
      <c r="B60">
        <v>1023</v>
      </c>
      <c r="C60">
        <v>569</v>
      </c>
      <c r="D60">
        <v>454</v>
      </c>
      <c r="E60">
        <v>297</v>
      </c>
      <c r="F60">
        <v>188</v>
      </c>
      <c r="G60">
        <v>109</v>
      </c>
      <c r="M60" t="s">
        <v>223</v>
      </c>
      <c r="N60" s="12">
        <v>318</v>
      </c>
      <c r="O60" s="12">
        <v>155</v>
      </c>
      <c r="P60" s="12">
        <v>163</v>
      </c>
      <c r="R60" s="16"/>
      <c r="S60" s="16"/>
    </row>
    <row r="61" spans="1:24" x14ac:dyDescent="0.25">
      <c r="A61" t="s">
        <v>12</v>
      </c>
      <c r="B61">
        <v>778</v>
      </c>
      <c r="C61">
        <v>471</v>
      </c>
      <c r="D61">
        <v>307</v>
      </c>
      <c r="E61">
        <v>95</v>
      </c>
      <c r="F61">
        <v>62</v>
      </c>
      <c r="G61">
        <v>33</v>
      </c>
      <c r="M61" t="s">
        <v>224</v>
      </c>
      <c r="N61" s="12">
        <v>318</v>
      </c>
      <c r="O61" s="12">
        <v>167</v>
      </c>
      <c r="P61" s="12">
        <v>151</v>
      </c>
      <c r="R61" s="16"/>
      <c r="S61" s="16"/>
    </row>
    <row r="62" spans="1:24" x14ac:dyDescent="0.25">
      <c r="A62" t="s">
        <v>13</v>
      </c>
      <c r="B62">
        <v>722</v>
      </c>
      <c r="C62">
        <v>423</v>
      </c>
      <c r="D62">
        <v>299</v>
      </c>
      <c r="E62">
        <v>73</v>
      </c>
      <c r="F62">
        <v>41</v>
      </c>
      <c r="G62">
        <v>32</v>
      </c>
      <c r="M62" t="s">
        <v>225</v>
      </c>
      <c r="N62" s="12">
        <v>298</v>
      </c>
      <c r="O62" s="12">
        <v>154</v>
      </c>
      <c r="P62" s="12">
        <v>144</v>
      </c>
      <c r="R62" s="16"/>
      <c r="S62" s="16"/>
    </row>
    <row r="63" spans="1:24" x14ac:dyDescent="0.25">
      <c r="A63" t="s">
        <v>14</v>
      </c>
      <c r="B63">
        <v>614</v>
      </c>
      <c r="C63">
        <v>371</v>
      </c>
      <c r="D63">
        <v>243</v>
      </c>
      <c r="E63">
        <v>42</v>
      </c>
      <c r="F63">
        <v>24</v>
      </c>
      <c r="G63">
        <v>18</v>
      </c>
      <c r="M63" t="s">
        <v>226</v>
      </c>
      <c r="N63" s="12">
        <v>296</v>
      </c>
      <c r="O63" s="12">
        <v>152</v>
      </c>
      <c r="P63" s="12">
        <v>144</v>
      </c>
      <c r="R63" s="16"/>
      <c r="S63" s="16"/>
    </row>
    <row r="64" spans="1:24" x14ac:dyDescent="0.25">
      <c r="A64" t="s">
        <v>15</v>
      </c>
      <c r="B64">
        <v>459</v>
      </c>
      <c r="C64">
        <v>283</v>
      </c>
      <c r="D64">
        <v>176</v>
      </c>
      <c r="E64">
        <v>39</v>
      </c>
      <c r="F64">
        <v>27</v>
      </c>
      <c r="G64">
        <v>12</v>
      </c>
      <c r="M64" t="s">
        <v>227</v>
      </c>
      <c r="N64" s="12">
        <v>311</v>
      </c>
      <c r="O64" s="12">
        <v>164</v>
      </c>
      <c r="P64" s="12">
        <v>147</v>
      </c>
      <c r="R64" s="16"/>
      <c r="S64" s="16"/>
    </row>
    <row r="65" spans="1:19" x14ac:dyDescent="0.25">
      <c r="A65" t="s">
        <v>16</v>
      </c>
      <c r="B65">
        <v>424</v>
      </c>
      <c r="C65">
        <v>235</v>
      </c>
      <c r="D65">
        <v>189</v>
      </c>
      <c r="E65">
        <v>25</v>
      </c>
      <c r="F65">
        <v>14</v>
      </c>
      <c r="G65">
        <v>11</v>
      </c>
      <c r="M65" t="s">
        <v>228</v>
      </c>
      <c r="N65" s="12">
        <v>421</v>
      </c>
      <c r="O65" s="12">
        <v>208</v>
      </c>
      <c r="P65" s="12">
        <v>213</v>
      </c>
      <c r="R65" s="16"/>
      <c r="S65" s="16"/>
    </row>
    <row r="66" spans="1:19" x14ac:dyDescent="0.25">
      <c r="A66" t="s">
        <v>17</v>
      </c>
      <c r="B66">
        <v>332</v>
      </c>
      <c r="C66">
        <v>159</v>
      </c>
      <c r="D66">
        <v>173</v>
      </c>
      <c r="E66">
        <v>20</v>
      </c>
      <c r="F66">
        <v>12</v>
      </c>
      <c r="G66">
        <v>8</v>
      </c>
      <c r="M66" t="s">
        <v>229</v>
      </c>
      <c r="N66" s="12">
        <v>282</v>
      </c>
      <c r="O66" s="12">
        <v>164</v>
      </c>
      <c r="P66" s="12">
        <v>118</v>
      </c>
      <c r="R66" s="16"/>
      <c r="S66" s="16"/>
    </row>
    <row r="67" spans="1:19" x14ac:dyDescent="0.25">
      <c r="A67" t="s">
        <v>19</v>
      </c>
      <c r="B67">
        <v>271</v>
      </c>
      <c r="C67">
        <v>152</v>
      </c>
      <c r="D67">
        <v>119</v>
      </c>
      <c r="E67">
        <v>20</v>
      </c>
      <c r="F67">
        <v>11</v>
      </c>
      <c r="G67">
        <v>9</v>
      </c>
      <c r="M67" t="s">
        <v>230</v>
      </c>
      <c r="N67" s="12">
        <v>246</v>
      </c>
      <c r="O67" s="12">
        <v>144</v>
      </c>
      <c r="P67" s="12">
        <v>102</v>
      </c>
      <c r="R67" s="16"/>
      <c r="S67" s="16"/>
    </row>
    <row r="68" spans="1:19" x14ac:dyDescent="0.25">
      <c r="A68" t="s">
        <v>20</v>
      </c>
      <c r="B68">
        <v>171</v>
      </c>
      <c r="C68">
        <v>83</v>
      </c>
      <c r="D68">
        <v>88</v>
      </c>
      <c r="E68">
        <v>11</v>
      </c>
      <c r="F68">
        <v>3</v>
      </c>
      <c r="G68">
        <v>8</v>
      </c>
      <c r="M68" t="s">
        <v>231</v>
      </c>
      <c r="N68" s="12">
        <v>293</v>
      </c>
      <c r="O68" s="12">
        <v>154</v>
      </c>
      <c r="P68" s="12">
        <v>139</v>
      </c>
      <c r="R68" s="16"/>
      <c r="S68" s="16"/>
    </row>
    <row r="69" spans="1:19" x14ac:dyDescent="0.25">
      <c r="A69" t="s">
        <v>22</v>
      </c>
      <c r="B69">
        <v>109</v>
      </c>
      <c r="C69">
        <v>45</v>
      </c>
      <c r="D69">
        <v>64</v>
      </c>
      <c r="E69">
        <v>7</v>
      </c>
      <c r="F69">
        <v>2</v>
      </c>
      <c r="G69">
        <v>5</v>
      </c>
      <c r="M69" t="s">
        <v>232</v>
      </c>
      <c r="N69" s="12">
        <v>212</v>
      </c>
      <c r="O69" s="12">
        <v>96</v>
      </c>
      <c r="P69" s="12">
        <v>116</v>
      </c>
      <c r="R69" s="16"/>
      <c r="S69" s="16"/>
    </row>
    <row r="70" spans="1:19" x14ac:dyDescent="0.25">
      <c r="A70" t="s">
        <v>56</v>
      </c>
      <c r="B70">
        <v>102</v>
      </c>
      <c r="C70">
        <v>45</v>
      </c>
      <c r="D70">
        <v>57</v>
      </c>
      <c r="E70">
        <v>7</v>
      </c>
      <c r="F70">
        <v>0</v>
      </c>
      <c r="G70">
        <v>7</v>
      </c>
      <c r="M70" t="s">
        <v>233</v>
      </c>
      <c r="N70" s="12">
        <v>200</v>
      </c>
      <c r="O70" s="12">
        <v>99</v>
      </c>
      <c r="P70" s="12">
        <v>101</v>
      </c>
      <c r="R70" s="16"/>
      <c r="S70" s="16"/>
    </row>
    <row r="71" spans="1:19" x14ac:dyDescent="0.25">
      <c r="A71" t="s">
        <v>57</v>
      </c>
      <c r="B71">
        <v>25</v>
      </c>
      <c r="C71">
        <v>16</v>
      </c>
      <c r="D71">
        <v>9</v>
      </c>
      <c r="E71">
        <v>8</v>
      </c>
      <c r="F71">
        <v>3</v>
      </c>
      <c r="G71">
        <v>5</v>
      </c>
      <c r="M71" t="s">
        <v>234</v>
      </c>
      <c r="N71" s="12">
        <v>185</v>
      </c>
      <c r="O71" s="12">
        <v>101</v>
      </c>
      <c r="P71" s="12">
        <v>84</v>
      </c>
      <c r="R71" s="16"/>
      <c r="S71" s="16"/>
    </row>
    <row r="72" spans="1:19" x14ac:dyDescent="0.25">
      <c r="A72" t="s">
        <v>59</v>
      </c>
      <c r="M72" t="s">
        <v>235</v>
      </c>
      <c r="N72" s="12">
        <v>151</v>
      </c>
      <c r="O72" s="12">
        <v>74</v>
      </c>
      <c r="P72" s="12">
        <v>77</v>
      </c>
      <c r="R72" s="16"/>
      <c r="S72" s="16"/>
    </row>
    <row r="73" spans="1:19" x14ac:dyDescent="0.25">
      <c r="A73" t="s">
        <v>36</v>
      </c>
      <c r="B73">
        <v>25188</v>
      </c>
      <c r="C73">
        <v>13059</v>
      </c>
      <c r="D73">
        <v>12129</v>
      </c>
      <c r="E73">
        <v>16015</v>
      </c>
      <c r="F73">
        <v>8681</v>
      </c>
      <c r="G73">
        <v>7334</v>
      </c>
      <c r="M73" t="s">
        <v>236</v>
      </c>
      <c r="N73" s="12">
        <v>220</v>
      </c>
      <c r="O73" s="12">
        <v>101</v>
      </c>
      <c r="P73" s="12">
        <v>119</v>
      </c>
      <c r="R73" s="16"/>
      <c r="S73" s="16"/>
    </row>
    <row r="74" spans="1:19" x14ac:dyDescent="0.25">
      <c r="A74" t="s">
        <v>55</v>
      </c>
      <c r="B74">
        <v>4810</v>
      </c>
      <c r="C74">
        <v>2532</v>
      </c>
      <c r="D74">
        <v>2278</v>
      </c>
      <c r="E74">
        <v>4810</v>
      </c>
      <c r="F74">
        <v>2532</v>
      </c>
      <c r="G74">
        <v>2278</v>
      </c>
      <c r="M74" s="18" t="s">
        <v>237</v>
      </c>
      <c r="N74" s="12">
        <v>174</v>
      </c>
      <c r="O74" s="12">
        <v>89</v>
      </c>
      <c r="P74" s="12">
        <v>85</v>
      </c>
      <c r="R74" s="16"/>
      <c r="S74" s="16"/>
    </row>
    <row r="75" spans="1:19" x14ac:dyDescent="0.25">
      <c r="A75" t="s">
        <v>6</v>
      </c>
      <c r="B75">
        <v>3983</v>
      </c>
      <c r="C75">
        <v>2067</v>
      </c>
      <c r="D75">
        <v>1916</v>
      </c>
      <c r="E75">
        <v>3983</v>
      </c>
      <c r="F75">
        <v>2067</v>
      </c>
      <c r="G75">
        <v>1916</v>
      </c>
      <c r="M75" t="s">
        <v>238</v>
      </c>
      <c r="N75" s="12">
        <v>220</v>
      </c>
      <c r="O75" s="12">
        <v>113</v>
      </c>
      <c r="P75" s="12">
        <v>107</v>
      </c>
      <c r="R75" s="16"/>
      <c r="S75" s="16"/>
    </row>
    <row r="76" spans="1:19" x14ac:dyDescent="0.25">
      <c r="A76" t="s">
        <v>7</v>
      </c>
      <c r="B76">
        <v>3135</v>
      </c>
      <c r="C76">
        <v>1578</v>
      </c>
      <c r="D76">
        <v>1557</v>
      </c>
      <c r="E76">
        <v>3124</v>
      </c>
      <c r="F76">
        <v>1577</v>
      </c>
      <c r="G76">
        <v>1547</v>
      </c>
      <c r="M76" t="s">
        <v>239</v>
      </c>
      <c r="N76" s="12">
        <v>161</v>
      </c>
      <c r="O76" s="12">
        <v>83</v>
      </c>
      <c r="P76" s="12">
        <v>78</v>
      </c>
      <c r="R76" s="16"/>
      <c r="S76" s="16"/>
    </row>
    <row r="77" spans="1:19" x14ac:dyDescent="0.25">
      <c r="A77" t="s">
        <v>8</v>
      </c>
      <c r="B77">
        <v>2844</v>
      </c>
      <c r="C77">
        <v>1424</v>
      </c>
      <c r="D77">
        <v>1420</v>
      </c>
      <c r="E77">
        <v>2412</v>
      </c>
      <c r="F77">
        <v>1341</v>
      </c>
      <c r="G77">
        <v>1071</v>
      </c>
      <c r="M77" t="s">
        <v>240</v>
      </c>
      <c r="N77" s="12">
        <v>124</v>
      </c>
      <c r="O77" s="12">
        <v>65</v>
      </c>
      <c r="P77" s="12">
        <v>59</v>
      </c>
      <c r="R77" s="16"/>
      <c r="S77" s="16"/>
    </row>
    <row r="78" spans="1:19" x14ac:dyDescent="0.25">
      <c r="A78" t="s">
        <v>10</v>
      </c>
      <c r="B78">
        <v>2158</v>
      </c>
      <c r="C78">
        <v>1154</v>
      </c>
      <c r="D78">
        <v>1004</v>
      </c>
      <c r="E78">
        <v>1008</v>
      </c>
      <c r="F78">
        <v>690</v>
      </c>
      <c r="G78">
        <v>318</v>
      </c>
      <c r="M78" t="s">
        <v>241</v>
      </c>
      <c r="N78" s="12">
        <v>130</v>
      </c>
      <c r="O78" s="12">
        <v>80</v>
      </c>
      <c r="P78" s="12">
        <v>50</v>
      </c>
      <c r="R78" s="16"/>
      <c r="S78" s="16"/>
    </row>
    <row r="79" spans="1:19" x14ac:dyDescent="0.25">
      <c r="A79" t="s">
        <v>11</v>
      </c>
      <c r="B79">
        <v>1636</v>
      </c>
      <c r="C79">
        <v>838</v>
      </c>
      <c r="D79">
        <v>798</v>
      </c>
      <c r="E79">
        <v>303</v>
      </c>
      <c r="F79">
        <v>222</v>
      </c>
      <c r="G79">
        <v>81</v>
      </c>
      <c r="M79" t="s">
        <v>242</v>
      </c>
      <c r="N79" s="12">
        <v>70</v>
      </c>
      <c r="O79" s="12">
        <v>39</v>
      </c>
      <c r="P79" s="12">
        <v>31</v>
      </c>
      <c r="R79" s="16"/>
      <c r="S79" s="16"/>
    </row>
    <row r="80" spans="1:19" x14ac:dyDescent="0.25">
      <c r="A80" t="s">
        <v>12</v>
      </c>
      <c r="B80">
        <v>1076</v>
      </c>
      <c r="C80">
        <v>606</v>
      </c>
      <c r="D80">
        <v>470</v>
      </c>
      <c r="E80">
        <v>91</v>
      </c>
      <c r="F80">
        <v>63</v>
      </c>
      <c r="G80">
        <v>28</v>
      </c>
      <c r="M80" t="s">
        <v>243</v>
      </c>
      <c r="N80" s="12">
        <v>62</v>
      </c>
      <c r="O80" s="12">
        <v>29</v>
      </c>
      <c r="P80" s="12">
        <v>33</v>
      </c>
      <c r="R80" s="16"/>
      <c r="S80" s="16"/>
    </row>
    <row r="81" spans="1:19" x14ac:dyDescent="0.25">
      <c r="A81" t="s">
        <v>13</v>
      </c>
      <c r="B81">
        <v>948</v>
      </c>
      <c r="C81">
        <v>499</v>
      </c>
      <c r="D81">
        <v>449</v>
      </c>
      <c r="E81">
        <v>44</v>
      </c>
      <c r="F81">
        <v>29</v>
      </c>
      <c r="G81">
        <v>15</v>
      </c>
      <c r="M81" t="s">
        <v>244</v>
      </c>
      <c r="N81" s="12">
        <v>48</v>
      </c>
      <c r="O81" s="12">
        <v>19</v>
      </c>
      <c r="P81" s="12">
        <v>29</v>
      </c>
      <c r="R81" s="16"/>
      <c r="S81" s="16"/>
    </row>
    <row r="82" spans="1:19" x14ac:dyDescent="0.25">
      <c r="A82" t="s">
        <v>14</v>
      </c>
      <c r="B82">
        <v>856</v>
      </c>
      <c r="C82">
        <v>475</v>
      </c>
      <c r="D82">
        <v>381</v>
      </c>
      <c r="E82">
        <v>38</v>
      </c>
      <c r="F82">
        <v>27</v>
      </c>
      <c r="G82">
        <v>11</v>
      </c>
      <c r="M82" t="s">
        <v>245</v>
      </c>
      <c r="N82" s="12">
        <v>64</v>
      </c>
      <c r="O82" s="12">
        <v>35</v>
      </c>
      <c r="P82" s="12">
        <v>29</v>
      </c>
      <c r="R82" s="16"/>
      <c r="S82" s="16"/>
    </row>
    <row r="83" spans="1:19" x14ac:dyDescent="0.25">
      <c r="A83" t="s">
        <v>15</v>
      </c>
      <c r="B83">
        <v>781</v>
      </c>
      <c r="C83">
        <v>398</v>
      </c>
      <c r="D83">
        <v>383</v>
      </c>
      <c r="E83">
        <v>34</v>
      </c>
      <c r="F83">
        <v>18</v>
      </c>
      <c r="G83">
        <v>16</v>
      </c>
      <c r="M83" t="s">
        <v>246</v>
      </c>
      <c r="N83" s="12">
        <v>52</v>
      </c>
      <c r="O83" s="12">
        <v>25</v>
      </c>
      <c r="P83" s="12">
        <v>27</v>
      </c>
      <c r="R83" s="16"/>
      <c r="S83" s="16"/>
    </row>
    <row r="84" spans="1:19" x14ac:dyDescent="0.25">
      <c r="A84" t="s">
        <v>16</v>
      </c>
      <c r="B84">
        <v>746</v>
      </c>
      <c r="C84">
        <v>382</v>
      </c>
      <c r="D84">
        <v>364</v>
      </c>
      <c r="E84">
        <v>25</v>
      </c>
      <c r="F84">
        <v>20</v>
      </c>
      <c r="G84">
        <v>5</v>
      </c>
      <c r="M84" t="s">
        <v>247</v>
      </c>
      <c r="N84" s="12">
        <v>59</v>
      </c>
      <c r="O84" s="12">
        <v>26</v>
      </c>
      <c r="P84" s="12">
        <v>33</v>
      </c>
      <c r="R84" s="16"/>
      <c r="S84" s="16"/>
    </row>
    <row r="85" spans="1:19" x14ac:dyDescent="0.25">
      <c r="A85" t="s">
        <v>17</v>
      </c>
      <c r="B85">
        <v>661</v>
      </c>
      <c r="C85">
        <v>344</v>
      </c>
      <c r="D85">
        <v>317</v>
      </c>
      <c r="E85">
        <v>34</v>
      </c>
      <c r="F85">
        <v>19</v>
      </c>
      <c r="G85">
        <v>15</v>
      </c>
      <c r="M85" t="s">
        <v>248</v>
      </c>
      <c r="N85" s="12">
        <v>58</v>
      </c>
      <c r="O85" s="12">
        <v>22</v>
      </c>
      <c r="P85" s="12">
        <v>36</v>
      </c>
      <c r="R85" s="16"/>
      <c r="S85" s="16"/>
    </row>
    <row r="86" spans="1:19" x14ac:dyDescent="0.25">
      <c r="A86" t="s">
        <v>19</v>
      </c>
      <c r="B86">
        <v>519</v>
      </c>
      <c r="C86">
        <v>268</v>
      </c>
      <c r="D86">
        <v>251</v>
      </c>
      <c r="E86">
        <v>21</v>
      </c>
      <c r="F86">
        <v>14</v>
      </c>
      <c r="G86">
        <v>7</v>
      </c>
      <c r="M86" t="s">
        <v>249</v>
      </c>
      <c r="N86" s="12">
        <v>44</v>
      </c>
      <c r="O86" s="12">
        <v>26</v>
      </c>
      <c r="P86" s="12">
        <v>18</v>
      </c>
      <c r="R86" s="16"/>
      <c r="S86" s="16"/>
    </row>
    <row r="87" spans="1:19" x14ac:dyDescent="0.25">
      <c r="A87" t="s">
        <v>20</v>
      </c>
      <c r="B87">
        <v>359</v>
      </c>
      <c r="C87">
        <v>167</v>
      </c>
      <c r="D87">
        <v>192</v>
      </c>
      <c r="E87">
        <v>15</v>
      </c>
      <c r="F87">
        <v>7</v>
      </c>
      <c r="G87">
        <v>8</v>
      </c>
      <c r="M87" t="s">
        <v>250</v>
      </c>
      <c r="N87" s="12">
        <v>41</v>
      </c>
      <c r="O87" s="12">
        <v>21</v>
      </c>
      <c r="P87" s="12">
        <v>20</v>
      </c>
      <c r="R87" s="16"/>
      <c r="S87" s="16"/>
    </row>
    <row r="88" spans="1:19" x14ac:dyDescent="0.25">
      <c r="A88" t="s">
        <v>22</v>
      </c>
      <c r="B88">
        <v>255</v>
      </c>
      <c r="C88">
        <v>113</v>
      </c>
      <c r="D88">
        <v>142</v>
      </c>
      <c r="E88">
        <v>16</v>
      </c>
      <c r="F88">
        <v>10</v>
      </c>
      <c r="G88">
        <v>6</v>
      </c>
      <c r="M88" t="s">
        <v>251</v>
      </c>
      <c r="N88" s="12">
        <v>64</v>
      </c>
      <c r="O88" s="12">
        <v>35</v>
      </c>
      <c r="P88" s="12">
        <v>29</v>
      </c>
      <c r="R88" s="16"/>
      <c r="S88" s="16"/>
    </row>
    <row r="89" spans="1:19" x14ac:dyDescent="0.25">
      <c r="A89" t="s">
        <v>56</v>
      </c>
      <c r="B89">
        <v>374</v>
      </c>
      <c r="C89">
        <v>183</v>
      </c>
      <c r="D89">
        <v>191</v>
      </c>
      <c r="E89">
        <v>32</v>
      </c>
      <c r="F89">
        <v>25</v>
      </c>
      <c r="G89">
        <v>7</v>
      </c>
      <c r="M89" t="s">
        <v>252</v>
      </c>
      <c r="N89" s="12">
        <v>40</v>
      </c>
      <c r="O89" s="12">
        <v>19</v>
      </c>
      <c r="P89" s="12">
        <v>21</v>
      </c>
      <c r="R89" s="16"/>
      <c r="S89" s="16"/>
    </row>
    <row r="90" spans="1:19" x14ac:dyDescent="0.25">
      <c r="A90" t="s">
        <v>57</v>
      </c>
      <c r="B90">
        <v>47</v>
      </c>
      <c r="C90">
        <v>31</v>
      </c>
      <c r="D90">
        <v>16</v>
      </c>
      <c r="E90">
        <v>25</v>
      </c>
      <c r="F90">
        <v>20</v>
      </c>
      <c r="G90">
        <v>5</v>
      </c>
      <c r="M90" t="s">
        <v>253</v>
      </c>
      <c r="N90" s="12">
        <v>33</v>
      </c>
      <c r="O90" s="12">
        <v>13</v>
      </c>
      <c r="P90" s="12">
        <v>20</v>
      </c>
      <c r="R90" s="16"/>
      <c r="S90" s="16"/>
    </row>
    <row r="91" spans="1:19" x14ac:dyDescent="0.25">
      <c r="A91" t="s">
        <v>60</v>
      </c>
      <c r="M91" t="s">
        <v>145</v>
      </c>
      <c r="N91" s="12">
        <v>24</v>
      </c>
      <c r="O91" s="12">
        <v>18</v>
      </c>
      <c r="P91" s="12">
        <v>6</v>
      </c>
      <c r="R91" s="16"/>
      <c r="S91" s="16"/>
    </row>
    <row r="92" spans="1:19" x14ac:dyDescent="0.25">
      <c r="A92" t="s">
        <v>36</v>
      </c>
      <c r="B92">
        <v>12721</v>
      </c>
      <c r="C92">
        <v>6653</v>
      </c>
      <c r="D92">
        <v>6068</v>
      </c>
      <c r="E92">
        <v>8430</v>
      </c>
      <c r="F92">
        <v>4578</v>
      </c>
      <c r="G92">
        <v>3852</v>
      </c>
      <c r="M92" t="s">
        <v>146</v>
      </c>
      <c r="N92" s="12">
        <v>17</v>
      </c>
      <c r="O92" s="12">
        <v>9</v>
      </c>
      <c r="P92" s="12">
        <v>8</v>
      </c>
      <c r="R92" s="16"/>
      <c r="S92" s="16"/>
    </row>
    <row r="93" spans="1:19" x14ac:dyDescent="0.25">
      <c r="A93" t="s">
        <v>55</v>
      </c>
      <c r="B93">
        <v>1897</v>
      </c>
      <c r="C93">
        <v>993</v>
      </c>
      <c r="D93">
        <v>904</v>
      </c>
      <c r="E93">
        <v>1897</v>
      </c>
      <c r="F93">
        <v>993</v>
      </c>
      <c r="G93">
        <v>904</v>
      </c>
      <c r="M93" t="s">
        <v>147</v>
      </c>
      <c r="N93" s="12">
        <v>13</v>
      </c>
      <c r="O93" s="12">
        <v>6</v>
      </c>
      <c r="P93" s="12">
        <v>7</v>
      </c>
      <c r="R93" s="16"/>
      <c r="S93" s="16"/>
    </row>
    <row r="94" spans="1:19" x14ac:dyDescent="0.25">
      <c r="A94" t="s">
        <v>6</v>
      </c>
      <c r="B94">
        <v>2011</v>
      </c>
      <c r="C94">
        <v>1018</v>
      </c>
      <c r="D94">
        <v>993</v>
      </c>
      <c r="E94">
        <v>2011</v>
      </c>
      <c r="F94">
        <v>1018</v>
      </c>
      <c r="G94">
        <v>993</v>
      </c>
      <c r="M94" t="s">
        <v>148</v>
      </c>
      <c r="N94" s="12">
        <v>9</v>
      </c>
      <c r="O94" s="12">
        <v>6</v>
      </c>
      <c r="P94" s="12">
        <v>3</v>
      </c>
      <c r="R94" s="16"/>
      <c r="S94" s="16"/>
    </row>
    <row r="95" spans="1:19" x14ac:dyDescent="0.25">
      <c r="A95" t="s">
        <v>7</v>
      </c>
      <c r="B95">
        <v>1826</v>
      </c>
      <c r="C95">
        <v>952</v>
      </c>
      <c r="D95">
        <v>874</v>
      </c>
      <c r="E95">
        <v>1823</v>
      </c>
      <c r="F95">
        <v>951</v>
      </c>
      <c r="G95">
        <v>872</v>
      </c>
      <c r="M95" t="s">
        <v>149</v>
      </c>
      <c r="N95" s="12">
        <v>18</v>
      </c>
      <c r="O95" s="12">
        <v>7</v>
      </c>
      <c r="P95" s="12">
        <v>11</v>
      </c>
      <c r="R95" s="16"/>
      <c r="S95" s="16"/>
    </row>
    <row r="96" spans="1:19" x14ac:dyDescent="0.25">
      <c r="A96" t="s">
        <v>8</v>
      </c>
      <c r="B96">
        <v>1552</v>
      </c>
      <c r="C96">
        <v>836</v>
      </c>
      <c r="D96">
        <v>716</v>
      </c>
      <c r="E96">
        <v>1469</v>
      </c>
      <c r="F96">
        <v>823</v>
      </c>
      <c r="G96">
        <v>646</v>
      </c>
      <c r="M96" t="s">
        <v>150</v>
      </c>
      <c r="N96" s="12">
        <v>7</v>
      </c>
      <c r="O96" s="12">
        <v>3</v>
      </c>
      <c r="P96" s="12">
        <v>4</v>
      </c>
      <c r="R96" s="16"/>
      <c r="S96" s="16"/>
    </row>
    <row r="97" spans="1:24" x14ac:dyDescent="0.25">
      <c r="A97" t="s">
        <v>10</v>
      </c>
      <c r="B97">
        <v>1083</v>
      </c>
      <c r="C97">
        <v>623</v>
      </c>
      <c r="D97">
        <v>460</v>
      </c>
      <c r="E97">
        <v>709</v>
      </c>
      <c r="F97">
        <v>479</v>
      </c>
      <c r="G97">
        <v>230</v>
      </c>
      <c r="M97" t="s">
        <v>151</v>
      </c>
      <c r="N97" s="12">
        <v>9</v>
      </c>
      <c r="O97" s="12">
        <v>4</v>
      </c>
      <c r="P97" s="12">
        <v>5</v>
      </c>
      <c r="R97" s="16"/>
      <c r="S97" s="16"/>
    </row>
    <row r="98" spans="1:24" x14ac:dyDescent="0.25">
      <c r="A98" t="s">
        <v>11</v>
      </c>
      <c r="B98">
        <v>734</v>
      </c>
      <c r="C98">
        <v>414</v>
      </c>
      <c r="D98">
        <v>320</v>
      </c>
      <c r="E98">
        <v>238</v>
      </c>
      <c r="F98">
        <v>163</v>
      </c>
      <c r="G98">
        <v>75</v>
      </c>
      <c r="M98" t="s">
        <v>152</v>
      </c>
      <c r="N98" s="12">
        <v>11</v>
      </c>
      <c r="O98" s="12">
        <v>7</v>
      </c>
      <c r="P98" s="12">
        <v>4</v>
      </c>
      <c r="R98" s="16"/>
      <c r="S98" s="16"/>
    </row>
    <row r="99" spans="1:24" x14ac:dyDescent="0.25">
      <c r="A99" t="s">
        <v>12</v>
      </c>
      <c r="B99">
        <v>563</v>
      </c>
      <c r="C99">
        <v>297</v>
      </c>
      <c r="D99">
        <v>266</v>
      </c>
      <c r="E99">
        <v>94</v>
      </c>
      <c r="F99">
        <v>51</v>
      </c>
      <c r="G99">
        <v>43</v>
      </c>
      <c r="M99" t="s">
        <v>153</v>
      </c>
      <c r="N99" s="12">
        <v>1</v>
      </c>
      <c r="O99" s="12">
        <v>1</v>
      </c>
      <c r="P99" s="12">
        <v>0</v>
      </c>
      <c r="R99" s="16"/>
      <c r="S99" s="16"/>
    </row>
    <row r="100" spans="1:24" x14ac:dyDescent="0.25">
      <c r="A100" t="s">
        <v>13</v>
      </c>
      <c r="B100">
        <v>532</v>
      </c>
      <c r="C100">
        <v>276</v>
      </c>
      <c r="D100">
        <v>256</v>
      </c>
      <c r="E100">
        <v>53</v>
      </c>
      <c r="F100">
        <v>26</v>
      </c>
      <c r="G100">
        <v>27</v>
      </c>
      <c r="M100" t="s">
        <v>154</v>
      </c>
      <c r="N100" s="12">
        <v>21</v>
      </c>
      <c r="O100" s="12">
        <v>10</v>
      </c>
      <c r="P100" s="12">
        <v>11</v>
      </c>
      <c r="R100" s="16"/>
      <c r="S100" s="16"/>
    </row>
    <row r="101" spans="1:24" x14ac:dyDescent="0.25">
      <c r="A101" t="s">
        <v>14</v>
      </c>
      <c r="B101">
        <v>445</v>
      </c>
      <c r="C101">
        <v>227</v>
      </c>
      <c r="D101">
        <v>218</v>
      </c>
      <c r="E101">
        <v>30</v>
      </c>
      <c r="F101">
        <v>18</v>
      </c>
      <c r="G101">
        <v>12</v>
      </c>
      <c r="M101" t="s">
        <v>155</v>
      </c>
      <c r="N101" s="12">
        <v>28</v>
      </c>
      <c r="O101" s="12">
        <v>12</v>
      </c>
      <c r="P101" s="12">
        <v>16</v>
      </c>
      <c r="R101" s="16"/>
      <c r="S101" s="16"/>
    </row>
    <row r="102" spans="1:24" x14ac:dyDescent="0.25">
      <c r="A102" t="s">
        <v>15</v>
      </c>
      <c r="B102">
        <v>440</v>
      </c>
      <c r="C102">
        <v>203</v>
      </c>
      <c r="D102">
        <v>237</v>
      </c>
      <c r="E102">
        <v>22</v>
      </c>
      <c r="F102">
        <v>8</v>
      </c>
      <c r="G102">
        <v>14</v>
      </c>
      <c r="M102" t="s">
        <v>156</v>
      </c>
      <c r="N102" s="12">
        <v>277</v>
      </c>
      <c r="O102" s="12">
        <v>166</v>
      </c>
      <c r="P102" s="12">
        <v>111</v>
      </c>
      <c r="R102" s="16"/>
      <c r="S102" s="16"/>
    </row>
    <row r="103" spans="1:24" x14ac:dyDescent="0.25">
      <c r="A103" t="s">
        <v>16</v>
      </c>
      <c r="B103">
        <v>421</v>
      </c>
      <c r="C103">
        <v>233</v>
      </c>
      <c r="D103">
        <v>188</v>
      </c>
      <c r="E103">
        <v>15</v>
      </c>
      <c r="F103">
        <v>12</v>
      </c>
      <c r="G103">
        <v>3</v>
      </c>
      <c r="M103" t="s">
        <v>157</v>
      </c>
      <c r="N103">
        <v>0</v>
      </c>
      <c r="O103">
        <v>0</v>
      </c>
      <c r="P103">
        <v>0</v>
      </c>
    </row>
    <row r="104" spans="1:24" x14ac:dyDescent="0.25">
      <c r="A104" t="s">
        <v>17</v>
      </c>
      <c r="B104">
        <v>364</v>
      </c>
      <c r="C104">
        <v>173</v>
      </c>
      <c r="D104">
        <v>191</v>
      </c>
      <c r="E104">
        <v>9</v>
      </c>
      <c r="F104">
        <v>5</v>
      </c>
      <c r="G104">
        <v>4</v>
      </c>
      <c r="M104" t="s">
        <v>254</v>
      </c>
      <c r="N104">
        <v>2578</v>
      </c>
      <c r="O104">
        <v>1307</v>
      </c>
      <c r="P104">
        <v>1271</v>
      </c>
    </row>
    <row r="105" spans="1:24" x14ac:dyDescent="0.25">
      <c r="A105" t="s">
        <v>19</v>
      </c>
      <c r="B105">
        <v>212</v>
      </c>
      <c r="C105">
        <v>106</v>
      </c>
      <c r="D105">
        <v>106</v>
      </c>
      <c r="E105">
        <v>6</v>
      </c>
      <c r="F105">
        <v>4</v>
      </c>
      <c r="G105">
        <v>2</v>
      </c>
    </row>
    <row r="106" spans="1:24" x14ac:dyDescent="0.25">
      <c r="A106" t="s">
        <v>20</v>
      </c>
      <c r="B106">
        <v>206</v>
      </c>
      <c r="C106">
        <v>95</v>
      </c>
      <c r="D106">
        <v>111</v>
      </c>
      <c r="E106">
        <v>12</v>
      </c>
      <c r="F106">
        <v>7</v>
      </c>
      <c r="G106">
        <v>5</v>
      </c>
    </row>
    <row r="107" spans="1:24" x14ac:dyDescent="0.25">
      <c r="A107" t="s">
        <v>22</v>
      </c>
      <c r="B107">
        <v>140</v>
      </c>
      <c r="C107">
        <v>66</v>
      </c>
      <c r="D107">
        <v>74</v>
      </c>
      <c r="E107">
        <v>8</v>
      </c>
      <c r="F107">
        <v>2</v>
      </c>
      <c r="G107">
        <v>6</v>
      </c>
    </row>
    <row r="108" spans="1:24" x14ac:dyDescent="0.25">
      <c r="A108" t="s">
        <v>56</v>
      </c>
      <c r="B108">
        <v>253</v>
      </c>
      <c r="C108">
        <v>122</v>
      </c>
      <c r="D108">
        <v>131</v>
      </c>
      <c r="E108">
        <v>17</v>
      </c>
      <c r="F108">
        <v>7</v>
      </c>
      <c r="G108">
        <v>10</v>
      </c>
      <c r="M108">
        <v>12</v>
      </c>
      <c r="N108" s="12">
        <v>2336</v>
      </c>
      <c r="O108" s="12">
        <v>1250</v>
      </c>
      <c r="P108" s="12">
        <v>1086</v>
      </c>
      <c r="Q108" t="s">
        <v>141</v>
      </c>
      <c r="R108" s="16"/>
      <c r="S108" s="16"/>
      <c r="X108" s="20">
        <f>Kosrae73!B$15/2</f>
        <v>56.5</v>
      </c>
    </row>
    <row r="109" spans="1:24" x14ac:dyDescent="0.25">
      <c r="A109" t="s">
        <v>57</v>
      </c>
      <c r="B109">
        <v>42</v>
      </c>
      <c r="C109">
        <v>19</v>
      </c>
      <c r="D109">
        <v>23</v>
      </c>
      <c r="E109">
        <v>17</v>
      </c>
      <c r="F109">
        <v>11</v>
      </c>
      <c r="G109">
        <v>6</v>
      </c>
      <c r="M109">
        <v>13</v>
      </c>
      <c r="N109" s="12">
        <v>2346</v>
      </c>
      <c r="O109" s="12">
        <v>1228</v>
      </c>
      <c r="P109" s="12">
        <v>1118</v>
      </c>
      <c r="Q109" t="s">
        <v>142</v>
      </c>
      <c r="R109" s="16"/>
      <c r="S109" s="16"/>
    </row>
    <row r="110" spans="1:24" x14ac:dyDescent="0.25">
      <c r="A110" t="s">
        <v>61</v>
      </c>
      <c r="M110">
        <v>14</v>
      </c>
      <c r="N110" s="12">
        <v>2429</v>
      </c>
      <c r="O110" s="12">
        <v>1247</v>
      </c>
      <c r="P110" s="12">
        <v>1182</v>
      </c>
      <c r="Q110" s="3" t="s">
        <v>143</v>
      </c>
      <c r="R110" s="15">
        <f>X125</f>
        <v>0</v>
      </c>
      <c r="S110" s="16"/>
    </row>
    <row r="111" spans="1:24" x14ac:dyDescent="0.25">
      <c r="A111" t="s">
        <v>36</v>
      </c>
      <c r="B111">
        <v>19308</v>
      </c>
      <c r="C111">
        <v>9950</v>
      </c>
      <c r="D111">
        <v>9358</v>
      </c>
      <c r="E111">
        <v>12324</v>
      </c>
      <c r="F111">
        <v>6637</v>
      </c>
      <c r="G111">
        <v>5687</v>
      </c>
      <c r="M111">
        <v>15</v>
      </c>
      <c r="N111" s="12">
        <v>2382</v>
      </c>
      <c r="O111" s="12">
        <v>1265</v>
      </c>
      <c r="P111" s="12">
        <v>1117</v>
      </c>
      <c r="Q111" t="s">
        <v>131</v>
      </c>
      <c r="R111" s="16" t="s">
        <v>127</v>
      </c>
      <c r="S111" s="16"/>
      <c r="T111" t="s">
        <v>128</v>
      </c>
      <c r="V111" t="s">
        <v>129</v>
      </c>
      <c r="X111" s="13" t="s">
        <v>130</v>
      </c>
    </row>
    <row r="112" spans="1:24" x14ac:dyDescent="0.25">
      <c r="A112" t="s">
        <v>55</v>
      </c>
      <c r="B112">
        <v>3554</v>
      </c>
      <c r="C112">
        <v>1824</v>
      </c>
      <c r="D112">
        <v>1730</v>
      </c>
      <c r="E112">
        <v>3554</v>
      </c>
      <c r="F112">
        <v>1824</v>
      </c>
      <c r="G112">
        <v>1730</v>
      </c>
      <c r="M112">
        <v>16</v>
      </c>
      <c r="N112" s="12">
        <v>2529</v>
      </c>
      <c r="O112" s="12">
        <v>1321</v>
      </c>
      <c r="P112" s="12">
        <v>1208</v>
      </c>
      <c r="Q112" t="s">
        <v>139</v>
      </c>
      <c r="R112" s="17" t="s">
        <v>132</v>
      </c>
      <c r="S112" s="17" t="s">
        <v>133</v>
      </c>
      <c r="T112" s="13" t="s">
        <v>134</v>
      </c>
      <c r="U112" s="13" t="s">
        <v>135</v>
      </c>
      <c r="V112" s="13" t="s">
        <v>136</v>
      </c>
      <c r="W112" s="13" t="s">
        <v>137</v>
      </c>
      <c r="X112" s="13" t="s">
        <v>138</v>
      </c>
    </row>
    <row r="113" spans="1:24" x14ac:dyDescent="0.25">
      <c r="A113" t="s">
        <v>6</v>
      </c>
      <c r="B113">
        <v>2940</v>
      </c>
      <c r="C113">
        <v>1529</v>
      </c>
      <c r="D113">
        <v>1411</v>
      </c>
      <c r="E113">
        <v>2940</v>
      </c>
      <c r="F113">
        <v>1529</v>
      </c>
      <c r="G113">
        <v>1411</v>
      </c>
      <c r="M113">
        <v>17</v>
      </c>
      <c r="N113" s="12">
        <v>2576</v>
      </c>
      <c r="O113" s="12">
        <v>1348</v>
      </c>
      <c r="P113" s="12">
        <v>1228</v>
      </c>
      <c r="R113" s="16"/>
      <c r="S113" s="16"/>
    </row>
    <row r="114" spans="1:24" x14ac:dyDescent="0.25">
      <c r="A114" t="s">
        <v>7</v>
      </c>
      <c r="B114">
        <v>2649</v>
      </c>
      <c r="C114">
        <v>1380</v>
      </c>
      <c r="D114">
        <v>1269</v>
      </c>
      <c r="E114">
        <v>2642</v>
      </c>
      <c r="F114">
        <v>1380</v>
      </c>
      <c r="G114">
        <v>1262</v>
      </c>
      <c r="M114">
        <v>18</v>
      </c>
      <c r="N114" s="12">
        <v>2663</v>
      </c>
      <c r="O114" s="12">
        <v>1369</v>
      </c>
      <c r="P114" s="12">
        <v>1294</v>
      </c>
      <c r="Q114">
        <v>0</v>
      </c>
      <c r="R114" s="16">
        <f>Ponape73!D$24+Ponape73!D$34+O$44+O$54</f>
        <v>463</v>
      </c>
      <c r="S114" s="16">
        <f xml:space="preserve"> Ponape73!D$34+O$44+O$54+O$64</f>
        <v>627</v>
      </c>
      <c r="T114">
        <v>1</v>
      </c>
      <c r="U114">
        <v>9</v>
      </c>
      <c r="V114">
        <f>R114*T114+S114*U114</f>
        <v>6106</v>
      </c>
      <c r="W114" s="19" t="e">
        <f>(V114/Ponape73!K$32)*100</f>
        <v>#DIV/0!</v>
      </c>
      <c r="X114" s="20" t="e">
        <f>ABS(W114-10)</f>
        <v>#DIV/0!</v>
      </c>
    </row>
    <row r="115" spans="1:24" x14ac:dyDescent="0.25">
      <c r="A115" t="s">
        <v>8</v>
      </c>
      <c r="B115">
        <v>2146</v>
      </c>
      <c r="C115">
        <v>1120</v>
      </c>
      <c r="D115">
        <v>1026</v>
      </c>
      <c r="E115">
        <v>1863</v>
      </c>
      <c r="F115">
        <v>1073</v>
      </c>
      <c r="G115">
        <v>790</v>
      </c>
      <c r="M115">
        <v>19</v>
      </c>
      <c r="N115" s="12">
        <v>2240</v>
      </c>
      <c r="O115" s="12">
        <v>1156</v>
      </c>
      <c r="P115" s="12">
        <v>1084</v>
      </c>
      <c r="Q115">
        <v>1</v>
      </c>
      <c r="R115" s="16">
        <f>Ponape73!D$25+Ponape73!D$35+O$45+O$55</f>
        <v>524</v>
      </c>
      <c r="S115" s="16">
        <f xml:space="preserve"> Ponape73!D$35+O$45+O$55+O$65</f>
        <v>732</v>
      </c>
      <c r="T115">
        <v>2</v>
      </c>
      <c r="U115">
        <v>8</v>
      </c>
      <c r="V115">
        <f t="shared" ref="V115:V123" si="14">R115*T115+S115*U115</f>
        <v>6904</v>
      </c>
      <c r="W115" s="19" t="e">
        <f>(V115/Ponape73!K$32)*100</f>
        <v>#DIV/0!</v>
      </c>
      <c r="X115" s="20" t="e">
        <f t="shared" ref="X115:X123" si="15">ABS(W115-10)</f>
        <v>#DIV/0!</v>
      </c>
    </row>
    <row r="116" spans="1:24" x14ac:dyDescent="0.25">
      <c r="A116" t="s">
        <v>10</v>
      </c>
      <c r="B116">
        <v>1584</v>
      </c>
      <c r="C116">
        <v>815</v>
      </c>
      <c r="D116">
        <v>769</v>
      </c>
      <c r="E116">
        <v>776</v>
      </c>
      <c r="F116">
        <v>507</v>
      </c>
      <c r="G116">
        <v>269</v>
      </c>
      <c r="M116">
        <v>20</v>
      </c>
      <c r="N116" s="12">
        <v>2250</v>
      </c>
      <c r="O116" s="12">
        <v>1156</v>
      </c>
      <c r="P116" s="12">
        <v>1094</v>
      </c>
      <c r="Q116">
        <v>2</v>
      </c>
      <c r="R116" s="16">
        <f>Ponape73!D$26+Ponape73!D$36+O$46+O$56</f>
        <v>513</v>
      </c>
      <c r="S116" s="16">
        <f xml:space="preserve"> Ponape73!D$36+O$46+O$56+O$66</f>
        <v>677</v>
      </c>
      <c r="T116">
        <v>3</v>
      </c>
      <c r="U116">
        <v>7</v>
      </c>
      <c r="V116">
        <f t="shared" si="14"/>
        <v>6278</v>
      </c>
      <c r="W116" s="19" t="e">
        <f>(V116/Ponape73!K$32)*100</f>
        <v>#DIV/0!</v>
      </c>
      <c r="X116" s="20" t="e">
        <f t="shared" si="15"/>
        <v>#DIV/0!</v>
      </c>
    </row>
    <row r="117" spans="1:24" x14ac:dyDescent="0.25">
      <c r="A117" t="s">
        <v>11</v>
      </c>
      <c r="B117">
        <v>971</v>
      </c>
      <c r="C117">
        <v>491</v>
      </c>
      <c r="D117">
        <v>480</v>
      </c>
      <c r="E117">
        <v>210</v>
      </c>
      <c r="F117">
        <v>133</v>
      </c>
      <c r="G117">
        <v>77</v>
      </c>
      <c r="M117">
        <v>21</v>
      </c>
      <c r="N117" s="12">
        <v>1883</v>
      </c>
      <c r="O117" s="12">
        <v>988</v>
      </c>
      <c r="P117" s="12">
        <v>895</v>
      </c>
      <c r="Q117">
        <v>3</v>
      </c>
      <c r="R117" s="16">
        <f>Ponape73!D$17+Ponape73!D$27+Ponape73!D$37+O$47</f>
        <v>258</v>
      </c>
      <c r="S117" s="16">
        <f xml:space="preserve"> Ponape73!D$27+ Ponape73!D$37+O$47+O$57</f>
        <v>457</v>
      </c>
      <c r="T117">
        <v>4</v>
      </c>
      <c r="U117">
        <v>6</v>
      </c>
      <c r="V117">
        <f t="shared" si="14"/>
        <v>3774</v>
      </c>
      <c r="W117" s="19" t="e">
        <f>(V117/Ponape73!K$32)*100</f>
        <v>#DIV/0!</v>
      </c>
      <c r="X117" s="20" t="e">
        <f t="shared" si="15"/>
        <v>#DIV/0!</v>
      </c>
    </row>
    <row r="118" spans="1:24" x14ac:dyDescent="0.25">
      <c r="A118" t="s">
        <v>12</v>
      </c>
      <c r="B118">
        <v>823</v>
      </c>
      <c r="C118">
        <v>412</v>
      </c>
      <c r="D118">
        <v>411</v>
      </c>
      <c r="E118">
        <v>85</v>
      </c>
      <c r="F118">
        <v>46</v>
      </c>
      <c r="G118">
        <v>39</v>
      </c>
      <c r="M118">
        <v>22</v>
      </c>
      <c r="N118" s="12">
        <v>1780</v>
      </c>
      <c r="O118" s="12">
        <v>903</v>
      </c>
      <c r="P118" s="12">
        <v>877</v>
      </c>
      <c r="Q118">
        <v>4</v>
      </c>
      <c r="R118" s="16">
        <f>Ponape73!D$18+Ponape73!D$28+Ponape73!D$38+O$48</f>
        <v>269</v>
      </c>
      <c r="S118" s="16">
        <f xml:space="preserve"> Ponape73!D$28+Ponape73!D$38+O$48+O$58</f>
        <v>481</v>
      </c>
      <c r="T118">
        <v>5</v>
      </c>
      <c r="U118">
        <v>5</v>
      </c>
      <c r="V118">
        <f t="shared" si="14"/>
        <v>3750</v>
      </c>
      <c r="W118" s="19" t="e">
        <f>(V118/Ponape73!K$32)*100</f>
        <v>#DIV/0!</v>
      </c>
      <c r="X118" s="20" t="e">
        <f t="shared" si="15"/>
        <v>#DIV/0!</v>
      </c>
    </row>
    <row r="119" spans="1:24" x14ac:dyDescent="0.25">
      <c r="A119" t="s">
        <v>13</v>
      </c>
      <c r="B119">
        <v>834</v>
      </c>
      <c r="C119">
        <v>428</v>
      </c>
      <c r="D119">
        <v>406</v>
      </c>
      <c r="E119">
        <v>50</v>
      </c>
      <c r="F119">
        <v>26</v>
      </c>
      <c r="G119">
        <v>24</v>
      </c>
      <c r="M119">
        <v>23</v>
      </c>
      <c r="N119" s="12">
        <v>1548</v>
      </c>
      <c r="O119" s="12">
        <v>735</v>
      </c>
      <c r="P119" s="12">
        <v>813</v>
      </c>
      <c r="Q119">
        <v>5</v>
      </c>
      <c r="R119" s="16">
        <f>Ponape73!D$19+Ponape73!D$29+Ponape73!D$39+O$49</f>
        <v>231</v>
      </c>
      <c r="S119" s="16">
        <f xml:space="preserve"> Ponape73!D$29+Ponape73!D$39+O$49+O$59</f>
        <v>417</v>
      </c>
      <c r="T119">
        <v>6</v>
      </c>
      <c r="U119">
        <v>4</v>
      </c>
      <c r="V119">
        <f t="shared" si="14"/>
        <v>3054</v>
      </c>
      <c r="W119" s="19" t="e">
        <f>(V119/Ponape73!K$32)*100</f>
        <v>#DIV/0!</v>
      </c>
      <c r="X119" s="20" t="e">
        <f t="shared" si="15"/>
        <v>#DIV/0!</v>
      </c>
    </row>
    <row r="120" spans="1:24" x14ac:dyDescent="0.25">
      <c r="A120" t="s">
        <v>14</v>
      </c>
      <c r="B120">
        <v>786</v>
      </c>
      <c r="C120">
        <v>407</v>
      </c>
      <c r="D120">
        <v>379</v>
      </c>
      <c r="E120">
        <v>45</v>
      </c>
      <c r="F120">
        <v>31</v>
      </c>
      <c r="G120">
        <v>14</v>
      </c>
      <c r="M120">
        <v>24</v>
      </c>
      <c r="N120" s="12">
        <v>1490</v>
      </c>
      <c r="O120" s="12">
        <v>766</v>
      </c>
      <c r="P120" s="12">
        <v>724</v>
      </c>
      <c r="Q120">
        <v>6</v>
      </c>
      <c r="R120" s="16">
        <f>Ponape73!D$20+Ponape73!D$30+Ponape73!D$40+O$50</f>
        <v>255</v>
      </c>
      <c r="S120" s="16">
        <f xml:space="preserve"> Ponape73!D$30+Ponape73!D$40+O$50+O$60</f>
        <v>410</v>
      </c>
      <c r="T120">
        <v>7</v>
      </c>
      <c r="U120">
        <v>3</v>
      </c>
      <c r="V120">
        <f t="shared" si="14"/>
        <v>3015</v>
      </c>
      <c r="W120" s="19" t="e">
        <f>(V120/Ponape73!K$32)*100</f>
        <v>#DIV/0!</v>
      </c>
      <c r="X120" s="20" t="e">
        <f t="shared" si="15"/>
        <v>#DIV/0!</v>
      </c>
    </row>
    <row r="121" spans="1:24" x14ac:dyDescent="0.25">
      <c r="A121" t="s">
        <v>15</v>
      </c>
      <c r="B121">
        <v>703</v>
      </c>
      <c r="C121">
        <v>371</v>
      </c>
      <c r="D121">
        <v>332</v>
      </c>
      <c r="E121">
        <v>35</v>
      </c>
      <c r="F121">
        <v>23</v>
      </c>
      <c r="G121">
        <v>12</v>
      </c>
      <c r="M121">
        <v>25</v>
      </c>
      <c r="N121" s="12">
        <v>1306</v>
      </c>
      <c r="O121" s="12">
        <v>643</v>
      </c>
      <c r="P121" s="12">
        <v>663</v>
      </c>
      <c r="Q121">
        <v>7</v>
      </c>
      <c r="R121" s="16">
        <f>Ponape73!D$21+Ponape73!D$31+Ponape73!D$41+O$51</f>
        <v>202</v>
      </c>
      <c r="S121" s="16">
        <f xml:space="preserve"> Ponape73!D$31+Ponape73!D$41+O$51+O$61</f>
        <v>369</v>
      </c>
      <c r="T121">
        <v>8</v>
      </c>
      <c r="U121">
        <v>2</v>
      </c>
      <c r="V121">
        <f t="shared" si="14"/>
        <v>2354</v>
      </c>
      <c r="W121" s="19" t="e">
        <f>(V121/Ponape73!K$32)*100</f>
        <v>#DIV/0!</v>
      </c>
      <c r="X121" s="20" t="e">
        <f t="shared" si="15"/>
        <v>#DIV/0!</v>
      </c>
    </row>
    <row r="122" spans="1:24" x14ac:dyDescent="0.25">
      <c r="A122" t="s">
        <v>16</v>
      </c>
      <c r="B122">
        <v>709</v>
      </c>
      <c r="C122">
        <v>333</v>
      </c>
      <c r="D122">
        <v>376</v>
      </c>
      <c r="E122">
        <v>28</v>
      </c>
      <c r="F122">
        <v>15</v>
      </c>
      <c r="G122">
        <v>13</v>
      </c>
      <c r="M122">
        <v>26</v>
      </c>
      <c r="N122" s="12">
        <v>1387</v>
      </c>
      <c r="O122" s="12">
        <v>683</v>
      </c>
      <c r="P122" s="12">
        <v>704</v>
      </c>
      <c r="Q122">
        <v>8</v>
      </c>
      <c r="R122" s="16">
        <f>Ponape73!D$22+Ponape73!D$32+O$42+O$52</f>
        <v>483</v>
      </c>
      <c r="S122" s="16">
        <f xml:space="preserve"> Ponape73!D$32+O$42+O$52+O$62</f>
        <v>637</v>
      </c>
      <c r="T122">
        <v>9</v>
      </c>
      <c r="U122">
        <v>1</v>
      </c>
      <c r="V122">
        <f t="shared" si="14"/>
        <v>4984</v>
      </c>
      <c r="W122" s="19" t="e">
        <f>(V122/Ponape73!K$32)*100</f>
        <v>#DIV/0!</v>
      </c>
      <c r="X122" s="20" t="e">
        <f t="shared" si="15"/>
        <v>#DIV/0!</v>
      </c>
    </row>
    <row r="123" spans="1:24" x14ac:dyDescent="0.25">
      <c r="A123" t="s">
        <v>17</v>
      </c>
      <c r="B123">
        <v>521</v>
      </c>
      <c r="C123">
        <v>286</v>
      </c>
      <c r="D123">
        <v>235</v>
      </c>
      <c r="E123">
        <v>17</v>
      </c>
      <c r="F123">
        <v>12</v>
      </c>
      <c r="G123">
        <v>5</v>
      </c>
      <c r="M123">
        <v>27</v>
      </c>
      <c r="N123" s="12">
        <v>1139</v>
      </c>
      <c r="O123" s="12">
        <v>569</v>
      </c>
      <c r="P123" s="12">
        <v>570</v>
      </c>
      <c r="Q123">
        <v>9</v>
      </c>
      <c r="R123" s="16">
        <f>Ponape73!D$23+Ponape73!D$33+O$43+O$53</f>
        <v>483</v>
      </c>
      <c r="S123" s="16">
        <f xml:space="preserve"> Ponape73!D$33+O$43+O$53+O$63</f>
        <v>635</v>
      </c>
      <c r="T123">
        <v>10</v>
      </c>
      <c r="U123">
        <v>0</v>
      </c>
      <c r="V123">
        <f t="shared" si="14"/>
        <v>4830</v>
      </c>
      <c r="W123" s="19" t="e">
        <f>(V123/Ponape73!K$32)*100</f>
        <v>#DIV/0!</v>
      </c>
      <c r="X123" s="20" t="e">
        <f t="shared" si="15"/>
        <v>#DIV/0!</v>
      </c>
    </row>
    <row r="124" spans="1:24" x14ac:dyDescent="0.25">
      <c r="A124" t="s">
        <v>19</v>
      </c>
      <c r="B124">
        <v>386</v>
      </c>
      <c r="C124">
        <v>205</v>
      </c>
      <c r="D124">
        <v>181</v>
      </c>
      <c r="E124">
        <v>16</v>
      </c>
      <c r="F124">
        <v>7</v>
      </c>
      <c r="G124">
        <v>9</v>
      </c>
      <c r="M124">
        <v>28</v>
      </c>
      <c r="N124" s="12">
        <v>1216</v>
      </c>
      <c r="O124" s="12">
        <v>594</v>
      </c>
      <c r="P124" s="12">
        <v>622</v>
      </c>
      <c r="Q124" t="s">
        <v>1</v>
      </c>
      <c r="R124" s="16"/>
      <c r="S124" s="16"/>
      <c r="V124">
        <f>SUM(V114:V123)</f>
        <v>45049</v>
      </c>
      <c r="W124" t="e">
        <f>SUM(W114:W123)</f>
        <v>#DIV/0!</v>
      </c>
      <c r="X124" s="20" t="e">
        <f>SUM(X114:X123)</f>
        <v>#DIV/0!</v>
      </c>
    </row>
    <row r="125" spans="1:24" x14ac:dyDescent="0.25">
      <c r="A125" t="s">
        <v>20</v>
      </c>
      <c r="B125">
        <v>254</v>
      </c>
      <c r="C125">
        <v>135</v>
      </c>
      <c r="D125">
        <v>119</v>
      </c>
      <c r="E125">
        <v>19</v>
      </c>
      <c r="F125">
        <v>8</v>
      </c>
      <c r="G125">
        <v>11</v>
      </c>
      <c r="M125">
        <v>29</v>
      </c>
      <c r="N125" s="12">
        <v>1022</v>
      </c>
      <c r="O125" s="12">
        <v>478</v>
      </c>
      <c r="P125" s="12">
        <v>544</v>
      </c>
      <c r="Q125" t="s">
        <v>141</v>
      </c>
      <c r="R125" s="16"/>
      <c r="S125" s="16"/>
      <c r="X125" s="20">
        <f>Kosrae73!B$32/2</f>
        <v>0</v>
      </c>
    </row>
    <row r="126" spans="1:24" x14ac:dyDescent="0.25">
      <c r="A126" t="s">
        <v>22</v>
      </c>
      <c r="B126">
        <v>192</v>
      </c>
      <c r="C126">
        <v>98</v>
      </c>
      <c r="D126">
        <v>94</v>
      </c>
      <c r="E126">
        <v>12</v>
      </c>
      <c r="F126">
        <v>6</v>
      </c>
      <c r="G126">
        <v>6</v>
      </c>
      <c r="M126">
        <v>30</v>
      </c>
      <c r="N126" s="12">
        <v>1105</v>
      </c>
      <c r="O126" s="12">
        <v>553</v>
      </c>
      <c r="P126" s="12">
        <v>552</v>
      </c>
      <c r="R126" s="16"/>
      <c r="S126" s="16"/>
    </row>
    <row r="127" spans="1:24" x14ac:dyDescent="0.25">
      <c r="A127" t="s">
        <v>56</v>
      </c>
      <c r="B127">
        <v>216</v>
      </c>
      <c r="C127">
        <v>94</v>
      </c>
      <c r="D127">
        <v>122</v>
      </c>
      <c r="E127">
        <v>15</v>
      </c>
      <c r="F127">
        <v>5</v>
      </c>
      <c r="G127">
        <v>10</v>
      </c>
      <c r="M127">
        <v>31</v>
      </c>
      <c r="N127" s="12">
        <v>1011</v>
      </c>
      <c r="O127" s="12">
        <v>456</v>
      </c>
      <c r="P127" s="12">
        <v>555</v>
      </c>
      <c r="Q127" s="3" t="s">
        <v>144</v>
      </c>
      <c r="R127" s="15">
        <f>X142</f>
        <v>7.1502582982008196</v>
      </c>
      <c r="S127" s="16"/>
    </row>
    <row r="128" spans="1:24" x14ac:dyDescent="0.25">
      <c r="A128" t="s">
        <v>57</v>
      </c>
      <c r="B128">
        <v>40</v>
      </c>
      <c r="C128">
        <v>22</v>
      </c>
      <c r="D128">
        <v>18</v>
      </c>
      <c r="E128">
        <v>17</v>
      </c>
      <c r="F128">
        <v>12</v>
      </c>
      <c r="G128">
        <v>5</v>
      </c>
      <c r="M128">
        <v>32</v>
      </c>
      <c r="N128" s="12">
        <v>1032</v>
      </c>
      <c r="O128" s="12">
        <v>469</v>
      </c>
      <c r="P128" s="12">
        <v>563</v>
      </c>
      <c r="Q128" t="s">
        <v>131</v>
      </c>
      <c r="R128" s="16" t="s">
        <v>127</v>
      </c>
      <c r="S128" s="16"/>
      <c r="T128" t="s">
        <v>128</v>
      </c>
      <c r="V128" t="s">
        <v>129</v>
      </c>
      <c r="X128" s="13" t="s">
        <v>130</v>
      </c>
    </row>
    <row r="129" spans="1:24" x14ac:dyDescent="0.25">
      <c r="A129" t="s">
        <v>62</v>
      </c>
      <c r="M129">
        <v>33</v>
      </c>
      <c r="N129" s="12">
        <v>971</v>
      </c>
      <c r="O129" s="12">
        <v>456</v>
      </c>
      <c r="P129" s="12">
        <v>515</v>
      </c>
      <c r="Q129" t="s">
        <v>139</v>
      </c>
      <c r="R129" s="17" t="s">
        <v>132</v>
      </c>
      <c r="S129" s="17" t="s">
        <v>133</v>
      </c>
      <c r="T129" s="13" t="s">
        <v>134</v>
      </c>
      <c r="U129" s="13" t="s">
        <v>135</v>
      </c>
      <c r="V129" s="13" t="s">
        <v>136</v>
      </c>
      <c r="W129" s="13" t="s">
        <v>137</v>
      </c>
      <c r="X129" s="13" t="s">
        <v>138</v>
      </c>
    </row>
    <row r="130" spans="1:24" x14ac:dyDescent="0.25">
      <c r="A130" t="s">
        <v>36</v>
      </c>
      <c r="B130">
        <v>4016</v>
      </c>
      <c r="C130">
        <v>2051</v>
      </c>
      <c r="D130">
        <v>1965</v>
      </c>
      <c r="E130">
        <v>2750</v>
      </c>
      <c r="F130">
        <v>1434</v>
      </c>
      <c r="G130">
        <v>1316</v>
      </c>
      <c r="M130">
        <v>34</v>
      </c>
      <c r="N130" s="12">
        <v>967</v>
      </c>
      <c r="O130" s="12">
        <v>425</v>
      </c>
      <c r="P130" s="12">
        <v>542</v>
      </c>
      <c r="R130" s="16"/>
      <c r="S130" s="16"/>
    </row>
    <row r="131" spans="1:24" x14ac:dyDescent="0.25">
      <c r="A131" t="s">
        <v>55</v>
      </c>
      <c r="B131">
        <v>750</v>
      </c>
      <c r="C131">
        <v>375</v>
      </c>
      <c r="D131">
        <v>375</v>
      </c>
      <c r="E131">
        <v>750</v>
      </c>
      <c r="F131">
        <v>375</v>
      </c>
      <c r="G131">
        <v>375</v>
      </c>
      <c r="M131">
        <v>35</v>
      </c>
      <c r="N131" s="12">
        <v>745</v>
      </c>
      <c r="O131" s="12">
        <v>354</v>
      </c>
      <c r="P131" s="12">
        <v>391</v>
      </c>
      <c r="Q131">
        <v>0</v>
      </c>
      <c r="R131" s="16">
        <f>Ponape73!E$24+Ponape73!E$34+P$44+P$54</f>
        <v>510</v>
      </c>
      <c r="S131" s="16">
        <f xml:space="preserve"> Ponape73!E$34+P$44+P$54+P$64</f>
        <v>657</v>
      </c>
      <c r="T131">
        <v>1</v>
      </c>
      <c r="U131">
        <v>9</v>
      </c>
      <c r="V131">
        <f>R131*T131+S131*U131</f>
        <v>6423</v>
      </c>
      <c r="W131" s="19">
        <f>(V131/V$49)*100</f>
        <v>4.7673831720206641</v>
      </c>
      <c r="X131" s="20">
        <f>ABS(W131-10)</f>
        <v>5.2326168279793359</v>
      </c>
    </row>
    <row r="132" spans="1:24" x14ac:dyDescent="0.25">
      <c r="A132" t="s">
        <v>6</v>
      </c>
      <c r="B132">
        <v>694</v>
      </c>
      <c r="C132">
        <v>347</v>
      </c>
      <c r="D132">
        <v>347</v>
      </c>
      <c r="E132">
        <v>694</v>
      </c>
      <c r="F132">
        <v>347</v>
      </c>
      <c r="G132">
        <v>347</v>
      </c>
      <c r="M132">
        <v>36</v>
      </c>
      <c r="N132" s="12">
        <v>890</v>
      </c>
      <c r="O132" s="12">
        <v>411</v>
      </c>
      <c r="P132" s="12">
        <v>479</v>
      </c>
      <c r="Q132">
        <v>1</v>
      </c>
      <c r="R132" s="16">
        <f>Ponape73!E$25+Ponape73!E$35+P$45+P$55</f>
        <v>556</v>
      </c>
      <c r="S132" s="16">
        <f xml:space="preserve"> Ponape73!E$35+P$45+P$55+P$65</f>
        <v>769</v>
      </c>
      <c r="T132">
        <v>2</v>
      </c>
      <c r="U132">
        <v>8</v>
      </c>
      <c r="V132">
        <f t="shared" ref="V132:V140" si="16">R132*T132+S132*U132</f>
        <v>7264</v>
      </c>
      <c r="W132" s="19">
        <f t="shared" ref="W132:W140" si="17">(V132/V$49)*100</f>
        <v>5.3916038240009501</v>
      </c>
      <c r="X132" s="20">
        <f t="shared" ref="X132:X140" si="18">ABS(W132-10)</f>
        <v>4.6083961759990499</v>
      </c>
    </row>
    <row r="133" spans="1:24" x14ac:dyDescent="0.25">
      <c r="A133" t="s">
        <v>7</v>
      </c>
      <c r="B133">
        <v>576</v>
      </c>
      <c r="C133">
        <v>338</v>
      </c>
      <c r="D133">
        <v>238</v>
      </c>
      <c r="E133">
        <v>576</v>
      </c>
      <c r="F133">
        <v>338</v>
      </c>
      <c r="G133">
        <v>238</v>
      </c>
      <c r="M133">
        <v>37</v>
      </c>
      <c r="N133" s="12">
        <v>801</v>
      </c>
      <c r="O133" s="12">
        <v>353</v>
      </c>
      <c r="P133" s="12">
        <v>448</v>
      </c>
      <c r="Q133">
        <v>2</v>
      </c>
      <c r="R133" s="16">
        <f>Ponape73!E$26+Ponape73!E$36+P$46+P$56</f>
        <v>450</v>
      </c>
      <c r="S133" s="16">
        <f xml:space="preserve"> Ponape73!E$36+P$46+P$56+P$66</f>
        <v>568</v>
      </c>
      <c r="T133">
        <v>3</v>
      </c>
      <c r="U133">
        <v>7</v>
      </c>
      <c r="V133">
        <f t="shared" si="16"/>
        <v>5326</v>
      </c>
      <c r="W133" s="19">
        <f t="shared" si="17"/>
        <v>3.9531500504720625</v>
      </c>
      <c r="X133" s="20">
        <f t="shared" si="18"/>
        <v>6.0468499495279371</v>
      </c>
    </row>
    <row r="134" spans="1:24" x14ac:dyDescent="0.25">
      <c r="A134" t="s">
        <v>8</v>
      </c>
      <c r="B134">
        <v>460</v>
      </c>
      <c r="C134">
        <v>225</v>
      </c>
      <c r="D134">
        <v>235</v>
      </c>
      <c r="E134">
        <v>433</v>
      </c>
      <c r="F134">
        <v>224</v>
      </c>
      <c r="G134">
        <v>209</v>
      </c>
      <c r="M134">
        <v>38</v>
      </c>
      <c r="N134" s="12">
        <v>842</v>
      </c>
      <c r="O134" s="12">
        <v>377</v>
      </c>
      <c r="P134" s="12">
        <v>465</v>
      </c>
      <c r="Q134">
        <v>3</v>
      </c>
      <c r="R134" s="16">
        <f>Ponape73!E$17+Ponape73!E$27+Ponape73!E$37+P$47</f>
        <v>242</v>
      </c>
      <c r="S134" s="16">
        <f xml:space="preserve"> Ponape73!E$27+ Ponape73!E$37+P$47+P$57</f>
        <v>430</v>
      </c>
      <c r="T134">
        <v>4</v>
      </c>
      <c r="U134">
        <v>6</v>
      </c>
      <c r="V134">
        <f t="shared" si="16"/>
        <v>3548</v>
      </c>
      <c r="W134" s="19">
        <f t="shared" si="17"/>
        <v>2.6334540704233715</v>
      </c>
      <c r="X134" s="20">
        <f t="shared" si="18"/>
        <v>7.3665459295766285</v>
      </c>
    </row>
    <row r="135" spans="1:24" x14ac:dyDescent="0.25">
      <c r="A135" t="s">
        <v>10</v>
      </c>
      <c r="B135">
        <v>300</v>
      </c>
      <c r="C135">
        <v>135</v>
      </c>
      <c r="D135">
        <v>165</v>
      </c>
      <c r="E135">
        <v>176</v>
      </c>
      <c r="F135">
        <v>95</v>
      </c>
      <c r="G135">
        <v>81</v>
      </c>
      <c r="M135">
        <v>39</v>
      </c>
      <c r="N135" s="12">
        <v>839</v>
      </c>
      <c r="O135" s="12">
        <v>373</v>
      </c>
      <c r="P135" s="12">
        <v>466</v>
      </c>
      <c r="Q135">
        <v>4</v>
      </c>
      <c r="R135" s="16">
        <f>Ponape73!E$18+Ponape73!E$28+Ponape73!E$38+P$48</f>
        <v>270</v>
      </c>
      <c r="S135" s="16">
        <f xml:space="preserve"> Ponape73!E$28+Ponape73!E$38+P$48+P$58</f>
        <v>518</v>
      </c>
      <c r="T135">
        <v>5</v>
      </c>
      <c r="U135">
        <v>5</v>
      </c>
      <c r="V135">
        <f t="shared" si="16"/>
        <v>3940</v>
      </c>
      <c r="W135" s="19">
        <f t="shared" si="17"/>
        <v>2.9244106644498542</v>
      </c>
      <c r="X135" s="20">
        <f t="shared" si="18"/>
        <v>7.0755893355501458</v>
      </c>
    </row>
    <row r="136" spans="1:24" x14ac:dyDescent="0.25">
      <c r="A136" t="s">
        <v>11</v>
      </c>
      <c r="B136">
        <v>247</v>
      </c>
      <c r="C136">
        <v>123</v>
      </c>
      <c r="D136">
        <v>124</v>
      </c>
      <c r="E136">
        <v>55</v>
      </c>
      <c r="F136">
        <v>26</v>
      </c>
      <c r="G136">
        <v>29</v>
      </c>
      <c r="M136">
        <v>40</v>
      </c>
      <c r="N136" s="12">
        <v>883</v>
      </c>
      <c r="O136" s="12">
        <v>416</v>
      </c>
      <c r="P136" s="12">
        <v>467</v>
      </c>
      <c r="Q136">
        <v>5</v>
      </c>
      <c r="R136" s="16">
        <f>Ponape73!E$19+Ponape73!E$29+Ponape73!E$39+P$49</f>
        <v>201</v>
      </c>
      <c r="S136" s="16">
        <f xml:space="preserve"> Ponape73!E$29+Ponape73!E$39+P$49+P$59</f>
        <v>388</v>
      </c>
      <c r="T136">
        <v>6</v>
      </c>
      <c r="U136">
        <v>4</v>
      </c>
      <c r="V136">
        <f t="shared" si="16"/>
        <v>2758</v>
      </c>
      <c r="W136" s="19">
        <f t="shared" si="17"/>
        <v>2.047087465114898</v>
      </c>
      <c r="X136" s="20">
        <f t="shared" si="18"/>
        <v>7.952912534885102</v>
      </c>
    </row>
    <row r="137" spans="1:24" x14ac:dyDescent="0.25">
      <c r="A137" t="s">
        <v>12</v>
      </c>
      <c r="B137">
        <v>173</v>
      </c>
      <c r="C137">
        <v>83</v>
      </c>
      <c r="D137">
        <v>90</v>
      </c>
      <c r="E137">
        <v>21</v>
      </c>
      <c r="F137">
        <v>8</v>
      </c>
      <c r="G137">
        <v>13</v>
      </c>
      <c r="M137">
        <v>41</v>
      </c>
      <c r="N137" s="12">
        <v>873</v>
      </c>
      <c r="O137" s="12">
        <v>405</v>
      </c>
      <c r="P137" s="12">
        <v>468</v>
      </c>
      <c r="Q137">
        <v>6</v>
      </c>
      <c r="R137" s="16">
        <f>Ponape73!E$20+Ponape73!E$30+Ponape73!E$40+P$50</f>
        <v>231</v>
      </c>
      <c r="S137" s="16">
        <f xml:space="preserve"> Ponape73!E$30+Ponape73!E$40+P$50+P$60</f>
        <v>394</v>
      </c>
      <c r="T137">
        <v>7</v>
      </c>
      <c r="U137">
        <v>3</v>
      </c>
      <c r="V137">
        <f t="shared" si="16"/>
        <v>2799</v>
      </c>
      <c r="W137" s="19">
        <f t="shared" si="17"/>
        <v>2.0775191496941985</v>
      </c>
      <c r="X137" s="20">
        <f t="shared" si="18"/>
        <v>7.9224808503058011</v>
      </c>
    </row>
    <row r="138" spans="1:24" x14ac:dyDescent="0.25">
      <c r="A138" t="s">
        <v>13</v>
      </c>
      <c r="B138">
        <v>174</v>
      </c>
      <c r="C138">
        <v>88</v>
      </c>
      <c r="D138">
        <v>86</v>
      </c>
      <c r="E138">
        <v>18</v>
      </c>
      <c r="F138">
        <v>4</v>
      </c>
      <c r="G138">
        <v>14</v>
      </c>
      <c r="M138">
        <v>42</v>
      </c>
      <c r="N138" s="12">
        <v>606</v>
      </c>
      <c r="O138" s="12">
        <v>291</v>
      </c>
      <c r="P138" s="12">
        <v>315</v>
      </c>
      <c r="Q138">
        <v>7</v>
      </c>
      <c r="R138" s="16">
        <f>Ponape73!E$21+Ponape73!E$31+Ponape73!E$41+P$51</f>
        <v>215</v>
      </c>
      <c r="S138" s="16">
        <f xml:space="preserve"> Ponape73!E$31+Ponape73!E$41+P$51+P$61</f>
        <v>366</v>
      </c>
      <c r="T138">
        <v>8</v>
      </c>
      <c r="U138">
        <v>2</v>
      </c>
      <c r="V138">
        <f t="shared" si="16"/>
        <v>2452</v>
      </c>
      <c r="W138" s="19">
        <f t="shared" si="17"/>
        <v>1.8199631850840212</v>
      </c>
      <c r="X138" s="20">
        <f t="shared" si="18"/>
        <v>8.1800368149159794</v>
      </c>
    </row>
    <row r="139" spans="1:24" x14ac:dyDescent="0.25">
      <c r="A139" t="s">
        <v>14</v>
      </c>
      <c r="B139">
        <v>161</v>
      </c>
      <c r="C139">
        <v>82</v>
      </c>
      <c r="D139">
        <v>79</v>
      </c>
      <c r="E139">
        <v>6</v>
      </c>
      <c r="F139">
        <v>4</v>
      </c>
      <c r="G139">
        <v>2</v>
      </c>
      <c r="M139">
        <v>43</v>
      </c>
      <c r="N139" s="12">
        <v>703</v>
      </c>
      <c r="O139" s="12">
        <v>324</v>
      </c>
      <c r="P139" s="12">
        <v>379</v>
      </c>
      <c r="Q139">
        <v>8</v>
      </c>
      <c r="R139" s="16">
        <f>Ponape73!E$22+Ponape73!E$32+P$42+P$52</f>
        <v>499</v>
      </c>
      <c r="S139" s="16">
        <f xml:space="preserve"> Ponape73!E$32+P$42+P$52+P$62</f>
        <v>643</v>
      </c>
      <c r="T139">
        <v>9</v>
      </c>
      <c r="U139">
        <v>1</v>
      </c>
      <c r="V139">
        <f t="shared" si="16"/>
        <v>5134</v>
      </c>
      <c r="W139" s="19">
        <f t="shared" si="17"/>
        <v>3.8106406982958259</v>
      </c>
      <c r="X139" s="20">
        <f t="shared" si="18"/>
        <v>6.1893593017041741</v>
      </c>
    </row>
    <row r="140" spans="1:24" x14ac:dyDescent="0.25">
      <c r="A140" t="s">
        <v>15</v>
      </c>
      <c r="B140">
        <v>107</v>
      </c>
      <c r="C140">
        <v>46</v>
      </c>
      <c r="D140">
        <v>61</v>
      </c>
      <c r="E140">
        <v>6</v>
      </c>
      <c r="F140">
        <v>1</v>
      </c>
      <c r="G140">
        <v>5</v>
      </c>
      <c r="M140">
        <v>44</v>
      </c>
      <c r="N140" s="12">
        <v>779</v>
      </c>
      <c r="O140" s="12">
        <v>371</v>
      </c>
      <c r="P140" s="12">
        <v>408</v>
      </c>
      <c r="Q140">
        <v>9</v>
      </c>
      <c r="R140" s="16">
        <f>Ponape73!E$23+Ponape73!E$33+P$43+P$53</f>
        <v>489</v>
      </c>
      <c r="S140" s="16">
        <f xml:space="preserve"> Ponape73!E$33+P$43+P$53+P$63</f>
        <v>633</v>
      </c>
      <c r="T140">
        <v>10</v>
      </c>
      <c r="U140">
        <v>0</v>
      </c>
      <c r="V140">
        <f t="shared" si="16"/>
        <v>4890</v>
      </c>
      <c r="W140" s="19">
        <f t="shared" si="17"/>
        <v>3.6295350632385253</v>
      </c>
      <c r="X140" s="20">
        <f t="shared" si="18"/>
        <v>6.3704649367614747</v>
      </c>
    </row>
    <row r="141" spans="1:24" x14ac:dyDescent="0.25">
      <c r="A141" t="s">
        <v>16</v>
      </c>
      <c r="B141">
        <v>113</v>
      </c>
      <c r="C141">
        <v>61</v>
      </c>
      <c r="D141">
        <v>52</v>
      </c>
      <c r="E141">
        <v>8</v>
      </c>
      <c r="F141">
        <v>7</v>
      </c>
      <c r="G141">
        <v>1</v>
      </c>
      <c r="M141">
        <v>45</v>
      </c>
      <c r="N141" s="12">
        <v>641</v>
      </c>
      <c r="O141" s="12">
        <v>317</v>
      </c>
      <c r="P141" s="12">
        <v>324</v>
      </c>
      <c r="Q141" t="s">
        <v>1</v>
      </c>
      <c r="R141" s="16"/>
      <c r="S141" s="16"/>
      <c r="V141">
        <f>SUM(V131:V140)</f>
        <v>44534</v>
      </c>
      <c r="W141">
        <f>SUM(W131:W140)</f>
        <v>33.054747342794371</v>
      </c>
      <c r="X141" s="20">
        <f>SUM(X131:X140)</f>
        <v>66.945252657205629</v>
      </c>
    </row>
    <row r="142" spans="1:24" x14ac:dyDescent="0.25">
      <c r="A142" t="s">
        <v>17</v>
      </c>
      <c r="B142">
        <v>60</v>
      </c>
      <c r="C142">
        <v>34</v>
      </c>
      <c r="D142">
        <v>26</v>
      </c>
      <c r="E142">
        <v>0</v>
      </c>
      <c r="F142">
        <v>0</v>
      </c>
      <c r="G142">
        <v>0</v>
      </c>
      <c r="M142">
        <v>46</v>
      </c>
      <c r="N142" s="12">
        <v>895</v>
      </c>
      <c r="O142" s="12">
        <v>423</v>
      </c>
      <c r="P142" s="12">
        <v>472</v>
      </c>
      <c r="Q142" t="s">
        <v>141</v>
      </c>
      <c r="R142" s="16"/>
      <c r="S142" s="16"/>
      <c r="X142" s="20">
        <f>X$49/2</f>
        <v>7.1502582982008196</v>
      </c>
    </row>
    <row r="143" spans="1:24" x14ac:dyDescent="0.25">
      <c r="A143" t="s">
        <v>19</v>
      </c>
      <c r="B143">
        <v>63</v>
      </c>
      <c r="C143">
        <v>33</v>
      </c>
      <c r="D143">
        <v>30</v>
      </c>
      <c r="E143">
        <v>0</v>
      </c>
      <c r="F143">
        <v>0</v>
      </c>
      <c r="G143">
        <v>0</v>
      </c>
      <c r="M143">
        <v>47</v>
      </c>
      <c r="N143" s="12">
        <v>661</v>
      </c>
      <c r="O143" s="12">
        <v>300</v>
      </c>
      <c r="P143" s="12">
        <v>361</v>
      </c>
      <c r="R143" s="16"/>
      <c r="S143" s="16"/>
    </row>
    <row r="144" spans="1:24" x14ac:dyDescent="0.25">
      <c r="A144" t="s">
        <v>20</v>
      </c>
      <c r="B144">
        <v>53</v>
      </c>
      <c r="C144">
        <v>29</v>
      </c>
      <c r="D144">
        <v>24</v>
      </c>
      <c r="E144">
        <v>2</v>
      </c>
      <c r="F144">
        <v>1</v>
      </c>
      <c r="G144">
        <v>1</v>
      </c>
      <c r="M144">
        <v>48</v>
      </c>
      <c r="N144" s="12">
        <v>742</v>
      </c>
      <c r="O144" s="12">
        <v>341</v>
      </c>
      <c r="P144" s="12">
        <v>401</v>
      </c>
      <c r="R144" s="16"/>
      <c r="S144" s="16"/>
    </row>
    <row r="145" spans="1:19" x14ac:dyDescent="0.25">
      <c r="A145" t="s">
        <v>22</v>
      </c>
      <c r="B145">
        <v>43</v>
      </c>
      <c r="C145">
        <v>29</v>
      </c>
      <c r="D145">
        <v>14</v>
      </c>
      <c r="E145">
        <v>1</v>
      </c>
      <c r="F145">
        <v>1</v>
      </c>
      <c r="G145">
        <v>0</v>
      </c>
      <c r="M145">
        <v>49</v>
      </c>
      <c r="N145" s="12">
        <v>631</v>
      </c>
      <c r="O145" s="12">
        <v>307</v>
      </c>
      <c r="P145" s="12">
        <v>324</v>
      </c>
      <c r="R145" s="16"/>
      <c r="S145" s="16"/>
    </row>
    <row r="146" spans="1:19" x14ac:dyDescent="0.25">
      <c r="A146" t="s">
        <v>56</v>
      </c>
      <c r="B146">
        <v>37</v>
      </c>
      <c r="C146">
        <v>19</v>
      </c>
      <c r="D146">
        <v>18</v>
      </c>
      <c r="E146">
        <v>1</v>
      </c>
      <c r="F146">
        <v>0</v>
      </c>
      <c r="G146">
        <v>1</v>
      </c>
      <c r="M146">
        <v>50</v>
      </c>
      <c r="N146" s="12">
        <v>709</v>
      </c>
      <c r="O146" s="12">
        <v>336</v>
      </c>
      <c r="P146" s="12">
        <v>373</v>
      </c>
      <c r="R146" s="16"/>
      <c r="S146" s="16"/>
    </row>
    <row r="147" spans="1:19" x14ac:dyDescent="0.25">
      <c r="A147" t="s">
        <v>57</v>
      </c>
      <c r="B147">
        <v>5</v>
      </c>
      <c r="C147">
        <v>4</v>
      </c>
      <c r="D147">
        <v>1</v>
      </c>
      <c r="E147">
        <v>3</v>
      </c>
      <c r="F147">
        <v>3</v>
      </c>
      <c r="G147">
        <v>0</v>
      </c>
      <c r="M147">
        <v>51</v>
      </c>
      <c r="N147" s="12">
        <v>639</v>
      </c>
      <c r="O147" s="12">
        <v>293</v>
      </c>
      <c r="P147" s="12">
        <v>346</v>
      </c>
      <c r="R147" s="16"/>
      <c r="S147" s="16"/>
    </row>
    <row r="148" spans="1:19" x14ac:dyDescent="0.25">
      <c r="A148" t="s">
        <v>63</v>
      </c>
      <c r="M148">
        <v>52</v>
      </c>
      <c r="N148" s="12">
        <v>640</v>
      </c>
      <c r="O148" s="12">
        <v>309</v>
      </c>
      <c r="P148" s="12">
        <v>331</v>
      </c>
      <c r="R148" s="16"/>
      <c r="S148" s="16"/>
    </row>
    <row r="149" spans="1:19" x14ac:dyDescent="0.25">
      <c r="A149" t="s">
        <v>36</v>
      </c>
      <c r="B149">
        <v>31599</v>
      </c>
      <c r="C149">
        <v>16142</v>
      </c>
      <c r="D149">
        <v>15457</v>
      </c>
      <c r="E149">
        <v>19875</v>
      </c>
      <c r="F149">
        <v>10689</v>
      </c>
      <c r="G149">
        <v>9186</v>
      </c>
      <c r="M149">
        <v>53</v>
      </c>
      <c r="N149" s="12">
        <v>588</v>
      </c>
      <c r="O149" s="12">
        <v>294</v>
      </c>
      <c r="P149" s="12">
        <v>294</v>
      </c>
      <c r="R149" s="16"/>
      <c r="S149" s="16"/>
    </row>
    <row r="150" spans="1:19" x14ac:dyDescent="0.25">
      <c r="A150" t="s">
        <v>55</v>
      </c>
      <c r="B150">
        <v>5832</v>
      </c>
      <c r="C150">
        <v>3040</v>
      </c>
      <c r="D150">
        <v>2792</v>
      </c>
      <c r="E150">
        <v>5832</v>
      </c>
      <c r="F150">
        <v>3040</v>
      </c>
      <c r="G150">
        <v>2792</v>
      </c>
      <c r="M150">
        <v>54</v>
      </c>
      <c r="N150" s="12">
        <v>672</v>
      </c>
      <c r="O150" s="12">
        <v>350</v>
      </c>
      <c r="P150" s="12">
        <v>322</v>
      </c>
      <c r="R150" s="16"/>
      <c r="S150" s="16"/>
    </row>
    <row r="151" spans="1:19" x14ac:dyDescent="0.25">
      <c r="A151" t="s">
        <v>6</v>
      </c>
      <c r="B151">
        <v>4750</v>
      </c>
      <c r="C151">
        <v>2496</v>
      </c>
      <c r="D151">
        <v>2254</v>
      </c>
      <c r="E151">
        <v>4750</v>
      </c>
      <c r="F151">
        <v>2496</v>
      </c>
      <c r="G151">
        <v>2254</v>
      </c>
      <c r="M151">
        <v>55</v>
      </c>
      <c r="N151" s="12">
        <v>554</v>
      </c>
      <c r="O151" s="12">
        <v>254</v>
      </c>
      <c r="P151" s="12">
        <v>300</v>
      </c>
      <c r="R151" s="16"/>
      <c r="S151" s="16"/>
    </row>
    <row r="152" spans="1:19" x14ac:dyDescent="0.25">
      <c r="A152" t="s">
        <v>7</v>
      </c>
      <c r="B152">
        <v>4062</v>
      </c>
      <c r="C152">
        <v>2082</v>
      </c>
      <c r="D152">
        <v>1980</v>
      </c>
      <c r="E152">
        <v>4050</v>
      </c>
      <c r="F152">
        <v>2075</v>
      </c>
      <c r="G152">
        <v>1975</v>
      </c>
      <c r="M152">
        <v>56</v>
      </c>
      <c r="N152" s="12">
        <v>682</v>
      </c>
      <c r="O152" s="12">
        <v>308</v>
      </c>
      <c r="P152" s="12">
        <v>374</v>
      </c>
      <c r="R152" s="16"/>
      <c r="S152" s="16"/>
    </row>
    <row r="153" spans="1:19" x14ac:dyDescent="0.25">
      <c r="A153" t="s">
        <v>8</v>
      </c>
      <c r="B153">
        <v>3515</v>
      </c>
      <c r="C153">
        <v>1838</v>
      </c>
      <c r="D153">
        <v>1677</v>
      </c>
      <c r="E153">
        <v>3126</v>
      </c>
      <c r="F153">
        <v>1768</v>
      </c>
      <c r="G153">
        <v>1358</v>
      </c>
      <c r="M153">
        <v>57</v>
      </c>
      <c r="N153" s="12">
        <v>538</v>
      </c>
      <c r="O153" s="12">
        <v>291</v>
      </c>
      <c r="P153" s="12">
        <v>247</v>
      </c>
      <c r="R153" s="16"/>
      <c r="S153" s="16"/>
    </row>
    <row r="154" spans="1:19" x14ac:dyDescent="0.25">
      <c r="A154" t="s">
        <v>10</v>
      </c>
      <c r="B154">
        <v>2630</v>
      </c>
      <c r="C154">
        <v>1273</v>
      </c>
      <c r="D154">
        <v>1357</v>
      </c>
      <c r="E154">
        <v>1237</v>
      </c>
      <c r="F154">
        <v>787</v>
      </c>
      <c r="G154">
        <v>450</v>
      </c>
      <c r="M154">
        <v>58</v>
      </c>
      <c r="N154" s="12">
        <v>512</v>
      </c>
      <c r="O154" s="12">
        <v>272</v>
      </c>
      <c r="P154" s="12">
        <v>240</v>
      </c>
      <c r="R154" s="16"/>
      <c r="S154" s="16"/>
    </row>
    <row r="155" spans="1:19" x14ac:dyDescent="0.25">
      <c r="A155" t="s">
        <v>11</v>
      </c>
      <c r="B155">
        <v>1932</v>
      </c>
      <c r="C155">
        <v>970</v>
      </c>
      <c r="D155">
        <v>962</v>
      </c>
      <c r="E155">
        <v>379</v>
      </c>
      <c r="F155">
        <v>244</v>
      </c>
      <c r="G155">
        <v>135</v>
      </c>
      <c r="M155">
        <v>59</v>
      </c>
      <c r="N155" s="12">
        <v>502</v>
      </c>
      <c r="O155" s="12">
        <v>253</v>
      </c>
      <c r="P155" s="12">
        <v>249</v>
      </c>
      <c r="R155" s="16"/>
      <c r="S155" s="16"/>
    </row>
    <row r="156" spans="1:19" x14ac:dyDescent="0.25">
      <c r="A156" t="s">
        <v>12</v>
      </c>
      <c r="B156">
        <v>1318</v>
      </c>
      <c r="C156">
        <v>665</v>
      </c>
      <c r="D156">
        <v>653</v>
      </c>
      <c r="E156">
        <v>108</v>
      </c>
      <c r="F156">
        <v>63</v>
      </c>
      <c r="G156">
        <v>45</v>
      </c>
      <c r="M156">
        <v>60</v>
      </c>
      <c r="N156" s="12">
        <v>550</v>
      </c>
      <c r="O156" s="12">
        <v>257</v>
      </c>
      <c r="P156" s="12">
        <v>293</v>
      </c>
      <c r="R156" s="16"/>
      <c r="S156" s="16"/>
    </row>
    <row r="157" spans="1:19" x14ac:dyDescent="0.25">
      <c r="A157" t="s">
        <v>13</v>
      </c>
      <c r="B157">
        <v>1454</v>
      </c>
      <c r="C157">
        <v>689</v>
      </c>
      <c r="D157">
        <v>765</v>
      </c>
      <c r="E157">
        <v>72</v>
      </c>
      <c r="F157">
        <v>42</v>
      </c>
      <c r="G157">
        <v>30</v>
      </c>
      <c r="M157">
        <v>61</v>
      </c>
      <c r="N157" s="12">
        <v>342</v>
      </c>
      <c r="O157" s="12">
        <v>184</v>
      </c>
      <c r="P157" s="12">
        <v>158</v>
      </c>
      <c r="R157" s="16"/>
      <c r="S157" s="16"/>
    </row>
    <row r="158" spans="1:19" x14ac:dyDescent="0.25">
      <c r="A158" t="s">
        <v>14</v>
      </c>
      <c r="B158">
        <v>1238</v>
      </c>
      <c r="C158">
        <v>656</v>
      </c>
      <c r="D158">
        <v>582</v>
      </c>
      <c r="E158">
        <v>46</v>
      </c>
      <c r="F158">
        <v>31</v>
      </c>
      <c r="G158">
        <v>15</v>
      </c>
      <c r="M158">
        <v>62</v>
      </c>
      <c r="N158" s="12">
        <v>429</v>
      </c>
      <c r="O158" s="12">
        <v>200</v>
      </c>
      <c r="P158" s="12">
        <v>229</v>
      </c>
      <c r="R158" s="16"/>
      <c r="S158" s="16"/>
    </row>
    <row r="159" spans="1:19" x14ac:dyDescent="0.25">
      <c r="A159" t="s">
        <v>15</v>
      </c>
      <c r="B159">
        <v>1025</v>
      </c>
      <c r="C159">
        <v>493</v>
      </c>
      <c r="D159">
        <v>532</v>
      </c>
      <c r="E159">
        <v>30</v>
      </c>
      <c r="F159">
        <v>20</v>
      </c>
      <c r="G159">
        <v>10</v>
      </c>
      <c r="M159">
        <v>63</v>
      </c>
      <c r="N159" s="12">
        <v>378</v>
      </c>
      <c r="O159" s="12">
        <v>199</v>
      </c>
      <c r="P159" s="12">
        <v>179</v>
      </c>
      <c r="R159" s="16"/>
      <c r="S159" s="16"/>
    </row>
    <row r="160" spans="1:19" x14ac:dyDescent="0.25">
      <c r="A160" t="s">
        <v>16</v>
      </c>
      <c r="B160">
        <v>1040</v>
      </c>
      <c r="C160">
        <v>515</v>
      </c>
      <c r="D160">
        <v>525</v>
      </c>
      <c r="E160">
        <v>46</v>
      </c>
      <c r="F160">
        <v>25</v>
      </c>
      <c r="G160">
        <v>21</v>
      </c>
      <c r="M160">
        <v>64</v>
      </c>
      <c r="N160" s="12">
        <v>404</v>
      </c>
      <c r="O160" s="12">
        <v>229</v>
      </c>
      <c r="P160" s="12">
        <v>175</v>
      </c>
      <c r="R160" s="16"/>
      <c r="S160" s="16"/>
    </row>
    <row r="161" spans="1:19" x14ac:dyDescent="0.25">
      <c r="A161" t="s">
        <v>17</v>
      </c>
      <c r="B161">
        <v>710</v>
      </c>
      <c r="C161">
        <v>333</v>
      </c>
      <c r="D161">
        <v>377</v>
      </c>
      <c r="E161">
        <v>23</v>
      </c>
      <c r="F161">
        <v>12</v>
      </c>
      <c r="G161">
        <v>11</v>
      </c>
      <c r="M161">
        <v>65</v>
      </c>
      <c r="N161" s="12">
        <v>363</v>
      </c>
      <c r="O161" s="12">
        <v>193</v>
      </c>
      <c r="P161" s="12">
        <v>170</v>
      </c>
      <c r="R161" s="16"/>
      <c r="S161" s="16"/>
    </row>
    <row r="162" spans="1:19" x14ac:dyDescent="0.25">
      <c r="A162" t="s">
        <v>19</v>
      </c>
      <c r="B162">
        <v>803</v>
      </c>
      <c r="C162">
        <v>423</v>
      </c>
      <c r="D162">
        <v>380</v>
      </c>
      <c r="E162">
        <v>39</v>
      </c>
      <c r="F162">
        <v>18</v>
      </c>
      <c r="G162">
        <v>21</v>
      </c>
      <c r="M162">
        <v>66</v>
      </c>
      <c r="N162" s="12">
        <v>432</v>
      </c>
      <c r="O162" s="12">
        <v>228</v>
      </c>
      <c r="P162" s="12">
        <v>204</v>
      </c>
      <c r="R162" s="16"/>
      <c r="S162" s="16"/>
    </row>
    <row r="163" spans="1:19" x14ac:dyDescent="0.25">
      <c r="A163" t="s">
        <v>20</v>
      </c>
      <c r="B163">
        <v>484</v>
      </c>
      <c r="C163">
        <v>232</v>
      </c>
      <c r="D163">
        <v>252</v>
      </c>
      <c r="E163">
        <v>33</v>
      </c>
      <c r="F163">
        <v>9</v>
      </c>
      <c r="G163">
        <v>24</v>
      </c>
      <c r="M163">
        <v>67</v>
      </c>
      <c r="N163" s="12">
        <v>244</v>
      </c>
      <c r="O163" s="12">
        <v>118</v>
      </c>
      <c r="P163" s="12">
        <v>126</v>
      </c>
      <c r="R163" s="16"/>
      <c r="S163" s="16"/>
    </row>
    <row r="164" spans="1:19" x14ac:dyDescent="0.25">
      <c r="A164" t="s">
        <v>22</v>
      </c>
      <c r="B164">
        <v>346</v>
      </c>
      <c r="C164">
        <v>187</v>
      </c>
      <c r="D164">
        <v>159</v>
      </c>
      <c r="E164">
        <v>26</v>
      </c>
      <c r="F164">
        <v>13</v>
      </c>
      <c r="G164">
        <v>13</v>
      </c>
      <c r="M164">
        <v>68</v>
      </c>
      <c r="N164" s="12">
        <v>359</v>
      </c>
      <c r="O164" s="12">
        <v>171</v>
      </c>
      <c r="P164" s="12">
        <v>188</v>
      </c>
      <c r="R164" s="16"/>
      <c r="S164" s="16"/>
    </row>
    <row r="165" spans="1:19" x14ac:dyDescent="0.25">
      <c r="A165" t="s">
        <v>56</v>
      </c>
      <c r="B165">
        <v>308</v>
      </c>
      <c r="C165">
        <v>154</v>
      </c>
      <c r="D165">
        <v>154</v>
      </c>
      <c r="E165">
        <v>19</v>
      </c>
      <c r="F165">
        <v>8</v>
      </c>
      <c r="G165">
        <v>11</v>
      </c>
      <c r="M165">
        <v>69</v>
      </c>
      <c r="N165" s="12">
        <v>208</v>
      </c>
      <c r="O165" s="12">
        <v>105</v>
      </c>
      <c r="P165" s="12">
        <v>103</v>
      </c>
      <c r="R165" s="16"/>
      <c r="S165" s="16"/>
    </row>
    <row r="166" spans="1:19" x14ac:dyDescent="0.25">
      <c r="A166" t="s">
        <v>57</v>
      </c>
      <c r="B166">
        <v>152</v>
      </c>
      <c r="C166">
        <v>96</v>
      </c>
      <c r="D166">
        <v>56</v>
      </c>
      <c r="E166">
        <v>59</v>
      </c>
      <c r="F166">
        <v>38</v>
      </c>
      <c r="G166">
        <v>21</v>
      </c>
      <c r="M166" s="18">
        <v>70</v>
      </c>
      <c r="N166" s="12">
        <v>249</v>
      </c>
      <c r="O166" s="12">
        <v>135</v>
      </c>
      <c r="P166" s="12">
        <v>114</v>
      </c>
      <c r="R166" s="16"/>
      <c r="S166" s="16"/>
    </row>
    <row r="167" spans="1:19" x14ac:dyDescent="0.25">
      <c r="A167" t="s">
        <v>64</v>
      </c>
      <c r="M167">
        <v>71</v>
      </c>
      <c r="N167" s="12">
        <v>215</v>
      </c>
      <c r="O167" s="12">
        <v>121</v>
      </c>
      <c r="P167" s="12">
        <v>94</v>
      </c>
      <c r="R167" s="16"/>
      <c r="S167" s="16"/>
    </row>
    <row r="168" spans="1:19" x14ac:dyDescent="0.25">
      <c r="A168" t="s">
        <v>36</v>
      </c>
      <c r="B168">
        <v>7923</v>
      </c>
      <c r="C168">
        <v>4086</v>
      </c>
      <c r="D168">
        <v>3837</v>
      </c>
      <c r="E168">
        <v>4599</v>
      </c>
      <c r="F168">
        <v>2516</v>
      </c>
      <c r="G168">
        <v>2083</v>
      </c>
      <c r="M168">
        <v>72</v>
      </c>
      <c r="N168" s="12">
        <v>188</v>
      </c>
      <c r="O168" s="12">
        <v>93</v>
      </c>
      <c r="P168" s="12">
        <v>95</v>
      </c>
      <c r="R168" s="16"/>
      <c r="S168" s="16"/>
    </row>
    <row r="169" spans="1:19" x14ac:dyDescent="0.25">
      <c r="A169" t="s">
        <v>55</v>
      </c>
      <c r="B169">
        <v>1203</v>
      </c>
      <c r="C169">
        <v>635</v>
      </c>
      <c r="D169">
        <v>568</v>
      </c>
      <c r="E169">
        <v>1203</v>
      </c>
      <c r="F169">
        <v>635</v>
      </c>
      <c r="G169">
        <v>568</v>
      </c>
      <c r="M169">
        <v>73</v>
      </c>
      <c r="N169" s="12">
        <v>168</v>
      </c>
      <c r="O169" s="12">
        <v>78</v>
      </c>
      <c r="P169" s="12">
        <v>90</v>
      </c>
      <c r="R169" s="16"/>
      <c r="S169" s="16"/>
    </row>
    <row r="170" spans="1:19" x14ac:dyDescent="0.25">
      <c r="A170" t="s">
        <v>6</v>
      </c>
      <c r="B170">
        <v>1093</v>
      </c>
      <c r="C170">
        <v>568</v>
      </c>
      <c r="D170">
        <v>525</v>
      </c>
      <c r="E170">
        <v>1093</v>
      </c>
      <c r="F170">
        <v>568</v>
      </c>
      <c r="G170">
        <v>525</v>
      </c>
      <c r="M170">
        <v>74</v>
      </c>
      <c r="N170" s="12">
        <v>241</v>
      </c>
      <c r="O170" s="12">
        <v>117</v>
      </c>
      <c r="P170" s="12">
        <v>124</v>
      </c>
      <c r="R170" s="16"/>
      <c r="S170" s="16"/>
    </row>
    <row r="171" spans="1:19" x14ac:dyDescent="0.25">
      <c r="A171" t="s">
        <v>7</v>
      </c>
      <c r="B171">
        <v>1000</v>
      </c>
      <c r="C171">
        <v>536</v>
      </c>
      <c r="D171">
        <v>464</v>
      </c>
      <c r="E171">
        <v>992</v>
      </c>
      <c r="F171">
        <v>535</v>
      </c>
      <c r="G171">
        <v>457</v>
      </c>
      <c r="M171">
        <v>75</v>
      </c>
      <c r="N171" s="12">
        <v>154</v>
      </c>
      <c r="O171" s="12">
        <v>77</v>
      </c>
      <c r="P171" s="12">
        <v>77</v>
      </c>
      <c r="R171" s="16"/>
      <c r="S171" s="16"/>
    </row>
    <row r="172" spans="1:19" x14ac:dyDescent="0.25">
      <c r="A172" t="s">
        <v>8</v>
      </c>
      <c r="B172">
        <v>856</v>
      </c>
      <c r="C172">
        <v>411</v>
      </c>
      <c r="D172">
        <v>445</v>
      </c>
      <c r="E172">
        <v>708</v>
      </c>
      <c r="F172">
        <v>387</v>
      </c>
      <c r="G172">
        <v>321</v>
      </c>
      <c r="M172">
        <v>76</v>
      </c>
      <c r="N172" s="12">
        <v>180</v>
      </c>
      <c r="O172" s="12">
        <v>98</v>
      </c>
      <c r="P172" s="12">
        <v>82</v>
      </c>
      <c r="R172" s="16"/>
      <c r="S172" s="16"/>
    </row>
    <row r="173" spans="1:19" x14ac:dyDescent="0.25">
      <c r="A173" t="s">
        <v>10</v>
      </c>
      <c r="B173">
        <v>643</v>
      </c>
      <c r="C173">
        <v>332</v>
      </c>
      <c r="D173">
        <v>311</v>
      </c>
      <c r="E173">
        <v>313</v>
      </c>
      <c r="F173">
        <v>204</v>
      </c>
      <c r="G173">
        <v>109</v>
      </c>
      <c r="M173">
        <v>77</v>
      </c>
      <c r="N173" s="12">
        <v>87</v>
      </c>
      <c r="O173" s="12">
        <v>39</v>
      </c>
      <c r="P173" s="12">
        <v>48</v>
      </c>
      <c r="R173" s="16"/>
      <c r="S173" s="16"/>
    </row>
    <row r="174" spans="1:19" x14ac:dyDescent="0.25">
      <c r="A174" t="s">
        <v>11</v>
      </c>
      <c r="B174">
        <v>447</v>
      </c>
      <c r="C174">
        <v>250</v>
      </c>
      <c r="D174">
        <v>197</v>
      </c>
      <c r="E174">
        <v>103</v>
      </c>
      <c r="F174">
        <v>67</v>
      </c>
      <c r="G174">
        <v>36</v>
      </c>
      <c r="M174">
        <v>78</v>
      </c>
      <c r="N174" s="12">
        <v>134</v>
      </c>
      <c r="O174" s="12">
        <v>66</v>
      </c>
      <c r="P174" s="12">
        <v>68</v>
      </c>
      <c r="R174" s="16"/>
      <c r="S174" s="16"/>
    </row>
    <row r="175" spans="1:19" x14ac:dyDescent="0.25">
      <c r="A175" t="s">
        <v>12</v>
      </c>
      <c r="B175">
        <v>359</v>
      </c>
      <c r="C175">
        <v>170</v>
      </c>
      <c r="D175">
        <v>189</v>
      </c>
      <c r="E175">
        <v>29</v>
      </c>
      <c r="F175">
        <v>17</v>
      </c>
      <c r="G175">
        <v>12</v>
      </c>
      <c r="M175">
        <v>79</v>
      </c>
      <c r="N175" s="12">
        <v>65</v>
      </c>
      <c r="O175" s="12">
        <v>33</v>
      </c>
      <c r="P175" s="12">
        <v>32</v>
      </c>
      <c r="R175" s="16"/>
      <c r="S175" s="16"/>
    </row>
    <row r="176" spans="1:19" x14ac:dyDescent="0.25">
      <c r="A176" t="s">
        <v>13</v>
      </c>
      <c r="B176">
        <v>387</v>
      </c>
      <c r="C176">
        <v>195</v>
      </c>
      <c r="D176">
        <v>192</v>
      </c>
      <c r="E176">
        <v>23</v>
      </c>
      <c r="F176">
        <v>19</v>
      </c>
      <c r="G176">
        <v>4</v>
      </c>
      <c r="M176">
        <v>80</v>
      </c>
      <c r="N176" s="12">
        <v>104</v>
      </c>
      <c r="O176" s="12">
        <v>44</v>
      </c>
      <c r="P176" s="12">
        <v>60</v>
      </c>
      <c r="R176" s="16"/>
      <c r="S176" s="16"/>
    </row>
    <row r="177" spans="1:19" x14ac:dyDescent="0.25">
      <c r="A177" t="s">
        <v>14</v>
      </c>
      <c r="B177">
        <v>361</v>
      </c>
      <c r="C177">
        <v>188</v>
      </c>
      <c r="D177">
        <v>173</v>
      </c>
      <c r="E177">
        <v>17</v>
      </c>
      <c r="F177">
        <v>10</v>
      </c>
      <c r="G177">
        <v>7</v>
      </c>
      <c r="M177">
        <v>81</v>
      </c>
      <c r="N177" s="12">
        <v>76</v>
      </c>
      <c r="O177" s="12">
        <v>35</v>
      </c>
      <c r="P177" s="12">
        <v>41</v>
      </c>
      <c r="R177" s="16"/>
      <c r="S177" s="16"/>
    </row>
    <row r="178" spans="1:19" x14ac:dyDescent="0.25">
      <c r="A178" t="s">
        <v>15</v>
      </c>
      <c r="B178">
        <v>291</v>
      </c>
      <c r="C178">
        <v>143</v>
      </c>
      <c r="D178">
        <v>148</v>
      </c>
      <c r="E178">
        <v>17</v>
      </c>
      <c r="F178">
        <v>13</v>
      </c>
      <c r="G178">
        <v>4</v>
      </c>
      <c r="M178">
        <v>82</v>
      </c>
      <c r="N178" s="12">
        <v>68</v>
      </c>
      <c r="O178" s="12">
        <v>26</v>
      </c>
      <c r="P178" s="12">
        <v>42</v>
      </c>
      <c r="R178" s="16"/>
      <c r="S178" s="16"/>
    </row>
    <row r="179" spans="1:19" x14ac:dyDescent="0.25">
      <c r="A179" t="s">
        <v>16</v>
      </c>
      <c r="B179">
        <v>326</v>
      </c>
      <c r="C179">
        <v>150</v>
      </c>
      <c r="D179">
        <v>176</v>
      </c>
      <c r="E179">
        <v>13</v>
      </c>
      <c r="F179">
        <v>8</v>
      </c>
      <c r="G179">
        <v>5</v>
      </c>
      <c r="M179">
        <v>83</v>
      </c>
      <c r="N179" s="12">
        <v>83</v>
      </c>
      <c r="O179" s="12">
        <v>40</v>
      </c>
      <c r="P179" s="12">
        <v>43</v>
      </c>
      <c r="R179" s="16"/>
      <c r="S179" s="16"/>
    </row>
    <row r="180" spans="1:19" x14ac:dyDescent="0.25">
      <c r="A180" t="s">
        <v>17</v>
      </c>
      <c r="B180">
        <v>250</v>
      </c>
      <c r="C180">
        <v>139</v>
      </c>
      <c r="D180">
        <v>111</v>
      </c>
      <c r="E180">
        <v>14</v>
      </c>
      <c r="F180">
        <v>10</v>
      </c>
      <c r="G180">
        <v>4</v>
      </c>
      <c r="M180">
        <v>84</v>
      </c>
      <c r="N180" s="12">
        <v>71</v>
      </c>
      <c r="O180" s="12">
        <v>33</v>
      </c>
      <c r="P180" s="12">
        <v>38</v>
      </c>
      <c r="R180" s="16"/>
      <c r="S180" s="16"/>
    </row>
    <row r="181" spans="1:19" x14ac:dyDescent="0.25">
      <c r="A181" t="s">
        <v>19</v>
      </c>
      <c r="B181">
        <v>202</v>
      </c>
      <c r="C181">
        <v>105</v>
      </c>
      <c r="D181">
        <v>97</v>
      </c>
      <c r="E181">
        <v>4</v>
      </c>
      <c r="F181">
        <v>2</v>
      </c>
      <c r="G181">
        <v>2</v>
      </c>
      <c r="M181" t="s">
        <v>119</v>
      </c>
      <c r="N181" s="12">
        <v>351</v>
      </c>
      <c r="O181" s="12">
        <v>141</v>
      </c>
      <c r="P181" s="12">
        <v>210</v>
      </c>
      <c r="R181" s="16"/>
      <c r="S181" s="16"/>
    </row>
    <row r="182" spans="1:19" x14ac:dyDescent="0.25">
      <c r="A182" t="s">
        <v>20</v>
      </c>
      <c r="B182">
        <v>139</v>
      </c>
      <c r="C182">
        <v>68</v>
      </c>
      <c r="D182">
        <v>71</v>
      </c>
      <c r="E182">
        <v>11</v>
      </c>
      <c r="F182">
        <v>4</v>
      </c>
      <c r="G182">
        <v>7</v>
      </c>
      <c r="M182" t="s">
        <v>145</v>
      </c>
      <c r="N182" s="12">
        <v>57</v>
      </c>
      <c r="O182" s="12">
        <v>24</v>
      </c>
      <c r="P182" s="12">
        <v>33</v>
      </c>
      <c r="R182" s="16"/>
      <c r="S182" s="16"/>
    </row>
    <row r="183" spans="1:19" x14ac:dyDescent="0.25">
      <c r="A183" t="s">
        <v>22</v>
      </c>
      <c r="B183">
        <v>124</v>
      </c>
      <c r="C183">
        <v>66</v>
      </c>
      <c r="D183">
        <v>58</v>
      </c>
      <c r="E183">
        <v>5</v>
      </c>
      <c r="F183">
        <v>2</v>
      </c>
      <c r="G183">
        <v>3</v>
      </c>
      <c r="M183" t="s">
        <v>146</v>
      </c>
      <c r="N183" s="12">
        <v>32</v>
      </c>
      <c r="O183" s="12">
        <v>10</v>
      </c>
      <c r="P183" s="12">
        <v>22</v>
      </c>
      <c r="R183" s="16"/>
      <c r="S183" s="16"/>
    </row>
    <row r="184" spans="1:19" x14ac:dyDescent="0.25">
      <c r="A184" t="s">
        <v>56</v>
      </c>
      <c r="B184">
        <v>162</v>
      </c>
      <c r="C184">
        <v>86</v>
      </c>
      <c r="D184">
        <v>76</v>
      </c>
      <c r="E184">
        <v>7</v>
      </c>
      <c r="F184">
        <v>5</v>
      </c>
      <c r="G184">
        <v>2</v>
      </c>
      <c r="M184" t="s">
        <v>147</v>
      </c>
      <c r="N184" s="12">
        <v>46</v>
      </c>
      <c r="O184" s="12">
        <v>17</v>
      </c>
      <c r="P184" s="12">
        <v>29</v>
      </c>
      <c r="R184" s="16"/>
      <c r="S184" s="16"/>
    </row>
    <row r="185" spans="1:19" x14ac:dyDescent="0.25">
      <c r="A185" t="s">
        <v>57</v>
      </c>
      <c r="B185">
        <v>80</v>
      </c>
      <c r="C185">
        <v>44</v>
      </c>
      <c r="D185">
        <v>36</v>
      </c>
      <c r="E185">
        <v>47</v>
      </c>
      <c r="F185">
        <v>30</v>
      </c>
      <c r="G185">
        <v>17</v>
      </c>
      <c r="M185" t="s">
        <v>148</v>
      </c>
      <c r="N185" s="12">
        <v>18</v>
      </c>
      <c r="O185" s="12">
        <v>10</v>
      </c>
      <c r="P185" s="12">
        <v>8</v>
      </c>
      <c r="R185" s="16"/>
      <c r="S185" s="16"/>
    </row>
    <row r="186" spans="1:19" x14ac:dyDescent="0.25">
      <c r="M186" t="s">
        <v>149</v>
      </c>
      <c r="N186" s="12">
        <v>14</v>
      </c>
      <c r="O186" s="12">
        <v>4</v>
      </c>
      <c r="P186" s="12">
        <v>10</v>
      </c>
      <c r="R186" s="16"/>
      <c r="S186" s="16"/>
    </row>
    <row r="187" spans="1:19" x14ac:dyDescent="0.25">
      <c r="M187" t="s">
        <v>150</v>
      </c>
      <c r="N187" s="12">
        <v>19</v>
      </c>
      <c r="O187" s="12">
        <v>10</v>
      </c>
      <c r="P187" s="12">
        <v>9</v>
      </c>
      <c r="R187" s="16"/>
      <c r="S187" s="16"/>
    </row>
    <row r="188" spans="1:19" x14ac:dyDescent="0.25">
      <c r="M188" t="s">
        <v>151</v>
      </c>
      <c r="N188" s="12">
        <v>11</v>
      </c>
      <c r="O188" s="12">
        <v>4</v>
      </c>
      <c r="P188" s="12">
        <v>7</v>
      </c>
      <c r="R188" s="16"/>
      <c r="S188" s="16"/>
    </row>
    <row r="189" spans="1:19" x14ac:dyDescent="0.25">
      <c r="M189" t="s">
        <v>152</v>
      </c>
      <c r="N189" s="12">
        <v>21</v>
      </c>
      <c r="O189" s="12">
        <v>9</v>
      </c>
      <c r="P189" s="12">
        <v>12</v>
      </c>
      <c r="R189" s="16"/>
      <c r="S189" s="16"/>
    </row>
    <row r="190" spans="1:19" x14ac:dyDescent="0.25">
      <c r="M190" t="s">
        <v>153</v>
      </c>
      <c r="N190" s="12">
        <v>11</v>
      </c>
      <c r="O190" s="12">
        <v>2</v>
      </c>
      <c r="P190" s="12">
        <v>9</v>
      </c>
      <c r="R190" s="16"/>
      <c r="S190" s="16"/>
    </row>
    <row r="191" spans="1:19" x14ac:dyDescent="0.25">
      <c r="M191" t="s">
        <v>154</v>
      </c>
      <c r="N191" s="12">
        <v>5</v>
      </c>
      <c r="O191" s="12">
        <v>1</v>
      </c>
      <c r="P191" s="12">
        <v>4</v>
      </c>
      <c r="R191" s="16"/>
      <c r="S191" s="16"/>
    </row>
    <row r="192" spans="1:19" x14ac:dyDescent="0.25">
      <c r="M192" t="s">
        <v>155</v>
      </c>
      <c r="N192" s="12">
        <v>16</v>
      </c>
      <c r="O192" s="12">
        <v>1</v>
      </c>
      <c r="P192" s="12">
        <v>15</v>
      </c>
      <c r="R192" s="16"/>
      <c r="S192" s="16"/>
    </row>
    <row r="193" spans="13:19" x14ac:dyDescent="0.25">
      <c r="M193" t="s">
        <v>156</v>
      </c>
      <c r="N193" s="12">
        <v>2</v>
      </c>
      <c r="O193" s="12">
        <v>0</v>
      </c>
      <c r="P193" s="12">
        <v>2</v>
      </c>
      <c r="R193" s="16"/>
      <c r="S193" s="16"/>
    </row>
    <row r="194" spans="13:19" x14ac:dyDescent="0.25">
      <c r="M194" t="s">
        <v>157</v>
      </c>
      <c r="N194" s="12">
        <v>6</v>
      </c>
      <c r="O194" s="12">
        <v>0</v>
      </c>
      <c r="P194" s="12">
        <v>6</v>
      </c>
      <c r="R194" s="16"/>
      <c r="S194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opLeftCell="H17" workbookViewId="0">
      <selection activeCell="Q35" sqref="Q35"/>
    </sheetView>
  </sheetViews>
  <sheetFormatPr defaultRowHeight="13.2" x14ac:dyDescent="0.25"/>
  <sheetData>
    <row r="1" spans="1:24" x14ac:dyDescent="0.25">
      <c r="A1" t="s">
        <v>328</v>
      </c>
      <c r="I1" s="1"/>
      <c r="J1" s="1"/>
      <c r="K1" s="1"/>
      <c r="M1" t="s">
        <v>330</v>
      </c>
      <c r="N1" s="12"/>
      <c r="O1" s="12"/>
      <c r="P1" s="12"/>
      <c r="Q1" s="14" t="s">
        <v>1</v>
      </c>
      <c r="R1" s="15">
        <f>X16</f>
        <v>6.5829229716889159</v>
      </c>
      <c r="S1" s="21" t="s">
        <v>125</v>
      </c>
      <c r="T1" s="22"/>
      <c r="U1" s="22"/>
    </row>
    <row r="2" spans="1:24" x14ac:dyDescent="0.25">
      <c r="A2" t="s">
        <v>329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I4" s="1"/>
      <c r="J4" s="1"/>
      <c r="K4" s="1"/>
      <c r="M4" s="18" t="s">
        <v>36</v>
      </c>
      <c r="N4" s="12">
        <v>73160</v>
      </c>
      <c r="O4" s="12">
        <v>37397</v>
      </c>
      <c r="P4" s="12">
        <v>35763</v>
      </c>
      <c r="R4" s="16"/>
      <c r="S4" s="16"/>
    </row>
    <row r="5" spans="1:24" x14ac:dyDescent="0.25">
      <c r="A5" t="s">
        <v>36</v>
      </c>
      <c r="B5">
        <v>73160</v>
      </c>
      <c r="C5">
        <v>37397</v>
      </c>
      <c r="D5">
        <v>35763</v>
      </c>
      <c r="E5">
        <v>46480</v>
      </c>
      <c r="F5">
        <v>24763</v>
      </c>
      <c r="G5">
        <v>21717</v>
      </c>
      <c r="I5" s="1"/>
      <c r="J5" s="1"/>
      <c r="K5" s="1"/>
      <c r="M5" t="s">
        <v>164</v>
      </c>
      <c r="N5" s="12">
        <v>2734</v>
      </c>
      <c r="O5" s="12">
        <v>1374</v>
      </c>
      <c r="P5" s="12">
        <v>1360</v>
      </c>
      <c r="R5" s="16">
        <f>N$24+N$34+N$44+N$54</f>
        <v>3262</v>
      </c>
      <c r="S5" s="16">
        <f xml:space="preserve"> N$34+N$44+N$54+N$64</f>
        <v>2329</v>
      </c>
      <c r="T5">
        <v>1</v>
      </c>
      <c r="U5">
        <v>9</v>
      </c>
      <c r="V5">
        <f>R5*T5+S5*U5</f>
        <v>24223</v>
      </c>
      <c r="W5" s="19">
        <f>(V5/V$15)*100</f>
        <v>7.4973149813209368</v>
      </c>
      <c r="X5" s="20">
        <f>ABS(W5-10)</f>
        <v>2.5026850186790632</v>
      </c>
    </row>
    <row r="6" spans="1:24" x14ac:dyDescent="0.25">
      <c r="A6" t="s">
        <v>98</v>
      </c>
      <c r="B6">
        <v>13074</v>
      </c>
      <c r="C6">
        <v>6832</v>
      </c>
      <c r="D6">
        <v>6242</v>
      </c>
      <c r="E6">
        <v>13074</v>
      </c>
      <c r="F6">
        <v>6832</v>
      </c>
      <c r="G6">
        <v>6242</v>
      </c>
      <c r="I6" s="1"/>
      <c r="J6" s="1"/>
      <c r="K6" s="1"/>
      <c r="M6">
        <v>1</v>
      </c>
      <c r="N6" s="12">
        <v>2755</v>
      </c>
      <c r="O6" s="12">
        <v>1425</v>
      </c>
      <c r="P6" s="12">
        <v>1330</v>
      </c>
      <c r="R6" s="16">
        <f>N$25+N$35+N$45+N$55</f>
        <v>3666</v>
      </c>
      <c r="S6" s="16">
        <f xml:space="preserve"> N$35+N$45+N$55+N$65</f>
        <v>2699</v>
      </c>
      <c r="T6">
        <v>2</v>
      </c>
      <c r="U6">
        <v>8</v>
      </c>
      <c r="V6">
        <f t="shared" ref="V6:V14" si="0">R6*T6+S6*U6</f>
        <v>28924</v>
      </c>
      <c r="W6" s="19">
        <f t="shared" ref="W6:W14" si="1">(V6/V$15)*100</f>
        <v>8.9523320199697309</v>
      </c>
      <c r="X6" s="20">
        <f t="shared" ref="X6:X14" si="2">ABS(W6-10)</f>
        <v>1.0476679800302691</v>
      </c>
    </row>
    <row r="7" spans="1:24" x14ac:dyDescent="0.25">
      <c r="A7" t="s">
        <v>261</v>
      </c>
      <c r="B7">
        <v>11283</v>
      </c>
      <c r="C7">
        <v>5859</v>
      </c>
      <c r="D7">
        <v>5424</v>
      </c>
      <c r="E7">
        <v>11282</v>
      </c>
      <c r="F7">
        <v>5859</v>
      </c>
      <c r="G7">
        <v>5423</v>
      </c>
      <c r="H7" s="2"/>
      <c r="I7" s="1"/>
      <c r="J7" s="1"/>
      <c r="K7" s="1"/>
      <c r="M7">
        <v>2</v>
      </c>
      <c r="N7" s="12">
        <v>2560</v>
      </c>
      <c r="O7" s="12">
        <v>1367</v>
      </c>
      <c r="P7" s="12">
        <v>1193</v>
      </c>
      <c r="R7" s="16">
        <f>N$26+N$36+N$46+N$56</f>
        <v>2963</v>
      </c>
      <c r="S7" s="16">
        <f xml:space="preserve"> N$36+N$46+N$56+N$66</f>
        <v>1946</v>
      </c>
      <c r="T7">
        <v>3</v>
      </c>
      <c r="U7">
        <v>7</v>
      </c>
      <c r="V7">
        <f t="shared" si="0"/>
        <v>22511</v>
      </c>
      <c r="W7" s="19">
        <f t="shared" si="1"/>
        <v>6.967430027020419</v>
      </c>
      <c r="X7" s="20">
        <f t="shared" si="2"/>
        <v>3.032569972979581</v>
      </c>
    </row>
    <row r="8" spans="1:24" x14ac:dyDescent="0.25">
      <c r="A8" s="3" t="s">
        <v>104</v>
      </c>
      <c r="B8" s="3">
        <v>9584</v>
      </c>
      <c r="C8" s="3">
        <v>5011</v>
      </c>
      <c r="D8" s="3">
        <v>4573</v>
      </c>
      <c r="E8" s="4">
        <v>9584</v>
      </c>
      <c r="F8" s="4">
        <v>5011</v>
      </c>
      <c r="G8" s="4">
        <v>4573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2517</v>
      </c>
      <c r="O8" s="12">
        <v>1340</v>
      </c>
      <c r="P8" s="12">
        <v>1177</v>
      </c>
      <c r="R8" s="16">
        <f>N$17+N$27+N$37+N$47</f>
        <v>4373</v>
      </c>
      <c r="S8" s="16">
        <f xml:space="preserve"> N$27+ N$37+N$47+N$57</f>
        <v>2952</v>
      </c>
      <c r="T8">
        <v>4</v>
      </c>
      <c r="U8">
        <v>6</v>
      </c>
      <c r="V8">
        <f t="shared" si="0"/>
        <v>35204</v>
      </c>
      <c r="W8" s="19">
        <f t="shared" si="1"/>
        <v>10.896068885044059</v>
      </c>
      <c r="X8" s="20">
        <f t="shared" si="2"/>
        <v>0.89606888504405902</v>
      </c>
    </row>
    <row r="9" spans="1:24" x14ac:dyDescent="0.25">
      <c r="A9" s="3" t="s">
        <v>105</v>
      </c>
      <c r="B9" s="3">
        <v>7732</v>
      </c>
      <c r="C9" s="3">
        <v>3946</v>
      </c>
      <c r="D9" s="3">
        <v>3786</v>
      </c>
      <c r="E9" s="4">
        <v>6734</v>
      </c>
      <c r="F9" s="4">
        <v>3709</v>
      </c>
      <c r="G9" s="4">
        <v>3025</v>
      </c>
      <c r="H9" s="5"/>
      <c r="I9" s="6">
        <f t="shared" si="3"/>
        <v>87.092602172788418</v>
      </c>
      <c r="J9" s="6">
        <f t="shared" si="3"/>
        <v>93.99391789153573</v>
      </c>
      <c r="K9" s="6">
        <f t="shared" si="3"/>
        <v>79.899630216587425</v>
      </c>
      <c r="M9">
        <v>4</v>
      </c>
      <c r="N9" s="12">
        <v>2508</v>
      </c>
      <c r="O9" s="12">
        <v>1326</v>
      </c>
      <c r="P9" s="12">
        <v>1182</v>
      </c>
      <c r="R9" s="16">
        <f>N$18+N$28+N$38+N$48</f>
        <v>4204</v>
      </c>
      <c r="S9" s="16">
        <f xml:space="preserve"> N$28+N$38+N$48+N$58</f>
        <v>2744</v>
      </c>
      <c r="T9">
        <v>5</v>
      </c>
      <c r="U9">
        <v>5</v>
      </c>
      <c r="V9">
        <f t="shared" si="0"/>
        <v>34740</v>
      </c>
      <c r="W9" s="19">
        <f t="shared" si="1"/>
        <v>10.752455205841114</v>
      </c>
      <c r="X9" s="20">
        <f t="shared" si="2"/>
        <v>0.75245520584111425</v>
      </c>
    </row>
    <row r="10" spans="1:24" x14ac:dyDescent="0.25">
      <c r="A10" s="3" t="s">
        <v>106</v>
      </c>
      <c r="B10" s="3">
        <v>6443</v>
      </c>
      <c r="C10" s="3">
        <v>3142</v>
      </c>
      <c r="D10" s="3">
        <v>3301</v>
      </c>
      <c r="E10" s="4">
        <v>3166</v>
      </c>
      <c r="F10" s="4">
        <v>1872</v>
      </c>
      <c r="G10" s="4">
        <v>1294</v>
      </c>
      <c r="H10" s="5"/>
      <c r="I10" s="6">
        <f t="shared" si="3"/>
        <v>49.138600031041442</v>
      </c>
      <c r="J10" s="6">
        <f t="shared" si="3"/>
        <v>59.579885423297263</v>
      </c>
      <c r="K10" s="6">
        <f t="shared" si="3"/>
        <v>39.200242350802789</v>
      </c>
      <c r="M10">
        <v>5</v>
      </c>
      <c r="N10" s="12">
        <v>2339</v>
      </c>
      <c r="O10" s="12">
        <v>1205</v>
      </c>
      <c r="P10" s="12">
        <v>1134</v>
      </c>
      <c r="R10" s="16">
        <f>N$19+N$29+N$39+N$49</f>
        <v>4121</v>
      </c>
      <c r="S10" s="16">
        <f xml:space="preserve"> N$29+N$39+N$49+N$59</f>
        <v>2682</v>
      </c>
      <c r="T10">
        <v>6</v>
      </c>
      <c r="U10">
        <v>4</v>
      </c>
      <c r="V10">
        <f t="shared" si="0"/>
        <v>35454</v>
      </c>
      <c r="W10" s="19">
        <f t="shared" si="1"/>
        <v>10.97344694495944</v>
      </c>
      <c r="X10" s="20">
        <f t="shared" si="2"/>
        <v>0.97344694495943962</v>
      </c>
    </row>
    <row r="11" spans="1:24" x14ac:dyDescent="0.25">
      <c r="A11" s="3" t="s">
        <v>107</v>
      </c>
      <c r="B11" s="3">
        <v>5455</v>
      </c>
      <c r="C11" s="3">
        <v>2717</v>
      </c>
      <c r="D11" s="3">
        <v>2738</v>
      </c>
      <c r="E11" s="4">
        <v>1258</v>
      </c>
      <c r="F11" s="4">
        <v>758</v>
      </c>
      <c r="G11" s="4">
        <v>500</v>
      </c>
      <c r="H11" s="5"/>
      <c r="I11" s="6">
        <f t="shared" si="3"/>
        <v>23.06141154903758</v>
      </c>
      <c r="J11" s="6">
        <f t="shared" si="3"/>
        <v>27.89841737210158</v>
      </c>
      <c r="K11" s="6">
        <f t="shared" si="3"/>
        <v>18.261504747991232</v>
      </c>
      <c r="M11">
        <v>6</v>
      </c>
      <c r="N11" s="12">
        <v>2452</v>
      </c>
      <c r="O11" s="12">
        <v>1266</v>
      </c>
      <c r="P11" s="12">
        <v>1186</v>
      </c>
      <c r="R11" s="16">
        <f>N$20+N$30+N$40+N$50</f>
        <v>3974</v>
      </c>
      <c r="S11" s="16">
        <f xml:space="preserve"> N$30+N$40+N$50+N$60</f>
        <v>2694</v>
      </c>
      <c r="T11">
        <v>7</v>
      </c>
      <c r="U11">
        <v>3</v>
      </c>
      <c r="V11">
        <f t="shared" si="0"/>
        <v>35900</v>
      </c>
      <c r="W11" s="19">
        <f t="shared" si="1"/>
        <v>11.111489403848475</v>
      </c>
      <c r="X11" s="20">
        <f t="shared" si="2"/>
        <v>1.1114894038484753</v>
      </c>
    </row>
    <row r="12" spans="1:24" x14ac:dyDescent="0.25">
      <c r="A12" s="3" t="s">
        <v>108</v>
      </c>
      <c r="B12" s="3">
        <v>4160</v>
      </c>
      <c r="C12" s="3">
        <v>2176</v>
      </c>
      <c r="D12" s="3">
        <v>1984</v>
      </c>
      <c r="E12" s="4">
        <v>512</v>
      </c>
      <c r="F12" s="4">
        <v>286</v>
      </c>
      <c r="G12" s="4">
        <v>226</v>
      </c>
      <c r="H12" s="5"/>
      <c r="I12" s="6">
        <f t="shared" si="3"/>
        <v>12.307692307692308</v>
      </c>
      <c r="J12" s="6">
        <f t="shared" si="3"/>
        <v>13.143382352941178</v>
      </c>
      <c r="K12" s="6">
        <f t="shared" si="3"/>
        <v>11.391129032258064</v>
      </c>
      <c r="M12">
        <v>7</v>
      </c>
      <c r="N12" s="12">
        <v>2244</v>
      </c>
      <c r="O12" s="12">
        <v>1132</v>
      </c>
      <c r="P12" s="12">
        <v>1112</v>
      </c>
      <c r="R12" s="16">
        <f>N$21+N$31+N$41+N$51</f>
        <v>3667</v>
      </c>
      <c r="S12" s="16">
        <f xml:space="preserve"> N$31+N$41+N$51+N$61</f>
        <v>2373</v>
      </c>
      <c r="T12">
        <v>8</v>
      </c>
      <c r="U12">
        <v>2</v>
      </c>
      <c r="V12">
        <f t="shared" si="0"/>
        <v>34082</v>
      </c>
      <c r="W12" s="19">
        <f t="shared" si="1"/>
        <v>10.548796152143836</v>
      </c>
      <c r="X12" s="20">
        <f t="shared" si="2"/>
        <v>0.54879615214383648</v>
      </c>
    </row>
    <row r="13" spans="1:24" x14ac:dyDescent="0.25">
      <c r="A13" s="3" t="s">
        <v>109</v>
      </c>
      <c r="B13" s="3">
        <v>2637</v>
      </c>
      <c r="C13" s="3">
        <v>1316</v>
      </c>
      <c r="D13" s="3">
        <v>1321</v>
      </c>
      <c r="E13" s="4">
        <v>205</v>
      </c>
      <c r="F13" s="4">
        <v>107</v>
      </c>
      <c r="G13" s="4">
        <v>98</v>
      </c>
      <c r="H13" s="5"/>
      <c r="I13" s="6">
        <f t="shared" si="3"/>
        <v>7.7739855896852479</v>
      </c>
      <c r="J13" s="6">
        <f t="shared" si="3"/>
        <v>8.1306990881458976</v>
      </c>
      <c r="K13" s="6">
        <f t="shared" si="3"/>
        <v>7.4186222558667678</v>
      </c>
      <c r="M13">
        <v>8</v>
      </c>
      <c r="N13" s="12">
        <v>2109</v>
      </c>
      <c r="O13" s="12">
        <v>1104</v>
      </c>
      <c r="P13" s="12">
        <v>1005</v>
      </c>
      <c r="R13" s="16">
        <f>N$22+N$32+N$42+N$52</f>
        <v>3630</v>
      </c>
      <c r="S13" s="16">
        <f xml:space="preserve"> N$32+N$42+N$52+N$62</f>
        <v>2401</v>
      </c>
      <c r="T13">
        <v>9</v>
      </c>
      <c r="U13">
        <v>1</v>
      </c>
      <c r="V13">
        <f t="shared" si="0"/>
        <v>35071</v>
      </c>
      <c r="W13" s="19">
        <f t="shared" si="1"/>
        <v>10.854903757169078</v>
      </c>
      <c r="X13" s="20">
        <f t="shared" si="2"/>
        <v>0.85490375716907785</v>
      </c>
    </row>
    <row r="14" spans="1:24" x14ac:dyDescent="0.25">
      <c r="A14" s="3" t="s">
        <v>110</v>
      </c>
      <c r="B14" s="3">
        <v>2418</v>
      </c>
      <c r="C14" s="3">
        <v>1170</v>
      </c>
      <c r="D14" s="3">
        <v>1248</v>
      </c>
      <c r="E14" s="4">
        <v>140</v>
      </c>
      <c r="F14" s="4">
        <v>80</v>
      </c>
      <c r="G14" s="4">
        <v>60</v>
      </c>
      <c r="H14" s="5"/>
      <c r="I14" s="6">
        <f t="shared" si="3"/>
        <v>5.7899090157154669</v>
      </c>
      <c r="J14" s="6">
        <f t="shared" si="3"/>
        <v>6.8376068376068382</v>
      </c>
      <c r="K14" s="6">
        <f t="shared" si="3"/>
        <v>4.8076923076923084</v>
      </c>
      <c r="M14">
        <v>9</v>
      </c>
      <c r="N14" s="12">
        <v>2139</v>
      </c>
      <c r="O14" s="12">
        <v>1152</v>
      </c>
      <c r="P14" s="12">
        <v>987</v>
      </c>
      <c r="R14" s="16">
        <f>N$23+N$33+N$43+N$53</f>
        <v>3698</v>
      </c>
      <c r="S14" s="16">
        <f xml:space="preserve"> N$33+N$43+N$53+N$63</f>
        <v>2523</v>
      </c>
      <c r="T14">
        <v>10</v>
      </c>
      <c r="U14">
        <v>0</v>
      </c>
      <c r="V14">
        <f t="shared" si="0"/>
        <v>36980</v>
      </c>
      <c r="W14" s="19">
        <f t="shared" si="1"/>
        <v>11.445762622682915</v>
      </c>
      <c r="X14" s="20">
        <f t="shared" si="2"/>
        <v>1.4457626226829152</v>
      </c>
    </row>
    <row r="15" spans="1:24" x14ac:dyDescent="0.25">
      <c r="A15" s="3" t="s">
        <v>111</v>
      </c>
      <c r="B15" s="3">
        <v>2407</v>
      </c>
      <c r="C15" s="3">
        <v>1226</v>
      </c>
      <c r="D15" s="3">
        <v>1181</v>
      </c>
      <c r="E15" s="4">
        <v>109</v>
      </c>
      <c r="F15" s="4">
        <v>58</v>
      </c>
      <c r="G15" s="4">
        <v>51</v>
      </c>
      <c r="H15" s="5"/>
      <c r="I15" s="6">
        <f t="shared" si="3"/>
        <v>4.5284586622351481</v>
      </c>
      <c r="J15" s="6">
        <f t="shared" si="3"/>
        <v>4.7308319738988578</v>
      </c>
      <c r="K15" s="6">
        <f t="shared" si="3"/>
        <v>4.3183742591024554</v>
      </c>
      <c r="M15">
        <v>10</v>
      </c>
      <c r="N15" s="12">
        <v>2150</v>
      </c>
      <c r="O15" s="12">
        <v>1124</v>
      </c>
      <c r="P15" s="12">
        <v>1026</v>
      </c>
      <c r="R15" s="16"/>
      <c r="S15" s="16"/>
      <c r="V15">
        <f>SUM(V5:V14)</f>
        <v>323089</v>
      </c>
      <c r="W15">
        <f>SUM(W5:W14)</f>
        <v>100.00000000000001</v>
      </c>
      <c r="X15" s="20">
        <f>SUM(X5:X14)</f>
        <v>13.165845943377832</v>
      </c>
    </row>
    <row r="16" spans="1:24" x14ac:dyDescent="0.25">
      <c r="A16" t="s">
        <v>112</v>
      </c>
      <c r="B16">
        <v>1986</v>
      </c>
      <c r="C16">
        <v>978</v>
      </c>
      <c r="D16">
        <v>1008</v>
      </c>
      <c r="E16">
        <v>81</v>
      </c>
      <c r="F16">
        <v>35</v>
      </c>
      <c r="G16">
        <v>46</v>
      </c>
      <c r="H16" s="7"/>
      <c r="I16" s="6">
        <f>SUM(I8:I14)*5</f>
        <v>1425.8210033298024</v>
      </c>
      <c r="J16" s="6">
        <f>SUM(J8:J14)*5</f>
        <v>1547.9195448281421</v>
      </c>
      <c r="K16" s="6">
        <f>SUM(K8:K14)*5</f>
        <v>1304.8941045559927</v>
      </c>
      <c r="M16">
        <v>11</v>
      </c>
      <c r="N16" s="12">
        <v>1984</v>
      </c>
      <c r="O16" s="12">
        <v>1020</v>
      </c>
      <c r="P16" s="12">
        <v>964</v>
      </c>
      <c r="R16" s="16"/>
      <c r="S16" s="16"/>
      <c r="X16" s="20">
        <f>X$15/2</f>
        <v>6.5829229716889159</v>
      </c>
    </row>
    <row r="17" spans="1:24" x14ac:dyDescent="0.25">
      <c r="A17" t="s">
        <v>113</v>
      </c>
      <c r="B17">
        <v>1821</v>
      </c>
      <c r="C17">
        <v>905</v>
      </c>
      <c r="D17">
        <v>916</v>
      </c>
      <c r="E17">
        <v>85</v>
      </c>
      <c r="F17">
        <v>40</v>
      </c>
      <c r="G17">
        <v>45</v>
      </c>
      <c r="H17" s="7"/>
      <c r="I17" s="1"/>
      <c r="J17" s="1"/>
      <c r="K17" s="1"/>
      <c r="M17">
        <v>12</v>
      </c>
      <c r="N17" s="12">
        <v>1815</v>
      </c>
      <c r="O17" s="12">
        <v>956</v>
      </c>
      <c r="P17" s="12">
        <v>859</v>
      </c>
      <c r="R17" s="16"/>
      <c r="S17" s="16"/>
    </row>
    <row r="18" spans="1:24" x14ac:dyDescent="0.25">
      <c r="A18" t="s">
        <v>114</v>
      </c>
      <c r="B18">
        <v>1568</v>
      </c>
      <c r="C18">
        <v>809</v>
      </c>
      <c r="D18">
        <v>759</v>
      </c>
      <c r="E18">
        <v>82</v>
      </c>
      <c r="F18">
        <v>39</v>
      </c>
      <c r="G18">
        <v>43</v>
      </c>
      <c r="H18" s="7"/>
      <c r="I18" s="6">
        <f>I16+1500</f>
        <v>2925.8210033298024</v>
      </c>
      <c r="J18" s="6">
        <f>J16+1500</f>
        <v>3047.9195448281421</v>
      </c>
      <c r="K18" s="6">
        <f>K16+1500</f>
        <v>2804.8941045559927</v>
      </c>
      <c r="M18">
        <v>13</v>
      </c>
      <c r="N18" s="12">
        <v>1831</v>
      </c>
      <c r="O18" s="12">
        <v>981</v>
      </c>
      <c r="P18" s="12">
        <v>850</v>
      </c>
      <c r="Q18" s="3" t="s">
        <v>161</v>
      </c>
      <c r="R18" s="15">
        <f>X33</f>
        <v>6.7155461280703381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1804</v>
      </c>
      <c r="O19" s="12">
        <v>930</v>
      </c>
      <c r="P19" s="12">
        <v>874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5.7899090157154669</v>
      </c>
      <c r="J20" s="6">
        <f t="shared" si="4"/>
        <v>6.8376068376068382</v>
      </c>
      <c r="K20" s="6">
        <f t="shared" si="4"/>
        <v>4.8076923076923084</v>
      </c>
      <c r="M20">
        <v>15</v>
      </c>
      <c r="N20" s="12">
        <v>1617</v>
      </c>
      <c r="O20" s="12">
        <v>832</v>
      </c>
      <c r="P20" s="12">
        <v>785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4.5284586622351481</v>
      </c>
      <c r="J21" s="6">
        <f t="shared" si="4"/>
        <v>4.7308319738988578</v>
      </c>
      <c r="K21" s="6">
        <f t="shared" si="4"/>
        <v>4.3183742591024554</v>
      </c>
      <c r="M21">
        <v>16</v>
      </c>
      <c r="N21" s="12">
        <v>1610</v>
      </c>
      <c r="O21" s="12">
        <v>842</v>
      </c>
      <c r="P21" s="12">
        <v>768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5.1591838389753075</v>
      </c>
      <c r="J22" s="8">
        <f>(J20+J21)/2</f>
        <v>5.7842194057528484</v>
      </c>
      <c r="K22" s="8">
        <f>(K20+K21)/2</f>
        <v>4.5630332833973819</v>
      </c>
      <c r="M22">
        <v>17</v>
      </c>
      <c r="N22" s="12">
        <v>1571</v>
      </c>
      <c r="O22" s="12">
        <v>805</v>
      </c>
      <c r="P22" s="12">
        <v>766</v>
      </c>
      <c r="R22" s="16">
        <f>O$24+O$34+O$44+O$54</f>
        <v>1644</v>
      </c>
      <c r="S22" s="16">
        <f xml:space="preserve"> O$34+O$44+O$54+O$64</f>
        <v>1177</v>
      </c>
      <c r="T22">
        <v>1</v>
      </c>
      <c r="U22">
        <v>9</v>
      </c>
      <c r="V22">
        <f>R22*T22+S22*U22</f>
        <v>12237</v>
      </c>
      <c r="W22" s="19">
        <f>(V22/V$32)*100</f>
        <v>7.5237480402102737</v>
      </c>
      <c r="X22" s="20">
        <f>ABS(W22-10)</f>
        <v>2.4762519597897263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1611</v>
      </c>
      <c r="O23" s="12">
        <v>808</v>
      </c>
      <c r="P23" s="12">
        <v>803</v>
      </c>
      <c r="R23" s="16">
        <f>O$25+O$35+O$45+O$55</f>
        <v>1847</v>
      </c>
      <c r="S23" s="16">
        <f xml:space="preserve"> O$35+O$45+O$55+O$65</f>
        <v>1321</v>
      </c>
      <c r="T23">
        <v>2</v>
      </c>
      <c r="U23">
        <v>8</v>
      </c>
      <c r="V23">
        <f t="shared" ref="V23:V31" si="5">R23*T23+S23*U23</f>
        <v>14262</v>
      </c>
      <c r="W23" s="19">
        <f t="shared" ref="W23:W31" si="6">(V23/V$32)*100</f>
        <v>8.7687909250207507</v>
      </c>
      <c r="X23" s="20">
        <f t="shared" ref="X23:X31" si="7">ABS(W23-10)</f>
        <v>1.2312090749792493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257.95919194876535</v>
      </c>
      <c r="J24" s="8">
        <f>J22*50</f>
        <v>289.2109702876424</v>
      </c>
      <c r="K24" s="8">
        <f>K22*50</f>
        <v>228.15166416986909</v>
      </c>
      <c r="M24">
        <v>19</v>
      </c>
      <c r="N24" s="12">
        <v>1323</v>
      </c>
      <c r="O24" s="12">
        <v>659</v>
      </c>
      <c r="P24" s="12">
        <v>664</v>
      </c>
      <c r="R24" s="16">
        <f>O$26+O$36+O$46+O$56</f>
        <v>1455</v>
      </c>
      <c r="S24" s="16">
        <f xml:space="preserve"> O$36+O$46+O$56+O$66</f>
        <v>1001</v>
      </c>
      <c r="T24">
        <v>3</v>
      </c>
      <c r="U24">
        <v>7</v>
      </c>
      <c r="V24">
        <f t="shared" si="5"/>
        <v>11372</v>
      </c>
      <c r="W24" s="19">
        <f t="shared" si="6"/>
        <v>6.9919149066986375</v>
      </c>
      <c r="X24" s="20">
        <f t="shared" si="7"/>
        <v>3.0080850933013625</v>
      </c>
    </row>
    <row r="25" spans="1:24" x14ac:dyDescent="0.25">
      <c r="I25" s="1"/>
      <c r="J25" s="1"/>
      <c r="K25" s="1"/>
      <c r="M25">
        <v>20</v>
      </c>
      <c r="N25" s="12">
        <v>1482</v>
      </c>
      <c r="O25" s="12">
        <v>761</v>
      </c>
      <c r="P25" s="12">
        <v>721</v>
      </c>
      <c r="R25" s="16">
        <f>O$17+O$27+O$37+O$47</f>
        <v>2237</v>
      </c>
      <c r="S25" s="16">
        <f xml:space="preserve"> O$27+ O$37+O$47+O$57</f>
        <v>1478</v>
      </c>
      <c r="T25">
        <v>4</v>
      </c>
      <c r="U25">
        <v>6</v>
      </c>
      <c r="V25">
        <f t="shared" si="5"/>
        <v>17816</v>
      </c>
      <c r="W25" s="19">
        <f t="shared" si="6"/>
        <v>10.953918042362201</v>
      </c>
      <c r="X25" s="20">
        <f t="shared" si="7"/>
        <v>0.95391804236220068</v>
      </c>
    </row>
    <row r="26" spans="1:24" x14ac:dyDescent="0.25">
      <c r="H26" s="7" t="s">
        <v>30</v>
      </c>
      <c r="I26" s="1">
        <f>I18-I24</f>
        <v>2667.8618113810371</v>
      </c>
      <c r="J26" s="1">
        <f>J18-J24</f>
        <v>2758.7085745404997</v>
      </c>
      <c r="K26" s="1">
        <f>K18-K24</f>
        <v>2576.7424403861237</v>
      </c>
      <c r="M26">
        <v>21</v>
      </c>
      <c r="N26" s="12">
        <v>1297</v>
      </c>
      <c r="O26" s="12">
        <v>621</v>
      </c>
      <c r="P26" s="12">
        <v>676</v>
      </c>
      <c r="R26" s="16">
        <f>O$18+O$28+O$38+O$48</f>
        <v>2182</v>
      </c>
      <c r="S26" s="16">
        <f xml:space="preserve"> O$28+O$38+O$48+O$58</f>
        <v>1374</v>
      </c>
      <c r="T26">
        <v>5</v>
      </c>
      <c r="U26">
        <v>5</v>
      </c>
      <c r="V26">
        <f t="shared" si="5"/>
        <v>17780</v>
      </c>
      <c r="W26" s="19">
        <f t="shared" si="6"/>
        <v>10.931783946632235</v>
      </c>
      <c r="X26" s="20">
        <f t="shared" si="7"/>
        <v>0.93178394663223507</v>
      </c>
    </row>
    <row r="27" spans="1:24" x14ac:dyDescent="0.25">
      <c r="I27" s="1"/>
      <c r="J27" s="1"/>
      <c r="K27" s="1"/>
      <c r="M27">
        <v>22</v>
      </c>
      <c r="N27" s="12">
        <v>1257</v>
      </c>
      <c r="O27" s="12">
        <v>607</v>
      </c>
      <c r="P27" s="12">
        <v>650</v>
      </c>
      <c r="R27" s="16">
        <f>O$19+O$29+O$39+O$49</f>
        <v>2061</v>
      </c>
      <c r="S27" s="16">
        <f xml:space="preserve"> O$29+O$39+O$49+O$59</f>
        <v>1312</v>
      </c>
      <c r="T27">
        <v>6</v>
      </c>
      <c r="U27">
        <v>4</v>
      </c>
      <c r="V27">
        <f t="shared" si="5"/>
        <v>17614</v>
      </c>
      <c r="W27" s="19">
        <f t="shared" si="6"/>
        <v>10.829721171877402</v>
      </c>
      <c r="X27" s="20">
        <f t="shared" si="7"/>
        <v>0.82972117187740224</v>
      </c>
    </row>
    <row r="28" spans="1:24" x14ac:dyDescent="0.25">
      <c r="H28" s="7" t="s">
        <v>31</v>
      </c>
      <c r="I28" s="1">
        <f>100-I22</f>
        <v>94.840816161024691</v>
      </c>
      <c r="J28" s="1">
        <f>100-J22</f>
        <v>94.21578059424715</v>
      </c>
      <c r="K28" s="1">
        <f>100-K22</f>
        <v>95.436966716602612</v>
      </c>
      <c r="M28">
        <v>23</v>
      </c>
      <c r="N28" s="12">
        <v>1164</v>
      </c>
      <c r="O28" s="12">
        <v>573</v>
      </c>
      <c r="P28" s="12">
        <v>591</v>
      </c>
      <c r="R28" s="16">
        <f>O$20+O$30+O$40+O$50</f>
        <v>1993</v>
      </c>
      <c r="S28" s="16">
        <f xml:space="preserve"> O$30+O$40+O$50+O$60</f>
        <v>1318</v>
      </c>
      <c r="T28">
        <v>7</v>
      </c>
      <c r="U28">
        <v>3</v>
      </c>
      <c r="V28">
        <f t="shared" si="5"/>
        <v>17905</v>
      </c>
      <c r="W28" s="19">
        <f t="shared" si="6"/>
        <v>11.008638445694611</v>
      </c>
      <c r="X28" s="20">
        <f t="shared" si="7"/>
        <v>1.0086384456946114</v>
      </c>
    </row>
    <row r="29" spans="1:24" x14ac:dyDescent="0.25">
      <c r="I29" s="1"/>
      <c r="J29" s="1"/>
      <c r="K29" s="1"/>
      <c r="M29">
        <v>24</v>
      </c>
      <c r="N29" s="12">
        <v>1243</v>
      </c>
      <c r="O29" s="12">
        <v>580</v>
      </c>
      <c r="P29" s="12">
        <v>663</v>
      </c>
      <c r="R29" s="16">
        <f>O$21+O$31+O$41+O$51</f>
        <v>1828</v>
      </c>
      <c r="S29" s="16">
        <f xml:space="preserve"> O$31+O$41+O$51+O$61</f>
        <v>1133</v>
      </c>
      <c r="T29">
        <v>8</v>
      </c>
      <c r="U29">
        <v>2</v>
      </c>
      <c r="V29">
        <f t="shared" si="5"/>
        <v>16890</v>
      </c>
      <c r="W29" s="19">
        <f t="shared" si="6"/>
        <v>10.384579913308126</v>
      </c>
      <c r="X29" s="20">
        <f t="shared" si="7"/>
        <v>0.38457991330812646</v>
      </c>
    </row>
    <row r="30" spans="1:24" x14ac:dyDescent="0.25">
      <c r="C30" t="s">
        <v>32</v>
      </c>
      <c r="H30" s="9" t="s">
        <v>33</v>
      </c>
      <c r="I30" s="10">
        <f>I26/I28</f>
        <v>28.129890898992581</v>
      </c>
      <c r="J30" s="10">
        <f>J26/J28</f>
        <v>29.280748481204512</v>
      </c>
      <c r="K30" s="10">
        <f>K26/K28</f>
        <v>26.9994167777533</v>
      </c>
      <c r="M30">
        <v>25</v>
      </c>
      <c r="N30" s="12">
        <v>1251</v>
      </c>
      <c r="O30" s="12">
        <v>606</v>
      </c>
      <c r="P30" s="12">
        <v>645</v>
      </c>
      <c r="R30" s="16">
        <f>O$22+O$32+O$42+O$52</f>
        <v>1841</v>
      </c>
      <c r="S30" s="16">
        <f xml:space="preserve"> O$32+O$42+O$52+O$62</f>
        <v>1210</v>
      </c>
      <c r="T30">
        <v>9</v>
      </c>
      <c r="U30">
        <v>1</v>
      </c>
      <c r="V30">
        <f t="shared" si="5"/>
        <v>17779</v>
      </c>
      <c r="W30" s="19">
        <f t="shared" si="6"/>
        <v>10.931169110639736</v>
      </c>
      <c r="X30" s="20">
        <f t="shared" si="7"/>
        <v>0.93116911063973618</v>
      </c>
    </row>
    <row r="31" spans="1:24" x14ac:dyDescent="0.25">
      <c r="M31">
        <v>26</v>
      </c>
      <c r="N31" s="12">
        <v>1078</v>
      </c>
      <c r="O31" s="12">
        <v>533</v>
      </c>
      <c r="P31" s="12">
        <v>545</v>
      </c>
      <c r="R31" s="16">
        <f>O$23+O$33+O$43+O$53</f>
        <v>1899</v>
      </c>
      <c r="S31" s="16">
        <f xml:space="preserve"> O$33+O$43+O$53+O$63</f>
        <v>1326</v>
      </c>
      <c r="T31">
        <v>10</v>
      </c>
      <c r="U31">
        <v>0</v>
      </c>
      <c r="V31">
        <f t="shared" si="5"/>
        <v>18990</v>
      </c>
      <c r="W31" s="19">
        <f t="shared" si="6"/>
        <v>11.675735497556026</v>
      </c>
      <c r="X31" s="20">
        <f t="shared" si="7"/>
        <v>1.6757354975560261</v>
      </c>
    </row>
    <row r="32" spans="1:24" x14ac:dyDescent="0.25">
      <c r="M32">
        <v>27</v>
      </c>
      <c r="N32" s="12">
        <v>1070</v>
      </c>
      <c r="O32" s="12">
        <v>536</v>
      </c>
      <c r="P32" s="12">
        <v>534</v>
      </c>
      <c r="R32" s="16"/>
      <c r="S32" s="16"/>
      <c r="V32">
        <f>SUM(V22:V31)</f>
        <v>162645</v>
      </c>
      <c r="W32">
        <f>SUM(W22:W31)</f>
        <v>100</v>
      </c>
      <c r="X32" s="20">
        <f>SUM(X22:X31)</f>
        <v>13.431092256140676</v>
      </c>
    </row>
    <row r="33" spans="13:24" x14ac:dyDescent="0.25">
      <c r="M33">
        <v>28</v>
      </c>
      <c r="N33" s="12">
        <v>1044</v>
      </c>
      <c r="O33" s="12">
        <v>520</v>
      </c>
      <c r="P33" s="12">
        <v>524</v>
      </c>
      <c r="R33" s="16"/>
      <c r="S33" s="16"/>
      <c r="X33" s="20">
        <f>X$32/2</f>
        <v>6.7155461280703381</v>
      </c>
    </row>
    <row r="34" spans="13:24" x14ac:dyDescent="0.25">
      <c r="M34">
        <v>29</v>
      </c>
      <c r="N34" s="12">
        <v>1012</v>
      </c>
      <c r="O34" s="12">
        <v>522</v>
      </c>
      <c r="P34" s="12">
        <v>490</v>
      </c>
      <c r="R34" s="16"/>
      <c r="S34" s="16"/>
    </row>
    <row r="35" spans="13:24" x14ac:dyDescent="0.25">
      <c r="M35">
        <v>30</v>
      </c>
      <c r="N35" s="12">
        <v>1082</v>
      </c>
      <c r="O35" s="12">
        <v>574</v>
      </c>
      <c r="P35" s="12">
        <v>508</v>
      </c>
      <c r="Q35" s="3" t="s">
        <v>162</v>
      </c>
      <c r="R35" s="15">
        <f>X50</f>
        <v>6.4484804667048943</v>
      </c>
      <c r="S35" s="16"/>
    </row>
    <row r="36" spans="13:24" x14ac:dyDescent="0.25">
      <c r="M36">
        <v>31</v>
      </c>
      <c r="N36" s="12">
        <v>913</v>
      </c>
      <c r="O36" s="12">
        <v>464</v>
      </c>
      <c r="P36" s="12">
        <v>449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807</v>
      </c>
      <c r="O37" s="12">
        <v>426</v>
      </c>
      <c r="P37" s="12">
        <v>381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756</v>
      </c>
      <c r="O38" s="12">
        <v>399</v>
      </c>
      <c r="P38" s="12">
        <v>357</v>
      </c>
      <c r="R38" s="16"/>
      <c r="S38" s="16"/>
    </row>
    <row r="39" spans="13:24" x14ac:dyDescent="0.25">
      <c r="M39">
        <v>34</v>
      </c>
      <c r="N39" s="12">
        <v>602</v>
      </c>
      <c r="O39" s="12">
        <v>313</v>
      </c>
      <c r="P39" s="12">
        <v>289</v>
      </c>
      <c r="R39" s="16">
        <f>P$24+P$34+P$44+P$54</f>
        <v>1618</v>
      </c>
      <c r="S39" s="16">
        <f xml:space="preserve"> P$34+P$44+P$54+P$64</f>
        <v>1152</v>
      </c>
      <c r="T39">
        <v>1</v>
      </c>
      <c r="U39">
        <v>9</v>
      </c>
      <c r="V39">
        <f>R39*T39+S39*U39</f>
        <v>11986</v>
      </c>
      <c r="W39" s="19">
        <f>(V39/V$49)*100</f>
        <v>7.4705193089177531</v>
      </c>
      <c r="X39" s="20">
        <f>ABS(W39-10)</f>
        <v>2.5294806910822469</v>
      </c>
    </row>
    <row r="40" spans="13:24" x14ac:dyDescent="0.25">
      <c r="M40">
        <v>35</v>
      </c>
      <c r="N40" s="12">
        <v>572</v>
      </c>
      <c r="O40" s="12">
        <v>293</v>
      </c>
      <c r="P40" s="12">
        <v>279</v>
      </c>
      <c r="R40" s="16">
        <f>P$25+P$35+P$45+P$55</f>
        <v>1819</v>
      </c>
      <c r="S40" s="16">
        <f xml:space="preserve"> P$35+P$45+P$55+P$65</f>
        <v>1378</v>
      </c>
      <c r="T40">
        <v>2</v>
      </c>
      <c r="U40">
        <v>8</v>
      </c>
      <c r="V40">
        <f t="shared" ref="V40:V48" si="8">R40*T40+S40*U40</f>
        <v>14662</v>
      </c>
      <c r="W40" s="19">
        <f t="shared" ref="W40:W48" si="9">(V40/V$49)*100</f>
        <v>9.1383909650719257</v>
      </c>
      <c r="X40" s="20">
        <f t="shared" ref="X40:X48" si="10">ABS(W40-10)</f>
        <v>0.86160903492807428</v>
      </c>
    </row>
    <row r="41" spans="13:24" x14ac:dyDescent="0.25">
      <c r="M41">
        <v>36</v>
      </c>
      <c r="N41" s="12">
        <v>538</v>
      </c>
      <c r="O41" s="12">
        <v>244</v>
      </c>
      <c r="P41" s="12">
        <v>294</v>
      </c>
      <c r="R41" s="16">
        <f>P$26+P$36+P$46+P$56</f>
        <v>1508</v>
      </c>
      <c r="S41" s="16">
        <f xml:space="preserve"> P$36+P$46+P$56+P$66</f>
        <v>945</v>
      </c>
      <c r="T41">
        <v>3</v>
      </c>
      <c r="U41">
        <v>7</v>
      </c>
      <c r="V41">
        <f t="shared" si="8"/>
        <v>11139</v>
      </c>
      <c r="W41" s="19">
        <f t="shared" si="9"/>
        <v>6.9426092593054278</v>
      </c>
      <c r="X41" s="20">
        <f t="shared" si="10"/>
        <v>3.0573907406945722</v>
      </c>
    </row>
    <row r="42" spans="13:24" x14ac:dyDescent="0.25">
      <c r="M42">
        <v>37</v>
      </c>
      <c r="N42" s="12">
        <v>540</v>
      </c>
      <c r="O42" s="12">
        <v>266</v>
      </c>
      <c r="P42" s="12">
        <v>274</v>
      </c>
      <c r="R42" s="16">
        <f>P$17+P$27+P$37+P$47</f>
        <v>2136</v>
      </c>
      <c r="S42" s="16">
        <f xml:space="preserve"> P$27+ P$37+P$47+P$57</f>
        <v>1474</v>
      </c>
      <c r="T42">
        <v>4</v>
      </c>
      <c r="U42">
        <v>6</v>
      </c>
      <c r="V42">
        <f t="shared" si="8"/>
        <v>17388</v>
      </c>
      <c r="W42" s="19">
        <f t="shared" si="9"/>
        <v>10.837426142454689</v>
      </c>
      <c r="X42" s="20">
        <f t="shared" si="10"/>
        <v>0.83742614245468872</v>
      </c>
    </row>
    <row r="43" spans="13:24" x14ac:dyDescent="0.25">
      <c r="M43">
        <v>38</v>
      </c>
      <c r="N43" s="12">
        <v>517</v>
      </c>
      <c r="O43" s="12">
        <v>280</v>
      </c>
      <c r="P43" s="12">
        <v>237</v>
      </c>
      <c r="R43" s="16">
        <f>P$18+P$28+P$38+P$48</f>
        <v>2022</v>
      </c>
      <c r="S43" s="16">
        <f xml:space="preserve"> P$28+P$38+P$48+P$58</f>
        <v>1370</v>
      </c>
      <c r="T43">
        <v>5</v>
      </c>
      <c r="U43">
        <v>5</v>
      </c>
      <c r="V43">
        <f t="shared" si="8"/>
        <v>16960</v>
      </c>
      <c r="W43" s="19">
        <f t="shared" si="9"/>
        <v>10.570666400737952</v>
      </c>
      <c r="X43" s="20">
        <f t="shared" si="10"/>
        <v>0.57066640073795227</v>
      </c>
    </row>
    <row r="44" spans="13:24" x14ac:dyDescent="0.25">
      <c r="M44">
        <v>39</v>
      </c>
      <c r="N44" s="12">
        <v>470</v>
      </c>
      <c r="O44" s="12">
        <v>233</v>
      </c>
      <c r="P44" s="12">
        <v>237</v>
      </c>
      <c r="R44" s="16">
        <f>P$19+P$29+P$39+P$49</f>
        <v>2060</v>
      </c>
      <c r="S44" s="16">
        <f xml:space="preserve"> P$29+P$39+P$49+P$59</f>
        <v>1370</v>
      </c>
      <c r="T44">
        <v>6</v>
      </c>
      <c r="U44">
        <v>4</v>
      </c>
      <c r="V44">
        <f t="shared" si="8"/>
        <v>17840</v>
      </c>
      <c r="W44" s="19">
        <f t="shared" si="9"/>
        <v>11.119144374361149</v>
      </c>
      <c r="X44" s="20">
        <f t="shared" si="10"/>
        <v>1.1191443743611487</v>
      </c>
    </row>
    <row r="45" spans="13:24" x14ac:dyDescent="0.25">
      <c r="M45">
        <v>40</v>
      </c>
      <c r="N45" s="12">
        <v>560</v>
      </c>
      <c r="O45" s="12">
        <v>252</v>
      </c>
      <c r="P45" s="12">
        <v>308</v>
      </c>
      <c r="R45" s="16">
        <f>P$20+P$30+P$40+P$50</f>
        <v>1981</v>
      </c>
      <c r="S45" s="16">
        <f xml:space="preserve"> P$30+P$40+P$50+P$60</f>
        <v>1376</v>
      </c>
      <c r="T45">
        <v>7</v>
      </c>
      <c r="U45">
        <v>3</v>
      </c>
      <c r="V45">
        <f t="shared" si="8"/>
        <v>17995</v>
      </c>
      <c r="W45" s="19">
        <f t="shared" si="9"/>
        <v>11.215751290169779</v>
      </c>
      <c r="X45" s="20">
        <f t="shared" si="10"/>
        <v>1.2157512901697789</v>
      </c>
    </row>
    <row r="46" spans="13:24" x14ac:dyDescent="0.25">
      <c r="M46">
        <v>41</v>
      </c>
      <c r="N46" s="12">
        <v>439</v>
      </c>
      <c r="O46" s="12">
        <v>203</v>
      </c>
      <c r="P46" s="12">
        <v>236</v>
      </c>
      <c r="R46" s="16">
        <f>P$21+P$31+P$41+P$51</f>
        <v>1839</v>
      </c>
      <c r="S46" s="16">
        <f xml:space="preserve"> P$31+P$41+P$51+P$61</f>
        <v>1240</v>
      </c>
      <c r="T46">
        <v>8</v>
      </c>
      <c r="U46">
        <v>2</v>
      </c>
      <c r="V46">
        <f t="shared" si="8"/>
        <v>17192</v>
      </c>
      <c r="W46" s="19">
        <f t="shared" si="9"/>
        <v>10.715265139238612</v>
      </c>
      <c r="X46" s="20">
        <f t="shared" si="10"/>
        <v>0.71526513923861224</v>
      </c>
    </row>
    <row r="47" spans="13:24" x14ac:dyDescent="0.25">
      <c r="M47">
        <v>42</v>
      </c>
      <c r="N47" s="12">
        <v>494</v>
      </c>
      <c r="O47" s="12">
        <v>248</v>
      </c>
      <c r="P47" s="12">
        <v>246</v>
      </c>
      <c r="R47" s="16">
        <f>P$22+P$32+P$42+P$52</f>
        <v>1789</v>
      </c>
      <c r="S47" s="16">
        <f xml:space="preserve"> P$32+P$42+P$52+P$62</f>
        <v>1191</v>
      </c>
      <c r="T47">
        <v>9</v>
      </c>
      <c r="U47">
        <v>1</v>
      </c>
      <c r="V47">
        <f t="shared" si="8"/>
        <v>17292</v>
      </c>
      <c r="W47" s="19">
        <f t="shared" si="9"/>
        <v>10.777592181695795</v>
      </c>
      <c r="X47" s="20">
        <f t="shared" si="10"/>
        <v>0.77759218169579469</v>
      </c>
    </row>
    <row r="48" spans="13:24" x14ac:dyDescent="0.25">
      <c r="M48">
        <v>43</v>
      </c>
      <c r="N48" s="12">
        <v>453</v>
      </c>
      <c r="O48" s="12">
        <v>229</v>
      </c>
      <c r="P48" s="12">
        <v>224</v>
      </c>
      <c r="R48" s="16">
        <f>P$23+P$33+P$43+P$53</f>
        <v>1799</v>
      </c>
      <c r="S48" s="16">
        <f xml:space="preserve"> P$33+P$43+P$53+P$63</f>
        <v>1197</v>
      </c>
      <c r="T48">
        <v>10</v>
      </c>
      <c r="U48">
        <v>0</v>
      </c>
      <c r="V48">
        <f t="shared" si="8"/>
        <v>17990</v>
      </c>
      <c r="W48" s="19">
        <f t="shared" si="9"/>
        <v>11.21263493804692</v>
      </c>
      <c r="X48" s="20">
        <f t="shared" si="10"/>
        <v>1.2126349380469197</v>
      </c>
    </row>
    <row r="49" spans="13:24" x14ac:dyDescent="0.25">
      <c r="M49">
        <v>44</v>
      </c>
      <c r="N49" s="12">
        <v>472</v>
      </c>
      <c r="O49" s="12">
        <v>238</v>
      </c>
      <c r="P49" s="12">
        <v>234</v>
      </c>
      <c r="R49" s="16"/>
      <c r="S49" s="16"/>
      <c r="V49">
        <f>SUM(V39:V48)</f>
        <v>160444</v>
      </c>
      <c r="W49">
        <f>SUM(W39:W48)</f>
        <v>100</v>
      </c>
      <c r="X49" s="20">
        <f>SUM(X39:X48)</f>
        <v>12.896960933409789</v>
      </c>
    </row>
    <row r="50" spans="13:24" x14ac:dyDescent="0.25">
      <c r="M50">
        <v>45</v>
      </c>
      <c r="N50" s="12">
        <v>534</v>
      </c>
      <c r="O50" s="12">
        <v>262</v>
      </c>
      <c r="P50" s="12">
        <v>272</v>
      </c>
      <c r="R50" s="16"/>
      <c r="S50" s="16"/>
      <c r="X50" s="20">
        <f>X$49/2</f>
        <v>6.4484804667048943</v>
      </c>
    </row>
    <row r="51" spans="13:24" x14ac:dyDescent="0.25">
      <c r="M51">
        <v>46</v>
      </c>
      <c r="N51" s="12">
        <v>441</v>
      </c>
      <c r="O51" s="12">
        <v>209</v>
      </c>
      <c r="P51" s="12">
        <v>232</v>
      </c>
      <c r="R51" s="16"/>
      <c r="S51" s="16"/>
    </row>
    <row r="52" spans="13:24" x14ac:dyDescent="0.25">
      <c r="M52">
        <v>47</v>
      </c>
      <c r="N52" s="12">
        <v>449</v>
      </c>
      <c r="O52" s="12">
        <v>234</v>
      </c>
      <c r="P52" s="12">
        <v>215</v>
      </c>
      <c r="R52" s="16"/>
      <c r="S52" s="16"/>
    </row>
    <row r="53" spans="13:24" x14ac:dyDescent="0.25">
      <c r="M53">
        <v>48</v>
      </c>
      <c r="N53" s="12">
        <v>526</v>
      </c>
      <c r="O53" s="12">
        <v>291</v>
      </c>
      <c r="P53" s="12">
        <v>235</v>
      </c>
      <c r="R53" s="16"/>
      <c r="S53" s="16"/>
    </row>
    <row r="54" spans="13:24" x14ac:dyDescent="0.25">
      <c r="M54">
        <v>49</v>
      </c>
      <c r="N54" s="12">
        <v>457</v>
      </c>
      <c r="O54" s="12">
        <v>230</v>
      </c>
      <c r="P54" s="12">
        <v>227</v>
      </c>
      <c r="R54" s="16"/>
      <c r="S54" s="16"/>
    </row>
    <row r="55" spans="13:24" x14ac:dyDescent="0.25">
      <c r="M55">
        <v>50</v>
      </c>
      <c r="N55" s="12">
        <v>542</v>
      </c>
      <c r="O55" s="12">
        <v>260</v>
      </c>
      <c r="P55" s="12">
        <v>282</v>
      </c>
      <c r="R55" s="16"/>
      <c r="S55" s="16"/>
    </row>
    <row r="56" spans="13:24" x14ac:dyDescent="0.25">
      <c r="M56">
        <v>51</v>
      </c>
      <c r="N56" s="12">
        <v>314</v>
      </c>
      <c r="O56" s="12">
        <v>167</v>
      </c>
      <c r="P56" s="12">
        <v>147</v>
      </c>
      <c r="R56" s="16"/>
      <c r="S56" s="16"/>
    </row>
    <row r="57" spans="13:24" x14ac:dyDescent="0.25">
      <c r="M57">
        <v>52</v>
      </c>
      <c r="N57" s="12">
        <v>394</v>
      </c>
      <c r="O57" s="12">
        <v>197</v>
      </c>
      <c r="P57" s="12">
        <v>197</v>
      </c>
      <c r="R57" s="16"/>
      <c r="S57" s="16"/>
    </row>
    <row r="58" spans="13:24" x14ac:dyDescent="0.25">
      <c r="M58">
        <v>53</v>
      </c>
      <c r="N58" s="12">
        <v>371</v>
      </c>
      <c r="O58" s="12">
        <v>173</v>
      </c>
      <c r="P58" s="12">
        <v>198</v>
      </c>
      <c r="R58" s="16"/>
      <c r="S58" s="16"/>
    </row>
    <row r="59" spans="13:24" x14ac:dyDescent="0.25">
      <c r="M59">
        <v>54</v>
      </c>
      <c r="N59" s="12">
        <v>365</v>
      </c>
      <c r="O59" s="12">
        <v>181</v>
      </c>
      <c r="P59" s="12">
        <v>184</v>
      </c>
      <c r="R59" s="16"/>
      <c r="S59" s="16"/>
    </row>
    <row r="60" spans="13:24" x14ac:dyDescent="0.25">
      <c r="M60">
        <v>55</v>
      </c>
      <c r="N60" s="12">
        <v>337</v>
      </c>
      <c r="O60" s="12">
        <v>157</v>
      </c>
      <c r="P60" s="12">
        <v>180</v>
      </c>
      <c r="R60" s="16"/>
      <c r="S60" s="16"/>
    </row>
    <row r="61" spans="13:24" x14ac:dyDescent="0.25">
      <c r="M61">
        <v>56</v>
      </c>
      <c r="N61" s="12">
        <v>316</v>
      </c>
      <c r="O61" s="12">
        <v>147</v>
      </c>
      <c r="P61" s="12">
        <v>169</v>
      </c>
      <c r="R61" s="16"/>
      <c r="S61" s="16"/>
    </row>
    <row r="62" spans="13:24" x14ac:dyDescent="0.25">
      <c r="M62">
        <v>57</v>
      </c>
      <c r="N62" s="12">
        <v>342</v>
      </c>
      <c r="O62" s="12">
        <v>174</v>
      </c>
      <c r="P62" s="12">
        <v>168</v>
      </c>
      <c r="R62" s="16"/>
      <c r="S62" s="16"/>
    </row>
    <row r="63" spans="13:24" x14ac:dyDescent="0.25">
      <c r="M63">
        <v>58</v>
      </c>
      <c r="N63" s="12">
        <v>436</v>
      </c>
      <c r="O63" s="12">
        <v>235</v>
      </c>
      <c r="P63" s="12">
        <v>201</v>
      </c>
      <c r="R63" s="16"/>
      <c r="S63" s="16"/>
    </row>
    <row r="64" spans="13:24" x14ac:dyDescent="0.25">
      <c r="M64">
        <v>59</v>
      </c>
      <c r="N64" s="12">
        <v>390</v>
      </c>
      <c r="O64" s="12">
        <v>192</v>
      </c>
      <c r="P64" s="12">
        <v>198</v>
      </c>
      <c r="R64" s="16"/>
      <c r="S64" s="16"/>
    </row>
    <row r="65" spans="13:19" x14ac:dyDescent="0.25">
      <c r="M65">
        <v>60</v>
      </c>
      <c r="N65" s="12">
        <v>515</v>
      </c>
      <c r="O65" s="12">
        <v>235</v>
      </c>
      <c r="P65" s="12">
        <v>280</v>
      </c>
      <c r="R65" s="16"/>
      <c r="S65" s="16"/>
    </row>
    <row r="66" spans="13:19" x14ac:dyDescent="0.25">
      <c r="M66">
        <v>61</v>
      </c>
      <c r="N66" s="12">
        <v>280</v>
      </c>
      <c r="O66" s="12">
        <v>167</v>
      </c>
      <c r="P66" s="12">
        <v>113</v>
      </c>
      <c r="R66" s="16"/>
      <c r="S66" s="16"/>
    </row>
    <row r="67" spans="13:19" x14ac:dyDescent="0.25">
      <c r="M67">
        <v>62</v>
      </c>
      <c r="N67" s="12">
        <v>265</v>
      </c>
      <c r="O67" s="12">
        <v>137</v>
      </c>
      <c r="P67" s="12">
        <v>128</v>
      </c>
      <c r="R67" s="16"/>
      <c r="S67" s="16"/>
    </row>
    <row r="68" spans="13:19" x14ac:dyDescent="0.25">
      <c r="M68">
        <v>63</v>
      </c>
      <c r="N68" s="12">
        <v>246</v>
      </c>
      <c r="O68" s="12">
        <v>127</v>
      </c>
      <c r="P68" s="12">
        <v>119</v>
      </c>
      <c r="R68" s="16"/>
      <c r="S68" s="16"/>
    </row>
    <row r="69" spans="13:19" x14ac:dyDescent="0.25">
      <c r="M69">
        <v>64</v>
      </c>
      <c r="N69" s="12">
        <v>262</v>
      </c>
      <c r="O69" s="12">
        <v>143</v>
      </c>
      <c r="P69" s="12">
        <v>119</v>
      </c>
      <c r="R69" s="16"/>
      <c r="S69" s="16"/>
    </row>
    <row r="70" spans="13:19" x14ac:dyDescent="0.25">
      <c r="M70">
        <v>65</v>
      </c>
      <c r="N70" s="12">
        <v>270</v>
      </c>
      <c r="O70" s="12">
        <v>154</v>
      </c>
      <c r="P70" s="12">
        <v>116</v>
      </c>
      <c r="R70" s="16"/>
      <c r="S70" s="16"/>
    </row>
    <row r="71" spans="13:19" x14ac:dyDescent="0.25">
      <c r="M71">
        <v>66</v>
      </c>
      <c r="N71" s="12">
        <v>177</v>
      </c>
      <c r="O71" s="12">
        <v>92</v>
      </c>
      <c r="P71" s="12">
        <v>85</v>
      </c>
      <c r="R71" s="16"/>
      <c r="S71" s="16"/>
    </row>
    <row r="72" spans="13:19" x14ac:dyDescent="0.25">
      <c r="M72">
        <v>67</v>
      </c>
      <c r="N72" s="12">
        <v>188</v>
      </c>
      <c r="O72" s="12">
        <v>82</v>
      </c>
      <c r="P72" s="12">
        <v>106</v>
      </c>
      <c r="R72" s="16"/>
      <c r="S72" s="16"/>
    </row>
    <row r="73" spans="13:19" x14ac:dyDescent="0.25">
      <c r="M73">
        <v>68</v>
      </c>
      <c r="N73" s="12">
        <v>230</v>
      </c>
      <c r="O73" s="12">
        <v>115</v>
      </c>
      <c r="P73" s="12">
        <v>115</v>
      </c>
      <c r="R73" s="16"/>
      <c r="S73" s="16"/>
    </row>
    <row r="74" spans="13:19" x14ac:dyDescent="0.25">
      <c r="M74" s="18">
        <v>69</v>
      </c>
      <c r="N74" s="12">
        <v>222</v>
      </c>
      <c r="O74" s="12">
        <v>121</v>
      </c>
      <c r="P74" s="12">
        <v>101</v>
      </c>
      <c r="R74" s="16"/>
      <c r="S74" s="16"/>
    </row>
    <row r="75" spans="13:19" x14ac:dyDescent="0.25">
      <c r="M75">
        <v>70</v>
      </c>
      <c r="N75" s="12">
        <v>288</v>
      </c>
      <c r="O75" s="12">
        <v>138</v>
      </c>
      <c r="P75" s="12">
        <v>150</v>
      </c>
      <c r="R75" s="16"/>
      <c r="S75" s="16"/>
    </row>
    <row r="76" spans="13:19" x14ac:dyDescent="0.25">
      <c r="M76">
        <v>71</v>
      </c>
      <c r="N76" s="12">
        <v>100</v>
      </c>
      <c r="O76" s="12">
        <v>50</v>
      </c>
      <c r="P76" s="12">
        <v>50</v>
      </c>
      <c r="R76" s="16"/>
      <c r="S76" s="16"/>
    </row>
    <row r="77" spans="13:19" x14ac:dyDescent="0.25">
      <c r="M77">
        <v>72</v>
      </c>
      <c r="N77" s="12">
        <v>99</v>
      </c>
      <c r="O77" s="12">
        <v>43</v>
      </c>
      <c r="P77" s="12">
        <v>56</v>
      </c>
      <c r="R77" s="16"/>
      <c r="S77" s="16"/>
    </row>
    <row r="78" spans="13:19" x14ac:dyDescent="0.25">
      <c r="M78">
        <v>73</v>
      </c>
      <c r="N78" s="12">
        <v>111</v>
      </c>
      <c r="O78" s="12">
        <v>62</v>
      </c>
      <c r="P78" s="12">
        <v>49</v>
      </c>
      <c r="R78" s="16"/>
      <c r="S78" s="16"/>
    </row>
    <row r="79" spans="13:19" x14ac:dyDescent="0.25">
      <c r="M79">
        <v>74</v>
      </c>
      <c r="N79" s="12">
        <v>72</v>
      </c>
      <c r="O79" s="12">
        <v>32</v>
      </c>
      <c r="P79" s="12">
        <v>40</v>
      </c>
      <c r="R79" s="16"/>
      <c r="S79" s="16"/>
    </row>
    <row r="80" spans="13:19" x14ac:dyDescent="0.25">
      <c r="M80">
        <v>75</v>
      </c>
      <c r="N80" s="12">
        <v>99</v>
      </c>
      <c r="O80" s="12">
        <v>46</v>
      </c>
      <c r="P80" s="12">
        <v>53</v>
      </c>
      <c r="R80" s="16"/>
      <c r="S80" s="16"/>
    </row>
    <row r="81" spans="13:19" x14ac:dyDescent="0.25">
      <c r="M81">
        <v>76</v>
      </c>
      <c r="N81" s="12">
        <v>85</v>
      </c>
      <c r="O81" s="12">
        <v>42</v>
      </c>
      <c r="P81" s="12">
        <v>43</v>
      </c>
      <c r="R81" s="16"/>
      <c r="S81" s="16"/>
    </row>
    <row r="82" spans="13:19" x14ac:dyDescent="0.25">
      <c r="M82">
        <v>77</v>
      </c>
      <c r="N82" s="12">
        <v>92</v>
      </c>
      <c r="O82" s="12">
        <v>55</v>
      </c>
      <c r="P82" s="12">
        <v>37</v>
      </c>
      <c r="R82" s="16"/>
      <c r="S82" s="16"/>
    </row>
    <row r="83" spans="13:19" x14ac:dyDescent="0.25">
      <c r="M83">
        <v>78</v>
      </c>
      <c r="N83" s="12">
        <v>82</v>
      </c>
      <c r="O83" s="12">
        <v>45</v>
      </c>
      <c r="P83" s="12">
        <v>37</v>
      </c>
      <c r="R83" s="16"/>
      <c r="S83" s="16"/>
    </row>
    <row r="84" spans="13:19" x14ac:dyDescent="0.25">
      <c r="M84">
        <v>79</v>
      </c>
      <c r="N84" s="12">
        <v>89</v>
      </c>
      <c r="O84" s="12">
        <v>50</v>
      </c>
      <c r="P84" s="12">
        <v>39</v>
      </c>
      <c r="R84" s="16"/>
      <c r="S84" s="16"/>
    </row>
    <row r="85" spans="13:19" x14ac:dyDescent="0.25">
      <c r="M85">
        <v>80</v>
      </c>
      <c r="N85" s="12">
        <v>120</v>
      </c>
      <c r="O85" s="12">
        <v>51</v>
      </c>
      <c r="P85" s="12">
        <v>69</v>
      </c>
      <c r="R85" s="16"/>
      <c r="S85" s="16"/>
    </row>
    <row r="86" spans="13:19" x14ac:dyDescent="0.25">
      <c r="M86">
        <v>81</v>
      </c>
      <c r="N86" s="12">
        <v>25</v>
      </c>
      <c r="O86" s="12">
        <v>15</v>
      </c>
      <c r="P86" s="12">
        <v>10</v>
      </c>
      <c r="R86" s="16"/>
      <c r="S86" s="16"/>
    </row>
    <row r="87" spans="13:19" x14ac:dyDescent="0.25">
      <c r="M87">
        <v>82</v>
      </c>
      <c r="N87" s="12">
        <v>31</v>
      </c>
      <c r="O87" s="12">
        <v>17</v>
      </c>
      <c r="P87" s="12">
        <v>14</v>
      </c>
      <c r="R87" s="16"/>
      <c r="S87" s="16"/>
    </row>
    <row r="88" spans="13:19" x14ac:dyDescent="0.25">
      <c r="M88">
        <v>83</v>
      </c>
      <c r="N88" s="12">
        <v>25</v>
      </c>
      <c r="O88" s="12">
        <v>7</v>
      </c>
      <c r="P88" s="12">
        <v>18</v>
      </c>
      <c r="R88" s="16"/>
      <c r="S88" s="16"/>
    </row>
    <row r="89" spans="13:19" x14ac:dyDescent="0.25">
      <c r="M89">
        <v>84</v>
      </c>
      <c r="N89" s="12">
        <v>17</v>
      </c>
      <c r="O89" s="12">
        <v>7</v>
      </c>
      <c r="P89" s="12">
        <v>10</v>
      </c>
      <c r="R89" s="16"/>
      <c r="S89" s="16"/>
    </row>
    <row r="90" spans="13:19" x14ac:dyDescent="0.25">
      <c r="M90">
        <v>85</v>
      </c>
      <c r="N90" s="12">
        <v>25</v>
      </c>
      <c r="O90" s="12">
        <v>14</v>
      </c>
      <c r="P90" s="12">
        <v>11</v>
      </c>
      <c r="R90" s="16"/>
      <c r="S90" s="16"/>
    </row>
    <row r="91" spans="13:19" x14ac:dyDescent="0.25">
      <c r="M91">
        <v>86</v>
      </c>
      <c r="N91" s="12">
        <v>18</v>
      </c>
      <c r="O91" s="12">
        <v>7</v>
      </c>
      <c r="P91" s="12">
        <v>11</v>
      </c>
      <c r="R91" s="16"/>
      <c r="S91" s="16"/>
    </row>
    <row r="92" spans="13:19" x14ac:dyDescent="0.25">
      <c r="M92">
        <v>87</v>
      </c>
      <c r="N92" s="12">
        <v>16</v>
      </c>
      <c r="O92" s="12">
        <v>12</v>
      </c>
      <c r="P92" s="12">
        <v>4</v>
      </c>
      <c r="R92" s="16"/>
      <c r="S92" s="16"/>
    </row>
    <row r="93" spans="13:19" x14ac:dyDescent="0.25">
      <c r="M93">
        <v>88</v>
      </c>
      <c r="N93" s="12">
        <v>5</v>
      </c>
      <c r="O93" s="12">
        <v>3</v>
      </c>
      <c r="P93" s="12">
        <v>2</v>
      </c>
      <c r="R93" s="16"/>
      <c r="S93" s="16"/>
    </row>
    <row r="94" spans="13:19" x14ac:dyDescent="0.25">
      <c r="M94">
        <v>89</v>
      </c>
      <c r="N94" s="12">
        <v>8</v>
      </c>
      <c r="O94" s="12">
        <v>4</v>
      </c>
      <c r="P94" s="12">
        <v>4</v>
      </c>
      <c r="R94" s="16"/>
      <c r="S94" s="16"/>
    </row>
    <row r="95" spans="13:19" x14ac:dyDescent="0.25">
      <c r="M95">
        <v>90</v>
      </c>
      <c r="N95" s="12">
        <v>24</v>
      </c>
      <c r="O95" s="12">
        <v>12</v>
      </c>
      <c r="P95" s="12">
        <v>12</v>
      </c>
      <c r="R95" s="16"/>
      <c r="S95" s="16"/>
    </row>
    <row r="96" spans="13:19" x14ac:dyDescent="0.25">
      <c r="M96">
        <v>91</v>
      </c>
      <c r="N96" s="12">
        <v>2</v>
      </c>
      <c r="O96" s="12">
        <v>0</v>
      </c>
      <c r="P96" s="12">
        <v>2</v>
      </c>
      <c r="R96" s="16"/>
      <c r="S96" s="16"/>
    </row>
    <row r="97" spans="13:19" x14ac:dyDescent="0.25">
      <c r="M97">
        <v>92</v>
      </c>
      <c r="N97" s="12">
        <v>8</v>
      </c>
      <c r="O97" s="12">
        <v>4</v>
      </c>
      <c r="P97" s="12">
        <v>4</v>
      </c>
      <c r="R97" s="16"/>
      <c r="S97" s="16"/>
    </row>
    <row r="98" spans="13:19" x14ac:dyDescent="0.25">
      <c r="M98">
        <v>93</v>
      </c>
      <c r="N98" s="12">
        <v>2</v>
      </c>
      <c r="O98" s="12">
        <v>1</v>
      </c>
      <c r="P98" s="12">
        <v>1</v>
      </c>
      <c r="R98" s="16"/>
      <c r="S98" s="16"/>
    </row>
    <row r="99" spans="13:19" x14ac:dyDescent="0.25">
      <c r="M99">
        <v>94</v>
      </c>
      <c r="N99" s="12">
        <v>5</v>
      </c>
      <c r="O99" s="12">
        <v>2</v>
      </c>
      <c r="P99" s="12">
        <v>3</v>
      </c>
      <c r="R99" s="16"/>
      <c r="S99" s="16"/>
    </row>
    <row r="100" spans="13:19" x14ac:dyDescent="0.25">
      <c r="M100">
        <v>95</v>
      </c>
      <c r="N100" s="12">
        <v>3</v>
      </c>
      <c r="O100" s="12">
        <v>0</v>
      </c>
      <c r="P100" s="12">
        <v>3</v>
      </c>
      <c r="R100" s="16"/>
      <c r="S100" s="16"/>
    </row>
    <row r="101" spans="13:19" x14ac:dyDescent="0.25">
      <c r="M101">
        <v>96</v>
      </c>
      <c r="N101" s="12">
        <v>1</v>
      </c>
      <c r="O101" s="12">
        <v>0</v>
      </c>
      <c r="P101" s="12">
        <v>1</v>
      </c>
      <c r="R101" s="16"/>
      <c r="S101" s="16"/>
    </row>
    <row r="102" spans="13:19" x14ac:dyDescent="0.25">
      <c r="M102">
        <v>97</v>
      </c>
      <c r="N102" s="12">
        <v>3</v>
      </c>
      <c r="O102" s="12">
        <v>1</v>
      </c>
      <c r="P102" s="12">
        <v>2</v>
      </c>
      <c r="R102" s="16"/>
      <c r="S102" s="16"/>
    </row>
    <row r="103" spans="13:19" x14ac:dyDescent="0.25">
      <c r="M103" t="s">
        <v>165</v>
      </c>
      <c r="N103">
        <v>50</v>
      </c>
      <c r="O103">
        <v>26</v>
      </c>
      <c r="P103">
        <v>24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2"/>
  <sheetViews>
    <sheetView workbookViewId="0">
      <selection activeCell="A12" sqref="A12"/>
    </sheetView>
  </sheetViews>
  <sheetFormatPr defaultRowHeight="13.2" x14ac:dyDescent="0.25"/>
  <sheetData>
    <row r="1" spans="1:24" x14ac:dyDescent="0.25">
      <c r="A1" t="s">
        <v>319</v>
      </c>
      <c r="I1" s="1"/>
      <c r="J1" s="1"/>
      <c r="K1" s="1"/>
      <c r="M1" t="s">
        <v>322</v>
      </c>
      <c r="N1" s="12"/>
      <c r="O1" s="12"/>
      <c r="P1" s="12"/>
      <c r="Q1" s="14" t="s">
        <v>1</v>
      </c>
      <c r="R1" s="15">
        <f>X16</f>
        <v>8.2351282774175338</v>
      </c>
      <c r="S1" s="21" t="s">
        <v>125</v>
      </c>
      <c r="T1" s="22"/>
      <c r="U1" s="22"/>
    </row>
    <row r="2" spans="1:24" x14ac:dyDescent="0.25">
      <c r="A2" t="s">
        <v>320</v>
      </c>
      <c r="B2" t="s">
        <v>1</v>
      </c>
      <c r="E2" t="s">
        <v>313</v>
      </c>
      <c r="I2" s="1"/>
      <c r="J2" s="1"/>
      <c r="K2" s="1"/>
      <c r="M2" t="s">
        <v>323</v>
      </c>
      <c r="N2" s="12" t="s">
        <v>1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259</v>
      </c>
      <c r="D3" t="s">
        <v>260</v>
      </c>
      <c r="E3" t="s">
        <v>1</v>
      </c>
      <c r="F3" t="s">
        <v>259</v>
      </c>
      <c r="G3" t="s">
        <v>260</v>
      </c>
      <c r="I3" s="1"/>
      <c r="J3" s="1"/>
      <c r="K3" s="1"/>
      <c r="N3" s="12" t="s">
        <v>1</v>
      </c>
      <c r="O3" s="12" t="s">
        <v>259</v>
      </c>
      <c r="P3" s="12" t="s">
        <v>260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I4" s="1"/>
      <c r="J4" s="1"/>
      <c r="K4" s="1"/>
      <c r="M4" s="18" t="s">
        <v>36</v>
      </c>
      <c r="N4" s="12">
        <v>105506</v>
      </c>
      <c r="O4" s="12">
        <v>53923</v>
      </c>
      <c r="P4" s="12">
        <v>51583</v>
      </c>
      <c r="R4" s="16"/>
      <c r="S4" s="16"/>
    </row>
    <row r="5" spans="1:24" x14ac:dyDescent="0.25">
      <c r="A5" t="s">
        <v>36</v>
      </c>
      <c r="B5">
        <v>105506</v>
      </c>
      <c r="C5">
        <v>53923</v>
      </c>
      <c r="D5">
        <v>51583</v>
      </c>
      <c r="E5">
        <v>68537</v>
      </c>
      <c r="F5">
        <v>36199</v>
      </c>
      <c r="G5">
        <v>32338</v>
      </c>
      <c r="I5" s="1"/>
      <c r="J5" s="1"/>
      <c r="K5" s="1"/>
      <c r="M5">
        <v>0</v>
      </c>
      <c r="N5" s="12">
        <v>3150</v>
      </c>
      <c r="O5" s="12">
        <v>1645</v>
      </c>
      <c r="P5" s="12">
        <v>1505</v>
      </c>
      <c r="R5" s="16">
        <f>N$24+N$34+N$44+N$54</f>
        <v>5079</v>
      </c>
      <c r="S5" s="16">
        <f xml:space="preserve"> N$34+N$44+N$54+N$64</f>
        <v>3460</v>
      </c>
      <c r="T5">
        <v>1</v>
      </c>
      <c r="U5">
        <v>9</v>
      </c>
      <c r="V5">
        <f>R5*T5+S5*U5</f>
        <v>36219</v>
      </c>
      <c r="W5" s="19">
        <f>(V5/V$15)*100</f>
        <v>7.1909608198954089</v>
      </c>
      <c r="X5" s="20">
        <f>ABS(W5-10)</f>
        <v>2.8090391801045911</v>
      </c>
    </row>
    <row r="6" spans="1:24" x14ac:dyDescent="0.25">
      <c r="A6" t="s">
        <v>321</v>
      </c>
      <c r="B6">
        <v>15854</v>
      </c>
      <c r="C6">
        <v>8211</v>
      </c>
      <c r="D6">
        <v>7643</v>
      </c>
      <c r="E6">
        <v>15854</v>
      </c>
      <c r="F6">
        <v>8211</v>
      </c>
      <c r="G6">
        <v>7643</v>
      </c>
      <c r="I6" s="1"/>
      <c r="J6" s="1"/>
      <c r="K6" s="1"/>
      <c r="M6">
        <v>1</v>
      </c>
      <c r="N6" s="12">
        <v>3180</v>
      </c>
      <c r="O6" s="12">
        <v>1656</v>
      </c>
      <c r="P6" s="12">
        <v>1524</v>
      </c>
      <c r="R6" s="16">
        <f>N$25+N$35+N$45+N$55</f>
        <v>5071</v>
      </c>
      <c r="S6" s="16">
        <f xml:space="preserve"> N$35+N$45+N$55+N$65</f>
        <v>3433</v>
      </c>
      <c r="T6">
        <v>2</v>
      </c>
      <c r="U6">
        <v>8</v>
      </c>
      <c r="V6">
        <f t="shared" ref="V6:V14" si="0">R6*T6+S6*U6</f>
        <v>37606</v>
      </c>
      <c r="W6" s="19">
        <f t="shared" ref="W6:W14" si="1">(V6/V$15)*100</f>
        <v>7.466337353129207</v>
      </c>
      <c r="X6" s="20">
        <f t="shared" ref="X6:X14" si="2">ABS(W6-10)</f>
        <v>2.533662646870793</v>
      </c>
    </row>
    <row r="7" spans="1:24" x14ac:dyDescent="0.25">
      <c r="A7" t="s">
        <v>261</v>
      </c>
      <c r="B7">
        <v>15330</v>
      </c>
      <c r="C7">
        <v>8051</v>
      </c>
      <c r="D7">
        <v>7279</v>
      </c>
      <c r="E7">
        <v>15330</v>
      </c>
      <c r="F7">
        <v>8051</v>
      </c>
      <c r="G7">
        <v>7279</v>
      </c>
      <c r="H7" s="2"/>
      <c r="I7" s="1"/>
      <c r="J7" s="1"/>
      <c r="K7" s="1"/>
      <c r="M7">
        <v>2</v>
      </c>
      <c r="N7" s="12">
        <v>3283</v>
      </c>
      <c r="O7" s="12">
        <v>1675</v>
      </c>
      <c r="P7" s="12">
        <v>1608</v>
      </c>
      <c r="R7" s="16">
        <f>N$26+N$36+N$46+N$56</f>
        <v>4562</v>
      </c>
      <c r="S7" s="16">
        <f xml:space="preserve"> N$36+N$46+N$56+N$66</f>
        <v>3159</v>
      </c>
      <c r="T7">
        <v>3</v>
      </c>
      <c r="U7">
        <v>7</v>
      </c>
      <c r="V7">
        <f t="shared" si="0"/>
        <v>35799</v>
      </c>
      <c r="W7" s="19">
        <f t="shared" si="1"/>
        <v>7.1075735495578494</v>
      </c>
      <c r="X7" s="20">
        <f t="shared" si="2"/>
        <v>2.8924264504421506</v>
      </c>
    </row>
    <row r="8" spans="1:24" x14ac:dyDescent="0.25">
      <c r="A8" s="3" t="s">
        <v>104</v>
      </c>
      <c r="B8" s="3">
        <v>14749</v>
      </c>
      <c r="C8" s="3">
        <v>7534</v>
      </c>
      <c r="D8" s="3">
        <v>7215</v>
      </c>
      <c r="E8" s="4">
        <v>14749</v>
      </c>
      <c r="F8" s="4">
        <v>7534</v>
      </c>
      <c r="G8" s="4">
        <v>7215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3065</v>
      </c>
      <c r="O8" s="12">
        <v>1580</v>
      </c>
      <c r="P8" s="12">
        <v>1485</v>
      </c>
      <c r="R8" s="16">
        <f>N$17+N$27+N$37+N$47</f>
        <v>7088</v>
      </c>
      <c r="S8" s="16">
        <f xml:space="preserve"> N$27+ N$37+N$47+N$57</f>
        <v>4584</v>
      </c>
      <c r="T8">
        <v>4</v>
      </c>
      <c r="U8">
        <v>6</v>
      </c>
      <c r="V8">
        <f t="shared" si="0"/>
        <v>55856</v>
      </c>
      <c r="W8" s="19">
        <f t="shared" si="1"/>
        <v>11.089712790416023</v>
      </c>
      <c r="X8" s="20">
        <f t="shared" si="2"/>
        <v>1.0897127904160229</v>
      </c>
    </row>
    <row r="9" spans="1:24" x14ac:dyDescent="0.25">
      <c r="A9" s="3" t="s">
        <v>105</v>
      </c>
      <c r="B9" s="3">
        <v>12251</v>
      </c>
      <c r="C9" s="3">
        <v>6431</v>
      </c>
      <c r="D9" s="3">
        <v>5820</v>
      </c>
      <c r="E9" s="4">
        <v>11388</v>
      </c>
      <c r="F9" s="4">
        <v>6164</v>
      </c>
      <c r="G9" s="4">
        <v>5224</v>
      </c>
      <c r="H9" s="5"/>
      <c r="I9" s="6">
        <f t="shared" si="3"/>
        <v>92.955677087584689</v>
      </c>
      <c r="J9" s="6">
        <f t="shared" si="3"/>
        <v>95.84823511118023</v>
      </c>
      <c r="K9" s="6">
        <f t="shared" si="3"/>
        <v>89.759450171821314</v>
      </c>
      <c r="M9">
        <v>4</v>
      </c>
      <c r="N9" s="12">
        <v>3176</v>
      </c>
      <c r="O9" s="12">
        <v>1655</v>
      </c>
      <c r="P9" s="12">
        <v>1521</v>
      </c>
      <c r="R9" s="16">
        <f>N$18+N$28+N$38+N$48</f>
        <v>6569</v>
      </c>
      <c r="S9" s="16">
        <f xml:space="preserve"> N$28+N$38+N$48+N$58</f>
        <v>4128</v>
      </c>
      <c r="T9">
        <v>5</v>
      </c>
      <c r="U9">
        <v>5</v>
      </c>
      <c r="V9">
        <f t="shared" si="0"/>
        <v>53485</v>
      </c>
      <c r="W9" s="19">
        <f t="shared" si="1"/>
        <v>10.618971795248514</v>
      </c>
      <c r="X9" s="20">
        <f t="shared" si="2"/>
        <v>0.61897179524851431</v>
      </c>
    </row>
    <row r="10" spans="1:24" x14ac:dyDescent="0.25">
      <c r="A10" s="3" t="s">
        <v>106</v>
      </c>
      <c r="B10" s="3">
        <v>8828</v>
      </c>
      <c r="C10" s="3">
        <v>4321</v>
      </c>
      <c r="D10" s="3">
        <v>4507</v>
      </c>
      <c r="E10" s="4">
        <v>5620</v>
      </c>
      <c r="F10" s="4">
        <v>3071</v>
      </c>
      <c r="G10" s="4">
        <v>2549</v>
      </c>
      <c r="H10" s="5"/>
      <c r="I10" s="6">
        <f t="shared" si="3"/>
        <v>63.661078386950607</v>
      </c>
      <c r="J10" s="6">
        <f t="shared" si="3"/>
        <v>71.071511224253641</v>
      </c>
      <c r="K10" s="6">
        <f t="shared" si="3"/>
        <v>56.556467716884853</v>
      </c>
      <c r="M10">
        <v>5</v>
      </c>
      <c r="N10" s="12">
        <v>3147</v>
      </c>
      <c r="O10" s="12">
        <v>1591</v>
      </c>
      <c r="P10" s="12">
        <v>1556</v>
      </c>
      <c r="R10" s="16">
        <f>N$19+N$29+N$39+N$49</f>
        <v>6908</v>
      </c>
      <c r="S10" s="16">
        <f xml:space="preserve"> N$29+N$39+N$49+N$59</f>
        <v>4371</v>
      </c>
      <c r="T10">
        <v>6</v>
      </c>
      <c r="U10">
        <v>4</v>
      </c>
      <c r="V10">
        <f t="shared" si="0"/>
        <v>58932</v>
      </c>
      <c r="W10" s="19">
        <f t="shared" si="1"/>
        <v>11.700425275078722</v>
      </c>
      <c r="X10" s="20">
        <f t="shared" si="2"/>
        <v>1.7004252750787217</v>
      </c>
    </row>
    <row r="11" spans="1:24" x14ac:dyDescent="0.25">
      <c r="A11" s="3" t="s">
        <v>107</v>
      </c>
      <c r="B11" s="3">
        <v>7063</v>
      </c>
      <c r="C11" s="3">
        <v>3496</v>
      </c>
      <c r="D11" s="3">
        <v>3567</v>
      </c>
      <c r="E11" s="4">
        <v>2420</v>
      </c>
      <c r="F11" s="4">
        <v>1371</v>
      </c>
      <c r="G11" s="4">
        <v>1049</v>
      </c>
      <c r="H11" s="5"/>
      <c r="I11" s="6">
        <f t="shared" si="3"/>
        <v>34.263061022228513</v>
      </c>
      <c r="J11" s="6">
        <f t="shared" si="3"/>
        <v>39.216247139588098</v>
      </c>
      <c r="K11" s="6">
        <f t="shared" si="3"/>
        <v>29.408466498458086</v>
      </c>
      <c r="M11">
        <v>6</v>
      </c>
      <c r="N11" s="12">
        <v>3032</v>
      </c>
      <c r="O11" s="12">
        <v>1583</v>
      </c>
      <c r="P11" s="12">
        <v>1449</v>
      </c>
      <c r="R11" s="16">
        <f>N$20+N$30+N$40+N$50</f>
        <v>6393</v>
      </c>
      <c r="S11" s="16">
        <f xml:space="preserve"> N$30+N$40+N$50+N$60</f>
        <v>4124</v>
      </c>
      <c r="T11">
        <v>7</v>
      </c>
      <c r="U11">
        <v>3</v>
      </c>
      <c r="V11">
        <f t="shared" si="0"/>
        <v>57123</v>
      </c>
      <c r="W11" s="19">
        <f t="shared" si="1"/>
        <v>11.341264389267661</v>
      </c>
      <c r="X11" s="20">
        <f t="shared" si="2"/>
        <v>1.3412643892676606</v>
      </c>
    </row>
    <row r="12" spans="1:24" x14ac:dyDescent="0.25">
      <c r="A12" s="3" t="s">
        <v>108</v>
      </c>
      <c r="B12" s="3">
        <v>6598</v>
      </c>
      <c r="C12" s="3">
        <v>3311</v>
      </c>
      <c r="D12" s="3">
        <v>3287</v>
      </c>
      <c r="E12" s="4">
        <v>1264</v>
      </c>
      <c r="F12" s="4">
        <v>758</v>
      </c>
      <c r="G12" s="4">
        <v>506</v>
      </c>
      <c r="H12" s="5"/>
      <c r="I12" s="6">
        <f t="shared" si="3"/>
        <v>19.15732040012125</v>
      </c>
      <c r="J12" s="6">
        <f t="shared" si="3"/>
        <v>22.893385684083359</v>
      </c>
      <c r="K12" s="6">
        <f t="shared" si="3"/>
        <v>15.393976270155157</v>
      </c>
      <c r="M12">
        <v>7</v>
      </c>
      <c r="N12" s="12">
        <v>2991</v>
      </c>
      <c r="O12" s="12">
        <v>1624</v>
      </c>
      <c r="P12" s="12">
        <v>1367</v>
      </c>
      <c r="R12" s="16">
        <f>N$21+N$31+N$41+N$51</f>
        <v>6002</v>
      </c>
      <c r="S12" s="16">
        <f xml:space="preserve"> N$31+N$41+N$51+N$61</f>
        <v>3865</v>
      </c>
      <c r="T12">
        <v>8</v>
      </c>
      <c r="U12">
        <v>2</v>
      </c>
      <c r="V12">
        <f t="shared" si="0"/>
        <v>55746</v>
      </c>
      <c r="W12" s="19">
        <f t="shared" si="1"/>
        <v>11.067873267232377</v>
      </c>
      <c r="X12" s="20">
        <f t="shared" si="2"/>
        <v>1.0678732672323772</v>
      </c>
    </row>
    <row r="13" spans="1:24" x14ac:dyDescent="0.25">
      <c r="A13" s="3" t="s">
        <v>109</v>
      </c>
      <c r="B13" s="3">
        <v>6079</v>
      </c>
      <c r="C13" s="3">
        <v>3077</v>
      </c>
      <c r="D13" s="3">
        <v>3002</v>
      </c>
      <c r="E13" s="4">
        <v>722</v>
      </c>
      <c r="F13" s="4">
        <v>418</v>
      </c>
      <c r="G13" s="4">
        <v>304</v>
      </c>
      <c r="H13" s="5"/>
      <c r="I13" s="6">
        <f t="shared" si="3"/>
        <v>11.876953446290509</v>
      </c>
      <c r="J13" s="6">
        <f t="shared" si="3"/>
        <v>13.584660383490412</v>
      </c>
      <c r="K13" s="6">
        <f t="shared" si="3"/>
        <v>10.126582278481013</v>
      </c>
      <c r="M13">
        <v>8</v>
      </c>
      <c r="N13" s="12">
        <v>3101</v>
      </c>
      <c r="O13" s="12">
        <v>1624</v>
      </c>
      <c r="P13" s="12">
        <v>1477</v>
      </c>
      <c r="R13" s="16">
        <f>N$22+N$32+N$42+N$52</f>
        <v>5840</v>
      </c>
      <c r="S13" s="16">
        <f xml:space="preserve"> N$32+N$42+N$52+N$62</f>
        <v>3768</v>
      </c>
      <c r="T13">
        <v>9</v>
      </c>
      <c r="U13">
        <v>1</v>
      </c>
      <c r="V13">
        <f t="shared" si="0"/>
        <v>56328</v>
      </c>
      <c r="W13" s="19">
        <f t="shared" si="1"/>
        <v>11.183424198985852</v>
      </c>
      <c r="X13" s="20">
        <f t="shared" si="2"/>
        <v>1.1834241989858523</v>
      </c>
    </row>
    <row r="14" spans="1:24" x14ac:dyDescent="0.25">
      <c r="A14" s="3" t="s">
        <v>110</v>
      </c>
      <c r="B14" s="3">
        <v>5071</v>
      </c>
      <c r="C14" s="3">
        <v>2661</v>
      </c>
      <c r="D14" s="3">
        <v>2410</v>
      </c>
      <c r="E14" s="4">
        <v>387</v>
      </c>
      <c r="F14" s="4">
        <v>230</v>
      </c>
      <c r="G14" s="4">
        <v>157</v>
      </c>
      <c r="H14" s="5"/>
      <c r="I14" s="6">
        <f t="shared" si="3"/>
        <v>7.6316308420429895</v>
      </c>
      <c r="J14" s="6">
        <f t="shared" si="3"/>
        <v>8.6433671552048104</v>
      </c>
      <c r="K14" s="6">
        <f t="shared" si="3"/>
        <v>6.5145228215767643</v>
      </c>
      <c r="M14">
        <v>9</v>
      </c>
      <c r="N14" s="12">
        <v>3059</v>
      </c>
      <c r="O14" s="12">
        <v>1629</v>
      </c>
      <c r="P14" s="12">
        <v>1430</v>
      </c>
      <c r="R14" s="16">
        <f>N$23+N$33+N$43+N$53</f>
        <v>5658</v>
      </c>
      <c r="S14" s="16">
        <f xml:space="preserve"> N$33+N$43+N$53+N$63</f>
        <v>3609</v>
      </c>
      <c r="T14">
        <v>10</v>
      </c>
      <c r="U14">
        <v>0</v>
      </c>
      <c r="V14">
        <f t="shared" si="0"/>
        <v>56580</v>
      </c>
      <c r="W14" s="19">
        <f t="shared" si="1"/>
        <v>11.233456561188387</v>
      </c>
      <c r="X14" s="20">
        <f t="shared" si="2"/>
        <v>1.2334565611883868</v>
      </c>
    </row>
    <row r="15" spans="1:24" x14ac:dyDescent="0.25">
      <c r="A15" s="3" t="s">
        <v>111</v>
      </c>
      <c r="B15" s="3">
        <v>3579</v>
      </c>
      <c r="C15" s="3">
        <v>1930</v>
      </c>
      <c r="D15" s="3">
        <v>1649</v>
      </c>
      <c r="E15" s="4">
        <v>206</v>
      </c>
      <c r="F15" s="4">
        <v>119</v>
      </c>
      <c r="G15" s="4">
        <v>87</v>
      </c>
      <c r="H15" s="5"/>
      <c r="I15" s="6">
        <f t="shared" si="3"/>
        <v>5.755797708857223</v>
      </c>
      <c r="J15" s="6">
        <f t="shared" si="3"/>
        <v>6.1658031088082907</v>
      </c>
      <c r="K15" s="6">
        <f t="shared" si="3"/>
        <v>5.275924802910855</v>
      </c>
      <c r="M15">
        <v>10</v>
      </c>
      <c r="N15" s="12">
        <v>3058</v>
      </c>
      <c r="O15" s="12">
        <v>1589</v>
      </c>
      <c r="P15" s="12">
        <v>1469</v>
      </c>
      <c r="R15" s="16"/>
      <c r="S15" s="16"/>
      <c r="V15">
        <f>SUM(V5:V14)</f>
        <v>503674</v>
      </c>
      <c r="W15">
        <f>SUM(W5:W14)</f>
        <v>99.999999999999986</v>
      </c>
      <c r="X15" s="20">
        <f>SUM(X5:X14)</f>
        <v>16.470256554835068</v>
      </c>
    </row>
    <row r="16" spans="1:24" x14ac:dyDescent="0.25">
      <c r="A16" t="s">
        <v>112</v>
      </c>
      <c r="B16">
        <v>2219</v>
      </c>
      <c r="C16">
        <v>1101</v>
      </c>
      <c r="D16">
        <v>1118</v>
      </c>
      <c r="E16">
        <v>121</v>
      </c>
      <c r="F16">
        <v>55</v>
      </c>
      <c r="G16">
        <v>66</v>
      </c>
      <c r="H16" s="7"/>
      <c r="I16" s="6">
        <f>SUM(I8:I14)*5</f>
        <v>1647.7286059260925</v>
      </c>
      <c r="J16" s="6">
        <f>SUM(J8:J14)*5</f>
        <v>1756.2870334890026</v>
      </c>
      <c r="K16" s="6">
        <f>SUM(K8:K14)*5</f>
        <v>1538.7973287868861</v>
      </c>
      <c r="M16">
        <v>11</v>
      </c>
      <c r="N16" s="12">
        <v>2950</v>
      </c>
      <c r="O16" s="12">
        <v>1530</v>
      </c>
      <c r="P16" s="12">
        <v>1420</v>
      </c>
      <c r="R16" s="16"/>
      <c r="S16" s="16"/>
      <c r="X16" s="20">
        <f>X$15/2</f>
        <v>8.2351282774175338</v>
      </c>
    </row>
    <row r="17" spans="1:24" x14ac:dyDescent="0.25">
      <c r="A17" t="s">
        <v>113</v>
      </c>
      <c r="B17">
        <v>2105</v>
      </c>
      <c r="C17">
        <v>1033</v>
      </c>
      <c r="D17">
        <v>1072</v>
      </c>
      <c r="E17">
        <v>128</v>
      </c>
      <c r="F17">
        <v>62</v>
      </c>
      <c r="G17">
        <v>66</v>
      </c>
      <c r="H17" s="7"/>
      <c r="I17" s="1"/>
      <c r="J17" s="1"/>
      <c r="K17" s="1"/>
      <c r="M17">
        <v>12</v>
      </c>
      <c r="N17" s="12">
        <v>2935</v>
      </c>
      <c r="O17" s="12">
        <v>1507</v>
      </c>
      <c r="P17" s="12">
        <v>1428</v>
      </c>
      <c r="R17" s="16"/>
      <c r="S17" s="16"/>
    </row>
    <row r="18" spans="1:24" x14ac:dyDescent="0.25">
      <c r="A18" t="s">
        <v>114</v>
      </c>
      <c r="B18">
        <v>1985</v>
      </c>
      <c r="C18">
        <v>1018</v>
      </c>
      <c r="D18">
        <v>967</v>
      </c>
      <c r="E18">
        <v>106</v>
      </c>
      <c r="F18">
        <v>53</v>
      </c>
      <c r="G18">
        <v>53</v>
      </c>
      <c r="H18" s="7"/>
      <c r="I18" s="6">
        <f>I16+1500</f>
        <v>3147.7286059260923</v>
      </c>
      <c r="J18" s="6">
        <f>J16+1500</f>
        <v>3256.2870334890026</v>
      </c>
      <c r="K18" s="6">
        <f>K16+1500</f>
        <v>3038.7973287868863</v>
      </c>
      <c r="M18">
        <v>13</v>
      </c>
      <c r="N18" s="12">
        <v>2836</v>
      </c>
      <c r="O18" s="12">
        <v>1410</v>
      </c>
      <c r="P18" s="12">
        <v>1426</v>
      </c>
      <c r="Q18" s="3" t="s">
        <v>161</v>
      </c>
      <c r="R18" s="15">
        <f>X33</f>
        <v>8.6001424296315889</v>
      </c>
      <c r="S18" s="16"/>
    </row>
    <row r="19" spans="1:24" x14ac:dyDescent="0.25">
      <c r="A19" t="s">
        <v>115</v>
      </c>
      <c r="B19">
        <v>1395</v>
      </c>
      <c r="C19">
        <v>668</v>
      </c>
      <c r="D19">
        <v>727</v>
      </c>
      <c r="E19">
        <v>81</v>
      </c>
      <c r="F19">
        <v>38</v>
      </c>
      <c r="G19">
        <v>43</v>
      </c>
      <c r="H19" s="7"/>
      <c r="I19" s="1"/>
      <c r="J19" s="1"/>
      <c r="K19" s="1"/>
      <c r="M19">
        <v>14</v>
      </c>
      <c r="N19" s="12">
        <v>2970</v>
      </c>
      <c r="O19" s="12">
        <v>1498</v>
      </c>
      <c r="P19" s="12">
        <v>1472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7.6316308420429895</v>
      </c>
      <c r="J20" s="6">
        <f t="shared" si="4"/>
        <v>8.6433671552048104</v>
      </c>
      <c r="K20" s="6">
        <f t="shared" si="4"/>
        <v>6.5145228215767643</v>
      </c>
      <c r="M20">
        <v>15</v>
      </c>
      <c r="N20" s="12">
        <v>2677</v>
      </c>
      <c r="O20" s="12">
        <v>1382</v>
      </c>
      <c r="P20" s="12">
        <v>1295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5.755797708857223</v>
      </c>
      <c r="J21" s="6">
        <f t="shared" si="4"/>
        <v>6.1658031088082907</v>
      </c>
      <c r="K21" s="6">
        <f t="shared" si="4"/>
        <v>5.275924802910855</v>
      </c>
      <c r="M21">
        <v>16</v>
      </c>
      <c r="N21" s="12">
        <v>2541</v>
      </c>
      <c r="O21" s="12">
        <v>1370</v>
      </c>
      <c r="P21" s="12">
        <v>1171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6.6937142754501062</v>
      </c>
      <c r="J22" s="8">
        <f>(J20+J21)/2</f>
        <v>7.4045851320065506</v>
      </c>
      <c r="K22" s="8">
        <f>(K20+K21)/2</f>
        <v>5.8952238122438096</v>
      </c>
      <c r="M22">
        <v>17</v>
      </c>
      <c r="N22" s="12">
        <v>2503</v>
      </c>
      <c r="O22" s="12">
        <v>1366</v>
      </c>
      <c r="P22" s="12">
        <v>1137</v>
      </c>
      <c r="R22" s="16">
        <f>O$24+O$34+O$44+O$54</f>
        <v>2551</v>
      </c>
      <c r="S22" s="16">
        <f xml:space="preserve"> O$34+O$44+O$54+O$64</f>
        <v>1748</v>
      </c>
      <c r="T22">
        <v>1</v>
      </c>
      <c r="U22">
        <v>9</v>
      </c>
      <c r="V22">
        <f>R22*T22+S22*U22</f>
        <v>18283</v>
      </c>
      <c r="W22" s="19">
        <f>(V22/V$32)*100</f>
        <v>7.1148659955091853</v>
      </c>
      <c r="X22" s="20">
        <f>ABS(W22-10)</f>
        <v>2.8851340044908147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2453</v>
      </c>
      <c r="O23" s="12">
        <v>1287</v>
      </c>
      <c r="P23" s="12">
        <v>1166</v>
      </c>
      <c r="R23" s="16">
        <f>O$25+O$35+O$45+O$55</f>
        <v>2526</v>
      </c>
      <c r="S23" s="16">
        <f xml:space="preserve"> O$35+O$45+O$55+O$65</f>
        <v>1733</v>
      </c>
      <c r="T23">
        <v>2</v>
      </c>
      <c r="U23">
        <v>8</v>
      </c>
      <c r="V23">
        <f t="shared" ref="V23:V31" si="5">R23*T23+S23*U23</f>
        <v>18916</v>
      </c>
      <c r="W23" s="19">
        <f t="shared" ref="W23:W31" si="6">(V23/V$32)*100</f>
        <v>7.3611992107997457</v>
      </c>
      <c r="X23" s="20">
        <f t="shared" ref="X23:X31" si="7">ABS(W23-10)</f>
        <v>2.6388007892002543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334.68571377250532</v>
      </c>
      <c r="J24" s="8">
        <f>J22*50</f>
        <v>370.22925660032752</v>
      </c>
      <c r="K24" s="8">
        <f>K22*50</f>
        <v>294.76119061219049</v>
      </c>
      <c r="M24">
        <v>19</v>
      </c>
      <c r="N24" s="12">
        <v>2077</v>
      </c>
      <c r="O24" s="12">
        <v>1026</v>
      </c>
      <c r="P24" s="12">
        <v>1051</v>
      </c>
      <c r="R24" s="16">
        <f>O$26+O$36+O$46+O$56</f>
        <v>2244</v>
      </c>
      <c r="S24" s="16">
        <f xml:space="preserve"> O$36+O$46+O$56+O$66</f>
        <v>1580</v>
      </c>
      <c r="T24">
        <v>3</v>
      </c>
      <c r="U24">
        <v>7</v>
      </c>
      <c r="V24">
        <f t="shared" si="5"/>
        <v>17792</v>
      </c>
      <c r="W24" s="19">
        <f t="shared" si="6"/>
        <v>6.9237923640594783</v>
      </c>
      <c r="X24" s="20">
        <f t="shared" si="7"/>
        <v>3.0762076359405217</v>
      </c>
    </row>
    <row r="25" spans="1:24" x14ac:dyDescent="0.25">
      <c r="I25" s="1"/>
      <c r="J25" s="1"/>
      <c r="K25" s="1"/>
      <c r="M25">
        <v>20</v>
      </c>
      <c r="N25" s="12">
        <v>2061</v>
      </c>
      <c r="O25" s="12">
        <v>999</v>
      </c>
      <c r="P25" s="12">
        <v>1062</v>
      </c>
      <c r="R25" s="16">
        <f>O$17+O$27+O$37+O$47</f>
        <v>3587</v>
      </c>
      <c r="S25" s="16">
        <f xml:space="preserve"> O$27+ O$37+O$47+O$57</f>
        <v>2300</v>
      </c>
      <c r="T25">
        <v>4</v>
      </c>
      <c r="U25">
        <v>6</v>
      </c>
      <c r="V25">
        <f t="shared" si="5"/>
        <v>28148</v>
      </c>
      <c r="W25" s="19">
        <f t="shared" si="6"/>
        <v>10.953850464452911</v>
      </c>
      <c r="X25" s="20">
        <f t="shared" si="7"/>
        <v>0.95385046445291088</v>
      </c>
    </row>
    <row r="26" spans="1:24" x14ac:dyDescent="0.25">
      <c r="H26" s="7" t="s">
        <v>30</v>
      </c>
      <c r="I26" s="1">
        <f>I18-I24</f>
        <v>2813.0428921535868</v>
      </c>
      <c r="J26" s="1">
        <f>J18-J24</f>
        <v>2886.0577768886751</v>
      </c>
      <c r="K26" s="1">
        <f>K18-K24</f>
        <v>2744.0361381746957</v>
      </c>
      <c r="M26">
        <v>21</v>
      </c>
      <c r="N26" s="12">
        <v>1794</v>
      </c>
      <c r="O26" s="12">
        <v>851</v>
      </c>
      <c r="P26" s="12">
        <v>943</v>
      </c>
      <c r="R26" s="16">
        <f>O$18+O$28+O$38+O$48</f>
        <v>3274</v>
      </c>
      <c r="S26" s="16">
        <f xml:space="preserve"> O$28+O$38+O$48+O$58</f>
        <v>2060</v>
      </c>
      <c r="T26">
        <v>5</v>
      </c>
      <c r="U26">
        <v>5</v>
      </c>
      <c r="V26">
        <f t="shared" si="5"/>
        <v>26670</v>
      </c>
      <c r="W26" s="19">
        <f t="shared" si="6"/>
        <v>10.37868381010939</v>
      </c>
      <c r="X26" s="20">
        <f t="shared" si="7"/>
        <v>0.3786838101093899</v>
      </c>
    </row>
    <row r="27" spans="1:24" x14ac:dyDescent="0.25">
      <c r="I27" s="1"/>
      <c r="J27" s="1"/>
      <c r="K27" s="1"/>
      <c r="M27">
        <v>22</v>
      </c>
      <c r="N27" s="12">
        <v>1784</v>
      </c>
      <c r="O27" s="12">
        <v>883</v>
      </c>
      <c r="P27" s="12">
        <v>901</v>
      </c>
      <c r="R27" s="16">
        <f>O$19+O$29+O$39+O$49</f>
        <v>3555</v>
      </c>
      <c r="S27" s="16">
        <f xml:space="preserve"> O$29+O$39+O$49+O$59</f>
        <v>2264</v>
      </c>
      <c r="T27">
        <v>6</v>
      </c>
      <c r="U27">
        <v>4</v>
      </c>
      <c r="V27">
        <f t="shared" si="5"/>
        <v>30386</v>
      </c>
      <c r="W27" s="19">
        <f t="shared" si="6"/>
        <v>11.824772637944655</v>
      </c>
      <c r="X27" s="20">
        <f t="shared" si="7"/>
        <v>1.8247726379446547</v>
      </c>
    </row>
    <row r="28" spans="1:24" x14ac:dyDescent="0.25">
      <c r="H28" s="7" t="s">
        <v>31</v>
      </c>
      <c r="I28" s="1">
        <f>100-I22</f>
        <v>93.306285724549895</v>
      </c>
      <c r="J28" s="1">
        <f>100-J22</f>
        <v>92.595414867993455</v>
      </c>
      <c r="K28" s="1">
        <f>100-K22</f>
        <v>94.104776187756187</v>
      </c>
      <c r="M28">
        <v>23</v>
      </c>
      <c r="N28" s="12">
        <v>1550</v>
      </c>
      <c r="O28" s="12">
        <v>763</v>
      </c>
      <c r="P28" s="12">
        <v>787</v>
      </c>
      <c r="R28" s="16">
        <f>O$20+O$30+O$40+O$50</f>
        <v>3245</v>
      </c>
      <c r="S28" s="16">
        <f xml:space="preserve"> O$30+O$40+O$50+O$60</f>
        <v>2059</v>
      </c>
      <c r="T28">
        <v>7</v>
      </c>
      <c r="U28">
        <v>3</v>
      </c>
      <c r="V28">
        <f t="shared" si="5"/>
        <v>28892</v>
      </c>
      <c r="W28" s="19">
        <f t="shared" si="6"/>
        <v>11.243379551619066</v>
      </c>
      <c r="X28" s="20">
        <f t="shared" si="7"/>
        <v>1.243379551619066</v>
      </c>
    </row>
    <row r="29" spans="1:24" x14ac:dyDescent="0.25">
      <c r="I29" s="1"/>
      <c r="J29" s="1"/>
      <c r="K29" s="1"/>
      <c r="M29">
        <v>24</v>
      </c>
      <c r="N29" s="12">
        <v>1639</v>
      </c>
      <c r="O29" s="12">
        <v>825</v>
      </c>
      <c r="P29" s="12">
        <v>814</v>
      </c>
      <c r="R29" s="16">
        <f>O$21+O$31+O$41+O$51</f>
        <v>3155</v>
      </c>
      <c r="S29" s="16">
        <f xml:space="preserve"> O$31+O$41+O$51+O$61</f>
        <v>1984</v>
      </c>
      <c r="T29">
        <v>8</v>
      </c>
      <c r="U29">
        <v>2</v>
      </c>
      <c r="V29">
        <f t="shared" si="5"/>
        <v>29208</v>
      </c>
      <c r="W29" s="19">
        <f t="shared" si="6"/>
        <v>11.366351583264908</v>
      </c>
      <c r="X29" s="20">
        <f t="shared" si="7"/>
        <v>1.3663515832649082</v>
      </c>
    </row>
    <row r="30" spans="1:24" x14ac:dyDescent="0.25">
      <c r="C30" t="s">
        <v>32</v>
      </c>
      <c r="H30" s="9" t="s">
        <v>33</v>
      </c>
      <c r="I30" s="10">
        <f>I26/I28</f>
        <v>30.148482176838431</v>
      </c>
      <c r="J30" s="10">
        <f>J26/J28</f>
        <v>31.168473957410502</v>
      </c>
      <c r="K30" s="10">
        <f>K26/K28</f>
        <v>29.159371599798966</v>
      </c>
      <c r="M30">
        <v>25</v>
      </c>
      <c r="N30" s="12">
        <v>1585</v>
      </c>
      <c r="O30" s="12">
        <v>772</v>
      </c>
      <c r="P30" s="12">
        <v>813</v>
      </c>
      <c r="R30" s="16">
        <f>O$22+O$32+O$42+O$52</f>
        <v>3026</v>
      </c>
      <c r="S30" s="16">
        <f xml:space="preserve"> O$32+O$42+O$52+O$62</f>
        <v>1870</v>
      </c>
      <c r="T30">
        <v>9</v>
      </c>
      <c r="U30">
        <v>1</v>
      </c>
      <c r="V30">
        <f t="shared" si="5"/>
        <v>29104</v>
      </c>
      <c r="W30" s="19">
        <f t="shared" si="6"/>
        <v>11.325879775381466</v>
      </c>
      <c r="X30" s="20">
        <f t="shared" si="7"/>
        <v>1.3258797753814662</v>
      </c>
    </row>
    <row r="31" spans="1:24" x14ac:dyDescent="0.25">
      <c r="M31">
        <v>26</v>
      </c>
      <c r="N31" s="12">
        <v>1345</v>
      </c>
      <c r="O31" s="12">
        <v>662</v>
      </c>
      <c r="P31" s="12">
        <v>683</v>
      </c>
      <c r="R31" s="16">
        <f>O$23+O$33+O$43+O$53</f>
        <v>2957</v>
      </c>
      <c r="S31" s="16">
        <f xml:space="preserve"> O$33+O$43+O$53+O$63</f>
        <v>1875</v>
      </c>
      <c r="T31">
        <v>10</v>
      </c>
      <c r="U31">
        <v>0</v>
      </c>
      <c r="V31">
        <f t="shared" si="5"/>
        <v>29570</v>
      </c>
      <c r="W31" s="19">
        <f t="shared" si="6"/>
        <v>11.507224606859193</v>
      </c>
      <c r="X31" s="20">
        <f t="shared" si="7"/>
        <v>1.507224606859193</v>
      </c>
    </row>
    <row r="32" spans="1:24" x14ac:dyDescent="0.25">
      <c r="M32">
        <v>27</v>
      </c>
      <c r="N32" s="12">
        <v>1375</v>
      </c>
      <c r="O32" s="12">
        <v>651</v>
      </c>
      <c r="P32" s="12">
        <v>724</v>
      </c>
      <c r="R32" s="16"/>
      <c r="S32" s="16"/>
      <c r="V32">
        <f>SUM(V22:V31)</f>
        <v>256969</v>
      </c>
      <c r="W32">
        <f>SUM(W22:W31)</f>
        <v>100</v>
      </c>
      <c r="X32" s="20">
        <f>SUM(X22:X31)</f>
        <v>17.200284859263178</v>
      </c>
    </row>
    <row r="33" spans="13:24" x14ac:dyDescent="0.25">
      <c r="M33">
        <v>28</v>
      </c>
      <c r="N33" s="12">
        <v>1382</v>
      </c>
      <c r="O33" s="12">
        <v>707</v>
      </c>
      <c r="P33" s="12">
        <v>675</v>
      </c>
      <c r="R33" s="16"/>
      <c r="S33" s="16"/>
      <c r="X33" s="20">
        <f>X$32/2</f>
        <v>8.6001424296315889</v>
      </c>
    </row>
    <row r="34" spans="13:24" x14ac:dyDescent="0.25">
      <c r="M34">
        <v>29</v>
      </c>
      <c r="N34" s="12">
        <v>1376</v>
      </c>
      <c r="O34" s="12">
        <v>704</v>
      </c>
      <c r="P34" s="12">
        <v>672</v>
      </c>
      <c r="R34" s="16"/>
      <c r="S34" s="16"/>
    </row>
    <row r="35" spans="13:24" x14ac:dyDescent="0.25">
      <c r="M35">
        <v>30</v>
      </c>
      <c r="N35" s="12">
        <v>1399</v>
      </c>
      <c r="O35" s="12">
        <v>710</v>
      </c>
      <c r="P35" s="12">
        <v>689</v>
      </c>
      <c r="Q35" s="3" t="s">
        <v>162</v>
      </c>
      <c r="R35" s="15">
        <f>X50</f>
        <v>7.854927950386088</v>
      </c>
      <c r="S35" s="16"/>
    </row>
    <row r="36" spans="13:24" x14ac:dyDescent="0.25">
      <c r="M36">
        <v>31</v>
      </c>
      <c r="N36" s="12">
        <v>1254</v>
      </c>
      <c r="O36" s="12">
        <v>608</v>
      </c>
      <c r="P36" s="12">
        <v>646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1391</v>
      </c>
      <c r="O37" s="12">
        <v>702</v>
      </c>
      <c r="P37" s="12">
        <v>689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1218</v>
      </c>
      <c r="O38" s="12">
        <v>599</v>
      </c>
      <c r="P38" s="12">
        <v>619</v>
      </c>
      <c r="R38" s="16"/>
      <c r="S38" s="16"/>
    </row>
    <row r="39" spans="13:24" x14ac:dyDescent="0.25">
      <c r="M39">
        <v>34</v>
      </c>
      <c r="N39" s="12">
        <v>1336</v>
      </c>
      <c r="O39" s="12">
        <v>692</v>
      </c>
      <c r="P39" s="12">
        <v>644</v>
      </c>
      <c r="R39" s="16">
        <f>P$24+P$34+P$44+P$54</f>
        <v>2528</v>
      </c>
      <c r="S39" s="16">
        <f xml:space="preserve"> P$34+P$44+P$54+P$64</f>
        <v>1712</v>
      </c>
      <c r="T39">
        <v>1</v>
      </c>
      <c r="U39">
        <v>9</v>
      </c>
      <c r="V39">
        <f>R39*T39+S39*U39</f>
        <v>17936</v>
      </c>
      <c r="W39" s="19">
        <f>(V39/V$49)*100</f>
        <v>7.2702215196287057</v>
      </c>
      <c r="X39" s="20">
        <f>ABS(W39-10)</f>
        <v>2.7297784803712943</v>
      </c>
    </row>
    <row r="40" spans="13:24" x14ac:dyDescent="0.25">
      <c r="M40">
        <v>35</v>
      </c>
      <c r="N40" s="12">
        <v>1235</v>
      </c>
      <c r="O40" s="12">
        <v>611</v>
      </c>
      <c r="P40" s="12">
        <v>624</v>
      </c>
      <c r="R40" s="16">
        <f>P$25+P$35+P$45+P$55</f>
        <v>2545</v>
      </c>
      <c r="S40" s="16">
        <f xml:space="preserve"> P$35+P$45+P$55+P$65</f>
        <v>1700</v>
      </c>
      <c r="T40">
        <v>2</v>
      </c>
      <c r="U40">
        <v>8</v>
      </c>
      <c r="V40">
        <f t="shared" ref="V40:V48" si="8">R40*T40+S40*U40</f>
        <v>18690</v>
      </c>
      <c r="W40" s="19">
        <f t="shared" ref="W40:W48" si="9">(V40/V$49)*100</f>
        <v>7.5758496990332587</v>
      </c>
      <c r="X40" s="20">
        <f t="shared" ref="X40:X48" si="10">ABS(W40-10)</f>
        <v>2.4241503009667413</v>
      </c>
    </row>
    <row r="41" spans="13:24" x14ac:dyDescent="0.25">
      <c r="M41">
        <v>36</v>
      </c>
      <c r="N41" s="12">
        <v>1276</v>
      </c>
      <c r="O41" s="12">
        <v>656</v>
      </c>
      <c r="P41" s="12">
        <v>620</v>
      </c>
      <c r="R41" s="16">
        <f>P$26+P$36+P$46+P$56</f>
        <v>2318</v>
      </c>
      <c r="S41" s="16">
        <f xml:space="preserve"> P$36+P$46+P$56+P$66</f>
        <v>1579</v>
      </c>
      <c r="T41">
        <v>3</v>
      </c>
      <c r="U41">
        <v>7</v>
      </c>
      <c r="V41">
        <f t="shared" si="8"/>
        <v>18007</v>
      </c>
      <c r="W41" s="19">
        <f t="shared" si="9"/>
        <v>7.2990008309519459</v>
      </c>
      <c r="X41" s="20">
        <f t="shared" si="10"/>
        <v>2.7009991690480541</v>
      </c>
    </row>
    <row r="42" spans="13:24" x14ac:dyDescent="0.25">
      <c r="M42">
        <v>37</v>
      </c>
      <c r="N42" s="12">
        <v>1171</v>
      </c>
      <c r="O42" s="12">
        <v>591</v>
      </c>
      <c r="P42" s="12">
        <v>580</v>
      </c>
      <c r="R42" s="16">
        <f>P$17+P$27+P$37+P$47</f>
        <v>3501</v>
      </c>
      <c r="S42" s="16">
        <f xml:space="preserve"> P$27+ P$37+P$47+P$57</f>
        <v>2284</v>
      </c>
      <c r="T42">
        <v>4</v>
      </c>
      <c r="U42">
        <v>6</v>
      </c>
      <c r="V42">
        <f t="shared" si="8"/>
        <v>27708</v>
      </c>
      <c r="W42" s="19">
        <f t="shared" si="9"/>
        <v>11.23122757949778</v>
      </c>
      <c r="X42" s="20">
        <f t="shared" si="10"/>
        <v>1.2312275794977801</v>
      </c>
    </row>
    <row r="43" spans="13:24" x14ac:dyDescent="0.25">
      <c r="M43">
        <v>38</v>
      </c>
      <c r="N43" s="12">
        <v>1233</v>
      </c>
      <c r="O43" s="12">
        <v>646</v>
      </c>
      <c r="P43" s="12">
        <v>587</v>
      </c>
      <c r="R43" s="16">
        <f>P$18+P$28+P$38+P$48</f>
        <v>3295</v>
      </c>
      <c r="S43" s="16">
        <f xml:space="preserve"> P$28+P$38+P$48+P$58</f>
        <v>2068</v>
      </c>
      <c r="T43">
        <v>5</v>
      </c>
      <c r="U43">
        <v>5</v>
      </c>
      <c r="V43">
        <f t="shared" si="8"/>
        <v>26815</v>
      </c>
      <c r="W43" s="19">
        <f t="shared" si="9"/>
        <v>10.869256804685758</v>
      </c>
      <c r="X43" s="20">
        <f t="shared" si="10"/>
        <v>0.86925680468575806</v>
      </c>
    </row>
    <row r="44" spans="13:24" x14ac:dyDescent="0.25">
      <c r="M44">
        <v>39</v>
      </c>
      <c r="N44" s="12">
        <v>1164</v>
      </c>
      <c r="O44" s="12">
        <v>573</v>
      </c>
      <c r="P44" s="12">
        <v>591</v>
      </c>
      <c r="R44" s="16">
        <f>P$19+P$29+P$39+P$49</f>
        <v>3353</v>
      </c>
      <c r="S44" s="16">
        <f xml:space="preserve"> P$29+P$39+P$49+P$59</f>
        <v>2107</v>
      </c>
      <c r="T44">
        <v>6</v>
      </c>
      <c r="U44">
        <v>4</v>
      </c>
      <c r="V44">
        <f t="shared" si="8"/>
        <v>28546</v>
      </c>
      <c r="W44" s="19">
        <f t="shared" si="9"/>
        <v>11.570904521594617</v>
      </c>
      <c r="X44" s="20">
        <f t="shared" si="10"/>
        <v>1.5709045215946169</v>
      </c>
    </row>
    <row r="45" spans="13:24" x14ac:dyDescent="0.25">
      <c r="M45">
        <v>40</v>
      </c>
      <c r="N45" s="12">
        <v>1104</v>
      </c>
      <c r="O45" s="12">
        <v>571</v>
      </c>
      <c r="P45" s="12">
        <v>533</v>
      </c>
      <c r="R45" s="16">
        <f>P$20+P$30+P$40+P$50</f>
        <v>3148</v>
      </c>
      <c r="S45" s="16">
        <f xml:space="preserve"> P$30+P$40+P$50+P$60</f>
        <v>2065</v>
      </c>
      <c r="T45">
        <v>7</v>
      </c>
      <c r="U45">
        <v>3</v>
      </c>
      <c r="V45">
        <f t="shared" si="8"/>
        <v>28231</v>
      </c>
      <c r="W45" s="19">
        <f t="shared" si="9"/>
        <v>11.443221661498551</v>
      </c>
      <c r="X45" s="20">
        <f t="shared" si="10"/>
        <v>1.4432216614985514</v>
      </c>
    </row>
    <row r="46" spans="13:24" x14ac:dyDescent="0.25">
      <c r="M46">
        <v>41</v>
      </c>
      <c r="N46" s="12">
        <v>1061</v>
      </c>
      <c r="O46" s="12">
        <v>553</v>
      </c>
      <c r="P46" s="12">
        <v>508</v>
      </c>
      <c r="R46" s="16">
        <f>P$21+P$31+P$41+P$51</f>
        <v>2847</v>
      </c>
      <c r="S46" s="16">
        <f xml:space="preserve"> P$31+P$41+P$51+P$61</f>
        <v>1881</v>
      </c>
      <c r="T46">
        <v>8</v>
      </c>
      <c r="U46">
        <v>2</v>
      </c>
      <c r="V46">
        <f t="shared" si="8"/>
        <v>26538</v>
      </c>
      <c r="W46" s="19">
        <f t="shared" si="9"/>
        <v>10.75697695628382</v>
      </c>
      <c r="X46" s="20">
        <f t="shared" si="10"/>
        <v>0.75697695628382</v>
      </c>
    </row>
    <row r="47" spans="13:24" x14ac:dyDescent="0.25">
      <c r="M47">
        <v>42</v>
      </c>
      <c r="N47" s="12">
        <v>978</v>
      </c>
      <c r="O47" s="12">
        <v>495</v>
      </c>
      <c r="P47" s="12">
        <v>483</v>
      </c>
      <c r="R47" s="16">
        <f>P$22+P$32+P$42+P$52</f>
        <v>2814</v>
      </c>
      <c r="S47" s="16">
        <f xml:space="preserve"> P$32+P$42+P$52+P$62</f>
        <v>1898</v>
      </c>
      <c r="T47">
        <v>9</v>
      </c>
      <c r="U47">
        <v>1</v>
      </c>
      <c r="V47">
        <f t="shared" si="8"/>
        <v>27224</v>
      </c>
      <c r="W47" s="19">
        <f t="shared" si="9"/>
        <v>11.035041851604142</v>
      </c>
      <c r="X47" s="20">
        <f t="shared" si="10"/>
        <v>1.0350418516041415</v>
      </c>
    </row>
    <row r="48" spans="13:24" x14ac:dyDescent="0.25">
      <c r="M48">
        <v>43</v>
      </c>
      <c r="N48" s="12">
        <v>965</v>
      </c>
      <c r="O48" s="12">
        <v>502</v>
      </c>
      <c r="P48" s="12">
        <v>463</v>
      </c>
      <c r="R48" s="16">
        <f>P$23+P$33+P$43+P$53</f>
        <v>2701</v>
      </c>
      <c r="S48" s="16">
        <f xml:space="preserve"> P$33+P$43+P$53+P$63</f>
        <v>1734</v>
      </c>
      <c r="T48">
        <v>10</v>
      </c>
      <c r="U48">
        <v>0</v>
      </c>
      <c r="V48">
        <f t="shared" si="8"/>
        <v>27010</v>
      </c>
      <c r="W48" s="19">
        <f t="shared" si="9"/>
        <v>10.948298575221418</v>
      </c>
      <c r="X48" s="20">
        <f t="shared" si="10"/>
        <v>0.94829857522141836</v>
      </c>
    </row>
    <row r="49" spans="13:24" x14ac:dyDescent="0.25">
      <c r="M49">
        <v>44</v>
      </c>
      <c r="N49" s="12">
        <v>963</v>
      </c>
      <c r="O49" s="12">
        <v>540</v>
      </c>
      <c r="P49" s="12">
        <v>423</v>
      </c>
      <c r="R49" s="16"/>
      <c r="S49" s="16"/>
      <c r="V49">
        <f>SUM(V39:V48)</f>
        <v>246705</v>
      </c>
      <c r="W49">
        <f>SUM(W39:W48)</f>
        <v>99.999999999999986</v>
      </c>
      <c r="X49" s="20">
        <f>SUM(X39:X48)</f>
        <v>15.709855900772176</v>
      </c>
    </row>
    <row r="50" spans="13:24" x14ac:dyDescent="0.25">
      <c r="M50">
        <v>45</v>
      </c>
      <c r="N50" s="12">
        <v>896</v>
      </c>
      <c r="O50" s="12">
        <v>480</v>
      </c>
      <c r="P50" s="12">
        <v>416</v>
      </c>
      <c r="R50" s="16"/>
      <c r="S50" s="16"/>
      <c r="X50" s="20">
        <f>X$49/2</f>
        <v>7.854927950386088</v>
      </c>
    </row>
    <row r="51" spans="13:24" x14ac:dyDescent="0.25">
      <c r="M51">
        <v>46</v>
      </c>
      <c r="N51" s="12">
        <v>840</v>
      </c>
      <c r="O51" s="12">
        <v>467</v>
      </c>
      <c r="P51" s="12">
        <v>373</v>
      </c>
      <c r="R51" s="16"/>
      <c r="S51" s="16"/>
    </row>
    <row r="52" spans="13:24" x14ac:dyDescent="0.25">
      <c r="M52">
        <v>47</v>
      </c>
      <c r="N52" s="12">
        <v>791</v>
      </c>
      <c r="O52" s="12">
        <v>418</v>
      </c>
      <c r="P52" s="12">
        <v>373</v>
      </c>
      <c r="R52" s="16"/>
      <c r="S52" s="16"/>
    </row>
    <row r="53" spans="13:24" x14ac:dyDescent="0.25">
      <c r="M53">
        <v>48</v>
      </c>
      <c r="N53" s="12">
        <v>590</v>
      </c>
      <c r="O53" s="12">
        <v>317</v>
      </c>
      <c r="P53" s="12">
        <v>273</v>
      </c>
      <c r="R53" s="16"/>
      <c r="S53" s="16"/>
    </row>
    <row r="54" spans="13:24" x14ac:dyDescent="0.25">
      <c r="M54">
        <v>49</v>
      </c>
      <c r="N54" s="12">
        <v>462</v>
      </c>
      <c r="O54" s="12">
        <v>248</v>
      </c>
      <c r="P54" s="12">
        <v>214</v>
      </c>
      <c r="R54" s="16"/>
      <c r="S54" s="16"/>
    </row>
    <row r="55" spans="13:24" x14ac:dyDescent="0.25">
      <c r="M55">
        <v>50</v>
      </c>
      <c r="N55" s="12">
        <v>507</v>
      </c>
      <c r="O55" s="12">
        <v>246</v>
      </c>
      <c r="P55" s="12">
        <v>261</v>
      </c>
      <c r="R55" s="16"/>
      <c r="S55" s="16"/>
    </row>
    <row r="56" spans="13:24" x14ac:dyDescent="0.25">
      <c r="M56">
        <v>51</v>
      </c>
      <c r="N56" s="12">
        <v>453</v>
      </c>
      <c r="O56" s="12">
        <v>232</v>
      </c>
      <c r="P56" s="12">
        <v>221</v>
      </c>
      <c r="R56" s="16"/>
      <c r="S56" s="16"/>
    </row>
    <row r="57" spans="13:24" x14ac:dyDescent="0.25">
      <c r="M57">
        <v>52</v>
      </c>
      <c r="N57" s="12">
        <v>431</v>
      </c>
      <c r="O57" s="12">
        <v>220</v>
      </c>
      <c r="P57" s="12">
        <v>211</v>
      </c>
      <c r="R57" s="16"/>
      <c r="S57" s="16"/>
    </row>
    <row r="58" spans="13:24" x14ac:dyDescent="0.25">
      <c r="M58">
        <v>53</v>
      </c>
      <c r="N58" s="12">
        <v>395</v>
      </c>
      <c r="O58" s="12">
        <v>196</v>
      </c>
      <c r="P58" s="12">
        <v>199</v>
      </c>
      <c r="R58" s="16"/>
      <c r="S58" s="16"/>
    </row>
    <row r="59" spans="13:24" x14ac:dyDescent="0.25">
      <c r="M59">
        <v>54</v>
      </c>
      <c r="N59" s="12">
        <v>433</v>
      </c>
      <c r="O59" s="12">
        <v>207</v>
      </c>
      <c r="P59" s="12">
        <v>226</v>
      </c>
      <c r="R59" s="16"/>
      <c r="S59" s="16"/>
    </row>
    <row r="60" spans="13:24" x14ac:dyDescent="0.25">
      <c r="M60">
        <v>55</v>
      </c>
      <c r="N60" s="12">
        <v>408</v>
      </c>
      <c r="O60" s="12">
        <v>196</v>
      </c>
      <c r="P60" s="12">
        <v>212</v>
      </c>
      <c r="R60" s="16"/>
      <c r="S60" s="16"/>
    </row>
    <row r="61" spans="13:24" x14ac:dyDescent="0.25">
      <c r="M61">
        <v>56</v>
      </c>
      <c r="N61" s="12">
        <v>404</v>
      </c>
      <c r="O61" s="12">
        <v>199</v>
      </c>
      <c r="P61" s="12">
        <v>205</v>
      </c>
      <c r="R61" s="16"/>
      <c r="S61" s="16"/>
    </row>
    <row r="62" spans="13:24" x14ac:dyDescent="0.25">
      <c r="M62">
        <v>57</v>
      </c>
      <c r="N62" s="12">
        <v>431</v>
      </c>
      <c r="O62" s="12">
        <v>210</v>
      </c>
      <c r="P62" s="12">
        <v>221</v>
      </c>
      <c r="R62" s="16"/>
      <c r="S62" s="16"/>
    </row>
    <row r="63" spans="13:24" x14ac:dyDescent="0.25">
      <c r="M63">
        <v>58</v>
      </c>
      <c r="N63" s="12">
        <v>404</v>
      </c>
      <c r="O63" s="12">
        <v>205</v>
      </c>
      <c r="P63" s="12">
        <v>199</v>
      </c>
      <c r="R63" s="16"/>
      <c r="S63" s="16"/>
    </row>
    <row r="64" spans="13:24" x14ac:dyDescent="0.25">
      <c r="M64">
        <v>59</v>
      </c>
      <c r="N64" s="12">
        <v>458</v>
      </c>
      <c r="O64" s="12">
        <v>223</v>
      </c>
      <c r="P64" s="12">
        <v>235</v>
      </c>
      <c r="R64" s="16"/>
      <c r="S64" s="16"/>
    </row>
    <row r="65" spans="13:19" x14ac:dyDescent="0.25">
      <c r="M65">
        <v>60</v>
      </c>
      <c r="N65" s="12">
        <v>423</v>
      </c>
      <c r="O65" s="12">
        <v>206</v>
      </c>
      <c r="P65" s="12">
        <v>217</v>
      </c>
      <c r="R65" s="16"/>
      <c r="S65" s="16"/>
    </row>
    <row r="66" spans="13:19" x14ac:dyDescent="0.25">
      <c r="M66">
        <v>61</v>
      </c>
      <c r="N66" s="12">
        <v>391</v>
      </c>
      <c r="O66" s="12">
        <v>187</v>
      </c>
      <c r="P66" s="12">
        <v>204</v>
      </c>
      <c r="R66" s="16"/>
      <c r="S66" s="16"/>
    </row>
    <row r="67" spans="13:19" x14ac:dyDescent="0.25">
      <c r="M67">
        <v>62</v>
      </c>
      <c r="N67" s="12">
        <v>398</v>
      </c>
      <c r="O67" s="12">
        <v>218</v>
      </c>
      <c r="P67" s="12">
        <v>180</v>
      </c>
      <c r="R67" s="16"/>
      <c r="S67" s="16"/>
    </row>
    <row r="68" spans="13:19" x14ac:dyDescent="0.25">
      <c r="M68">
        <v>63</v>
      </c>
      <c r="N68" s="12">
        <v>357</v>
      </c>
      <c r="O68" s="12">
        <v>193</v>
      </c>
      <c r="P68" s="12">
        <v>164</v>
      </c>
      <c r="R68" s="16"/>
      <c r="S68" s="16"/>
    </row>
    <row r="69" spans="13:19" x14ac:dyDescent="0.25">
      <c r="M69">
        <v>64</v>
      </c>
      <c r="N69" s="12">
        <v>416</v>
      </c>
      <c r="O69" s="12">
        <v>214</v>
      </c>
      <c r="P69" s="12">
        <v>202</v>
      </c>
      <c r="R69" s="16"/>
      <c r="S69" s="16"/>
    </row>
    <row r="70" spans="13:19" x14ac:dyDescent="0.25">
      <c r="M70">
        <v>65</v>
      </c>
      <c r="N70" s="12">
        <v>292</v>
      </c>
      <c r="O70" s="12">
        <v>148</v>
      </c>
      <c r="P70" s="12">
        <v>144</v>
      </c>
      <c r="R70" s="16"/>
      <c r="S70" s="16"/>
    </row>
    <row r="71" spans="13:19" x14ac:dyDescent="0.25">
      <c r="M71">
        <v>66</v>
      </c>
      <c r="N71" s="12">
        <v>321</v>
      </c>
      <c r="O71" s="12">
        <v>153</v>
      </c>
      <c r="P71" s="12">
        <v>168</v>
      </c>
      <c r="R71" s="16"/>
      <c r="S71" s="16"/>
    </row>
    <row r="72" spans="13:19" x14ac:dyDescent="0.25">
      <c r="M72">
        <v>67</v>
      </c>
      <c r="N72" s="12">
        <v>282</v>
      </c>
      <c r="O72" s="12">
        <v>136</v>
      </c>
      <c r="P72" s="12">
        <v>146</v>
      </c>
      <c r="R72" s="16"/>
      <c r="S72" s="16"/>
    </row>
    <row r="73" spans="13:19" x14ac:dyDescent="0.25">
      <c r="M73">
        <v>68</v>
      </c>
      <c r="N73" s="12">
        <v>250</v>
      </c>
      <c r="O73" s="12">
        <v>117</v>
      </c>
      <c r="P73" s="12">
        <v>133</v>
      </c>
      <c r="R73" s="16"/>
      <c r="S73" s="16"/>
    </row>
    <row r="74" spans="13:19" x14ac:dyDescent="0.25">
      <c r="M74" s="18">
        <v>69</v>
      </c>
      <c r="N74" s="12">
        <v>250</v>
      </c>
      <c r="O74" s="12">
        <v>114</v>
      </c>
      <c r="P74" s="12">
        <v>136</v>
      </c>
      <c r="R74" s="16"/>
      <c r="S74" s="16"/>
    </row>
    <row r="75" spans="13:19" x14ac:dyDescent="0.25">
      <c r="M75">
        <v>70</v>
      </c>
      <c r="N75" s="12">
        <v>249</v>
      </c>
      <c r="O75" s="12">
        <v>106</v>
      </c>
      <c r="P75" s="12">
        <v>143</v>
      </c>
      <c r="R75" s="16"/>
      <c r="S75" s="16"/>
    </row>
    <row r="76" spans="13:19" x14ac:dyDescent="0.25">
      <c r="M76">
        <v>71</v>
      </c>
      <c r="N76" s="12">
        <v>245</v>
      </c>
      <c r="O76" s="12">
        <v>121</v>
      </c>
      <c r="P76" s="12">
        <v>124</v>
      </c>
      <c r="R76" s="16"/>
      <c r="S76" s="16"/>
    </row>
    <row r="77" spans="13:19" x14ac:dyDescent="0.25">
      <c r="M77">
        <v>72</v>
      </c>
      <c r="N77" s="12">
        <v>269</v>
      </c>
      <c r="O77" s="12">
        <v>123</v>
      </c>
      <c r="P77" s="12">
        <v>146</v>
      </c>
      <c r="R77" s="16"/>
      <c r="S77" s="16"/>
    </row>
    <row r="78" spans="13:19" x14ac:dyDescent="0.25">
      <c r="M78">
        <v>73</v>
      </c>
      <c r="N78" s="12">
        <v>190</v>
      </c>
      <c r="O78" s="12">
        <v>92</v>
      </c>
      <c r="P78" s="12">
        <v>98</v>
      </c>
      <c r="R78" s="16"/>
      <c r="S78" s="16"/>
    </row>
    <row r="79" spans="13:19" x14ac:dyDescent="0.25">
      <c r="M79">
        <v>74</v>
      </c>
      <c r="N79" s="12">
        <v>276</v>
      </c>
      <c r="O79" s="12">
        <v>125</v>
      </c>
      <c r="P79" s="12">
        <v>151</v>
      </c>
      <c r="R79" s="16"/>
      <c r="S79" s="16"/>
    </row>
    <row r="80" spans="13:19" x14ac:dyDescent="0.25">
      <c r="M80">
        <v>75</v>
      </c>
      <c r="N80" s="12">
        <v>157</v>
      </c>
      <c r="O80" s="12">
        <v>72</v>
      </c>
      <c r="P80" s="12">
        <v>85</v>
      </c>
      <c r="R80" s="16"/>
      <c r="S80" s="16"/>
    </row>
    <row r="81" spans="13:19" x14ac:dyDescent="0.25">
      <c r="M81">
        <v>76</v>
      </c>
      <c r="N81" s="12">
        <v>101</v>
      </c>
      <c r="O81" s="12">
        <v>43</v>
      </c>
      <c r="P81" s="12">
        <v>58</v>
      </c>
      <c r="R81" s="16"/>
      <c r="S81" s="16"/>
    </row>
    <row r="82" spans="13:19" x14ac:dyDescent="0.25">
      <c r="M82">
        <v>77</v>
      </c>
      <c r="N82" s="12">
        <v>115</v>
      </c>
      <c r="O82" s="12">
        <v>55</v>
      </c>
      <c r="P82" s="12">
        <v>60</v>
      </c>
      <c r="R82" s="16"/>
      <c r="S82" s="16"/>
    </row>
    <row r="83" spans="13:19" x14ac:dyDescent="0.25">
      <c r="M83">
        <v>78</v>
      </c>
      <c r="N83" s="12">
        <v>112</v>
      </c>
      <c r="O83" s="12">
        <v>52</v>
      </c>
      <c r="P83" s="12">
        <v>60</v>
      </c>
      <c r="R83" s="16"/>
      <c r="S83" s="16"/>
    </row>
    <row r="84" spans="13:19" x14ac:dyDescent="0.25">
      <c r="M84">
        <v>79</v>
      </c>
      <c r="N84" s="12">
        <v>96</v>
      </c>
      <c r="O84" s="12">
        <v>52</v>
      </c>
      <c r="P84" s="12">
        <v>44</v>
      </c>
      <c r="R84" s="16"/>
      <c r="S84" s="16"/>
    </row>
    <row r="85" spans="13:19" x14ac:dyDescent="0.25">
      <c r="M85">
        <v>80</v>
      </c>
      <c r="N85" s="12">
        <v>91</v>
      </c>
      <c r="O85" s="12">
        <v>38</v>
      </c>
      <c r="P85" s="12">
        <v>53</v>
      </c>
      <c r="R85" s="16"/>
      <c r="S85" s="16"/>
    </row>
    <row r="86" spans="13:19" x14ac:dyDescent="0.25">
      <c r="M86">
        <v>81</v>
      </c>
      <c r="N86" s="12">
        <v>59</v>
      </c>
      <c r="O86" s="12">
        <v>30</v>
      </c>
      <c r="P86" s="12">
        <v>29</v>
      </c>
      <c r="R86" s="16"/>
      <c r="S86" s="16"/>
    </row>
    <row r="87" spans="13:19" x14ac:dyDescent="0.25">
      <c r="M87">
        <v>82</v>
      </c>
      <c r="N87" s="12">
        <v>79</v>
      </c>
      <c r="O87" s="12">
        <v>23</v>
      </c>
      <c r="P87" s="12">
        <v>56</v>
      </c>
      <c r="R87" s="16"/>
      <c r="S87" s="16"/>
    </row>
    <row r="88" spans="13:19" x14ac:dyDescent="0.25">
      <c r="M88">
        <v>83</v>
      </c>
      <c r="N88" s="12">
        <v>61</v>
      </c>
      <c r="O88" s="12">
        <v>28</v>
      </c>
      <c r="P88" s="12">
        <v>33</v>
      </c>
      <c r="R88" s="16"/>
      <c r="S88" s="16"/>
    </row>
    <row r="89" spans="13:19" x14ac:dyDescent="0.25">
      <c r="M89">
        <v>84</v>
      </c>
      <c r="N89" s="12">
        <v>64</v>
      </c>
      <c r="O89" s="12">
        <v>31</v>
      </c>
      <c r="P89" s="12">
        <v>33</v>
      </c>
      <c r="R89" s="16"/>
      <c r="S89" s="16"/>
    </row>
    <row r="90" spans="13:19" x14ac:dyDescent="0.25">
      <c r="M90">
        <v>85</v>
      </c>
      <c r="N90" s="12">
        <v>29</v>
      </c>
      <c r="O90" s="12">
        <v>11</v>
      </c>
      <c r="P90" s="12">
        <v>18</v>
      </c>
      <c r="R90" s="16"/>
      <c r="S90" s="16"/>
    </row>
    <row r="91" spans="13:19" x14ac:dyDescent="0.25">
      <c r="M91">
        <v>86</v>
      </c>
      <c r="N91" s="12">
        <v>30</v>
      </c>
      <c r="O91" s="12">
        <v>5</v>
      </c>
      <c r="P91" s="12">
        <v>25</v>
      </c>
      <c r="R91" s="16"/>
      <c r="S91" s="16"/>
    </row>
    <row r="92" spans="13:19" x14ac:dyDescent="0.25">
      <c r="M92">
        <v>87</v>
      </c>
      <c r="N92" s="12">
        <v>24</v>
      </c>
      <c r="O92" s="12">
        <v>9</v>
      </c>
      <c r="P92" s="12">
        <v>15</v>
      </c>
      <c r="R92" s="16"/>
      <c r="S92" s="16"/>
    </row>
    <row r="93" spans="13:19" x14ac:dyDescent="0.25">
      <c r="M93">
        <v>88</v>
      </c>
      <c r="N93" s="12">
        <v>16</v>
      </c>
      <c r="O93" s="12">
        <v>5</v>
      </c>
      <c r="P93" s="12">
        <v>11</v>
      </c>
      <c r="R93" s="16"/>
      <c r="S93" s="16"/>
    </row>
    <row r="94" spans="13:19" x14ac:dyDescent="0.25">
      <c r="M94">
        <v>89</v>
      </c>
      <c r="N94" s="12">
        <v>28</v>
      </c>
      <c r="O94" s="12">
        <v>15</v>
      </c>
      <c r="P94" s="12">
        <v>13</v>
      </c>
      <c r="R94" s="16"/>
      <c r="S94" s="16"/>
    </row>
    <row r="95" spans="13:19" x14ac:dyDescent="0.25">
      <c r="M95">
        <v>90</v>
      </c>
      <c r="N95" s="12">
        <v>23</v>
      </c>
      <c r="O95" s="12">
        <v>11</v>
      </c>
      <c r="P95" s="12">
        <v>12</v>
      </c>
      <c r="R95" s="16"/>
      <c r="S95" s="16"/>
    </row>
    <row r="96" spans="13:19" x14ac:dyDescent="0.25">
      <c r="M96">
        <v>91</v>
      </c>
      <c r="N96" s="12">
        <v>16</v>
      </c>
      <c r="O96" s="12">
        <v>7</v>
      </c>
      <c r="P96" s="12">
        <v>9</v>
      </c>
      <c r="R96" s="16"/>
      <c r="S96" s="16"/>
    </row>
    <row r="97" spans="13:19" x14ac:dyDescent="0.25">
      <c r="M97">
        <v>92</v>
      </c>
      <c r="N97" s="12">
        <v>13</v>
      </c>
      <c r="O97" s="12">
        <v>5</v>
      </c>
      <c r="P97" s="12">
        <v>8</v>
      </c>
      <c r="R97" s="16"/>
      <c r="S97" s="16"/>
    </row>
    <row r="98" spans="13:19" x14ac:dyDescent="0.25">
      <c r="M98">
        <v>93</v>
      </c>
      <c r="N98" s="12">
        <v>12</v>
      </c>
      <c r="O98" s="12">
        <v>6</v>
      </c>
      <c r="P98" s="12">
        <v>6</v>
      </c>
      <c r="R98" s="16"/>
      <c r="S98" s="16"/>
    </row>
    <row r="99" spans="13:19" x14ac:dyDescent="0.25">
      <c r="M99">
        <v>94</v>
      </c>
      <c r="N99" s="12">
        <v>12</v>
      </c>
      <c r="O99" s="12">
        <v>4</v>
      </c>
      <c r="P99" s="12">
        <v>8</v>
      </c>
      <c r="R99" s="16"/>
      <c r="S99" s="16"/>
    </row>
    <row r="100" spans="13:19" x14ac:dyDescent="0.25">
      <c r="M100">
        <v>95</v>
      </c>
      <c r="N100" s="12">
        <v>6</v>
      </c>
      <c r="O100" s="12">
        <v>0</v>
      </c>
      <c r="P100" s="12">
        <v>6</v>
      </c>
      <c r="R100" s="16"/>
      <c r="S100" s="16"/>
    </row>
    <row r="101" spans="13:19" x14ac:dyDescent="0.25">
      <c r="M101">
        <v>96</v>
      </c>
      <c r="N101" s="12">
        <v>3</v>
      </c>
      <c r="O101" s="12">
        <v>0</v>
      </c>
      <c r="P101" s="12">
        <v>3</v>
      </c>
      <c r="R101" s="16"/>
      <c r="S101" s="16"/>
    </row>
    <row r="102" spans="13:19" x14ac:dyDescent="0.25">
      <c r="M102">
        <v>97</v>
      </c>
      <c r="N102" s="12">
        <v>1</v>
      </c>
      <c r="O102" s="12">
        <v>1</v>
      </c>
      <c r="P102" s="12">
        <v>0</v>
      </c>
      <c r="R102" s="16"/>
      <c r="S102" s="16"/>
    </row>
    <row r="103" spans="13:19" x14ac:dyDescent="0.25">
      <c r="M103">
        <v>98</v>
      </c>
      <c r="N103">
        <v>23</v>
      </c>
      <c r="O103">
        <v>10</v>
      </c>
      <c r="P103">
        <v>13</v>
      </c>
    </row>
    <row r="104" spans="13:19" x14ac:dyDescent="0.25">
      <c r="M104" t="s">
        <v>276</v>
      </c>
      <c r="N104">
        <v>0</v>
      </c>
      <c r="O104">
        <v>0</v>
      </c>
      <c r="P104">
        <v>0</v>
      </c>
    </row>
    <row r="105" spans="13:19" x14ac:dyDescent="0.25">
      <c r="M105" t="s">
        <v>315</v>
      </c>
      <c r="N105">
        <v>0</v>
      </c>
      <c r="O105">
        <v>0</v>
      </c>
      <c r="P105">
        <v>0</v>
      </c>
    </row>
    <row r="108" spans="13:19" x14ac:dyDescent="0.25">
      <c r="N108" s="12"/>
      <c r="O108" s="12"/>
      <c r="P108" s="12"/>
      <c r="R108" s="16"/>
      <c r="S108" s="16"/>
    </row>
    <row r="109" spans="13:19" x14ac:dyDescent="0.25">
      <c r="N109" s="12"/>
      <c r="O109" s="12"/>
      <c r="P109" s="12"/>
      <c r="R109" s="16"/>
      <c r="S109" s="16"/>
    </row>
    <row r="110" spans="13:19" x14ac:dyDescent="0.25">
      <c r="N110" s="12"/>
      <c r="O110" s="12"/>
      <c r="P110" s="12"/>
      <c r="R110" s="16"/>
      <c r="S110" s="16"/>
    </row>
    <row r="111" spans="13:19" x14ac:dyDescent="0.25">
      <c r="N111" s="12"/>
      <c r="O111" s="12"/>
      <c r="P111" s="12"/>
      <c r="R111" s="16"/>
      <c r="S111" s="16"/>
    </row>
    <row r="112" spans="13:19" x14ac:dyDescent="0.25">
      <c r="N112" s="12"/>
      <c r="O112" s="12"/>
      <c r="P112" s="12"/>
      <c r="R112" s="16"/>
      <c r="S11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opLeftCell="F1" workbookViewId="0">
      <selection activeCell="M1" sqref="M1"/>
    </sheetView>
  </sheetViews>
  <sheetFormatPr defaultRowHeight="13.2" x14ac:dyDescent="0.25"/>
  <sheetData>
    <row r="1" spans="1:24" x14ac:dyDescent="0.25">
      <c r="A1" t="s">
        <v>297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7.8447094811800211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107008</v>
      </c>
      <c r="O3" s="12">
        <v>54191</v>
      </c>
      <c r="P3" s="12">
        <v>52817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107008</v>
      </c>
      <c r="C4">
        <v>54191</v>
      </c>
      <c r="D4">
        <v>52817</v>
      </c>
      <c r="E4">
        <v>68404</v>
      </c>
      <c r="F4">
        <v>36047</v>
      </c>
      <c r="G4">
        <v>32357</v>
      </c>
      <c r="I4" s="1"/>
      <c r="J4" s="1"/>
      <c r="K4" s="1"/>
      <c r="M4" s="18">
        <v>0</v>
      </c>
      <c r="N4" s="12">
        <v>2906</v>
      </c>
      <c r="O4" s="12">
        <v>1528</v>
      </c>
      <c r="P4" s="12">
        <v>1378</v>
      </c>
      <c r="R4" s="16"/>
      <c r="S4" s="16"/>
    </row>
    <row r="5" spans="1:24" x14ac:dyDescent="0.25">
      <c r="A5" t="s">
        <v>5</v>
      </c>
      <c r="B5">
        <v>14783</v>
      </c>
      <c r="C5">
        <v>7579</v>
      </c>
      <c r="D5">
        <v>7204</v>
      </c>
      <c r="E5">
        <v>14783</v>
      </c>
      <c r="F5">
        <v>7579</v>
      </c>
      <c r="G5">
        <v>7204</v>
      </c>
      <c r="I5" s="1"/>
      <c r="J5" s="1"/>
      <c r="K5" s="1"/>
      <c r="M5">
        <v>1</v>
      </c>
      <c r="N5" s="12">
        <v>3073</v>
      </c>
      <c r="O5" s="12">
        <v>1541</v>
      </c>
      <c r="P5" s="12">
        <v>1532</v>
      </c>
      <c r="R5" s="16">
        <f>N$24+N$34+N$44+N$54</f>
        <v>5678</v>
      </c>
      <c r="S5" s="16">
        <f xml:space="preserve"> N$34+N$44+N$54+N$64</f>
        <v>3775</v>
      </c>
      <c r="T5">
        <v>1</v>
      </c>
      <c r="U5">
        <v>9</v>
      </c>
      <c r="V5">
        <f>R5*T5+S5*U5</f>
        <v>39653</v>
      </c>
      <c r="W5" s="19">
        <f>(V5/V$15)*100</f>
        <v>7.6192617272991034</v>
      </c>
      <c r="X5" s="20">
        <f>ABS(W5-10)</f>
        <v>2.3807382727008966</v>
      </c>
    </row>
    <row r="6" spans="1:24" x14ac:dyDescent="0.25">
      <c r="A6" t="s">
        <v>6</v>
      </c>
      <c r="B6">
        <v>14169</v>
      </c>
      <c r="C6">
        <v>7310</v>
      </c>
      <c r="D6">
        <v>6859</v>
      </c>
      <c r="E6">
        <v>14168</v>
      </c>
      <c r="F6">
        <v>7309</v>
      </c>
      <c r="G6">
        <v>6859</v>
      </c>
      <c r="I6" s="1"/>
      <c r="J6" s="1"/>
      <c r="K6" s="1"/>
      <c r="M6">
        <v>2</v>
      </c>
      <c r="N6" s="12">
        <v>3015</v>
      </c>
      <c r="O6" s="12">
        <v>1480</v>
      </c>
      <c r="P6" s="12">
        <v>1535</v>
      </c>
      <c r="R6" s="16">
        <f>N$25+N$35+N$45+N$55</f>
        <v>5144</v>
      </c>
      <c r="S6" s="16">
        <f xml:space="preserve"> N$35+N$45+N$55+N$65</f>
        <v>3524</v>
      </c>
      <c r="T6">
        <v>2</v>
      </c>
      <c r="U6">
        <v>8</v>
      </c>
      <c r="V6">
        <f t="shared" ref="V6:V14" si="0">R6*T6+S6*U6</f>
        <v>38480</v>
      </c>
      <c r="W6" s="19">
        <f t="shared" ref="W6:W14" si="1">(V6/V$15)*100</f>
        <v>7.3938716179474326</v>
      </c>
      <c r="X6" s="20">
        <f t="shared" ref="X6:X14" si="2">ABS(W6-10)</f>
        <v>2.6061283820525674</v>
      </c>
    </row>
    <row r="7" spans="1:24" x14ac:dyDescent="0.25">
      <c r="A7" t="s">
        <v>7</v>
      </c>
      <c r="B7">
        <v>14220</v>
      </c>
      <c r="C7">
        <v>7481</v>
      </c>
      <c r="D7">
        <v>6739</v>
      </c>
      <c r="E7">
        <v>14220</v>
      </c>
      <c r="F7">
        <v>7481</v>
      </c>
      <c r="G7">
        <v>6739</v>
      </c>
      <c r="H7" s="2"/>
      <c r="I7" s="1"/>
      <c r="J7" s="1"/>
      <c r="K7" s="1"/>
      <c r="M7">
        <v>3</v>
      </c>
      <c r="N7" s="12">
        <v>2787</v>
      </c>
      <c r="O7" s="12">
        <v>1472</v>
      </c>
      <c r="P7" s="12">
        <v>1315</v>
      </c>
      <c r="R7" s="16">
        <f>N$26+N$36+N$46+N$56</f>
        <v>4767</v>
      </c>
      <c r="S7" s="16">
        <f xml:space="preserve"> N$36+N$46+N$56+N$66</f>
        <v>3267</v>
      </c>
      <c r="T7">
        <v>3</v>
      </c>
      <c r="U7">
        <v>7</v>
      </c>
      <c r="V7">
        <f t="shared" si="0"/>
        <v>37170</v>
      </c>
      <c r="W7" s="19">
        <f t="shared" si="1"/>
        <v>7.1421571735734419</v>
      </c>
      <c r="X7" s="20">
        <f t="shared" si="2"/>
        <v>2.8578428264265581</v>
      </c>
    </row>
    <row r="8" spans="1:24" x14ac:dyDescent="0.25">
      <c r="A8" s="3" t="s">
        <v>8</v>
      </c>
      <c r="B8" s="3">
        <v>13237</v>
      </c>
      <c r="C8" s="3">
        <v>6754</v>
      </c>
      <c r="D8" s="3">
        <v>6483</v>
      </c>
      <c r="E8" s="4">
        <v>12335</v>
      </c>
      <c r="F8" s="4">
        <v>6505</v>
      </c>
      <c r="G8" s="4">
        <v>5830</v>
      </c>
      <c r="H8" s="5"/>
      <c r="I8" s="6">
        <f t="shared" ref="I8:K15" si="3">E8/B8*100</f>
        <v>93.185767167787262</v>
      </c>
      <c r="J8" s="6">
        <f t="shared" si="3"/>
        <v>96.313295824696482</v>
      </c>
      <c r="K8" s="6">
        <f t="shared" si="3"/>
        <v>89.927502699367579</v>
      </c>
      <c r="M8">
        <v>4</v>
      </c>
      <c r="N8" s="12">
        <v>3002</v>
      </c>
      <c r="O8" s="12">
        <v>1558</v>
      </c>
      <c r="P8" s="12">
        <v>1444</v>
      </c>
      <c r="R8" s="16">
        <f>N$17+N$27+N$37+N$47</f>
        <v>6879</v>
      </c>
      <c r="S8" s="16">
        <f xml:space="preserve"> N$27+ N$37+N$47+N$57</f>
        <v>4624</v>
      </c>
      <c r="T8">
        <v>4</v>
      </c>
      <c r="U8">
        <v>6</v>
      </c>
      <c r="V8">
        <f t="shared" si="0"/>
        <v>55260</v>
      </c>
      <c r="W8" s="19">
        <f t="shared" si="1"/>
        <v>10.618122287104342</v>
      </c>
      <c r="X8" s="20">
        <f t="shared" si="2"/>
        <v>0.61812228710434169</v>
      </c>
    </row>
    <row r="9" spans="1:24" x14ac:dyDescent="0.25">
      <c r="A9" s="3" t="s">
        <v>10</v>
      </c>
      <c r="B9" s="3">
        <v>9525</v>
      </c>
      <c r="C9" s="3">
        <v>4886</v>
      </c>
      <c r="D9" s="3">
        <v>4639</v>
      </c>
      <c r="E9" s="4">
        <v>6300</v>
      </c>
      <c r="F9" s="4">
        <v>3576</v>
      </c>
      <c r="G9" s="4">
        <v>2724</v>
      </c>
      <c r="H9" s="5"/>
      <c r="I9" s="6">
        <f t="shared" si="3"/>
        <v>66.141732283464577</v>
      </c>
      <c r="J9" s="6">
        <f t="shared" si="3"/>
        <v>73.188702415063446</v>
      </c>
      <c r="K9" s="6">
        <f t="shared" si="3"/>
        <v>58.719551627505929</v>
      </c>
      <c r="M9">
        <v>5</v>
      </c>
      <c r="N9" s="12">
        <v>2799</v>
      </c>
      <c r="O9" s="12">
        <v>1485</v>
      </c>
      <c r="P9" s="12">
        <v>1314</v>
      </c>
      <c r="R9" s="16">
        <f>N$18+N$28+N$38+N$48</f>
        <v>7092</v>
      </c>
      <c r="S9" s="16">
        <f xml:space="preserve"> N$28+N$38+N$48+N$58</f>
        <v>4569</v>
      </c>
      <c r="T9">
        <v>5</v>
      </c>
      <c r="U9">
        <v>5</v>
      </c>
      <c r="V9">
        <f t="shared" si="0"/>
        <v>58305</v>
      </c>
      <c r="W9" s="19">
        <f t="shared" si="1"/>
        <v>11.203214258950753</v>
      </c>
      <c r="X9" s="20">
        <f t="shared" si="2"/>
        <v>1.2032142589507533</v>
      </c>
    </row>
    <row r="10" spans="1:24" x14ac:dyDescent="0.25">
      <c r="A10" s="3" t="s">
        <v>11</v>
      </c>
      <c r="B10" s="3">
        <v>7603</v>
      </c>
      <c r="C10" s="3">
        <v>3695</v>
      </c>
      <c r="D10" s="3">
        <v>3908</v>
      </c>
      <c r="E10" s="4">
        <v>2867</v>
      </c>
      <c r="F10" s="4">
        <v>1574</v>
      </c>
      <c r="G10" s="4">
        <v>1293</v>
      </c>
      <c r="H10" s="5"/>
      <c r="I10" s="6">
        <f t="shared" si="3"/>
        <v>37.708799158227016</v>
      </c>
      <c r="J10" s="6">
        <f t="shared" si="3"/>
        <v>42.598105548037893</v>
      </c>
      <c r="K10" s="6">
        <f t="shared" si="3"/>
        <v>33.085977482088026</v>
      </c>
      <c r="M10">
        <v>6</v>
      </c>
      <c r="N10" s="12">
        <v>2828</v>
      </c>
      <c r="O10" s="12">
        <v>1441</v>
      </c>
      <c r="P10" s="12">
        <v>1387</v>
      </c>
      <c r="R10" s="16">
        <f>N$19+N$29+N$39+N$49</f>
        <v>6667</v>
      </c>
      <c r="S10" s="16">
        <f xml:space="preserve"> N$29+N$39+N$49+N$59</f>
        <v>4291</v>
      </c>
      <c r="T10">
        <v>6</v>
      </c>
      <c r="U10">
        <v>4</v>
      </c>
      <c r="V10">
        <f t="shared" si="0"/>
        <v>57166</v>
      </c>
      <c r="W10" s="19">
        <f t="shared" si="1"/>
        <v>10.984357196246956</v>
      </c>
      <c r="X10" s="20">
        <f t="shared" si="2"/>
        <v>0.98435719624695572</v>
      </c>
    </row>
    <row r="11" spans="1:24" x14ac:dyDescent="0.25">
      <c r="A11" s="3" t="s">
        <v>12</v>
      </c>
      <c r="B11" s="3">
        <v>6489</v>
      </c>
      <c r="C11" s="3">
        <v>3124</v>
      </c>
      <c r="D11" s="3">
        <v>3365</v>
      </c>
      <c r="E11" s="4">
        <v>1416</v>
      </c>
      <c r="F11" s="4">
        <v>760</v>
      </c>
      <c r="G11" s="4">
        <v>656</v>
      </c>
      <c r="H11" s="5"/>
      <c r="I11" s="6">
        <f t="shared" si="3"/>
        <v>21.821544151641241</v>
      </c>
      <c r="J11" s="6">
        <f t="shared" si="3"/>
        <v>24.327784891165173</v>
      </c>
      <c r="K11" s="6">
        <f t="shared" si="3"/>
        <v>19.494799405646361</v>
      </c>
      <c r="M11">
        <v>7</v>
      </c>
      <c r="N11" s="12">
        <v>2866</v>
      </c>
      <c r="O11" s="12">
        <v>1453</v>
      </c>
      <c r="P11" s="12">
        <v>1413</v>
      </c>
      <c r="R11" s="16">
        <f>N$20+N$30+N$40+N$50</f>
        <v>6535</v>
      </c>
      <c r="S11" s="16">
        <f xml:space="preserve"> N$30+N$40+N$50+N$60</f>
        <v>4091</v>
      </c>
      <c r="T11">
        <v>7</v>
      </c>
      <c r="U11">
        <v>3</v>
      </c>
      <c r="V11">
        <f t="shared" si="0"/>
        <v>58018</v>
      </c>
      <c r="W11" s="19">
        <f t="shared" si="1"/>
        <v>11.148067659305461</v>
      </c>
      <c r="X11" s="20">
        <f t="shared" si="2"/>
        <v>1.1480676593054611</v>
      </c>
    </row>
    <row r="12" spans="1:24" x14ac:dyDescent="0.25">
      <c r="A12" s="3" t="s">
        <v>13</v>
      </c>
      <c r="B12" s="3">
        <v>6015</v>
      </c>
      <c r="C12" s="3">
        <v>2994</v>
      </c>
      <c r="D12" s="3">
        <v>3021</v>
      </c>
      <c r="E12" s="4">
        <v>857</v>
      </c>
      <c r="F12" s="4">
        <v>489</v>
      </c>
      <c r="G12" s="4">
        <v>368</v>
      </c>
      <c r="H12" s="5"/>
      <c r="I12" s="6">
        <f t="shared" si="3"/>
        <v>14.247714048212801</v>
      </c>
      <c r="J12" s="6">
        <f t="shared" si="3"/>
        <v>16.332665330661321</v>
      </c>
      <c r="K12" s="6">
        <f t="shared" si="3"/>
        <v>12.181396888447534</v>
      </c>
      <c r="M12">
        <v>8</v>
      </c>
      <c r="N12" s="12">
        <v>2794</v>
      </c>
      <c r="O12" s="12">
        <v>1435</v>
      </c>
      <c r="P12" s="12">
        <v>1359</v>
      </c>
      <c r="R12" s="16">
        <f>N$21+N$31+N$41+N$51</f>
        <v>6440</v>
      </c>
      <c r="S12" s="16">
        <f xml:space="preserve"> N$31+N$41+N$51+N$61</f>
        <v>4259</v>
      </c>
      <c r="T12">
        <v>8</v>
      </c>
      <c r="U12">
        <v>2</v>
      </c>
      <c r="V12">
        <f t="shared" si="0"/>
        <v>60038</v>
      </c>
      <c r="W12" s="19">
        <f t="shared" si="1"/>
        <v>11.536207489561537</v>
      </c>
      <c r="X12" s="20">
        <f t="shared" si="2"/>
        <v>1.5362074895615372</v>
      </c>
    </row>
    <row r="13" spans="1:24" x14ac:dyDescent="0.25">
      <c r="A13" s="3" t="s">
        <v>14</v>
      </c>
      <c r="B13" s="3">
        <v>5559</v>
      </c>
      <c r="C13" s="3">
        <v>2801</v>
      </c>
      <c r="D13" s="3">
        <v>2758</v>
      </c>
      <c r="E13" s="4">
        <v>515</v>
      </c>
      <c r="F13" s="4">
        <v>303</v>
      </c>
      <c r="G13" s="4">
        <v>212</v>
      </c>
      <c r="H13" s="5"/>
      <c r="I13" s="6">
        <f t="shared" si="3"/>
        <v>9.264256161180068</v>
      </c>
      <c r="J13" s="6">
        <f t="shared" si="3"/>
        <v>10.817565155301679</v>
      </c>
      <c r="K13" s="6">
        <f t="shared" si="3"/>
        <v>7.6867295141406817</v>
      </c>
      <c r="M13">
        <v>9</v>
      </c>
      <c r="N13" s="12">
        <v>2882</v>
      </c>
      <c r="O13" s="12">
        <v>1496</v>
      </c>
      <c r="P13" s="12">
        <v>1386</v>
      </c>
      <c r="R13" s="16">
        <f>N$22+N$32+N$42+N$52</f>
        <v>5848</v>
      </c>
      <c r="S13" s="16">
        <f xml:space="preserve"> N$32+N$42+N$52+N$62</f>
        <v>3589</v>
      </c>
      <c r="T13">
        <v>9</v>
      </c>
      <c r="U13">
        <v>1</v>
      </c>
      <c r="V13">
        <f t="shared" si="0"/>
        <v>56221</v>
      </c>
      <c r="W13" s="19">
        <f t="shared" si="1"/>
        <v>10.802776929122208</v>
      </c>
      <c r="X13" s="20">
        <f t="shared" si="2"/>
        <v>0.80277692912220822</v>
      </c>
    </row>
    <row r="14" spans="1:24" x14ac:dyDescent="0.25">
      <c r="A14" s="3" t="s">
        <v>15</v>
      </c>
      <c r="B14" s="3">
        <v>4647</v>
      </c>
      <c r="C14" s="3">
        <v>2393</v>
      </c>
      <c r="D14" s="3">
        <v>2254</v>
      </c>
      <c r="E14" s="4">
        <v>335</v>
      </c>
      <c r="F14" s="4">
        <v>187</v>
      </c>
      <c r="G14" s="4">
        <v>148</v>
      </c>
      <c r="H14" s="5"/>
      <c r="I14" s="6">
        <f t="shared" si="3"/>
        <v>7.2089520120507862</v>
      </c>
      <c r="J14" s="6">
        <f t="shared" si="3"/>
        <v>7.8144588382783109</v>
      </c>
      <c r="K14" s="6">
        <f t="shared" si="3"/>
        <v>6.5661047027506649</v>
      </c>
      <c r="M14">
        <v>10</v>
      </c>
      <c r="N14" s="12">
        <v>2832</v>
      </c>
      <c r="O14" s="12">
        <v>1494</v>
      </c>
      <c r="P14" s="12">
        <v>1338</v>
      </c>
      <c r="R14" s="16">
        <f>N$23+N$33+N$43+N$53</f>
        <v>6012</v>
      </c>
      <c r="S14" s="16">
        <f xml:space="preserve"> N$33+N$43+N$53+N$63</f>
        <v>3933</v>
      </c>
      <c r="T14">
        <v>10</v>
      </c>
      <c r="U14">
        <v>0</v>
      </c>
      <c r="V14">
        <f t="shared" si="0"/>
        <v>60120</v>
      </c>
      <c r="W14" s="19">
        <f t="shared" si="1"/>
        <v>11.551963660888763</v>
      </c>
      <c r="X14" s="20">
        <f t="shared" si="2"/>
        <v>1.551963660888763</v>
      </c>
    </row>
    <row r="15" spans="1:24" x14ac:dyDescent="0.25">
      <c r="A15" s="3" t="s">
        <v>16</v>
      </c>
      <c r="B15" s="3">
        <v>3209</v>
      </c>
      <c r="C15" s="3">
        <v>1654</v>
      </c>
      <c r="D15" s="3">
        <v>1555</v>
      </c>
      <c r="E15" s="4">
        <v>157</v>
      </c>
      <c r="F15" s="4">
        <v>84</v>
      </c>
      <c r="G15" s="4">
        <v>73</v>
      </c>
      <c r="H15" s="5"/>
      <c r="I15" s="6">
        <f t="shared" si="3"/>
        <v>4.8924898722343411</v>
      </c>
      <c r="J15" s="6">
        <f t="shared" si="3"/>
        <v>5.0785973397823456</v>
      </c>
      <c r="K15" s="6">
        <f t="shared" si="3"/>
        <v>4.694533762057878</v>
      </c>
      <c r="M15">
        <v>11</v>
      </c>
      <c r="N15" s="12">
        <v>2743</v>
      </c>
      <c r="O15" s="12">
        <v>1410</v>
      </c>
      <c r="P15" s="12">
        <v>1333</v>
      </c>
      <c r="R15" s="16"/>
      <c r="S15" s="16"/>
      <c r="V15">
        <f>SUM(V5:V14)</f>
        <v>520431</v>
      </c>
      <c r="W15">
        <f>SUM(W5:W14)</f>
        <v>99.999999999999986</v>
      </c>
      <c r="X15" s="20">
        <f>SUM(X5:X14)</f>
        <v>15.689418962360042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1247.8938249128187</v>
      </c>
      <c r="J16" s="6">
        <f>SUM(J8:J14)*5</f>
        <v>1356.9628900160214</v>
      </c>
      <c r="K16" s="6">
        <f>SUM(K8:K14)*5</f>
        <v>1138.3103115997337</v>
      </c>
      <c r="M16">
        <v>12</v>
      </c>
      <c r="N16" s="12">
        <v>2835</v>
      </c>
      <c r="O16" s="12">
        <v>1510</v>
      </c>
      <c r="P16" s="12">
        <v>1325</v>
      </c>
      <c r="R16" s="16"/>
      <c r="S16" s="16"/>
      <c r="X16" s="20">
        <f>X$15/2</f>
        <v>7.8447094811800211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2854</v>
      </c>
      <c r="O17" s="12">
        <v>1526</v>
      </c>
      <c r="P17" s="12">
        <v>1328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2747.8938249128187</v>
      </c>
      <c r="J18" s="6">
        <f>J16+1500</f>
        <v>2856.9628900160214</v>
      </c>
      <c r="K18" s="6">
        <f>K16+1500</f>
        <v>2638.3103115997337</v>
      </c>
      <c r="M18">
        <v>14</v>
      </c>
      <c r="N18" s="12">
        <v>2956</v>
      </c>
      <c r="O18" s="12">
        <v>1541</v>
      </c>
      <c r="P18" s="12">
        <v>1415</v>
      </c>
      <c r="Q18" s="3" t="s">
        <v>161</v>
      </c>
      <c r="R18" s="15">
        <f>X33</f>
        <v>8.0056772411676711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2775</v>
      </c>
      <c r="O19" s="12">
        <v>1475</v>
      </c>
      <c r="P19" s="12">
        <v>1300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7.2089520120507862</v>
      </c>
      <c r="J20" s="6">
        <f t="shared" si="4"/>
        <v>7.8144588382783109</v>
      </c>
      <c r="K20" s="6">
        <f t="shared" si="4"/>
        <v>6.5661047027506649</v>
      </c>
      <c r="M20">
        <v>16</v>
      </c>
      <c r="N20" s="12">
        <v>2879</v>
      </c>
      <c r="O20" s="12">
        <v>1502</v>
      </c>
      <c r="P20" s="12">
        <v>1377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4.8924898722343411</v>
      </c>
      <c r="J21" s="6">
        <f t="shared" si="4"/>
        <v>5.0785973397823456</v>
      </c>
      <c r="K21" s="6">
        <f t="shared" si="4"/>
        <v>4.694533762057878</v>
      </c>
      <c r="M21">
        <v>17</v>
      </c>
      <c r="N21" s="12">
        <v>2557</v>
      </c>
      <c r="O21" s="12">
        <v>1286</v>
      </c>
      <c r="P21" s="12">
        <v>1271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6.0507209421425632</v>
      </c>
      <c r="J22" s="8">
        <f>(J20+J21)/2</f>
        <v>6.4465280890303287</v>
      </c>
      <c r="K22" s="8">
        <f>(K20+K21)/2</f>
        <v>5.6303192324042719</v>
      </c>
      <c r="M22">
        <v>18</v>
      </c>
      <c r="N22" s="12">
        <v>2609</v>
      </c>
      <c r="O22" s="12">
        <v>1285</v>
      </c>
      <c r="P22" s="12">
        <v>1324</v>
      </c>
      <c r="R22" s="16">
        <f>O$24+O$34+O$44+O$54</f>
        <v>2859</v>
      </c>
      <c r="S22" s="16">
        <f xml:space="preserve"> O$34+O$44+O$54+O$64</f>
        <v>1850</v>
      </c>
      <c r="T22">
        <v>1</v>
      </c>
      <c r="U22">
        <v>9</v>
      </c>
      <c r="V22">
        <f>R22*T22+S22*U22</f>
        <v>19509</v>
      </c>
      <c r="W22" s="19">
        <f>(V22/V$32)*100</f>
        <v>7.4836012121677093</v>
      </c>
      <c r="X22" s="20">
        <f>ABS(W22-10)</f>
        <v>2.5163987878322907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2417</v>
      </c>
      <c r="O23" s="12">
        <v>1206</v>
      </c>
      <c r="P23" s="12">
        <v>1211</v>
      </c>
      <c r="R23" s="16">
        <f>O$25+O$35+O$45+O$55</f>
        <v>2573</v>
      </c>
      <c r="S23" s="16">
        <f xml:space="preserve"> O$35+O$45+O$55+O$65</f>
        <v>1776</v>
      </c>
      <c r="T23">
        <v>2</v>
      </c>
      <c r="U23">
        <v>8</v>
      </c>
      <c r="V23">
        <f t="shared" ref="V23:V31" si="5">R23*T23+S23*U23</f>
        <v>19354</v>
      </c>
      <c r="W23" s="19">
        <f t="shared" ref="W23:W31" si="6">(V23/V$32)*100</f>
        <v>7.4241436188576468</v>
      </c>
      <c r="X23" s="20">
        <f t="shared" ref="X23:X31" si="7">ABS(W23-10)</f>
        <v>2.5758563811423532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302.53604710712818</v>
      </c>
      <c r="J24" s="8">
        <f>J22*50</f>
        <v>322.32640445151645</v>
      </c>
      <c r="K24" s="8">
        <f>K22*50</f>
        <v>281.5159616202136</v>
      </c>
      <c r="M24">
        <v>20</v>
      </c>
      <c r="N24" s="12">
        <v>2259</v>
      </c>
      <c r="O24" s="12">
        <v>1188</v>
      </c>
      <c r="P24" s="12">
        <v>1071</v>
      </c>
      <c r="R24" s="16">
        <f>O$26+O$36+O$46+O$56</f>
        <v>2434</v>
      </c>
      <c r="S24" s="16">
        <f xml:space="preserve"> O$36+O$46+O$56+O$66</f>
        <v>1596</v>
      </c>
      <c r="T24">
        <v>3</v>
      </c>
      <c r="U24">
        <v>7</v>
      </c>
      <c r="V24">
        <f t="shared" si="5"/>
        <v>18474</v>
      </c>
      <c r="W24" s="19">
        <f t="shared" si="6"/>
        <v>7.0865779278069736</v>
      </c>
      <c r="X24" s="20">
        <f t="shared" si="7"/>
        <v>2.9134220721930264</v>
      </c>
    </row>
    <row r="25" spans="1:24" x14ac:dyDescent="0.25">
      <c r="I25" s="1"/>
      <c r="J25" s="1"/>
      <c r="K25" s="1"/>
      <c r="M25">
        <v>21</v>
      </c>
      <c r="N25" s="12">
        <v>1932</v>
      </c>
      <c r="O25" s="12">
        <v>945</v>
      </c>
      <c r="P25" s="12">
        <v>987</v>
      </c>
      <c r="R25" s="16">
        <f>O$17+O$27+O$37+O$47</f>
        <v>3571</v>
      </c>
      <c r="S25" s="16">
        <f xml:space="preserve"> O$27+ O$37+O$47+O$57</f>
        <v>2355</v>
      </c>
      <c r="T25">
        <v>4</v>
      </c>
      <c r="U25">
        <v>6</v>
      </c>
      <c r="V25">
        <f t="shared" si="5"/>
        <v>28414</v>
      </c>
      <c r="W25" s="19">
        <f t="shared" si="6"/>
        <v>10.899535847174805</v>
      </c>
      <c r="X25" s="20">
        <f t="shared" si="7"/>
        <v>0.89953584717480517</v>
      </c>
    </row>
    <row r="26" spans="1:24" x14ac:dyDescent="0.25">
      <c r="H26" s="7" t="s">
        <v>30</v>
      </c>
      <c r="I26" s="1">
        <f>I18-I24</f>
        <v>2445.3577778056906</v>
      </c>
      <c r="J26" s="1">
        <f>J18-J24</f>
        <v>2534.6364855645052</v>
      </c>
      <c r="K26" s="1">
        <f>K18-K24</f>
        <v>2356.7943499795201</v>
      </c>
      <c r="M26">
        <v>22</v>
      </c>
      <c r="N26" s="12">
        <v>1827</v>
      </c>
      <c r="O26" s="12">
        <v>989</v>
      </c>
      <c r="P26" s="12">
        <v>838</v>
      </c>
      <c r="R26" s="16">
        <f>O$18+O$28+O$38+O$48</f>
        <v>3548</v>
      </c>
      <c r="S26" s="16">
        <f xml:space="preserve"> O$28+O$38+O$48+O$58</f>
        <v>2244</v>
      </c>
      <c r="T26">
        <v>5</v>
      </c>
      <c r="U26">
        <v>5</v>
      </c>
      <c r="V26">
        <f t="shared" si="5"/>
        <v>28960</v>
      </c>
      <c r="W26" s="19">
        <f t="shared" si="6"/>
        <v>11.1089800145767</v>
      </c>
      <c r="X26" s="20">
        <f t="shared" si="7"/>
        <v>1.1089800145766997</v>
      </c>
    </row>
    <row r="27" spans="1:24" x14ac:dyDescent="0.25">
      <c r="I27" s="1"/>
      <c r="J27" s="1"/>
      <c r="K27" s="1"/>
      <c r="M27">
        <v>23</v>
      </c>
      <c r="N27" s="12">
        <v>1738</v>
      </c>
      <c r="O27" s="12">
        <v>902</v>
      </c>
      <c r="P27" s="12">
        <v>836</v>
      </c>
      <c r="R27" s="16">
        <f>O$19+O$29+O$39+O$49</f>
        <v>3437</v>
      </c>
      <c r="S27" s="16">
        <f xml:space="preserve"> O$29+O$39+O$49+O$59</f>
        <v>2150</v>
      </c>
      <c r="T27">
        <v>6</v>
      </c>
      <c r="U27">
        <v>4</v>
      </c>
      <c r="V27">
        <f t="shared" si="5"/>
        <v>29222</v>
      </c>
      <c r="W27" s="19">
        <f t="shared" si="6"/>
        <v>11.209482527139514</v>
      </c>
      <c r="X27" s="20">
        <f t="shared" si="7"/>
        <v>1.2094825271395138</v>
      </c>
    </row>
    <row r="28" spans="1:24" x14ac:dyDescent="0.25">
      <c r="H28" s="7" t="s">
        <v>31</v>
      </c>
      <c r="I28" s="1">
        <f>100-I22</f>
        <v>93.949279057857439</v>
      </c>
      <c r="J28" s="1">
        <f>100-J22</f>
        <v>93.553471910969677</v>
      </c>
      <c r="K28" s="1">
        <f>100-K22</f>
        <v>94.369680767595725</v>
      </c>
      <c r="M28">
        <v>24</v>
      </c>
      <c r="N28" s="12">
        <v>1769</v>
      </c>
      <c r="O28" s="12">
        <v>862</v>
      </c>
      <c r="P28" s="12">
        <v>907</v>
      </c>
      <c r="R28" s="16">
        <f>O$20+O$30+O$40+O$50</f>
        <v>3284</v>
      </c>
      <c r="S28" s="16">
        <f xml:space="preserve"> O$30+O$40+O$50+O$60</f>
        <v>1981</v>
      </c>
      <c r="T28">
        <v>7</v>
      </c>
      <c r="U28">
        <v>3</v>
      </c>
      <c r="V28">
        <f t="shared" si="5"/>
        <v>28931</v>
      </c>
      <c r="W28" s="19">
        <f t="shared" si="6"/>
        <v>11.097855690667076</v>
      </c>
      <c r="X28" s="20">
        <f t="shared" si="7"/>
        <v>1.0978556906670764</v>
      </c>
    </row>
    <row r="29" spans="1:24" x14ac:dyDescent="0.25">
      <c r="I29" s="1"/>
      <c r="J29" s="1"/>
      <c r="K29" s="1"/>
      <c r="M29">
        <v>25</v>
      </c>
      <c r="N29" s="12">
        <v>1621</v>
      </c>
      <c r="O29" s="12">
        <v>801</v>
      </c>
      <c r="P29" s="12">
        <v>820</v>
      </c>
      <c r="R29" s="16">
        <f>O$21+O$31+O$41+O$51</f>
        <v>3217</v>
      </c>
      <c r="S29" s="16">
        <f xml:space="preserve"> O$31+O$41+O$51+O$61</f>
        <v>2111</v>
      </c>
      <c r="T29">
        <v>8</v>
      </c>
      <c r="U29">
        <v>2</v>
      </c>
      <c r="V29">
        <f t="shared" si="5"/>
        <v>29958</v>
      </c>
      <c r="W29" s="19">
        <f t="shared" si="6"/>
        <v>11.49181019601826</v>
      </c>
      <c r="X29" s="20">
        <f t="shared" si="7"/>
        <v>1.4918101960182604</v>
      </c>
    </row>
    <row r="30" spans="1:24" x14ac:dyDescent="0.25">
      <c r="C30" t="s">
        <v>32</v>
      </c>
      <c r="H30" s="9" t="s">
        <v>33</v>
      </c>
      <c r="I30" s="10">
        <f>I26/I28</f>
        <v>26.028489013734198</v>
      </c>
      <c r="J30" s="10">
        <f>J26/J28</f>
        <v>27.092917385007329</v>
      </c>
      <c r="K30" s="10">
        <f>K26/K28</f>
        <v>24.974062970326234</v>
      </c>
      <c r="M30">
        <v>26</v>
      </c>
      <c r="N30" s="12">
        <v>1531</v>
      </c>
      <c r="O30" s="12">
        <v>710</v>
      </c>
      <c r="P30" s="12">
        <v>821</v>
      </c>
      <c r="R30" s="16">
        <f>O$22+O$32+O$42+O$52</f>
        <v>2895</v>
      </c>
      <c r="S30" s="16">
        <f xml:space="preserve"> O$32+O$42+O$52+O$62</f>
        <v>1783</v>
      </c>
      <c r="T30">
        <v>9</v>
      </c>
      <c r="U30">
        <v>1</v>
      </c>
      <c r="V30">
        <f t="shared" si="5"/>
        <v>27838</v>
      </c>
      <c r="W30" s="19">
        <f t="shared" si="6"/>
        <v>10.678583758487093</v>
      </c>
      <c r="X30" s="20">
        <f t="shared" si="7"/>
        <v>0.67858375848709329</v>
      </c>
    </row>
    <row r="31" spans="1:24" x14ac:dyDescent="0.25">
      <c r="M31">
        <v>27</v>
      </c>
      <c r="N31" s="12">
        <v>1657</v>
      </c>
      <c r="O31" s="12">
        <v>819</v>
      </c>
      <c r="P31" s="12">
        <v>838</v>
      </c>
      <c r="R31" s="16">
        <f>O$23+O$33+O$43+O$53</f>
        <v>3003</v>
      </c>
      <c r="S31" s="16">
        <f xml:space="preserve"> O$33+O$43+O$53+O$63</f>
        <v>1956</v>
      </c>
      <c r="T31">
        <v>10</v>
      </c>
      <c r="U31">
        <v>0</v>
      </c>
      <c r="V31">
        <f t="shared" si="5"/>
        <v>30030</v>
      </c>
      <c r="W31" s="19">
        <f t="shared" si="6"/>
        <v>11.519429207104222</v>
      </c>
      <c r="X31" s="20">
        <f t="shared" si="7"/>
        <v>1.5194292071042224</v>
      </c>
    </row>
    <row r="32" spans="1:24" x14ac:dyDescent="0.25">
      <c r="M32">
        <v>28</v>
      </c>
      <c r="N32" s="12">
        <v>1348</v>
      </c>
      <c r="O32" s="12">
        <v>647</v>
      </c>
      <c r="P32" s="12">
        <v>701</v>
      </c>
      <c r="R32" s="16"/>
      <c r="S32" s="16"/>
      <c r="V32">
        <f>SUM(V22:V31)</f>
        <v>260690</v>
      </c>
      <c r="W32">
        <f>SUM(W22:W31)</f>
        <v>100.00000000000001</v>
      </c>
      <c r="X32" s="20">
        <f>SUM(X22:X31)</f>
        <v>16.011354482335342</v>
      </c>
    </row>
    <row r="33" spans="13:24" x14ac:dyDescent="0.25">
      <c r="M33">
        <v>29</v>
      </c>
      <c r="N33" s="12">
        <v>1446</v>
      </c>
      <c r="O33" s="12">
        <v>718</v>
      </c>
      <c r="P33" s="12">
        <v>728</v>
      </c>
      <c r="R33" s="16"/>
      <c r="S33" s="16"/>
      <c r="X33" s="20">
        <f>X$32/2</f>
        <v>8.0056772411676711</v>
      </c>
    </row>
    <row r="34" spans="13:24" x14ac:dyDescent="0.25">
      <c r="M34">
        <v>30</v>
      </c>
      <c r="N34" s="12">
        <v>1450</v>
      </c>
      <c r="O34" s="12">
        <v>729</v>
      </c>
      <c r="P34" s="12">
        <v>721</v>
      </c>
      <c r="R34" s="16"/>
      <c r="S34" s="16"/>
    </row>
    <row r="35" spans="13:24" x14ac:dyDescent="0.25">
      <c r="M35">
        <v>31</v>
      </c>
      <c r="N35" s="12">
        <v>1309</v>
      </c>
      <c r="O35" s="12">
        <v>624</v>
      </c>
      <c r="P35" s="12">
        <v>685</v>
      </c>
      <c r="Q35" s="3" t="s">
        <v>162</v>
      </c>
      <c r="R35" s="15">
        <f>X50</f>
        <v>7.683153603012232</v>
      </c>
      <c r="S35" s="16"/>
    </row>
    <row r="36" spans="13:24" x14ac:dyDescent="0.25">
      <c r="M36">
        <v>32</v>
      </c>
      <c r="N36" s="12">
        <v>1212</v>
      </c>
      <c r="O36" s="12">
        <v>559</v>
      </c>
      <c r="P36" s="12">
        <v>653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1216</v>
      </c>
      <c r="O37" s="12">
        <v>593</v>
      </c>
      <c r="P37" s="12">
        <v>623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1302</v>
      </c>
      <c r="O38" s="12">
        <v>619</v>
      </c>
      <c r="P38" s="12">
        <v>683</v>
      </c>
      <c r="R38" s="16"/>
      <c r="S38" s="16"/>
    </row>
    <row r="39" spans="13:24" x14ac:dyDescent="0.25">
      <c r="M39">
        <v>35</v>
      </c>
      <c r="N39" s="12">
        <v>1240</v>
      </c>
      <c r="O39" s="12">
        <v>633</v>
      </c>
      <c r="P39" s="12">
        <v>607</v>
      </c>
      <c r="R39" s="16">
        <f>P$24+P$34+P$44+P$54</f>
        <v>2819</v>
      </c>
      <c r="S39" s="16">
        <f xml:space="preserve"> P$34+P$44+P$54+P$64</f>
        <v>1925</v>
      </c>
      <c r="T39">
        <v>1</v>
      </c>
      <c r="U39">
        <v>9</v>
      </c>
      <c r="V39">
        <f>R39*T39+S39*U39</f>
        <v>20144</v>
      </c>
      <c r="W39" s="19">
        <f>(V39/V$49)*100</f>
        <v>7.7554178970589929</v>
      </c>
      <c r="X39" s="20">
        <f>ABS(W39-10)</f>
        <v>2.2445821029410071</v>
      </c>
    </row>
    <row r="40" spans="13:24" x14ac:dyDescent="0.25">
      <c r="M40">
        <v>36</v>
      </c>
      <c r="N40" s="12">
        <v>1209</v>
      </c>
      <c r="O40" s="12">
        <v>601</v>
      </c>
      <c r="P40" s="12">
        <v>608</v>
      </c>
      <c r="R40" s="16">
        <f>P$25+P$35+P$45+P$55</f>
        <v>2571</v>
      </c>
      <c r="S40" s="16">
        <f xml:space="preserve"> P$35+P$45+P$55+P$65</f>
        <v>1748</v>
      </c>
      <c r="T40">
        <v>2</v>
      </c>
      <c r="U40">
        <v>8</v>
      </c>
      <c r="V40">
        <f t="shared" ref="V40:V48" si="8">R40*T40+S40*U40</f>
        <v>19126</v>
      </c>
      <c r="W40" s="19">
        <f t="shared" ref="W40:W48" si="9">(V40/V$49)*100</f>
        <v>7.3634890140563094</v>
      </c>
      <c r="X40" s="20">
        <f t="shared" ref="X40:X48" si="10">ABS(W40-10)</f>
        <v>2.6365109859436906</v>
      </c>
    </row>
    <row r="41" spans="13:24" x14ac:dyDescent="0.25">
      <c r="M41">
        <v>37</v>
      </c>
      <c r="N41" s="12">
        <v>1247</v>
      </c>
      <c r="O41" s="12">
        <v>604</v>
      </c>
      <c r="P41" s="12">
        <v>643</v>
      </c>
      <c r="R41" s="16">
        <f>P$26+P$36+P$46+P$56</f>
        <v>2333</v>
      </c>
      <c r="S41" s="16">
        <f xml:space="preserve"> P$36+P$46+P$56+P$66</f>
        <v>1671</v>
      </c>
      <c r="T41">
        <v>3</v>
      </c>
      <c r="U41">
        <v>7</v>
      </c>
      <c r="V41">
        <f t="shared" si="8"/>
        <v>18696</v>
      </c>
      <c r="W41" s="19">
        <f t="shared" si="9"/>
        <v>7.1979394858724648</v>
      </c>
      <c r="X41" s="20">
        <f t="shared" si="10"/>
        <v>2.8020605141275352</v>
      </c>
    </row>
    <row r="42" spans="13:24" x14ac:dyDescent="0.25">
      <c r="M42">
        <v>38</v>
      </c>
      <c r="N42" s="12">
        <v>1058</v>
      </c>
      <c r="O42" s="12">
        <v>533</v>
      </c>
      <c r="P42" s="12">
        <v>525</v>
      </c>
      <c r="R42" s="16">
        <f>P$17+P$27+P$37+P$47</f>
        <v>3308</v>
      </c>
      <c r="S42" s="16">
        <f xml:space="preserve"> P$27+ P$37+P$47+P$57</f>
        <v>2269</v>
      </c>
      <c r="T42">
        <v>4</v>
      </c>
      <c r="U42">
        <v>6</v>
      </c>
      <c r="V42">
        <f t="shared" si="8"/>
        <v>26846</v>
      </c>
      <c r="W42" s="19">
        <f t="shared" si="9"/>
        <v>10.335680543310453</v>
      </c>
      <c r="X42" s="20">
        <f t="shared" si="10"/>
        <v>0.33568054331045261</v>
      </c>
    </row>
    <row r="43" spans="13:24" x14ac:dyDescent="0.25">
      <c r="M43">
        <v>39</v>
      </c>
      <c r="N43" s="12">
        <v>1261</v>
      </c>
      <c r="O43" s="12">
        <v>623</v>
      </c>
      <c r="P43" s="12">
        <v>638</v>
      </c>
      <c r="R43" s="16">
        <f>P$18+P$28+P$38+P$48</f>
        <v>3544</v>
      </c>
      <c r="S43" s="16">
        <f xml:space="preserve"> P$28+P$38+P$48+P$58</f>
        <v>2325</v>
      </c>
      <c r="T43">
        <v>5</v>
      </c>
      <c r="U43">
        <v>5</v>
      </c>
      <c r="V43">
        <f t="shared" si="8"/>
        <v>29345</v>
      </c>
      <c r="W43" s="19">
        <f t="shared" si="9"/>
        <v>11.297792801290516</v>
      </c>
      <c r="X43" s="20">
        <f t="shared" si="10"/>
        <v>1.297792801290516</v>
      </c>
    </row>
    <row r="44" spans="13:24" x14ac:dyDescent="0.25">
      <c r="M44">
        <v>40</v>
      </c>
      <c r="N44" s="12">
        <v>1190</v>
      </c>
      <c r="O44" s="12">
        <v>560</v>
      </c>
      <c r="P44" s="12">
        <v>630</v>
      </c>
      <c r="R44" s="16">
        <f>P$19+P$29+P$39+P$49</f>
        <v>3230</v>
      </c>
      <c r="S44" s="16">
        <f xml:space="preserve"> P$29+P$39+P$49+P$59</f>
        <v>2141</v>
      </c>
      <c r="T44">
        <v>6</v>
      </c>
      <c r="U44">
        <v>4</v>
      </c>
      <c r="V44">
        <f t="shared" si="8"/>
        <v>27944</v>
      </c>
      <c r="W44" s="19">
        <f t="shared" si="9"/>
        <v>10.758409338533385</v>
      </c>
      <c r="X44" s="20">
        <f t="shared" si="10"/>
        <v>0.75840933853338477</v>
      </c>
    </row>
    <row r="45" spans="13:24" x14ac:dyDescent="0.25">
      <c r="M45">
        <v>41</v>
      </c>
      <c r="N45" s="12">
        <v>1145</v>
      </c>
      <c r="O45" s="12">
        <v>610</v>
      </c>
      <c r="P45" s="12">
        <v>535</v>
      </c>
      <c r="R45" s="16">
        <f>P$20+P$30+P$40+P$50</f>
        <v>3251</v>
      </c>
      <c r="S45" s="16">
        <f xml:space="preserve"> P$30+P$40+P$50+P$60</f>
        <v>2110</v>
      </c>
      <c r="T45">
        <v>7</v>
      </c>
      <c r="U45">
        <v>3</v>
      </c>
      <c r="V45">
        <f t="shared" si="8"/>
        <v>29087</v>
      </c>
      <c r="W45" s="19">
        <f t="shared" si="9"/>
        <v>11.19846308438021</v>
      </c>
      <c r="X45" s="20">
        <f t="shared" si="10"/>
        <v>1.1984630843802098</v>
      </c>
    </row>
    <row r="46" spans="13:24" x14ac:dyDescent="0.25">
      <c r="M46">
        <v>42</v>
      </c>
      <c r="N46" s="12">
        <v>1088</v>
      </c>
      <c r="O46" s="12">
        <v>555</v>
      </c>
      <c r="P46" s="12">
        <v>533</v>
      </c>
      <c r="R46" s="16">
        <f>P$21+P$31+P$41+P$51</f>
        <v>3223</v>
      </c>
      <c r="S46" s="16">
        <f xml:space="preserve"> P$31+P$41+P$51+P$61</f>
        <v>2148</v>
      </c>
      <c r="T46">
        <v>8</v>
      </c>
      <c r="U46">
        <v>2</v>
      </c>
      <c r="V46">
        <f t="shared" si="8"/>
        <v>30080</v>
      </c>
      <c r="W46" s="19">
        <f t="shared" si="9"/>
        <v>11.580766994814065</v>
      </c>
      <c r="X46" s="20">
        <f t="shared" si="10"/>
        <v>1.5807669948140646</v>
      </c>
    </row>
    <row r="47" spans="13:24" x14ac:dyDescent="0.25">
      <c r="M47">
        <v>43</v>
      </c>
      <c r="N47" s="12">
        <v>1071</v>
      </c>
      <c r="O47" s="12">
        <v>550</v>
      </c>
      <c r="P47" s="12">
        <v>521</v>
      </c>
      <c r="R47" s="16">
        <f>P$22+P$32+P$42+P$52</f>
        <v>2953</v>
      </c>
      <c r="S47" s="16">
        <f xml:space="preserve"> P$32+P$42+P$52+P$62</f>
        <v>1806</v>
      </c>
      <c r="T47">
        <v>9</v>
      </c>
      <c r="U47">
        <v>1</v>
      </c>
      <c r="V47">
        <f t="shared" si="8"/>
        <v>28383</v>
      </c>
      <c r="W47" s="19">
        <f t="shared" si="9"/>
        <v>10.927423856842008</v>
      </c>
      <c r="X47" s="20">
        <f t="shared" si="10"/>
        <v>0.92742385684200812</v>
      </c>
    </row>
    <row r="48" spans="13:24" x14ac:dyDescent="0.25">
      <c r="M48">
        <v>44</v>
      </c>
      <c r="N48" s="12">
        <v>1065</v>
      </c>
      <c r="O48" s="12">
        <v>526</v>
      </c>
      <c r="P48" s="12">
        <v>539</v>
      </c>
      <c r="R48" s="16">
        <f>P$23+P$33+P$43+P$53</f>
        <v>3009</v>
      </c>
      <c r="S48" s="16">
        <f xml:space="preserve"> P$33+P$43+P$53+P$63</f>
        <v>1977</v>
      </c>
      <c r="T48">
        <v>10</v>
      </c>
      <c r="U48">
        <v>0</v>
      </c>
      <c r="V48">
        <f t="shared" si="8"/>
        <v>30090</v>
      </c>
      <c r="W48" s="19">
        <f t="shared" si="9"/>
        <v>11.584616983841595</v>
      </c>
      <c r="X48" s="20">
        <f t="shared" si="10"/>
        <v>1.5846169838415953</v>
      </c>
    </row>
    <row r="49" spans="13:24" x14ac:dyDescent="0.25">
      <c r="M49">
        <v>45</v>
      </c>
      <c r="N49" s="12">
        <v>1031</v>
      </c>
      <c r="O49" s="12">
        <v>528</v>
      </c>
      <c r="P49" s="12">
        <v>503</v>
      </c>
      <c r="R49" s="16"/>
      <c r="S49" s="16"/>
      <c r="V49">
        <f>SUM(V39:V48)</f>
        <v>259741</v>
      </c>
      <c r="W49">
        <f>SUM(W39:W48)</f>
        <v>100</v>
      </c>
      <c r="X49" s="20">
        <f>SUM(X39:X48)</f>
        <v>15.366307206024464</v>
      </c>
    </row>
    <row r="50" spans="13:24" x14ac:dyDescent="0.25">
      <c r="M50">
        <v>46</v>
      </c>
      <c r="N50" s="12">
        <v>916</v>
      </c>
      <c r="O50" s="12">
        <v>471</v>
      </c>
      <c r="P50" s="12">
        <v>445</v>
      </c>
      <c r="R50" s="16"/>
      <c r="S50" s="16"/>
      <c r="X50" s="20">
        <f>X$49/2</f>
        <v>7.683153603012232</v>
      </c>
    </row>
    <row r="51" spans="13:24" x14ac:dyDescent="0.25">
      <c r="M51">
        <v>47</v>
      </c>
      <c r="N51" s="12">
        <v>979</v>
      </c>
      <c r="O51" s="12">
        <v>508</v>
      </c>
      <c r="P51" s="12">
        <v>471</v>
      </c>
      <c r="R51" s="16"/>
      <c r="S51" s="16"/>
    </row>
    <row r="52" spans="13:24" x14ac:dyDescent="0.25">
      <c r="M52">
        <v>48</v>
      </c>
      <c r="N52" s="12">
        <v>833</v>
      </c>
      <c r="O52" s="12">
        <v>430</v>
      </c>
      <c r="P52" s="12">
        <v>403</v>
      </c>
      <c r="R52" s="16"/>
      <c r="S52" s="16"/>
    </row>
    <row r="53" spans="13:24" x14ac:dyDescent="0.25">
      <c r="M53">
        <v>49</v>
      </c>
      <c r="N53" s="12">
        <v>888</v>
      </c>
      <c r="O53" s="12">
        <v>456</v>
      </c>
      <c r="P53" s="12">
        <v>432</v>
      </c>
      <c r="R53" s="16"/>
      <c r="S53" s="16"/>
    </row>
    <row r="54" spans="13:24" x14ac:dyDescent="0.25">
      <c r="M54">
        <v>50</v>
      </c>
      <c r="N54" s="12">
        <v>779</v>
      </c>
      <c r="O54" s="12">
        <v>382</v>
      </c>
      <c r="P54" s="12">
        <v>397</v>
      </c>
      <c r="R54" s="16"/>
      <c r="S54" s="16"/>
    </row>
    <row r="55" spans="13:24" x14ac:dyDescent="0.25">
      <c r="M55">
        <v>51</v>
      </c>
      <c r="N55" s="12">
        <v>758</v>
      </c>
      <c r="O55" s="12">
        <v>394</v>
      </c>
      <c r="P55" s="12">
        <v>364</v>
      </c>
      <c r="R55" s="16"/>
      <c r="S55" s="16"/>
    </row>
    <row r="56" spans="13:24" x14ac:dyDescent="0.25">
      <c r="M56">
        <v>52</v>
      </c>
      <c r="N56" s="12">
        <v>640</v>
      </c>
      <c r="O56" s="12">
        <v>331</v>
      </c>
      <c r="P56" s="12">
        <v>309</v>
      </c>
      <c r="R56" s="16"/>
      <c r="S56" s="16"/>
    </row>
    <row r="57" spans="13:24" x14ac:dyDescent="0.25">
      <c r="M57">
        <v>53</v>
      </c>
      <c r="N57" s="12">
        <v>599</v>
      </c>
      <c r="O57" s="12">
        <v>310</v>
      </c>
      <c r="P57" s="12">
        <v>289</v>
      </c>
      <c r="R57" s="16"/>
      <c r="S57" s="16"/>
    </row>
    <row r="58" spans="13:24" x14ac:dyDescent="0.25">
      <c r="M58">
        <v>54</v>
      </c>
      <c r="N58" s="12">
        <v>433</v>
      </c>
      <c r="O58" s="12">
        <v>237</v>
      </c>
      <c r="P58" s="12">
        <v>196</v>
      </c>
      <c r="R58" s="16"/>
      <c r="S58" s="16"/>
    </row>
    <row r="59" spans="13:24" x14ac:dyDescent="0.25">
      <c r="M59">
        <v>55</v>
      </c>
      <c r="N59" s="12">
        <v>399</v>
      </c>
      <c r="O59" s="12">
        <v>188</v>
      </c>
      <c r="P59" s="12">
        <v>211</v>
      </c>
      <c r="R59" s="16"/>
      <c r="S59" s="16"/>
    </row>
    <row r="60" spans="13:24" x14ac:dyDescent="0.25">
      <c r="M60">
        <v>56</v>
      </c>
      <c r="N60" s="12">
        <v>435</v>
      </c>
      <c r="O60" s="12">
        <v>199</v>
      </c>
      <c r="P60" s="12">
        <v>236</v>
      </c>
      <c r="R60" s="16"/>
      <c r="S60" s="16"/>
    </row>
    <row r="61" spans="13:24" x14ac:dyDescent="0.25">
      <c r="M61">
        <v>57</v>
      </c>
      <c r="N61" s="12">
        <v>376</v>
      </c>
      <c r="O61" s="12">
        <v>180</v>
      </c>
      <c r="P61" s="12">
        <v>196</v>
      </c>
      <c r="R61" s="16"/>
      <c r="S61" s="16"/>
    </row>
    <row r="62" spans="13:24" x14ac:dyDescent="0.25">
      <c r="M62">
        <v>58</v>
      </c>
      <c r="N62" s="12">
        <v>350</v>
      </c>
      <c r="O62" s="12">
        <v>173</v>
      </c>
      <c r="P62" s="12">
        <v>177</v>
      </c>
      <c r="R62" s="16"/>
      <c r="S62" s="16"/>
    </row>
    <row r="63" spans="13:24" x14ac:dyDescent="0.25">
      <c r="M63">
        <v>59</v>
      </c>
      <c r="N63" s="12">
        <v>338</v>
      </c>
      <c r="O63" s="12">
        <v>159</v>
      </c>
      <c r="P63" s="12">
        <v>179</v>
      </c>
      <c r="R63" s="16"/>
      <c r="S63" s="16"/>
    </row>
    <row r="64" spans="13:24" x14ac:dyDescent="0.25">
      <c r="M64">
        <v>60</v>
      </c>
      <c r="N64" s="12">
        <v>356</v>
      </c>
      <c r="O64" s="12">
        <v>179</v>
      </c>
      <c r="P64" s="12">
        <v>177</v>
      </c>
      <c r="R64" s="16"/>
      <c r="S64" s="16"/>
    </row>
    <row r="65" spans="13:19" x14ac:dyDescent="0.25">
      <c r="M65">
        <v>61</v>
      </c>
      <c r="N65" s="12">
        <v>312</v>
      </c>
      <c r="O65" s="12">
        <v>148</v>
      </c>
      <c r="P65" s="12">
        <v>164</v>
      </c>
      <c r="R65" s="16"/>
      <c r="S65" s="16"/>
    </row>
    <row r="66" spans="13:19" x14ac:dyDescent="0.25">
      <c r="M66">
        <v>62</v>
      </c>
      <c r="N66" s="12">
        <v>327</v>
      </c>
      <c r="O66" s="12">
        <v>151</v>
      </c>
      <c r="P66" s="12">
        <v>176</v>
      </c>
      <c r="R66" s="16"/>
      <c r="S66" s="16"/>
    </row>
    <row r="67" spans="13:19" x14ac:dyDescent="0.25">
      <c r="M67">
        <v>63</v>
      </c>
      <c r="N67" s="12">
        <v>375</v>
      </c>
      <c r="O67" s="12">
        <v>175</v>
      </c>
      <c r="P67" s="12">
        <v>200</v>
      </c>
      <c r="R67" s="16"/>
      <c r="S67" s="16"/>
    </row>
    <row r="68" spans="13:19" x14ac:dyDescent="0.25">
      <c r="M68">
        <v>64</v>
      </c>
      <c r="N68" s="12">
        <v>363</v>
      </c>
      <c r="O68" s="12">
        <v>177</v>
      </c>
      <c r="P68" s="12">
        <v>186</v>
      </c>
      <c r="R68" s="16"/>
      <c r="S68" s="16"/>
    </row>
    <row r="69" spans="13:19" x14ac:dyDescent="0.25">
      <c r="M69">
        <v>65</v>
      </c>
      <c r="N69" s="12">
        <v>321</v>
      </c>
      <c r="O69" s="12">
        <v>143</v>
      </c>
      <c r="P69" s="12">
        <v>178</v>
      </c>
      <c r="R69" s="16"/>
      <c r="S69" s="16"/>
    </row>
    <row r="70" spans="13:19" x14ac:dyDescent="0.25">
      <c r="M70">
        <v>66</v>
      </c>
      <c r="N70" s="12">
        <v>309</v>
      </c>
      <c r="O70" s="12">
        <v>144</v>
      </c>
      <c r="P70" s="12">
        <v>165</v>
      </c>
      <c r="R70" s="16"/>
      <c r="S70" s="16"/>
    </row>
    <row r="71" spans="13:19" x14ac:dyDescent="0.25">
      <c r="M71">
        <v>67</v>
      </c>
      <c r="N71" s="12">
        <v>277</v>
      </c>
      <c r="O71" s="12">
        <v>129</v>
      </c>
      <c r="P71" s="12">
        <v>148</v>
      </c>
      <c r="R71" s="16"/>
      <c r="S71" s="16"/>
    </row>
    <row r="72" spans="13:19" x14ac:dyDescent="0.25">
      <c r="M72">
        <v>68</v>
      </c>
      <c r="N72" s="12">
        <v>262</v>
      </c>
      <c r="O72" s="12">
        <v>131</v>
      </c>
      <c r="P72" s="12">
        <v>131</v>
      </c>
      <c r="R72" s="16"/>
      <c r="S72" s="16"/>
    </row>
    <row r="73" spans="13:19" x14ac:dyDescent="0.25">
      <c r="M73">
        <v>69</v>
      </c>
      <c r="N73" s="12">
        <v>318</v>
      </c>
      <c r="O73" s="12">
        <v>152</v>
      </c>
      <c r="P73" s="12">
        <v>166</v>
      </c>
      <c r="R73" s="16"/>
      <c r="S73" s="16"/>
    </row>
    <row r="74" spans="13:19" x14ac:dyDescent="0.25">
      <c r="M74" s="18">
        <v>70</v>
      </c>
      <c r="N74" s="12">
        <v>248</v>
      </c>
      <c r="O74" s="12">
        <v>113</v>
      </c>
      <c r="P74" s="12">
        <v>135</v>
      </c>
      <c r="R74" s="16"/>
      <c r="S74" s="16"/>
    </row>
    <row r="75" spans="13:19" x14ac:dyDescent="0.25">
      <c r="M75">
        <v>71</v>
      </c>
      <c r="N75" s="12">
        <v>178</v>
      </c>
      <c r="O75" s="12">
        <v>76</v>
      </c>
      <c r="P75" s="12">
        <v>102</v>
      </c>
      <c r="R75" s="16"/>
      <c r="S75" s="16"/>
    </row>
    <row r="76" spans="13:19" x14ac:dyDescent="0.25">
      <c r="M76">
        <v>72</v>
      </c>
      <c r="N76" s="12">
        <v>194</v>
      </c>
      <c r="O76" s="12">
        <v>95</v>
      </c>
      <c r="P76" s="12">
        <v>99</v>
      </c>
      <c r="R76" s="16"/>
      <c r="S76" s="16"/>
    </row>
    <row r="77" spans="13:19" x14ac:dyDescent="0.25">
      <c r="M77">
        <v>73</v>
      </c>
      <c r="N77" s="12">
        <v>191</v>
      </c>
      <c r="O77" s="12">
        <v>97</v>
      </c>
      <c r="P77" s="12">
        <v>94</v>
      </c>
      <c r="R77" s="16"/>
      <c r="S77" s="16"/>
    </row>
    <row r="78" spans="13:19" x14ac:dyDescent="0.25">
      <c r="M78">
        <v>74</v>
      </c>
      <c r="N78" s="12">
        <v>182</v>
      </c>
      <c r="O78" s="12">
        <v>76</v>
      </c>
      <c r="P78" s="12">
        <v>106</v>
      </c>
      <c r="R78" s="16"/>
      <c r="S78" s="16"/>
    </row>
    <row r="79" spans="13:19" x14ac:dyDescent="0.25">
      <c r="M79">
        <v>75</v>
      </c>
      <c r="N79" s="12">
        <v>154</v>
      </c>
      <c r="O79" s="12">
        <v>66</v>
      </c>
      <c r="P79" s="12">
        <v>88</v>
      </c>
      <c r="R79" s="16"/>
      <c r="S79" s="16"/>
    </row>
    <row r="80" spans="13:19" x14ac:dyDescent="0.25">
      <c r="M80">
        <v>76</v>
      </c>
      <c r="N80" s="12">
        <v>159</v>
      </c>
      <c r="O80" s="12">
        <v>64</v>
      </c>
      <c r="P80" s="12">
        <v>95</v>
      </c>
      <c r="R80" s="16"/>
      <c r="S80" s="16"/>
    </row>
    <row r="81" spans="13:19" x14ac:dyDescent="0.25">
      <c r="M81">
        <v>77</v>
      </c>
      <c r="N81" s="12">
        <v>176</v>
      </c>
      <c r="O81" s="12">
        <v>75</v>
      </c>
      <c r="P81" s="12">
        <v>101</v>
      </c>
      <c r="R81" s="16"/>
      <c r="S81" s="16"/>
    </row>
    <row r="82" spans="13:19" x14ac:dyDescent="0.25">
      <c r="M82">
        <v>78</v>
      </c>
      <c r="N82" s="12">
        <v>107</v>
      </c>
      <c r="O82" s="12">
        <v>52</v>
      </c>
      <c r="P82" s="12">
        <v>55</v>
      </c>
      <c r="R82" s="16"/>
      <c r="S82" s="16"/>
    </row>
    <row r="83" spans="13:19" x14ac:dyDescent="0.25">
      <c r="M83">
        <v>79</v>
      </c>
      <c r="N83" s="12">
        <v>131</v>
      </c>
      <c r="O83" s="12">
        <v>53</v>
      </c>
      <c r="P83" s="12">
        <v>78</v>
      </c>
      <c r="R83" s="16"/>
      <c r="S83" s="16"/>
    </row>
    <row r="84" spans="13:19" x14ac:dyDescent="0.25">
      <c r="M84">
        <v>80</v>
      </c>
      <c r="N84" s="12">
        <v>105</v>
      </c>
      <c r="O84" s="12">
        <v>44</v>
      </c>
      <c r="P84" s="12">
        <v>61</v>
      </c>
      <c r="R84" s="16"/>
      <c r="S84" s="16"/>
    </row>
    <row r="85" spans="13:19" x14ac:dyDescent="0.25">
      <c r="M85">
        <v>81</v>
      </c>
      <c r="N85" s="12">
        <v>70</v>
      </c>
      <c r="O85" s="12">
        <v>32</v>
      </c>
      <c r="P85" s="12">
        <v>38</v>
      </c>
      <c r="R85" s="16"/>
      <c r="S85" s="16"/>
    </row>
    <row r="86" spans="13:19" x14ac:dyDescent="0.25">
      <c r="M86">
        <v>82</v>
      </c>
      <c r="N86" s="12">
        <v>45</v>
      </c>
      <c r="O86" s="12">
        <v>17</v>
      </c>
      <c r="P86" s="12">
        <v>28</v>
      </c>
      <c r="R86" s="16"/>
      <c r="S86" s="16"/>
    </row>
    <row r="87" spans="13:19" x14ac:dyDescent="0.25">
      <c r="M87">
        <v>83</v>
      </c>
      <c r="N87" s="12">
        <v>50</v>
      </c>
      <c r="O87" s="12">
        <v>25</v>
      </c>
      <c r="P87" s="12">
        <v>25</v>
      </c>
      <c r="R87" s="16"/>
      <c r="S87" s="16"/>
    </row>
    <row r="88" spans="13:19" x14ac:dyDescent="0.25">
      <c r="M88">
        <v>84</v>
      </c>
      <c r="N88" s="12">
        <v>58</v>
      </c>
      <c r="O88" s="12">
        <v>20</v>
      </c>
      <c r="P88" s="12">
        <v>38</v>
      </c>
      <c r="R88" s="16"/>
      <c r="S88" s="16"/>
    </row>
    <row r="89" spans="13:19" x14ac:dyDescent="0.25">
      <c r="M89">
        <v>85</v>
      </c>
      <c r="N89" s="12">
        <v>40</v>
      </c>
      <c r="O89" s="12">
        <v>21</v>
      </c>
      <c r="P89" s="12">
        <v>19</v>
      </c>
      <c r="R89" s="16"/>
      <c r="S89" s="16"/>
    </row>
    <row r="90" spans="13:19" x14ac:dyDescent="0.25">
      <c r="M90">
        <v>86</v>
      </c>
      <c r="N90" s="12">
        <v>22</v>
      </c>
      <c r="O90" s="12">
        <v>5</v>
      </c>
      <c r="P90" s="12">
        <v>17</v>
      </c>
      <c r="R90" s="16"/>
      <c r="S90" s="16"/>
    </row>
    <row r="91" spans="13:19" x14ac:dyDescent="0.25">
      <c r="M91">
        <v>87</v>
      </c>
      <c r="N91" s="12">
        <v>29</v>
      </c>
      <c r="O91" s="12">
        <v>10</v>
      </c>
      <c r="P91" s="12">
        <v>19</v>
      </c>
      <c r="R91" s="16"/>
      <c r="S91" s="16"/>
    </row>
    <row r="92" spans="13:19" x14ac:dyDescent="0.25">
      <c r="M92">
        <v>88</v>
      </c>
      <c r="N92" s="12">
        <v>22</v>
      </c>
      <c r="O92" s="12">
        <v>9</v>
      </c>
      <c r="P92" s="12">
        <v>13</v>
      </c>
      <c r="R92" s="16"/>
      <c r="S92" s="16"/>
    </row>
    <row r="93" spans="13:19" x14ac:dyDescent="0.25">
      <c r="M93">
        <v>89</v>
      </c>
      <c r="N93" s="12">
        <v>18</v>
      </c>
      <c r="O93" s="12">
        <v>11</v>
      </c>
      <c r="P93" s="12">
        <v>7</v>
      </c>
      <c r="R93" s="16"/>
      <c r="S93" s="16"/>
    </row>
    <row r="94" spans="13:19" x14ac:dyDescent="0.25">
      <c r="M94">
        <v>90</v>
      </c>
      <c r="N94" s="12">
        <v>18</v>
      </c>
      <c r="O94" s="12">
        <v>6</v>
      </c>
      <c r="P94" s="12">
        <v>12</v>
      </c>
      <c r="R94" s="16"/>
      <c r="S94" s="16"/>
    </row>
    <row r="95" spans="13:19" x14ac:dyDescent="0.25">
      <c r="M95">
        <v>91</v>
      </c>
      <c r="N95" s="12">
        <v>2</v>
      </c>
      <c r="O95" s="12">
        <v>2</v>
      </c>
      <c r="P95" s="12">
        <v>0</v>
      </c>
      <c r="R95" s="16"/>
      <c r="S95" s="16"/>
    </row>
    <row r="96" spans="13:19" x14ac:dyDescent="0.25">
      <c r="M96">
        <v>92</v>
      </c>
      <c r="N96" s="12">
        <v>3</v>
      </c>
      <c r="O96" s="12">
        <v>2</v>
      </c>
      <c r="P96" s="12">
        <v>1</v>
      </c>
      <c r="R96" s="16"/>
      <c r="S96" s="16"/>
    </row>
    <row r="97" spans="13:19" x14ac:dyDescent="0.25">
      <c r="M97">
        <v>93</v>
      </c>
      <c r="N97" s="12">
        <v>4</v>
      </c>
      <c r="O97" s="12">
        <v>0</v>
      </c>
      <c r="P97" s="12">
        <v>4</v>
      </c>
      <c r="R97" s="16"/>
      <c r="S97" s="16"/>
    </row>
    <row r="98" spans="13:19" x14ac:dyDescent="0.25">
      <c r="M98">
        <v>94</v>
      </c>
      <c r="N98" s="12">
        <v>2</v>
      </c>
      <c r="O98" s="12">
        <v>2</v>
      </c>
      <c r="P98" s="12">
        <v>0</v>
      </c>
      <c r="R98" s="16"/>
      <c r="S98" s="16"/>
    </row>
    <row r="99" spans="13:19" x14ac:dyDescent="0.25">
      <c r="M99">
        <v>95</v>
      </c>
      <c r="N99" s="12">
        <v>3</v>
      </c>
      <c r="O99" s="12">
        <v>1</v>
      </c>
      <c r="P99" s="12">
        <v>2</v>
      </c>
      <c r="R99" s="16"/>
      <c r="S99" s="16"/>
    </row>
    <row r="100" spans="13:19" x14ac:dyDescent="0.25">
      <c r="M100">
        <v>96</v>
      </c>
      <c r="N100" s="12">
        <v>4</v>
      </c>
      <c r="O100" s="12">
        <v>2</v>
      </c>
      <c r="P100" s="12">
        <v>2</v>
      </c>
      <c r="R100" s="16"/>
      <c r="S100" s="16"/>
    </row>
    <row r="101" spans="13:19" x14ac:dyDescent="0.25">
      <c r="M101">
        <v>97</v>
      </c>
      <c r="N101" s="12">
        <v>160</v>
      </c>
      <c r="O101" s="12">
        <v>88</v>
      </c>
      <c r="P101" s="12">
        <v>72</v>
      </c>
      <c r="R101" s="16"/>
      <c r="S101" s="16"/>
    </row>
    <row r="102" spans="13:19" x14ac:dyDescent="0.25">
      <c r="M102" t="s">
        <v>314</v>
      </c>
      <c r="N102" s="12">
        <v>59</v>
      </c>
      <c r="O102" s="12">
        <v>28</v>
      </c>
      <c r="P102" s="12">
        <v>31</v>
      </c>
      <c r="R102" s="16"/>
      <c r="S102" s="16"/>
    </row>
    <row r="103" spans="13:19" x14ac:dyDescent="0.25">
      <c r="M103" t="s">
        <v>276</v>
      </c>
      <c r="N103">
        <v>0</v>
      </c>
      <c r="O103">
        <v>0</v>
      </c>
      <c r="P103">
        <v>0</v>
      </c>
    </row>
    <row r="104" spans="13:19" x14ac:dyDescent="0.25">
      <c r="M104" t="s">
        <v>315</v>
      </c>
      <c r="N104">
        <v>0</v>
      </c>
      <c r="O104">
        <v>0</v>
      </c>
      <c r="P104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opLeftCell="H1" workbookViewId="0">
      <selection activeCell="Q36" sqref="Q36"/>
    </sheetView>
  </sheetViews>
  <sheetFormatPr defaultRowHeight="13.2" x14ac:dyDescent="0.25"/>
  <sheetData>
    <row r="1" spans="1:24" x14ac:dyDescent="0.25">
      <c r="A1" t="s">
        <v>62</v>
      </c>
      <c r="I1" s="1"/>
      <c r="J1" s="1"/>
      <c r="K1" s="1"/>
      <c r="M1" t="s">
        <v>282</v>
      </c>
      <c r="N1" s="12"/>
      <c r="O1" s="12"/>
      <c r="P1" s="12"/>
      <c r="Q1" s="14" t="s">
        <v>1</v>
      </c>
      <c r="R1" s="15">
        <f>X16</f>
        <v>9.707763628895016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62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f>'FSM73'!B130</f>
        <v>4016</v>
      </c>
      <c r="C4">
        <f>'FSM73'!C130</f>
        <v>2051</v>
      </c>
      <c r="D4">
        <f>'FSM73'!D130</f>
        <v>1965</v>
      </c>
      <c r="E4">
        <f>'FSM73'!E130</f>
        <v>2750</v>
      </c>
      <c r="F4">
        <f>'FSM73'!F130</f>
        <v>1434</v>
      </c>
      <c r="G4">
        <f>'FSM73'!G130</f>
        <v>1316</v>
      </c>
      <c r="I4" s="1"/>
      <c r="J4" s="1"/>
      <c r="K4" s="1"/>
      <c r="M4" s="18" t="s">
        <v>36</v>
      </c>
      <c r="N4" s="12">
        <v>4016</v>
      </c>
      <c r="O4" s="12">
        <v>2051</v>
      </c>
      <c r="P4" s="12">
        <v>1965</v>
      </c>
      <c r="R4" s="16"/>
      <c r="S4" s="16"/>
    </row>
    <row r="5" spans="1:24" x14ac:dyDescent="0.25">
      <c r="A5" t="s">
        <v>5</v>
      </c>
      <c r="B5">
        <f>'FSM73'!B131</f>
        <v>750</v>
      </c>
      <c r="C5">
        <f>'FSM73'!C131</f>
        <v>375</v>
      </c>
      <c r="D5">
        <f>'FSM73'!D131</f>
        <v>375</v>
      </c>
      <c r="E5">
        <f>'FSM73'!E131</f>
        <v>750</v>
      </c>
      <c r="F5">
        <f>'FSM73'!F131</f>
        <v>375</v>
      </c>
      <c r="G5">
        <f>'FSM73'!G131</f>
        <v>375</v>
      </c>
      <c r="I5" s="1"/>
      <c r="J5" s="1"/>
      <c r="K5" s="1"/>
      <c r="M5" t="s">
        <v>168</v>
      </c>
      <c r="N5" s="12">
        <v>177</v>
      </c>
      <c r="O5" s="12">
        <v>82</v>
      </c>
      <c r="P5" s="12">
        <v>95</v>
      </c>
      <c r="R5" s="16">
        <f>N$24+N$34+N$44+N$54</f>
        <v>172</v>
      </c>
      <c r="S5" s="16">
        <f xml:space="preserve"> N$34+N$44+N$54+N$64</f>
        <v>114</v>
      </c>
      <c r="T5">
        <v>1</v>
      </c>
      <c r="U5">
        <v>9</v>
      </c>
      <c r="V5">
        <f>R5*T5+S5*U5</f>
        <v>1198</v>
      </c>
      <c r="W5" s="19">
        <f>(V5/V$15)*100</f>
        <v>7.0301038671439473</v>
      </c>
      <c r="X5" s="20">
        <f>ABS(W5-10)</f>
        <v>2.9698961328560527</v>
      </c>
    </row>
    <row r="6" spans="1:24" x14ac:dyDescent="0.25">
      <c r="A6" t="s">
        <v>6</v>
      </c>
      <c r="B6">
        <f>'FSM73'!B132</f>
        <v>694</v>
      </c>
      <c r="C6">
        <f>'FSM73'!C132</f>
        <v>347</v>
      </c>
      <c r="D6">
        <f>'FSM73'!D132</f>
        <v>347</v>
      </c>
      <c r="E6">
        <f>'FSM73'!E132</f>
        <v>694</v>
      </c>
      <c r="F6">
        <f>'FSM73'!F132</f>
        <v>347</v>
      </c>
      <c r="G6">
        <f>'FSM73'!G132</f>
        <v>347</v>
      </c>
      <c r="I6" s="1"/>
      <c r="J6" s="1"/>
      <c r="K6" s="1"/>
      <c r="M6" t="s">
        <v>169</v>
      </c>
      <c r="N6" s="12">
        <v>151</v>
      </c>
      <c r="O6" s="12">
        <v>86</v>
      </c>
      <c r="P6" s="12">
        <v>65</v>
      </c>
      <c r="R6" s="16">
        <f>N$25+N$35+N$45+N$55</f>
        <v>128</v>
      </c>
      <c r="S6" s="16">
        <f xml:space="preserve"> N$35+N$45+N$55+N$65</f>
        <v>97</v>
      </c>
      <c r="T6">
        <v>2</v>
      </c>
      <c r="U6">
        <v>8</v>
      </c>
      <c r="V6">
        <f t="shared" ref="V6:V14" si="0">R6*T6+S6*U6</f>
        <v>1032</v>
      </c>
      <c r="W6" s="19">
        <f t="shared" ref="W6:W14" si="1">(V6/V$15)*100</f>
        <v>6.0559826301273398</v>
      </c>
      <c r="X6" s="20">
        <f t="shared" ref="X6:X14" si="2">ABS(W6-10)</f>
        <v>3.9440173698726602</v>
      </c>
    </row>
    <row r="7" spans="1:24" x14ac:dyDescent="0.25">
      <c r="A7" t="s">
        <v>7</v>
      </c>
      <c r="B7">
        <f>'FSM73'!B133</f>
        <v>576</v>
      </c>
      <c r="C7">
        <f>'FSM73'!C133</f>
        <v>338</v>
      </c>
      <c r="D7">
        <f>'FSM73'!D133</f>
        <v>238</v>
      </c>
      <c r="E7">
        <f>'FSM73'!E133</f>
        <v>576</v>
      </c>
      <c r="F7">
        <f>'FSM73'!F133</f>
        <v>338</v>
      </c>
      <c r="G7">
        <f>'FSM73'!G133</f>
        <v>238</v>
      </c>
      <c r="H7" s="2"/>
      <c r="I7" s="1"/>
      <c r="J7" s="1"/>
      <c r="K7" s="1"/>
      <c r="M7" t="s">
        <v>170</v>
      </c>
      <c r="N7" s="12">
        <v>134</v>
      </c>
      <c r="O7" s="12">
        <v>75</v>
      </c>
      <c r="P7" s="12">
        <v>59</v>
      </c>
      <c r="R7" s="16">
        <f>N$26+N$36+N$46+N$56</f>
        <v>155</v>
      </c>
      <c r="S7" s="16">
        <f xml:space="preserve"> N$36+N$46+N$56+N$66</f>
        <v>109</v>
      </c>
      <c r="T7">
        <v>3</v>
      </c>
      <c r="U7">
        <v>7</v>
      </c>
      <c r="V7">
        <f t="shared" si="0"/>
        <v>1228</v>
      </c>
      <c r="W7" s="19">
        <f t="shared" si="1"/>
        <v>7.2061498738336951</v>
      </c>
      <c r="X7" s="20">
        <f t="shared" si="2"/>
        <v>2.7938501261663049</v>
      </c>
    </row>
    <row r="8" spans="1:24" x14ac:dyDescent="0.25">
      <c r="A8" s="3" t="s">
        <v>8</v>
      </c>
      <c r="B8">
        <f>'FSM73'!B134</f>
        <v>460</v>
      </c>
      <c r="C8">
        <f>'FSM73'!C134</f>
        <v>225</v>
      </c>
      <c r="D8">
        <f>'FSM73'!D134</f>
        <v>235</v>
      </c>
      <c r="E8">
        <f>'FSM73'!E134</f>
        <v>433</v>
      </c>
      <c r="F8">
        <f>'FSM73'!F134</f>
        <v>224</v>
      </c>
      <c r="G8">
        <f>'FSM73'!G134</f>
        <v>209</v>
      </c>
      <c r="H8" s="5" t="s">
        <v>9</v>
      </c>
      <c r="I8" s="6">
        <f t="shared" ref="I8:K15" si="3">E8/B8*100</f>
        <v>94.130434782608702</v>
      </c>
      <c r="J8" s="6">
        <f t="shared" si="3"/>
        <v>99.555555555555557</v>
      </c>
      <c r="K8" s="6">
        <f t="shared" si="3"/>
        <v>88.936170212765958</v>
      </c>
      <c r="M8" t="s">
        <v>171</v>
      </c>
      <c r="N8" s="12">
        <v>163</v>
      </c>
      <c r="O8" s="12">
        <v>77</v>
      </c>
      <c r="P8" s="12">
        <v>86</v>
      </c>
      <c r="R8" s="16">
        <f>N$17+N$27+N$37+N$47</f>
        <v>224</v>
      </c>
      <c r="S8" s="16">
        <f xml:space="preserve"> N$27+ N$37+N$47+N$57</f>
        <v>141</v>
      </c>
      <c r="T8">
        <v>4</v>
      </c>
      <c r="U8">
        <v>6</v>
      </c>
      <c r="V8">
        <f t="shared" si="0"/>
        <v>1742</v>
      </c>
      <c r="W8" s="19">
        <f t="shared" si="1"/>
        <v>10.222404788451382</v>
      </c>
      <c r="X8" s="20">
        <f t="shared" si="2"/>
        <v>0.22240478845138156</v>
      </c>
    </row>
    <row r="9" spans="1:24" x14ac:dyDescent="0.25">
      <c r="A9" s="3" t="s">
        <v>10</v>
      </c>
      <c r="B9">
        <f>'FSM73'!B135</f>
        <v>300</v>
      </c>
      <c r="C9">
        <f>'FSM73'!C135</f>
        <v>135</v>
      </c>
      <c r="D9">
        <f>'FSM73'!D135</f>
        <v>165</v>
      </c>
      <c r="E9">
        <f>'FSM73'!E135</f>
        <v>176</v>
      </c>
      <c r="F9">
        <f>'FSM73'!F135</f>
        <v>95</v>
      </c>
      <c r="G9">
        <f>'FSM73'!G135</f>
        <v>81</v>
      </c>
      <c r="H9" s="5"/>
      <c r="I9" s="6">
        <f t="shared" si="3"/>
        <v>58.666666666666664</v>
      </c>
      <c r="J9" s="6">
        <f t="shared" si="3"/>
        <v>70.370370370370367</v>
      </c>
      <c r="K9" s="6">
        <f t="shared" si="3"/>
        <v>49.090909090909093</v>
      </c>
      <c r="M9" t="s">
        <v>172</v>
      </c>
      <c r="N9" s="12">
        <v>125</v>
      </c>
      <c r="O9" s="12">
        <v>55</v>
      </c>
      <c r="P9" s="12">
        <v>70</v>
      </c>
      <c r="R9" s="16">
        <f>N$18+N$28+N$38+N$48</f>
        <v>280</v>
      </c>
      <c r="S9" s="16">
        <f xml:space="preserve"> N$28+N$38+N$48+N$58</f>
        <v>179</v>
      </c>
      <c r="T9">
        <v>5</v>
      </c>
      <c r="U9">
        <v>5</v>
      </c>
      <c r="V9">
        <f t="shared" si="0"/>
        <v>2295</v>
      </c>
      <c r="W9" s="19">
        <f t="shared" si="1"/>
        <v>13.46751951176574</v>
      </c>
      <c r="X9" s="20">
        <f t="shared" si="2"/>
        <v>3.4675195117657402</v>
      </c>
    </row>
    <row r="10" spans="1:24" x14ac:dyDescent="0.25">
      <c r="A10" s="3" t="s">
        <v>11</v>
      </c>
      <c r="B10">
        <f>'FSM73'!B136</f>
        <v>247</v>
      </c>
      <c r="C10">
        <f>'FSM73'!C136</f>
        <v>123</v>
      </c>
      <c r="D10">
        <f>'FSM73'!D136</f>
        <v>124</v>
      </c>
      <c r="E10">
        <f>'FSM73'!E136</f>
        <v>55</v>
      </c>
      <c r="F10">
        <f>'FSM73'!F136</f>
        <v>26</v>
      </c>
      <c r="G10">
        <f>'FSM73'!G136</f>
        <v>29</v>
      </c>
      <c r="H10" s="5"/>
      <c r="I10" s="6">
        <f t="shared" si="3"/>
        <v>22.267206477732792</v>
      </c>
      <c r="J10" s="6">
        <f t="shared" si="3"/>
        <v>21.138211382113823</v>
      </c>
      <c r="K10" s="6">
        <f t="shared" si="3"/>
        <v>23.387096774193548</v>
      </c>
      <c r="M10" t="s">
        <v>173</v>
      </c>
      <c r="N10" s="12">
        <v>138</v>
      </c>
      <c r="O10" s="12">
        <v>71</v>
      </c>
      <c r="P10" s="12">
        <v>67</v>
      </c>
      <c r="R10" s="16">
        <f>N$19+N$29+N$39+N$49</f>
        <v>228</v>
      </c>
      <c r="S10" s="16">
        <f xml:space="preserve"> N$29+N$39+N$49+N$59</f>
        <v>144</v>
      </c>
      <c r="T10">
        <v>6</v>
      </c>
      <c r="U10">
        <v>4</v>
      </c>
      <c r="V10">
        <f t="shared" si="0"/>
        <v>1944</v>
      </c>
      <c r="W10" s="19">
        <f t="shared" si="1"/>
        <v>11.407781233495687</v>
      </c>
      <c r="X10" s="20">
        <f t="shared" si="2"/>
        <v>1.4077812334956867</v>
      </c>
    </row>
    <row r="11" spans="1:24" x14ac:dyDescent="0.25">
      <c r="A11" s="3" t="s">
        <v>12</v>
      </c>
      <c r="B11">
        <f>'FSM73'!B137</f>
        <v>173</v>
      </c>
      <c r="C11">
        <f>'FSM73'!C137</f>
        <v>83</v>
      </c>
      <c r="D11">
        <f>'FSM73'!D137</f>
        <v>90</v>
      </c>
      <c r="E11">
        <f>'FSM73'!E137</f>
        <v>21</v>
      </c>
      <c r="F11">
        <f>'FSM73'!F137</f>
        <v>8</v>
      </c>
      <c r="G11">
        <f>'FSM73'!G137</f>
        <v>13</v>
      </c>
      <c r="H11" s="5"/>
      <c r="I11" s="6">
        <f t="shared" si="3"/>
        <v>12.138728323699421</v>
      </c>
      <c r="J11" s="6">
        <f t="shared" si="3"/>
        <v>9.6385542168674707</v>
      </c>
      <c r="K11" s="6">
        <f t="shared" si="3"/>
        <v>14.444444444444443</v>
      </c>
      <c r="M11" t="s">
        <v>174</v>
      </c>
      <c r="N11" s="12">
        <v>153</v>
      </c>
      <c r="O11" s="12">
        <v>75</v>
      </c>
      <c r="P11" s="12">
        <v>78</v>
      </c>
      <c r="R11" s="16">
        <f>N$20+N$30+N$40+N$50</f>
        <v>210</v>
      </c>
      <c r="S11" s="16">
        <f xml:space="preserve"> N$30+N$40+N$50+N$60</f>
        <v>113</v>
      </c>
      <c r="T11">
        <v>7</v>
      </c>
      <c r="U11">
        <v>3</v>
      </c>
      <c r="V11">
        <f t="shared" si="0"/>
        <v>1809</v>
      </c>
      <c r="W11" s="19">
        <f t="shared" si="1"/>
        <v>10.615574203391819</v>
      </c>
      <c r="X11" s="20">
        <f t="shared" si="2"/>
        <v>0.61557420339181945</v>
      </c>
    </row>
    <row r="12" spans="1:24" x14ac:dyDescent="0.25">
      <c r="A12" s="3" t="s">
        <v>13</v>
      </c>
      <c r="B12">
        <f>'FSM73'!B138</f>
        <v>174</v>
      </c>
      <c r="C12">
        <f>'FSM73'!C138</f>
        <v>88</v>
      </c>
      <c r="D12">
        <f>'FSM73'!D138</f>
        <v>86</v>
      </c>
      <c r="E12">
        <f>'FSM73'!E138</f>
        <v>18</v>
      </c>
      <c r="F12">
        <f>'FSM73'!F138</f>
        <v>4</v>
      </c>
      <c r="G12">
        <f>'FSM73'!G138</f>
        <v>14</v>
      </c>
      <c r="H12" s="5"/>
      <c r="I12" s="6">
        <f t="shared" si="3"/>
        <v>10.344827586206897</v>
      </c>
      <c r="J12" s="6">
        <f t="shared" si="3"/>
        <v>4.5454545454545459</v>
      </c>
      <c r="K12" s="6">
        <f t="shared" si="3"/>
        <v>16.279069767441861</v>
      </c>
      <c r="M12" t="s">
        <v>175</v>
      </c>
      <c r="N12" s="12">
        <v>150</v>
      </c>
      <c r="O12" s="12">
        <v>78</v>
      </c>
      <c r="P12" s="12">
        <v>72</v>
      </c>
      <c r="R12" s="16">
        <f>N$21+N$31+N$41+N$51</f>
        <v>229</v>
      </c>
      <c r="S12" s="16">
        <f xml:space="preserve"> N$31+N$41+N$51+N$61</f>
        <v>133</v>
      </c>
      <c r="T12">
        <v>8</v>
      </c>
      <c r="U12">
        <v>2</v>
      </c>
      <c r="V12">
        <f t="shared" si="0"/>
        <v>2098</v>
      </c>
      <c r="W12" s="19">
        <f t="shared" si="1"/>
        <v>12.311484067836394</v>
      </c>
      <c r="X12" s="20">
        <f t="shared" si="2"/>
        <v>2.3114840678363944</v>
      </c>
    </row>
    <row r="13" spans="1:24" x14ac:dyDescent="0.25">
      <c r="A13" s="3" t="s">
        <v>14</v>
      </c>
      <c r="B13">
        <f>'FSM73'!B139</f>
        <v>161</v>
      </c>
      <c r="C13">
        <f>'FSM73'!C139</f>
        <v>82</v>
      </c>
      <c r="D13">
        <f>'FSM73'!D139</f>
        <v>79</v>
      </c>
      <c r="E13">
        <f>'FSM73'!E139</f>
        <v>6</v>
      </c>
      <c r="F13">
        <f>'FSM73'!F139</f>
        <v>4</v>
      </c>
      <c r="G13">
        <f>'FSM73'!G139</f>
        <v>2</v>
      </c>
      <c r="H13" s="5"/>
      <c r="I13" s="6">
        <f t="shared" si="3"/>
        <v>3.7267080745341614</v>
      </c>
      <c r="J13" s="6">
        <f t="shared" si="3"/>
        <v>4.8780487804878048</v>
      </c>
      <c r="K13" s="6">
        <f t="shared" si="3"/>
        <v>2.5316455696202533</v>
      </c>
      <c r="M13" t="s">
        <v>176</v>
      </c>
      <c r="N13" s="12">
        <v>130</v>
      </c>
      <c r="O13" s="12">
        <v>59</v>
      </c>
      <c r="P13" s="12">
        <v>71</v>
      </c>
      <c r="R13" s="16">
        <f>N$22+N$32+N$42+N$52</f>
        <v>187</v>
      </c>
      <c r="S13" s="16">
        <f xml:space="preserve"> N$32+N$42+N$52+N$62</f>
        <v>112</v>
      </c>
      <c r="T13">
        <v>9</v>
      </c>
      <c r="U13">
        <v>1</v>
      </c>
      <c r="V13">
        <f t="shared" si="0"/>
        <v>1795</v>
      </c>
      <c r="W13" s="19">
        <f t="shared" si="1"/>
        <v>10.533419400269937</v>
      </c>
      <c r="X13" s="20">
        <f t="shared" si="2"/>
        <v>0.53341940026993662</v>
      </c>
    </row>
    <row r="14" spans="1:24" x14ac:dyDescent="0.25">
      <c r="A14" s="3" t="s">
        <v>15</v>
      </c>
      <c r="B14">
        <f>'FSM73'!B140</f>
        <v>107</v>
      </c>
      <c r="C14">
        <f>'FSM73'!C140</f>
        <v>46</v>
      </c>
      <c r="D14">
        <f>'FSM73'!D140</f>
        <v>61</v>
      </c>
      <c r="E14">
        <f>'FSM73'!E140</f>
        <v>6</v>
      </c>
      <c r="F14">
        <f>'FSM73'!F140</f>
        <v>1</v>
      </c>
      <c r="G14">
        <f>'FSM73'!G140</f>
        <v>5</v>
      </c>
      <c r="H14" s="5"/>
      <c r="I14" s="6">
        <f t="shared" si="3"/>
        <v>5.6074766355140184</v>
      </c>
      <c r="J14" s="6">
        <f t="shared" si="3"/>
        <v>2.1739130434782608</v>
      </c>
      <c r="K14" s="6">
        <f t="shared" si="3"/>
        <v>8.1967213114754092</v>
      </c>
      <c r="M14" t="s">
        <v>177</v>
      </c>
      <c r="N14" s="12">
        <v>123</v>
      </c>
      <c r="O14" s="12">
        <v>64</v>
      </c>
      <c r="P14" s="12">
        <v>59</v>
      </c>
      <c r="R14" s="16">
        <f>N$23+N$33+N$43+N$53</f>
        <v>190</v>
      </c>
      <c r="S14" s="16">
        <f xml:space="preserve"> N$33+N$43+N$53+N$63</f>
        <v>116</v>
      </c>
      <c r="T14">
        <v>10</v>
      </c>
      <c r="U14">
        <v>0</v>
      </c>
      <c r="V14">
        <f t="shared" si="0"/>
        <v>1900</v>
      </c>
      <c r="W14" s="19">
        <f t="shared" si="1"/>
        <v>11.149580423684057</v>
      </c>
      <c r="X14" s="20">
        <f t="shared" si="2"/>
        <v>1.149580423684057</v>
      </c>
    </row>
    <row r="15" spans="1:24" x14ac:dyDescent="0.25">
      <c r="A15" s="3" t="s">
        <v>16</v>
      </c>
      <c r="B15">
        <f>'FSM73'!B141</f>
        <v>113</v>
      </c>
      <c r="C15">
        <f>'FSM73'!C141</f>
        <v>61</v>
      </c>
      <c r="D15">
        <f>'FSM73'!D141</f>
        <v>52</v>
      </c>
      <c r="E15">
        <f>'FSM73'!E141</f>
        <v>8</v>
      </c>
      <c r="F15">
        <f>'FSM73'!F141</f>
        <v>7</v>
      </c>
      <c r="G15">
        <f>'FSM73'!G141</f>
        <v>1</v>
      </c>
      <c r="H15" s="5"/>
      <c r="I15" s="6">
        <f t="shared" si="3"/>
        <v>7.0796460176991154</v>
      </c>
      <c r="J15" s="6">
        <f t="shared" si="3"/>
        <v>11.475409836065573</v>
      </c>
      <c r="K15" s="6">
        <f t="shared" si="3"/>
        <v>1.9230769230769231</v>
      </c>
      <c r="M15" t="s">
        <v>178</v>
      </c>
      <c r="N15" s="12">
        <v>129</v>
      </c>
      <c r="O15" s="12">
        <v>66</v>
      </c>
      <c r="P15" s="12">
        <v>63</v>
      </c>
      <c r="R15" s="16"/>
      <c r="S15" s="16"/>
      <c r="V15">
        <f>SUM(V5:V14)</f>
        <v>17041</v>
      </c>
      <c r="W15">
        <f>SUM(W5:W14)</f>
        <v>99.999999999999986</v>
      </c>
      <c r="X15" s="20">
        <f>SUM(X5:X14)</f>
        <v>19.415527257790032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1034.4102427348134</v>
      </c>
      <c r="J16" s="6">
        <f>SUM(J8:J14)*5</f>
        <v>1061.5005394716391</v>
      </c>
      <c r="K16" s="6">
        <f>SUM(K8:K14)*5</f>
        <v>1014.3302858542529</v>
      </c>
      <c r="M16" t="s">
        <v>179</v>
      </c>
      <c r="N16" s="12">
        <v>110</v>
      </c>
      <c r="O16" s="12">
        <v>70</v>
      </c>
      <c r="P16" s="12">
        <v>40</v>
      </c>
      <c r="R16" s="16"/>
      <c r="S16" s="16"/>
      <c r="X16" s="20">
        <f>X$15/2</f>
        <v>9.707763628895016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180</v>
      </c>
      <c r="N17" s="12">
        <v>105</v>
      </c>
      <c r="O17" s="12">
        <v>63</v>
      </c>
      <c r="P17" s="12">
        <v>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2534.4102427348134</v>
      </c>
      <c r="J18" s="6">
        <f>J16+1500</f>
        <v>2561.5005394716391</v>
      </c>
      <c r="K18" s="6">
        <f>K16+1500</f>
        <v>2514.3302858542529</v>
      </c>
      <c r="M18" t="s">
        <v>181</v>
      </c>
      <c r="N18" s="12">
        <v>128</v>
      </c>
      <c r="O18" s="12">
        <v>78</v>
      </c>
      <c r="P18" s="12">
        <v>50</v>
      </c>
      <c r="Q18" s="3" t="s">
        <v>161</v>
      </c>
      <c r="R18" s="15">
        <f>X33</f>
        <v>13.394323246539994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182</v>
      </c>
      <c r="N19" s="12">
        <v>104</v>
      </c>
      <c r="O19" s="12">
        <v>61</v>
      </c>
      <c r="P19" s="12">
        <v>43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5.6074766355140184</v>
      </c>
      <c r="J20" s="6">
        <f t="shared" si="4"/>
        <v>2.1739130434782608</v>
      </c>
      <c r="K20" s="6">
        <f t="shared" si="4"/>
        <v>8.1967213114754092</v>
      </c>
      <c r="M20" t="s">
        <v>183</v>
      </c>
      <c r="N20" s="12">
        <v>107</v>
      </c>
      <c r="O20" s="12">
        <v>46</v>
      </c>
      <c r="P20" s="12">
        <v>61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7.0796460176991154</v>
      </c>
      <c r="J21" s="6">
        <f t="shared" si="4"/>
        <v>11.475409836065573</v>
      </c>
      <c r="K21" s="6">
        <f t="shared" si="4"/>
        <v>1.9230769230769231</v>
      </c>
      <c r="M21" t="s">
        <v>184</v>
      </c>
      <c r="N21" s="12">
        <v>109</v>
      </c>
      <c r="O21" s="12">
        <v>57</v>
      </c>
      <c r="P21" s="12">
        <v>52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6.3435613266065669</v>
      </c>
      <c r="J22" s="8">
        <f>(J20+J21)/2</f>
        <v>6.8246614397719174</v>
      </c>
      <c r="K22" s="8">
        <f>(K20+K21)/2</f>
        <v>5.0598991172761663</v>
      </c>
      <c r="M22" t="s">
        <v>185</v>
      </c>
      <c r="N22" s="12">
        <v>92</v>
      </c>
      <c r="O22" s="12">
        <v>48</v>
      </c>
      <c r="P22" s="12">
        <v>44</v>
      </c>
      <c r="R22" s="16">
        <f>O$24+O$34+O$44+O$54</f>
        <v>82</v>
      </c>
      <c r="S22" s="16">
        <f xml:space="preserve"> O$34+O$44+O$54+O$64</f>
        <v>51</v>
      </c>
      <c r="T22">
        <v>1</v>
      </c>
      <c r="U22">
        <v>9</v>
      </c>
      <c r="V22">
        <f>R22*T22+S22*U22</f>
        <v>541</v>
      </c>
      <c r="W22" s="19">
        <f>(V22/V$32)*100</f>
        <v>6.3452967393854092</v>
      </c>
      <c r="X22" s="20">
        <f>ABS(W22-10)</f>
        <v>3.6547032606145908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186</v>
      </c>
      <c r="N23" s="12">
        <v>83</v>
      </c>
      <c r="O23" s="12">
        <v>39</v>
      </c>
      <c r="P23" s="12">
        <v>44</v>
      </c>
      <c r="R23" s="16">
        <f>O$25+O$35+O$45+O$55</f>
        <v>56</v>
      </c>
      <c r="S23" s="16">
        <f xml:space="preserve"> O$35+O$45+O$55+O$65</f>
        <v>43</v>
      </c>
      <c r="T23">
        <v>2</v>
      </c>
      <c r="U23">
        <v>8</v>
      </c>
      <c r="V23">
        <f t="shared" ref="V23:V31" si="5">R23*T23+S23*U23</f>
        <v>456</v>
      </c>
      <c r="W23" s="19">
        <f t="shared" ref="W23:W31" si="6">(V23/V$32)*100</f>
        <v>5.3483462350457422</v>
      </c>
      <c r="X23" s="20">
        <f t="shared" ref="X23:X31" si="7">ABS(W23-10)</f>
        <v>4.6516537649542578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317.17806633032836</v>
      </c>
      <c r="J24" s="8">
        <f>J22*50</f>
        <v>341.2330719885959</v>
      </c>
      <c r="K24" s="8">
        <f>K22*50</f>
        <v>252.99495586380831</v>
      </c>
      <c r="M24" t="s">
        <v>187</v>
      </c>
      <c r="N24" s="12">
        <v>69</v>
      </c>
      <c r="O24" s="12">
        <v>35</v>
      </c>
      <c r="P24" s="12">
        <v>34</v>
      </c>
      <c r="R24" s="16">
        <f>O$26+O$36+O$46+O$56</f>
        <v>76</v>
      </c>
      <c r="S24" s="16">
        <f xml:space="preserve"> O$36+O$46+O$56+O$66</f>
        <v>63</v>
      </c>
      <c r="T24">
        <v>3</v>
      </c>
      <c r="U24">
        <v>7</v>
      </c>
      <c r="V24">
        <f t="shared" si="5"/>
        <v>669</v>
      </c>
      <c r="W24" s="19">
        <f t="shared" si="6"/>
        <v>7.8465869106263204</v>
      </c>
      <c r="X24" s="20">
        <f t="shared" si="7"/>
        <v>2.1534130893736796</v>
      </c>
    </row>
    <row r="25" spans="1:24" x14ac:dyDescent="0.25">
      <c r="I25" s="1"/>
      <c r="J25" s="1"/>
      <c r="K25" s="1"/>
      <c r="M25" t="s">
        <v>188</v>
      </c>
      <c r="N25" s="12">
        <v>41</v>
      </c>
      <c r="O25" s="12">
        <v>14</v>
      </c>
      <c r="P25" s="12">
        <v>27</v>
      </c>
      <c r="R25" s="16">
        <f>O$17+O$27+O$37+O$47</f>
        <v>106</v>
      </c>
      <c r="S25" s="16">
        <f xml:space="preserve"> O$27+ O$37+O$47+O$57</f>
        <v>53</v>
      </c>
      <c r="T25">
        <v>4</v>
      </c>
      <c r="U25">
        <v>6</v>
      </c>
      <c r="V25">
        <f t="shared" si="5"/>
        <v>742</v>
      </c>
      <c r="W25" s="19">
        <f t="shared" si="6"/>
        <v>8.7027914614121507</v>
      </c>
      <c r="X25" s="20">
        <f t="shared" si="7"/>
        <v>1.2972085385878493</v>
      </c>
    </row>
    <row r="26" spans="1:24" x14ac:dyDescent="0.25">
      <c r="H26" s="7" t="s">
        <v>30</v>
      </c>
      <c r="I26" s="1">
        <f>I18-I24</f>
        <v>2217.232176404485</v>
      </c>
      <c r="J26" s="1">
        <f>J18-J24</f>
        <v>2220.2674674830432</v>
      </c>
      <c r="K26" s="1">
        <f>K18-K24</f>
        <v>2261.3353299904447</v>
      </c>
      <c r="M26" t="s">
        <v>189</v>
      </c>
      <c r="N26" s="12">
        <v>61</v>
      </c>
      <c r="O26" s="12">
        <v>24</v>
      </c>
      <c r="P26" s="12">
        <v>37</v>
      </c>
      <c r="R26" s="16">
        <f>O$18+O$28+O$38+O$48</f>
        <v>154</v>
      </c>
      <c r="S26" s="16">
        <f xml:space="preserve"> O$28+O$38+O$48+O$58</f>
        <v>90</v>
      </c>
      <c r="T26">
        <v>5</v>
      </c>
      <c r="U26">
        <v>5</v>
      </c>
      <c r="V26">
        <f t="shared" si="5"/>
        <v>1220</v>
      </c>
      <c r="W26" s="19">
        <f t="shared" si="6"/>
        <v>14.309171944639926</v>
      </c>
      <c r="X26" s="20">
        <f t="shared" si="7"/>
        <v>4.3091719446399264</v>
      </c>
    </row>
    <row r="27" spans="1:24" x14ac:dyDescent="0.25">
      <c r="I27" s="1"/>
      <c r="J27" s="1"/>
      <c r="K27" s="1"/>
      <c r="M27" t="s">
        <v>190</v>
      </c>
      <c r="N27" s="12">
        <v>64</v>
      </c>
      <c r="O27" s="12">
        <v>22</v>
      </c>
      <c r="P27" s="12">
        <v>42</v>
      </c>
      <c r="R27" s="16">
        <f>O$19+O$29+O$39+O$49</f>
        <v>135</v>
      </c>
      <c r="S27" s="16">
        <f xml:space="preserve"> O$29+O$39+O$49+O$59</f>
        <v>86</v>
      </c>
      <c r="T27">
        <v>6</v>
      </c>
      <c r="U27">
        <v>4</v>
      </c>
      <c r="V27">
        <f t="shared" si="5"/>
        <v>1154</v>
      </c>
      <c r="W27" s="19">
        <f t="shared" si="6"/>
        <v>13.53506920009383</v>
      </c>
      <c r="X27" s="20">
        <f t="shared" si="7"/>
        <v>3.5350692000938295</v>
      </c>
    </row>
    <row r="28" spans="1:24" x14ac:dyDescent="0.25">
      <c r="H28" s="7" t="s">
        <v>31</v>
      </c>
      <c r="I28" s="1">
        <f>100-I22</f>
        <v>93.656438673393438</v>
      </c>
      <c r="J28" s="1">
        <f>100-J22</f>
        <v>93.175338560228084</v>
      </c>
      <c r="K28" s="1">
        <f>100-K22</f>
        <v>94.94010088272384</v>
      </c>
      <c r="M28" t="s">
        <v>191</v>
      </c>
      <c r="N28" s="12">
        <v>73</v>
      </c>
      <c r="O28" s="12">
        <v>35</v>
      </c>
      <c r="P28" s="12">
        <v>38</v>
      </c>
      <c r="R28" s="16">
        <f>O$20+O$30+O$40+O$50</f>
        <v>83</v>
      </c>
      <c r="S28" s="16">
        <f xml:space="preserve"> O$30+O$40+O$50+O$60</f>
        <v>44</v>
      </c>
      <c r="T28">
        <v>7</v>
      </c>
      <c r="U28">
        <v>3</v>
      </c>
      <c r="V28">
        <f t="shared" si="5"/>
        <v>713</v>
      </c>
      <c r="W28" s="19">
        <f t="shared" si="6"/>
        <v>8.3626554069903829</v>
      </c>
      <c r="X28" s="20">
        <f t="shared" si="7"/>
        <v>1.6373445930096171</v>
      </c>
    </row>
    <row r="29" spans="1:24" x14ac:dyDescent="0.25">
      <c r="I29" s="1"/>
      <c r="J29" s="1"/>
      <c r="K29" s="1"/>
      <c r="M29" t="s">
        <v>192</v>
      </c>
      <c r="N29" s="12">
        <v>61</v>
      </c>
      <c r="O29" s="12">
        <v>40</v>
      </c>
      <c r="P29" s="12">
        <v>21</v>
      </c>
      <c r="R29" s="16">
        <f>O$21+O$31+O$41+O$51</f>
        <v>127</v>
      </c>
      <c r="S29" s="16">
        <f xml:space="preserve"> O$31+O$41+O$51+O$61</f>
        <v>76</v>
      </c>
      <c r="T29">
        <v>8</v>
      </c>
      <c r="U29">
        <v>2</v>
      </c>
      <c r="V29">
        <f t="shared" si="5"/>
        <v>1168</v>
      </c>
      <c r="W29" s="19">
        <f t="shared" si="6"/>
        <v>13.699272812573305</v>
      </c>
      <c r="X29" s="20">
        <f t="shared" si="7"/>
        <v>3.6992728125733052</v>
      </c>
    </row>
    <row r="30" spans="1:24" x14ac:dyDescent="0.25">
      <c r="C30" t="s">
        <v>32</v>
      </c>
      <c r="H30" s="9" t="s">
        <v>33</v>
      </c>
      <c r="I30" s="10">
        <f>I26/I28</f>
        <v>23.67410300680557</v>
      </c>
      <c r="J30" s="10">
        <f>J26/J28</f>
        <v>23.828917627681847</v>
      </c>
      <c r="K30" s="10">
        <f>K26/K28</f>
        <v>23.818547789240213</v>
      </c>
      <c r="M30" t="s">
        <v>193</v>
      </c>
      <c r="N30" s="12">
        <v>47</v>
      </c>
      <c r="O30" s="12">
        <v>17</v>
      </c>
      <c r="P30" s="12">
        <v>30</v>
      </c>
      <c r="R30" s="16">
        <f>O$22+O$32+O$42+O$52</f>
        <v>94</v>
      </c>
      <c r="S30" s="16">
        <f xml:space="preserve"> O$32+O$42+O$52+O$62</f>
        <v>57</v>
      </c>
      <c r="T30">
        <v>9</v>
      </c>
      <c r="U30">
        <v>1</v>
      </c>
      <c r="V30">
        <f t="shared" si="5"/>
        <v>903</v>
      </c>
      <c r="W30" s="19">
        <f t="shared" si="6"/>
        <v>10.591133004926109</v>
      </c>
      <c r="X30" s="20">
        <f t="shared" si="7"/>
        <v>0.59113300492610854</v>
      </c>
    </row>
    <row r="31" spans="1:24" x14ac:dyDescent="0.25">
      <c r="M31" t="s">
        <v>194</v>
      </c>
      <c r="N31" s="12">
        <v>62</v>
      </c>
      <c r="O31" s="12">
        <v>37</v>
      </c>
      <c r="P31" s="12">
        <v>25</v>
      </c>
      <c r="R31" s="16">
        <f>O$23+O$33+O$43+O$53</f>
        <v>96</v>
      </c>
      <c r="S31" s="16">
        <f xml:space="preserve"> O$33+O$43+O$53+O$63</f>
        <v>63</v>
      </c>
      <c r="T31">
        <v>10</v>
      </c>
      <c r="U31">
        <v>0</v>
      </c>
      <c r="V31">
        <f t="shared" si="5"/>
        <v>960</v>
      </c>
      <c r="W31" s="19">
        <f t="shared" si="6"/>
        <v>11.259676284306826</v>
      </c>
      <c r="X31" s="20">
        <f t="shared" si="7"/>
        <v>1.2596762843068259</v>
      </c>
    </row>
    <row r="32" spans="1:24" x14ac:dyDescent="0.25">
      <c r="M32" t="s">
        <v>195</v>
      </c>
      <c r="N32" s="12">
        <v>45</v>
      </c>
      <c r="O32" s="12">
        <v>26</v>
      </c>
      <c r="P32" s="12">
        <v>19</v>
      </c>
      <c r="R32" s="16"/>
      <c r="S32" s="16"/>
      <c r="V32">
        <f>SUM(V22:V31)</f>
        <v>8526</v>
      </c>
      <c r="W32">
        <f>SUM(W22:W31)</f>
        <v>100</v>
      </c>
      <c r="X32" s="20">
        <f>SUM(X22:X31)</f>
        <v>26.788646493079987</v>
      </c>
    </row>
    <row r="33" spans="13:24" x14ac:dyDescent="0.25">
      <c r="M33" t="s">
        <v>196</v>
      </c>
      <c r="N33" s="12">
        <v>40</v>
      </c>
      <c r="O33" s="12">
        <v>22</v>
      </c>
      <c r="P33" s="12">
        <v>18</v>
      </c>
      <c r="R33" s="16"/>
      <c r="S33" s="16"/>
      <c r="X33" s="20">
        <f>X$32/2</f>
        <v>13.394323246539994</v>
      </c>
    </row>
    <row r="34" spans="13:24" x14ac:dyDescent="0.25">
      <c r="M34" t="s">
        <v>197</v>
      </c>
      <c r="N34" s="12">
        <v>53</v>
      </c>
      <c r="O34" s="12">
        <v>21</v>
      </c>
      <c r="P34" s="12">
        <v>32</v>
      </c>
      <c r="R34" s="16"/>
      <c r="S34" s="16"/>
    </row>
    <row r="35" spans="13:24" x14ac:dyDescent="0.25">
      <c r="M35" t="s">
        <v>198</v>
      </c>
      <c r="N35" s="12">
        <v>30</v>
      </c>
      <c r="O35" s="12">
        <v>12</v>
      </c>
      <c r="P35" s="12">
        <v>18</v>
      </c>
      <c r="Q35" s="3" t="s">
        <v>162</v>
      </c>
      <c r="R35" s="15">
        <f>X50</f>
        <v>9.6770405167351754</v>
      </c>
      <c r="S35" s="16"/>
    </row>
    <row r="36" spans="13:24" x14ac:dyDescent="0.25">
      <c r="M36" t="s">
        <v>199</v>
      </c>
      <c r="N36" s="12">
        <v>40</v>
      </c>
      <c r="O36" s="12">
        <v>23</v>
      </c>
      <c r="P36" s="12">
        <v>17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 t="s">
        <v>200</v>
      </c>
      <c r="N37" s="12">
        <v>25</v>
      </c>
      <c r="O37" s="12">
        <v>8</v>
      </c>
      <c r="P37" s="12">
        <v>17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 t="s">
        <v>201</v>
      </c>
      <c r="N38" s="12">
        <v>41</v>
      </c>
      <c r="O38" s="12">
        <v>21</v>
      </c>
      <c r="P38" s="12">
        <v>20</v>
      </c>
      <c r="R38" s="16"/>
      <c r="S38" s="16"/>
    </row>
    <row r="39" spans="13:24" x14ac:dyDescent="0.25">
      <c r="M39" t="s">
        <v>202</v>
      </c>
      <c r="N39" s="12">
        <v>37</v>
      </c>
      <c r="O39" s="12">
        <v>19</v>
      </c>
      <c r="P39" s="12">
        <v>18</v>
      </c>
      <c r="R39" s="16">
        <f>P$24+P$34+P$44+P$54</f>
        <v>90</v>
      </c>
      <c r="S39" s="16">
        <f xml:space="preserve"> P$34+P$44+P$54+P$64</f>
        <v>63</v>
      </c>
      <c r="T39">
        <v>1</v>
      </c>
      <c r="U39">
        <v>9</v>
      </c>
      <c r="V39">
        <f>R39*T39+S39*U39</f>
        <v>657</v>
      </c>
      <c r="W39" s="19">
        <f>(V39/V$49)*100</f>
        <v>7.7157956547269517</v>
      </c>
      <c r="X39" s="20">
        <f>ABS(W39-10)</f>
        <v>2.2842043452730483</v>
      </c>
    </row>
    <row r="40" spans="13:24" x14ac:dyDescent="0.25">
      <c r="M40" t="s">
        <v>203</v>
      </c>
      <c r="N40" s="12">
        <v>29</v>
      </c>
      <c r="O40" s="12">
        <v>11</v>
      </c>
      <c r="P40" s="12">
        <v>18</v>
      </c>
      <c r="R40" s="16">
        <f>P$25+P$35+P$45+P$55</f>
        <v>72</v>
      </c>
      <c r="S40" s="16">
        <f xml:space="preserve"> P$35+P$45+P$55+P$65</f>
        <v>54</v>
      </c>
      <c r="T40">
        <v>2</v>
      </c>
      <c r="U40">
        <v>8</v>
      </c>
      <c r="V40">
        <f t="shared" ref="V40:V48" si="8">R40*T40+S40*U40</f>
        <v>576</v>
      </c>
      <c r="W40" s="19">
        <f t="shared" ref="W40:W48" si="9">(V40/V$49)*100</f>
        <v>6.7645331767469177</v>
      </c>
      <c r="X40" s="20">
        <f t="shared" ref="X40:X48" si="10">ABS(W40-10)</f>
        <v>3.2354668232530823</v>
      </c>
    </row>
    <row r="41" spans="13:24" x14ac:dyDescent="0.25">
      <c r="M41" t="s">
        <v>204</v>
      </c>
      <c r="N41" s="12">
        <v>37</v>
      </c>
      <c r="O41" s="12">
        <v>23</v>
      </c>
      <c r="P41" s="12">
        <v>14</v>
      </c>
      <c r="R41" s="16">
        <f>P$26+P$36+P$46+P$56</f>
        <v>79</v>
      </c>
      <c r="S41" s="16">
        <f xml:space="preserve"> P$36+P$46+P$56+P$66</f>
        <v>46</v>
      </c>
      <c r="T41">
        <v>3</v>
      </c>
      <c r="U41">
        <v>7</v>
      </c>
      <c r="V41">
        <f t="shared" si="8"/>
        <v>559</v>
      </c>
      <c r="W41" s="19">
        <f t="shared" si="9"/>
        <v>6.5648854961832068</v>
      </c>
      <c r="X41" s="20">
        <f t="shared" si="10"/>
        <v>3.4351145038167932</v>
      </c>
    </row>
    <row r="42" spans="13:24" x14ac:dyDescent="0.25">
      <c r="M42" t="s">
        <v>205</v>
      </c>
      <c r="N42" s="12">
        <v>28</v>
      </c>
      <c r="O42" s="12">
        <v>11</v>
      </c>
      <c r="P42" s="12">
        <v>17</v>
      </c>
      <c r="R42" s="16">
        <f>P$17+P$27+P$37+P$47</f>
        <v>118</v>
      </c>
      <c r="S42" s="16">
        <f xml:space="preserve"> P$27+ P$37+P$47+P$57</f>
        <v>88</v>
      </c>
      <c r="T42">
        <v>4</v>
      </c>
      <c r="U42">
        <v>6</v>
      </c>
      <c r="V42">
        <f t="shared" si="8"/>
        <v>1000</v>
      </c>
      <c r="W42" s="19">
        <f t="shared" si="9"/>
        <v>11.743981209630066</v>
      </c>
      <c r="X42" s="20">
        <f t="shared" si="10"/>
        <v>1.743981209630066</v>
      </c>
    </row>
    <row r="43" spans="13:24" x14ac:dyDescent="0.25">
      <c r="M43" t="s">
        <v>206</v>
      </c>
      <c r="N43" s="12">
        <v>48</v>
      </c>
      <c r="O43" s="12">
        <v>26</v>
      </c>
      <c r="P43" s="12">
        <v>22</v>
      </c>
      <c r="R43" s="16">
        <f>P$18+P$28+P$38+P$48</f>
        <v>126</v>
      </c>
      <c r="S43" s="16">
        <f xml:space="preserve"> P$28+P$38+P$48+P$58</f>
        <v>89</v>
      </c>
      <c r="T43">
        <v>5</v>
      </c>
      <c r="U43">
        <v>5</v>
      </c>
      <c r="V43">
        <f t="shared" si="8"/>
        <v>1075</v>
      </c>
      <c r="W43" s="19">
        <f t="shared" si="9"/>
        <v>12.62477980035232</v>
      </c>
      <c r="X43" s="20">
        <f t="shared" si="10"/>
        <v>2.6247798003523197</v>
      </c>
    </row>
    <row r="44" spans="13:24" x14ac:dyDescent="0.25">
      <c r="M44" t="s">
        <v>207</v>
      </c>
      <c r="N44" s="12">
        <v>32</v>
      </c>
      <c r="O44" s="12">
        <v>17</v>
      </c>
      <c r="P44" s="12">
        <v>15</v>
      </c>
      <c r="R44" s="16">
        <f>P$19+P$29+P$39+P$49</f>
        <v>93</v>
      </c>
      <c r="S44" s="16">
        <f xml:space="preserve"> P$29+P$39+P$49+P$59</f>
        <v>58</v>
      </c>
      <c r="T44">
        <v>6</v>
      </c>
      <c r="U44">
        <v>4</v>
      </c>
      <c r="V44">
        <f t="shared" si="8"/>
        <v>790</v>
      </c>
      <c r="W44" s="19">
        <f t="shared" si="9"/>
        <v>9.2777451556077519</v>
      </c>
      <c r="X44" s="20">
        <f t="shared" si="10"/>
        <v>0.72225484439224807</v>
      </c>
    </row>
    <row r="45" spans="13:24" x14ac:dyDescent="0.25">
      <c r="M45" t="s">
        <v>208</v>
      </c>
      <c r="N45" s="12">
        <v>32</v>
      </c>
      <c r="O45" s="12">
        <v>16</v>
      </c>
      <c r="P45" s="12">
        <v>16</v>
      </c>
      <c r="R45" s="16">
        <f>P$20+P$30+P$40+P$50</f>
        <v>127</v>
      </c>
      <c r="S45" s="16">
        <f xml:space="preserve"> P$30+P$40+P$50+P$60</f>
        <v>69</v>
      </c>
      <c r="T45">
        <v>7</v>
      </c>
      <c r="U45">
        <v>3</v>
      </c>
      <c r="V45">
        <f t="shared" si="8"/>
        <v>1096</v>
      </c>
      <c r="W45" s="19">
        <f t="shared" si="9"/>
        <v>12.871403405754551</v>
      </c>
      <c r="X45" s="20">
        <f t="shared" si="10"/>
        <v>2.8714034057545508</v>
      </c>
    </row>
    <row r="46" spans="13:24" x14ac:dyDescent="0.25">
      <c r="M46" t="s">
        <v>209</v>
      </c>
      <c r="N46" s="12">
        <v>35</v>
      </c>
      <c r="O46" s="12">
        <v>18</v>
      </c>
      <c r="P46" s="12">
        <v>17</v>
      </c>
      <c r="R46" s="16">
        <f>P$21+P$31+P$41+P$51</f>
        <v>102</v>
      </c>
      <c r="S46" s="16">
        <f xml:space="preserve"> P$31+P$41+P$51+P$61</f>
        <v>57</v>
      </c>
      <c r="T46">
        <v>8</v>
      </c>
      <c r="U46">
        <v>2</v>
      </c>
      <c r="V46">
        <f t="shared" si="8"/>
        <v>930</v>
      </c>
      <c r="W46" s="19">
        <f t="shared" si="9"/>
        <v>10.921902524955961</v>
      </c>
      <c r="X46" s="20">
        <f t="shared" si="10"/>
        <v>0.9219025249559607</v>
      </c>
    </row>
    <row r="47" spans="13:24" x14ac:dyDescent="0.25">
      <c r="M47" t="s">
        <v>210</v>
      </c>
      <c r="N47" s="12">
        <v>30</v>
      </c>
      <c r="O47" s="12">
        <v>13</v>
      </c>
      <c r="P47" s="12">
        <v>17</v>
      </c>
      <c r="R47" s="16">
        <f>P$22+P$32+P$42+P$52</f>
        <v>93</v>
      </c>
      <c r="S47" s="16">
        <f xml:space="preserve"> P$32+P$42+P$52+P$62</f>
        <v>55</v>
      </c>
      <c r="T47">
        <v>9</v>
      </c>
      <c r="U47">
        <v>1</v>
      </c>
      <c r="V47">
        <f t="shared" si="8"/>
        <v>892</v>
      </c>
      <c r="W47" s="19">
        <f t="shared" si="9"/>
        <v>10.475631238990017</v>
      </c>
      <c r="X47" s="20">
        <f t="shared" si="10"/>
        <v>0.47563123899001702</v>
      </c>
    </row>
    <row r="48" spans="13:24" x14ac:dyDescent="0.25">
      <c r="M48" t="s">
        <v>211</v>
      </c>
      <c r="N48" s="12">
        <v>38</v>
      </c>
      <c r="O48" s="12">
        <v>20</v>
      </c>
      <c r="P48" s="12">
        <v>18</v>
      </c>
      <c r="R48" s="16">
        <f>P$23+P$33+P$43+P$53</f>
        <v>94</v>
      </c>
      <c r="S48" s="16">
        <f xml:space="preserve"> P$33+P$43+P$53+P$63</f>
        <v>53</v>
      </c>
      <c r="T48">
        <v>10</v>
      </c>
      <c r="U48">
        <v>0</v>
      </c>
      <c r="V48">
        <f t="shared" si="8"/>
        <v>940</v>
      </c>
      <c r="W48" s="19">
        <f t="shared" si="9"/>
        <v>11.039342337052261</v>
      </c>
      <c r="X48" s="20">
        <f t="shared" si="10"/>
        <v>1.0393423370522612</v>
      </c>
    </row>
    <row r="49" spans="13:24" x14ac:dyDescent="0.25">
      <c r="M49" t="s">
        <v>212</v>
      </c>
      <c r="N49" s="12">
        <v>26</v>
      </c>
      <c r="O49" s="12">
        <v>15</v>
      </c>
      <c r="P49" s="12">
        <v>11</v>
      </c>
      <c r="R49" s="16"/>
      <c r="S49" s="16"/>
      <c r="V49">
        <f>SUM(V39:V48)</f>
        <v>8515</v>
      </c>
      <c r="W49">
        <f>SUM(W39:W48)</f>
        <v>100</v>
      </c>
      <c r="X49" s="20">
        <f>SUM(X39:X48)</f>
        <v>19.354081033470351</v>
      </c>
    </row>
    <row r="50" spans="13:24" x14ac:dyDescent="0.25">
      <c r="M50" t="s">
        <v>213</v>
      </c>
      <c r="N50" s="12">
        <v>27</v>
      </c>
      <c r="O50" s="12">
        <v>9</v>
      </c>
      <c r="P50" s="12">
        <v>18</v>
      </c>
      <c r="R50" s="16"/>
      <c r="S50" s="16"/>
      <c r="X50" s="20">
        <f>X$49/2</f>
        <v>9.6770405167351754</v>
      </c>
    </row>
    <row r="51" spans="13:24" x14ac:dyDescent="0.25">
      <c r="M51" t="s">
        <v>214</v>
      </c>
      <c r="N51" s="12">
        <v>21</v>
      </c>
      <c r="O51" s="12">
        <v>10</v>
      </c>
      <c r="P51" s="12">
        <v>11</v>
      </c>
      <c r="R51" s="16"/>
      <c r="S51" s="16"/>
    </row>
    <row r="52" spans="13:24" x14ac:dyDescent="0.25">
      <c r="M52" t="s">
        <v>215</v>
      </c>
      <c r="N52" s="12">
        <v>22</v>
      </c>
      <c r="O52" s="12">
        <v>9</v>
      </c>
      <c r="P52" s="12">
        <v>13</v>
      </c>
      <c r="R52" s="16"/>
      <c r="S52" s="16"/>
    </row>
    <row r="53" spans="13:24" x14ac:dyDescent="0.25">
      <c r="M53" t="s">
        <v>216</v>
      </c>
      <c r="N53" s="12">
        <v>19</v>
      </c>
      <c r="O53" s="12">
        <v>9</v>
      </c>
      <c r="P53" s="12">
        <v>10</v>
      </c>
      <c r="R53" s="16"/>
      <c r="S53" s="16"/>
    </row>
    <row r="54" spans="13:24" x14ac:dyDescent="0.25">
      <c r="M54" t="s">
        <v>217</v>
      </c>
      <c r="N54" s="12">
        <v>18</v>
      </c>
      <c r="O54" s="12">
        <v>9</v>
      </c>
      <c r="P54" s="12">
        <v>9</v>
      </c>
      <c r="R54" s="16"/>
      <c r="S54" s="16"/>
    </row>
    <row r="55" spans="13:24" x14ac:dyDescent="0.25">
      <c r="M55" t="s">
        <v>218</v>
      </c>
      <c r="N55" s="12">
        <v>25</v>
      </c>
      <c r="O55" s="12">
        <v>14</v>
      </c>
      <c r="P55" s="12">
        <v>11</v>
      </c>
      <c r="R55" s="16"/>
      <c r="S55" s="16"/>
    </row>
    <row r="56" spans="13:24" x14ac:dyDescent="0.25">
      <c r="M56" t="s">
        <v>219</v>
      </c>
      <c r="N56" s="12">
        <v>19</v>
      </c>
      <c r="O56" s="12">
        <v>11</v>
      </c>
      <c r="P56" s="12">
        <v>8</v>
      </c>
      <c r="R56" s="16"/>
      <c r="S56" s="16"/>
    </row>
    <row r="57" spans="13:24" x14ac:dyDescent="0.25">
      <c r="M57" t="s">
        <v>220</v>
      </c>
      <c r="N57" s="12">
        <v>22</v>
      </c>
      <c r="O57" s="12">
        <v>10</v>
      </c>
      <c r="P57" s="12">
        <v>12</v>
      </c>
      <c r="R57" s="16"/>
      <c r="S57" s="16"/>
    </row>
    <row r="58" spans="13:24" x14ac:dyDescent="0.25">
      <c r="M58" t="s">
        <v>221</v>
      </c>
      <c r="N58" s="12">
        <v>27</v>
      </c>
      <c r="O58" s="12">
        <v>14</v>
      </c>
      <c r="P58" s="12">
        <v>13</v>
      </c>
      <c r="R58" s="16"/>
      <c r="S58" s="16"/>
    </row>
    <row r="59" spans="13:24" x14ac:dyDescent="0.25">
      <c r="M59" t="s">
        <v>222</v>
      </c>
      <c r="N59" s="12">
        <v>20</v>
      </c>
      <c r="O59" s="12">
        <v>12</v>
      </c>
      <c r="P59" s="12">
        <v>8</v>
      </c>
      <c r="R59" s="16"/>
      <c r="S59" s="16"/>
    </row>
    <row r="60" spans="13:24" x14ac:dyDescent="0.25">
      <c r="M60" t="s">
        <v>223</v>
      </c>
      <c r="N60" s="12">
        <v>10</v>
      </c>
      <c r="O60" s="12">
        <v>7</v>
      </c>
      <c r="P60" s="12">
        <v>3</v>
      </c>
      <c r="R60" s="16"/>
      <c r="S60" s="16"/>
    </row>
    <row r="61" spans="13:24" x14ac:dyDescent="0.25">
      <c r="M61" t="s">
        <v>224</v>
      </c>
      <c r="N61" s="12">
        <v>13</v>
      </c>
      <c r="O61" s="12">
        <v>6</v>
      </c>
      <c r="P61" s="12">
        <v>7</v>
      </c>
      <c r="R61" s="16"/>
      <c r="S61" s="16"/>
    </row>
    <row r="62" spans="13:24" x14ac:dyDescent="0.25">
      <c r="M62" t="s">
        <v>225</v>
      </c>
      <c r="N62" s="12">
        <v>17</v>
      </c>
      <c r="O62" s="12">
        <v>11</v>
      </c>
      <c r="P62" s="12">
        <v>6</v>
      </c>
      <c r="R62" s="16"/>
      <c r="S62" s="16"/>
    </row>
    <row r="63" spans="13:24" x14ac:dyDescent="0.25">
      <c r="M63" t="s">
        <v>226</v>
      </c>
      <c r="N63" s="12">
        <v>9</v>
      </c>
      <c r="O63" s="12">
        <v>6</v>
      </c>
      <c r="P63" s="12">
        <v>3</v>
      </c>
      <c r="R63" s="16"/>
      <c r="S63" s="16"/>
    </row>
    <row r="64" spans="13:24" x14ac:dyDescent="0.25">
      <c r="M64" t="s">
        <v>227</v>
      </c>
      <c r="N64" s="12">
        <v>11</v>
      </c>
      <c r="O64" s="12">
        <v>4</v>
      </c>
      <c r="P64" s="12">
        <v>7</v>
      </c>
      <c r="R64" s="16"/>
      <c r="S64" s="16"/>
    </row>
    <row r="65" spans="13:19" x14ac:dyDescent="0.25">
      <c r="M65" t="s">
        <v>228</v>
      </c>
      <c r="N65" s="12">
        <v>10</v>
      </c>
      <c r="O65" s="12">
        <v>1</v>
      </c>
      <c r="P65" s="12">
        <v>9</v>
      </c>
      <c r="R65" s="16"/>
      <c r="S65" s="16"/>
    </row>
    <row r="66" spans="13:19" x14ac:dyDescent="0.25">
      <c r="M66" t="s">
        <v>229</v>
      </c>
      <c r="N66" s="12">
        <v>15</v>
      </c>
      <c r="O66" s="12">
        <v>11</v>
      </c>
      <c r="P66" s="12">
        <v>4</v>
      </c>
      <c r="R66" s="16"/>
      <c r="S66" s="16"/>
    </row>
    <row r="67" spans="13:19" x14ac:dyDescent="0.25">
      <c r="M67" t="s">
        <v>230</v>
      </c>
      <c r="N67" s="12">
        <v>10</v>
      </c>
      <c r="O67" s="12">
        <v>7</v>
      </c>
      <c r="P67" s="12">
        <v>3</v>
      </c>
      <c r="R67" s="16"/>
      <c r="S67" s="16"/>
    </row>
    <row r="68" spans="13:19" x14ac:dyDescent="0.25">
      <c r="M68" t="s">
        <v>231</v>
      </c>
      <c r="N68" s="12">
        <v>13</v>
      </c>
      <c r="O68" s="12">
        <v>7</v>
      </c>
      <c r="P68" s="12">
        <v>6</v>
      </c>
      <c r="R68" s="16"/>
      <c r="S68" s="16"/>
    </row>
    <row r="69" spans="13:19" x14ac:dyDescent="0.25">
      <c r="M69" t="s">
        <v>232</v>
      </c>
      <c r="N69" s="12">
        <v>15</v>
      </c>
      <c r="O69" s="12">
        <v>7</v>
      </c>
      <c r="P69" s="12">
        <v>8</v>
      </c>
      <c r="R69" s="16"/>
      <c r="S69" s="16"/>
    </row>
    <row r="70" spans="13:19" x14ac:dyDescent="0.25">
      <c r="M70" t="s">
        <v>233</v>
      </c>
      <c r="N70" s="12">
        <v>11</v>
      </c>
      <c r="O70" s="12">
        <v>4</v>
      </c>
      <c r="P70" s="12">
        <v>7</v>
      </c>
      <c r="R70" s="16"/>
      <c r="S70" s="16"/>
    </row>
    <row r="71" spans="13:19" x14ac:dyDescent="0.25">
      <c r="M71" t="s">
        <v>234</v>
      </c>
      <c r="N71" s="12">
        <v>11</v>
      </c>
      <c r="O71" s="12">
        <v>8</v>
      </c>
      <c r="P71" s="12">
        <v>3</v>
      </c>
      <c r="R71" s="16"/>
      <c r="S71" s="16"/>
    </row>
    <row r="72" spans="13:19" x14ac:dyDescent="0.25">
      <c r="M72" t="s">
        <v>235</v>
      </c>
      <c r="N72" s="12">
        <v>9</v>
      </c>
      <c r="O72" s="12">
        <v>7</v>
      </c>
      <c r="P72" s="12">
        <v>2</v>
      </c>
      <c r="R72" s="16"/>
      <c r="S72" s="16"/>
    </row>
    <row r="73" spans="13:19" x14ac:dyDescent="0.25">
      <c r="M73" t="s">
        <v>236</v>
      </c>
      <c r="N73" s="12">
        <v>9</v>
      </c>
      <c r="O73" s="12">
        <v>5</v>
      </c>
      <c r="P73" s="12">
        <v>4</v>
      </c>
      <c r="R73" s="16"/>
      <c r="S73" s="16"/>
    </row>
    <row r="74" spans="13:19" x14ac:dyDescent="0.25">
      <c r="M74" s="18" t="s">
        <v>237</v>
      </c>
      <c r="N74" s="12">
        <v>13</v>
      </c>
      <c r="O74" s="12">
        <v>5</v>
      </c>
      <c r="P74" s="12">
        <v>8</v>
      </c>
      <c r="R74" s="16"/>
      <c r="S74" s="16"/>
    </row>
    <row r="75" spans="13:19" x14ac:dyDescent="0.25">
      <c r="M75" t="s">
        <v>238</v>
      </c>
      <c r="N75" s="12">
        <v>11</v>
      </c>
      <c r="O75" s="12">
        <v>5</v>
      </c>
      <c r="P75" s="12">
        <v>6</v>
      </c>
      <c r="R75" s="16"/>
      <c r="S75" s="16"/>
    </row>
    <row r="76" spans="13:19" x14ac:dyDescent="0.25">
      <c r="M76" t="s">
        <v>239</v>
      </c>
      <c r="N76" s="12">
        <v>9</v>
      </c>
      <c r="O76" s="12">
        <v>8</v>
      </c>
      <c r="P76" s="12">
        <v>1</v>
      </c>
      <c r="R76" s="16"/>
      <c r="S76" s="16"/>
    </row>
    <row r="77" spans="13:19" x14ac:dyDescent="0.25">
      <c r="M77" t="s">
        <v>240</v>
      </c>
      <c r="N77" s="12">
        <v>10</v>
      </c>
      <c r="O77" s="12">
        <v>6</v>
      </c>
      <c r="P77" s="12">
        <v>4</v>
      </c>
      <c r="R77" s="16"/>
      <c r="S77" s="16"/>
    </row>
    <row r="78" spans="13:19" x14ac:dyDescent="0.25">
      <c r="M78" t="s">
        <v>241</v>
      </c>
      <c r="N78" s="12">
        <v>6</v>
      </c>
      <c r="O78" s="12">
        <v>4</v>
      </c>
      <c r="P78" s="12">
        <v>2</v>
      </c>
      <c r="R78" s="16"/>
      <c r="S78" s="16"/>
    </row>
    <row r="79" spans="13:19" x14ac:dyDescent="0.25">
      <c r="M79" t="s">
        <v>242</v>
      </c>
      <c r="N79" s="12">
        <v>7</v>
      </c>
      <c r="O79" s="12">
        <v>6</v>
      </c>
      <c r="P79" s="12">
        <v>1</v>
      </c>
      <c r="R79" s="16"/>
      <c r="S79" s="16"/>
    </row>
    <row r="80" spans="13:19" x14ac:dyDescent="0.25">
      <c r="M80" t="s">
        <v>243</v>
      </c>
      <c r="N80" s="12">
        <v>2</v>
      </c>
      <c r="O80" s="12">
        <v>1</v>
      </c>
      <c r="P80" s="12">
        <v>1</v>
      </c>
      <c r="R80" s="16"/>
      <c r="S80" s="16"/>
    </row>
    <row r="81" spans="13:19" x14ac:dyDescent="0.25">
      <c r="M81" t="s">
        <v>244</v>
      </c>
      <c r="N81" s="12">
        <v>6</v>
      </c>
      <c r="O81" s="12">
        <v>3</v>
      </c>
      <c r="P81" s="12">
        <v>3</v>
      </c>
      <c r="R81" s="16"/>
      <c r="S81" s="16"/>
    </row>
    <row r="82" spans="13:19" x14ac:dyDescent="0.25">
      <c r="M82" t="s">
        <v>245</v>
      </c>
      <c r="N82" s="12">
        <v>6</v>
      </c>
      <c r="O82" s="12">
        <v>3</v>
      </c>
      <c r="P82" s="12">
        <v>3</v>
      </c>
      <c r="R82" s="16"/>
      <c r="S82" s="16"/>
    </row>
    <row r="83" spans="13:19" x14ac:dyDescent="0.25">
      <c r="M83" t="s">
        <v>246</v>
      </c>
      <c r="N83" s="12">
        <v>4</v>
      </c>
      <c r="O83" s="12">
        <v>2</v>
      </c>
      <c r="P83" s="12">
        <v>2</v>
      </c>
      <c r="R83" s="16"/>
      <c r="S83" s="16"/>
    </row>
    <row r="84" spans="13:19" x14ac:dyDescent="0.25">
      <c r="M84" t="s">
        <v>247</v>
      </c>
      <c r="N84" s="12">
        <v>3</v>
      </c>
      <c r="O84" s="12">
        <v>2</v>
      </c>
      <c r="P84" s="12">
        <v>1</v>
      </c>
      <c r="R84" s="16"/>
      <c r="S84" s="16"/>
    </row>
    <row r="85" spans="13:19" x14ac:dyDescent="0.25">
      <c r="M85" t="s">
        <v>248</v>
      </c>
      <c r="N85" s="12">
        <v>1</v>
      </c>
      <c r="O85" s="12">
        <v>0</v>
      </c>
      <c r="P85" s="12">
        <v>1</v>
      </c>
      <c r="R85" s="16"/>
      <c r="S85" s="16"/>
    </row>
    <row r="86" spans="13:19" x14ac:dyDescent="0.25">
      <c r="M86" t="s">
        <v>249</v>
      </c>
      <c r="N86" s="12">
        <v>3</v>
      </c>
      <c r="O86" s="12">
        <v>2</v>
      </c>
      <c r="P86" s="12">
        <v>1</v>
      </c>
      <c r="R86" s="16"/>
      <c r="S86" s="16"/>
    </row>
    <row r="87" spans="13:19" x14ac:dyDescent="0.25">
      <c r="M87" t="s">
        <v>250</v>
      </c>
      <c r="N87" s="12">
        <v>2</v>
      </c>
      <c r="O87" s="12">
        <v>0</v>
      </c>
      <c r="P87" s="12">
        <v>2</v>
      </c>
      <c r="R87" s="16"/>
      <c r="S87" s="16"/>
    </row>
    <row r="88" spans="13:19" x14ac:dyDescent="0.25">
      <c r="M88" t="s">
        <v>251</v>
      </c>
      <c r="N88" s="12">
        <v>1</v>
      </c>
      <c r="O88" s="12">
        <v>0</v>
      </c>
      <c r="P88" s="12">
        <v>1</v>
      </c>
      <c r="R88" s="16"/>
      <c r="S88" s="16"/>
    </row>
    <row r="89" spans="13:19" x14ac:dyDescent="0.25">
      <c r="M89" t="s">
        <v>252</v>
      </c>
      <c r="N89" s="12">
        <v>1</v>
      </c>
      <c r="O89" s="12">
        <v>0</v>
      </c>
      <c r="P89" s="12">
        <v>1</v>
      </c>
      <c r="R89" s="16"/>
      <c r="S89" s="16"/>
    </row>
    <row r="90" spans="13:19" x14ac:dyDescent="0.25">
      <c r="M90" t="s">
        <v>253</v>
      </c>
      <c r="N90" s="12">
        <v>1</v>
      </c>
      <c r="O90" s="12">
        <v>0</v>
      </c>
      <c r="P90" s="12">
        <v>1</v>
      </c>
      <c r="R90" s="16"/>
      <c r="S90" s="16"/>
    </row>
    <row r="91" spans="13:19" x14ac:dyDescent="0.25">
      <c r="M91" t="s">
        <v>145</v>
      </c>
      <c r="N91" s="12">
        <v>1</v>
      </c>
      <c r="O91" s="12">
        <v>1</v>
      </c>
      <c r="P91" s="12">
        <v>0</v>
      </c>
      <c r="R91" s="16"/>
      <c r="S91" s="16"/>
    </row>
    <row r="92" spans="13:19" x14ac:dyDescent="0.25">
      <c r="M92" t="s">
        <v>146</v>
      </c>
      <c r="N92" s="12">
        <v>2</v>
      </c>
      <c r="O92" s="12">
        <v>2</v>
      </c>
      <c r="P92" s="12">
        <v>0</v>
      </c>
      <c r="R92" s="16"/>
      <c r="S92" s="16"/>
    </row>
    <row r="93" spans="13:19" x14ac:dyDescent="0.25">
      <c r="M93" t="s">
        <v>147</v>
      </c>
      <c r="N93" s="12">
        <v>1</v>
      </c>
      <c r="O93" s="12">
        <v>1</v>
      </c>
      <c r="P93" s="12">
        <v>0</v>
      </c>
      <c r="R93" s="16"/>
      <c r="S93" s="16"/>
    </row>
    <row r="94" spans="13:19" x14ac:dyDescent="0.25">
      <c r="M94" t="s">
        <v>148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 t="s">
        <v>149</v>
      </c>
      <c r="N95" s="12">
        <v>2</v>
      </c>
      <c r="O95" s="12">
        <v>1</v>
      </c>
      <c r="P95" s="12">
        <v>1</v>
      </c>
      <c r="R95" s="16"/>
      <c r="S95" s="16"/>
    </row>
    <row r="96" spans="13:19" x14ac:dyDescent="0.25">
      <c r="M96" t="s">
        <v>150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 t="s">
        <v>151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 t="s">
        <v>152</v>
      </c>
      <c r="N98" s="12">
        <v>1</v>
      </c>
      <c r="O98" s="12">
        <v>1</v>
      </c>
      <c r="P98" s="12">
        <v>0</v>
      </c>
      <c r="R98" s="16"/>
      <c r="S98" s="16"/>
    </row>
    <row r="99" spans="13:19" x14ac:dyDescent="0.25">
      <c r="M99" t="s">
        <v>153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 t="s">
        <v>154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 t="s">
        <v>155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156</v>
      </c>
      <c r="N102" s="12">
        <v>5</v>
      </c>
      <c r="O102" s="12">
        <v>4</v>
      </c>
      <c r="P102" s="12">
        <v>1</v>
      </c>
      <c r="R102" s="16"/>
      <c r="S102" s="16"/>
    </row>
    <row r="103" spans="13:19" x14ac:dyDescent="0.25">
      <c r="M103" t="s">
        <v>157</v>
      </c>
      <c r="N103">
        <v>0</v>
      </c>
      <c r="O103">
        <v>0</v>
      </c>
      <c r="P103">
        <v>0</v>
      </c>
    </row>
    <row r="104" spans="13:19" x14ac:dyDescent="0.25">
      <c r="M104" t="s">
        <v>254</v>
      </c>
      <c r="N104">
        <v>177</v>
      </c>
      <c r="O104">
        <v>82</v>
      </c>
      <c r="P104">
        <v>95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selection sqref="A1:H16"/>
    </sheetView>
  </sheetViews>
  <sheetFormatPr defaultRowHeight="13.2" x14ac:dyDescent="0.25"/>
  <sheetData>
    <row r="1" spans="1:24" x14ac:dyDescent="0.25">
      <c r="A1" t="s">
        <v>328</v>
      </c>
      <c r="I1" s="1"/>
      <c r="J1" s="1"/>
      <c r="K1" s="1"/>
      <c r="M1" t="s">
        <v>330</v>
      </c>
      <c r="N1" s="12"/>
      <c r="O1" s="12"/>
      <c r="P1" s="12"/>
      <c r="Q1" s="14"/>
      <c r="R1" s="15">
        <f>X16</f>
        <v>7.5783828382838276</v>
      </c>
      <c r="S1" s="21" t="s">
        <v>125</v>
      </c>
      <c r="T1" s="22"/>
      <c r="U1" s="22"/>
    </row>
    <row r="2" spans="1:24" x14ac:dyDescent="0.25">
      <c r="A2" t="s">
        <v>329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62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62</v>
      </c>
      <c r="I4" s="1"/>
      <c r="J4" s="1"/>
      <c r="K4" s="1"/>
      <c r="M4" s="18" t="s">
        <v>36</v>
      </c>
      <c r="N4" s="12">
        <v>5491</v>
      </c>
      <c r="O4" s="12">
        <v>2825</v>
      </c>
      <c r="P4" s="12">
        <v>2666</v>
      </c>
      <c r="R4" s="16"/>
      <c r="S4" s="16"/>
    </row>
    <row r="5" spans="1:24" x14ac:dyDescent="0.25">
      <c r="A5" t="s">
        <v>36</v>
      </c>
      <c r="B5">
        <v>5491</v>
      </c>
      <c r="C5">
        <v>2825</v>
      </c>
      <c r="D5">
        <v>2666</v>
      </c>
      <c r="E5">
        <v>3718</v>
      </c>
      <c r="F5">
        <v>1943</v>
      </c>
      <c r="G5">
        <v>1775</v>
      </c>
      <c r="I5" s="1"/>
      <c r="J5" s="1"/>
      <c r="K5" s="1"/>
      <c r="M5" t="s">
        <v>164</v>
      </c>
      <c r="N5" s="12">
        <v>225</v>
      </c>
      <c r="O5" s="12">
        <v>116</v>
      </c>
      <c r="P5" s="12">
        <v>109</v>
      </c>
      <c r="R5" s="16">
        <f>N$24+N$34+N$44+N$54</f>
        <v>247</v>
      </c>
      <c r="S5" s="16">
        <f xml:space="preserve"> N$34+N$44+N$54+N$64</f>
        <v>167</v>
      </c>
      <c r="T5">
        <v>1</v>
      </c>
      <c r="U5">
        <v>9</v>
      </c>
      <c r="V5">
        <f>R5*T5+S5*U5</f>
        <v>1750</v>
      </c>
      <c r="W5" s="19">
        <f>(V5/V$15)*100</f>
        <v>7.2194719471947195</v>
      </c>
      <c r="X5" s="20">
        <f>ABS(W5-10)</f>
        <v>2.7805280528052805</v>
      </c>
    </row>
    <row r="6" spans="1:24" x14ac:dyDescent="0.25">
      <c r="A6" t="s">
        <v>98</v>
      </c>
      <c r="B6">
        <v>1018</v>
      </c>
      <c r="C6">
        <v>536</v>
      </c>
      <c r="D6">
        <v>482</v>
      </c>
      <c r="E6">
        <v>1018</v>
      </c>
      <c r="F6">
        <v>536</v>
      </c>
      <c r="G6">
        <v>482</v>
      </c>
      <c r="I6" s="1"/>
      <c r="J6" s="1"/>
      <c r="K6" s="1"/>
      <c r="M6">
        <v>1</v>
      </c>
      <c r="N6" s="12">
        <v>234</v>
      </c>
      <c r="O6" s="12">
        <v>123</v>
      </c>
      <c r="P6" s="12">
        <v>111</v>
      </c>
      <c r="R6" s="16">
        <f>N$25+N$35+N$45+N$55</f>
        <v>253</v>
      </c>
      <c r="S6" s="16">
        <f xml:space="preserve"> N$35+N$45+N$55+N$65</f>
        <v>156</v>
      </c>
      <c r="T6">
        <v>2</v>
      </c>
      <c r="U6">
        <v>8</v>
      </c>
      <c r="V6">
        <f t="shared" ref="V6:V14" si="0">R6*T6+S6*U6</f>
        <v>1754</v>
      </c>
      <c r="W6" s="19">
        <f t="shared" ref="W6:W14" si="1">(V6/V$15)*100</f>
        <v>7.2359735973597363</v>
      </c>
      <c r="X6" s="20">
        <f t="shared" ref="X6:X14" si="2">ABS(W6-10)</f>
        <v>2.7640264026402637</v>
      </c>
    </row>
    <row r="7" spans="1:24" x14ac:dyDescent="0.25">
      <c r="A7" t="s">
        <v>261</v>
      </c>
      <c r="B7">
        <v>866</v>
      </c>
      <c r="C7">
        <v>459</v>
      </c>
      <c r="D7">
        <v>407</v>
      </c>
      <c r="E7">
        <v>866</v>
      </c>
      <c r="F7">
        <v>459</v>
      </c>
      <c r="G7">
        <v>407</v>
      </c>
      <c r="H7" s="2"/>
      <c r="I7" s="1"/>
      <c r="J7" s="1"/>
      <c r="K7" s="1"/>
      <c r="M7">
        <v>2</v>
      </c>
      <c r="N7" s="12">
        <v>194</v>
      </c>
      <c r="O7" s="12">
        <v>117</v>
      </c>
      <c r="P7" s="12">
        <v>77</v>
      </c>
      <c r="R7" s="16">
        <f>N$26+N$36+N$46+N$56</f>
        <v>247</v>
      </c>
      <c r="S7" s="16">
        <f xml:space="preserve"> N$36+N$46+N$56+N$66</f>
        <v>170</v>
      </c>
      <c r="T7">
        <v>3</v>
      </c>
      <c r="U7">
        <v>7</v>
      </c>
      <c r="V7">
        <f t="shared" si="0"/>
        <v>1931</v>
      </c>
      <c r="W7" s="19">
        <f t="shared" si="1"/>
        <v>7.9661716171617156</v>
      </c>
      <c r="X7" s="20">
        <f t="shared" si="2"/>
        <v>2.0338283828382844</v>
      </c>
    </row>
    <row r="8" spans="1:24" x14ac:dyDescent="0.25">
      <c r="A8" s="3" t="s">
        <v>104</v>
      </c>
      <c r="B8" s="3">
        <v>753</v>
      </c>
      <c r="C8" s="3">
        <v>373</v>
      </c>
      <c r="D8" s="3">
        <v>380</v>
      </c>
      <c r="E8" s="4">
        <v>753</v>
      </c>
      <c r="F8" s="4">
        <v>373</v>
      </c>
      <c r="G8" s="4">
        <v>380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210</v>
      </c>
      <c r="O8" s="12">
        <v>105</v>
      </c>
      <c r="P8" s="12">
        <v>105</v>
      </c>
      <c r="R8" s="16">
        <f>N$17+N$27+N$37+N$47</f>
        <v>330</v>
      </c>
      <c r="S8" s="16">
        <f xml:space="preserve"> N$27+ N$37+N$47+N$57</f>
        <v>220</v>
      </c>
      <c r="T8">
        <v>4</v>
      </c>
      <c r="U8">
        <v>6</v>
      </c>
      <c r="V8">
        <f t="shared" si="0"/>
        <v>2640</v>
      </c>
      <c r="W8" s="19">
        <f t="shared" si="1"/>
        <v>10.891089108910892</v>
      </c>
      <c r="X8" s="20">
        <f t="shared" si="2"/>
        <v>0.89108910891089188</v>
      </c>
    </row>
    <row r="9" spans="1:24" x14ac:dyDescent="0.25">
      <c r="A9" s="3" t="s">
        <v>105</v>
      </c>
      <c r="B9" s="3">
        <v>578</v>
      </c>
      <c r="C9" s="3">
        <v>295</v>
      </c>
      <c r="D9" s="3">
        <v>283</v>
      </c>
      <c r="E9" s="4">
        <v>555</v>
      </c>
      <c r="F9" s="4">
        <v>292</v>
      </c>
      <c r="G9" s="4">
        <v>263</v>
      </c>
      <c r="H9" s="5"/>
      <c r="I9" s="6">
        <f t="shared" si="3"/>
        <v>96.020761245674734</v>
      </c>
      <c r="J9" s="6">
        <f t="shared" si="3"/>
        <v>98.983050847457633</v>
      </c>
      <c r="K9" s="6">
        <f t="shared" si="3"/>
        <v>92.932862190812727</v>
      </c>
      <c r="M9">
        <v>4</v>
      </c>
      <c r="N9" s="12">
        <v>155</v>
      </c>
      <c r="O9" s="12">
        <v>75</v>
      </c>
      <c r="P9" s="12">
        <v>80</v>
      </c>
      <c r="R9" s="16">
        <f>N$18+N$28+N$38+N$48</f>
        <v>333</v>
      </c>
      <c r="S9" s="16">
        <f xml:space="preserve"> N$28+N$38+N$48+N$58</f>
        <v>212</v>
      </c>
      <c r="T9">
        <v>5</v>
      </c>
      <c r="U9">
        <v>5</v>
      </c>
      <c r="V9">
        <f t="shared" si="0"/>
        <v>2725</v>
      </c>
      <c r="W9" s="19">
        <f t="shared" si="1"/>
        <v>11.241749174917491</v>
      </c>
      <c r="X9" s="20">
        <f t="shared" si="2"/>
        <v>1.2417491749174907</v>
      </c>
    </row>
    <row r="10" spans="1:24" x14ac:dyDescent="0.25">
      <c r="A10" s="3" t="s">
        <v>106</v>
      </c>
      <c r="B10" s="3">
        <v>503</v>
      </c>
      <c r="C10" s="3">
        <v>240</v>
      </c>
      <c r="D10" s="3">
        <v>263</v>
      </c>
      <c r="E10" s="4">
        <v>310</v>
      </c>
      <c r="F10" s="4">
        <v>177</v>
      </c>
      <c r="G10" s="4">
        <v>133</v>
      </c>
      <c r="H10" s="5"/>
      <c r="I10" s="6">
        <f t="shared" si="3"/>
        <v>61.630218687872762</v>
      </c>
      <c r="J10" s="6">
        <f t="shared" si="3"/>
        <v>73.75</v>
      </c>
      <c r="K10" s="6">
        <f t="shared" si="3"/>
        <v>50.570342205323193</v>
      </c>
      <c r="M10">
        <v>5</v>
      </c>
      <c r="N10" s="12">
        <v>195</v>
      </c>
      <c r="O10" s="12">
        <v>102</v>
      </c>
      <c r="P10" s="12">
        <v>93</v>
      </c>
      <c r="R10" s="16">
        <f>N$19+N$29+N$39+N$49</f>
        <v>337</v>
      </c>
      <c r="S10" s="16">
        <f xml:space="preserve"> N$29+N$39+N$49+N$59</f>
        <v>201</v>
      </c>
      <c r="T10">
        <v>6</v>
      </c>
      <c r="U10">
        <v>4</v>
      </c>
      <c r="V10">
        <f t="shared" si="0"/>
        <v>2826</v>
      </c>
      <c r="W10" s="19">
        <f t="shared" si="1"/>
        <v>11.658415841584159</v>
      </c>
      <c r="X10" s="20">
        <f t="shared" si="2"/>
        <v>1.6584158415841586</v>
      </c>
    </row>
    <row r="11" spans="1:24" x14ac:dyDescent="0.25">
      <c r="A11" s="3" t="s">
        <v>107</v>
      </c>
      <c r="B11" s="3">
        <v>388</v>
      </c>
      <c r="C11" s="3">
        <v>184</v>
      </c>
      <c r="D11" s="3">
        <v>204</v>
      </c>
      <c r="E11" s="4">
        <v>119</v>
      </c>
      <c r="F11" s="4">
        <v>62</v>
      </c>
      <c r="G11" s="4">
        <v>57</v>
      </c>
      <c r="H11" s="5"/>
      <c r="I11" s="6">
        <f t="shared" si="3"/>
        <v>30.670103092783506</v>
      </c>
      <c r="J11" s="6">
        <f t="shared" si="3"/>
        <v>33.695652173913047</v>
      </c>
      <c r="K11" s="6">
        <f t="shared" si="3"/>
        <v>27.941176470588236</v>
      </c>
      <c r="M11">
        <v>6</v>
      </c>
      <c r="N11" s="12">
        <v>179</v>
      </c>
      <c r="O11" s="12">
        <v>100</v>
      </c>
      <c r="P11" s="12">
        <v>79</v>
      </c>
      <c r="R11" s="16">
        <f>N$20+N$30+N$40+N$50</f>
        <v>309</v>
      </c>
      <c r="S11" s="16">
        <f xml:space="preserve"> N$30+N$40+N$50+N$60</f>
        <v>203</v>
      </c>
      <c r="T11">
        <v>7</v>
      </c>
      <c r="U11">
        <v>3</v>
      </c>
      <c r="V11">
        <f t="shared" si="0"/>
        <v>2772</v>
      </c>
      <c r="W11" s="19">
        <f t="shared" si="1"/>
        <v>11.435643564356436</v>
      </c>
      <c r="X11" s="20">
        <f t="shared" si="2"/>
        <v>1.435643564356436</v>
      </c>
    </row>
    <row r="12" spans="1:24" x14ac:dyDescent="0.25">
      <c r="A12" s="3" t="s">
        <v>108</v>
      </c>
      <c r="B12" s="3">
        <v>325</v>
      </c>
      <c r="C12" s="3">
        <v>193</v>
      </c>
      <c r="D12" s="3">
        <v>132</v>
      </c>
      <c r="E12" s="4">
        <v>47</v>
      </c>
      <c r="F12" s="4">
        <v>27</v>
      </c>
      <c r="G12" s="4">
        <v>20</v>
      </c>
      <c r="H12" s="5"/>
      <c r="I12" s="6">
        <f t="shared" si="3"/>
        <v>14.461538461538462</v>
      </c>
      <c r="J12" s="6">
        <f t="shared" si="3"/>
        <v>13.989637305699482</v>
      </c>
      <c r="K12" s="6">
        <f t="shared" si="3"/>
        <v>15.151515151515152</v>
      </c>
      <c r="M12">
        <v>7</v>
      </c>
      <c r="N12" s="12">
        <v>165</v>
      </c>
      <c r="O12" s="12">
        <v>73</v>
      </c>
      <c r="P12" s="12">
        <v>92</v>
      </c>
      <c r="R12" s="16">
        <f>N$21+N$31+N$41+N$51</f>
        <v>275</v>
      </c>
      <c r="S12" s="16">
        <f xml:space="preserve"> N$31+N$41+N$51+N$61</f>
        <v>171</v>
      </c>
      <c r="T12">
        <v>8</v>
      </c>
      <c r="U12">
        <v>2</v>
      </c>
      <c r="V12">
        <f t="shared" si="0"/>
        <v>2542</v>
      </c>
      <c r="W12" s="19">
        <f t="shared" si="1"/>
        <v>10.486798679867986</v>
      </c>
      <c r="X12" s="20">
        <f t="shared" si="2"/>
        <v>0.48679867986798619</v>
      </c>
    </row>
    <row r="13" spans="1:24" x14ac:dyDescent="0.25">
      <c r="A13" s="3" t="s">
        <v>109</v>
      </c>
      <c r="B13" s="3">
        <v>223</v>
      </c>
      <c r="C13" s="3">
        <v>112</v>
      </c>
      <c r="D13" s="3">
        <v>111</v>
      </c>
      <c r="E13" s="4">
        <v>14</v>
      </c>
      <c r="F13" s="4">
        <v>5</v>
      </c>
      <c r="G13" s="4">
        <v>9</v>
      </c>
      <c r="H13" s="5"/>
      <c r="I13" s="6">
        <f t="shared" si="3"/>
        <v>6.2780269058295968</v>
      </c>
      <c r="J13" s="6">
        <f t="shared" si="3"/>
        <v>4.4642857142857144</v>
      </c>
      <c r="K13" s="6">
        <f t="shared" si="3"/>
        <v>8.1081081081081088</v>
      </c>
      <c r="M13">
        <v>8</v>
      </c>
      <c r="N13" s="12">
        <v>168</v>
      </c>
      <c r="O13" s="12">
        <v>96</v>
      </c>
      <c r="P13" s="12">
        <v>72</v>
      </c>
      <c r="R13" s="16">
        <f>N$22+N$32+N$42+N$52</f>
        <v>278</v>
      </c>
      <c r="S13" s="16">
        <f xml:space="preserve"> N$32+N$42+N$52+N$62</f>
        <v>168</v>
      </c>
      <c r="T13">
        <v>9</v>
      </c>
      <c r="U13">
        <v>1</v>
      </c>
      <c r="V13">
        <f t="shared" si="0"/>
        <v>2670</v>
      </c>
      <c r="W13" s="19">
        <f t="shared" si="1"/>
        <v>11.014851485148515</v>
      </c>
      <c r="X13" s="20">
        <f t="shared" si="2"/>
        <v>1.0148514851485153</v>
      </c>
    </row>
    <row r="14" spans="1:24" x14ac:dyDescent="0.25">
      <c r="A14" s="3" t="s">
        <v>110</v>
      </c>
      <c r="B14" s="3">
        <v>177</v>
      </c>
      <c r="C14" s="3">
        <v>88</v>
      </c>
      <c r="D14" s="3">
        <v>89</v>
      </c>
      <c r="E14" s="4">
        <v>12</v>
      </c>
      <c r="F14" s="4">
        <v>2</v>
      </c>
      <c r="G14" s="4">
        <v>10</v>
      </c>
      <c r="H14" s="5"/>
      <c r="I14" s="6">
        <f t="shared" si="3"/>
        <v>6.7796610169491522</v>
      </c>
      <c r="J14" s="6">
        <f t="shared" si="3"/>
        <v>2.2727272727272729</v>
      </c>
      <c r="K14" s="6">
        <f t="shared" si="3"/>
        <v>11.235955056179774</v>
      </c>
      <c r="M14">
        <v>9</v>
      </c>
      <c r="N14" s="12">
        <v>159</v>
      </c>
      <c r="O14" s="12">
        <v>88</v>
      </c>
      <c r="P14" s="12">
        <v>71</v>
      </c>
      <c r="R14" s="16">
        <f>N$23+N$33+N$43+N$53</f>
        <v>263</v>
      </c>
      <c r="S14" s="16">
        <f xml:space="preserve"> N$33+N$43+N$53+N$63</f>
        <v>179</v>
      </c>
      <c r="T14">
        <v>10</v>
      </c>
      <c r="U14">
        <v>0</v>
      </c>
      <c r="V14">
        <f t="shared" si="0"/>
        <v>2630</v>
      </c>
      <c r="W14" s="19">
        <f t="shared" si="1"/>
        <v>10.849834983498349</v>
      </c>
      <c r="X14" s="20">
        <f t="shared" si="2"/>
        <v>0.84983498349834896</v>
      </c>
    </row>
    <row r="15" spans="1:24" x14ac:dyDescent="0.25">
      <c r="A15" s="3" t="s">
        <v>111</v>
      </c>
      <c r="B15" s="3">
        <v>183</v>
      </c>
      <c r="C15" s="3">
        <v>96</v>
      </c>
      <c r="D15" s="3">
        <v>87</v>
      </c>
      <c r="E15" s="4">
        <v>15</v>
      </c>
      <c r="F15" s="4">
        <v>7</v>
      </c>
      <c r="G15" s="4">
        <v>8</v>
      </c>
      <c r="H15" s="5"/>
      <c r="I15" s="6">
        <f t="shared" si="3"/>
        <v>8.1967213114754092</v>
      </c>
      <c r="J15" s="6">
        <f t="shared" si="3"/>
        <v>7.291666666666667</v>
      </c>
      <c r="K15" s="6">
        <f t="shared" si="3"/>
        <v>9.1954022988505741</v>
      </c>
      <c r="M15">
        <v>10</v>
      </c>
      <c r="N15" s="12">
        <v>164</v>
      </c>
      <c r="O15" s="12">
        <v>75</v>
      </c>
      <c r="P15" s="12">
        <v>89</v>
      </c>
      <c r="R15" s="16"/>
      <c r="S15" s="16"/>
      <c r="V15">
        <f>SUM(V5:V14)</f>
        <v>24240</v>
      </c>
      <c r="W15">
        <f>SUM(W5:W14)</f>
        <v>100</v>
      </c>
      <c r="X15" s="20">
        <f>SUM(X5:X14)</f>
        <v>15.156765676567655</v>
      </c>
    </row>
    <row r="16" spans="1:24" x14ac:dyDescent="0.25">
      <c r="A16" t="s">
        <v>112</v>
      </c>
      <c r="B16">
        <v>128</v>
      </c>
      <c r="C16">
        <v>57</v>
      </c>
      <c r="D16">
        <v>71</v>
      </c>
      <c r="E16">
        <v>4</v>
      </c>
      <c r="F16">
        <v>1</v>
      </c>
      <c r="G16">
        <v>3</v>
      </c>
      <c r="H16" s="7"/>
      <c r="I16" s="6">
        <f>SUM(I8:I14)*5</f>
        <v>1579.201547053241</v>
      </c>
      <c r="J16" s="6">
        <f>SUM(J8:J14)*5</f>
        <v>1635.7767665704159</v>
      </c>
      <c r="K16" s="6">
        <f>SUM(K8:K14)*5</f>
        <v>1529.6997959126359</v>
      </c>
      <c r="M16">
        <v>11</v>
      </c>
      <c r="N16" s="12">
        <v>150</v>
      </c>
      <c r="O16" s="12">
        <v>69</v>
      </c>
      <c r="P16" s="12">
        <v>81</v>
      </c>
      <c r="R16" s="16"/>
      <c r="S16" s="16"/>
      <c r="X16" s="20">
        <f>X$15/2</f>
        <v>7.5783828382838276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140</v>
      </c>
      <c r="O17" s="12">
        <v>63</v>
      </c>
      <c r="P17" s="12">
        <v>77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3079.201547053241</v>
      </c>
      <c r="J18" s="6">
        <f>J16+1500</f>
        <v>3135.7767665704159</v>
      </c>
      <c r="K18" s="6">
        <f>K16+1500</f>
        <v>3029.6997959126356</v>
      </c>
      <c r="M18">
        <v>13</v>
      </c>
      <c r="N18" s="12">
        <v>145</v>
      </c>
      <c r="O18" s="12">
        <v>77</v>
      </c>
      <c r="P18" s="12">
        <v>68</v>
      </c>
      <c r="Q18" s="3"/>
      <c r="R18" s="15">
        <f>X33</f>
        <v>7.0632333767926987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154</v>
      </c>
      <c r="O19" s="12">
        <v>89</v>
      </c>
      <c r="P19" s="12">
        <v>65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6.7796610169491522</v>
      </c>
      <c r="J20" s="6">
        <f t="shared" si="4"/>
        <v>2.2727272727272729</v>
      </c>
      <c r="K20" s="6">
        <f t="shared" si="4"/>
        <v>11.235955056179774</v>
      </c>
      <c r="M20">
        <v>15</v>
      </c>
      <c r="N20" s="12">
        <v>124</v>
      </c>
      <c r="O20" s="12">
        <v>60</v>
      </c>
      <c r="P20" s="12">
        <v>64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8.1967213114754092</v>
      </c>
      <c r="J21" s="6">
        <f t="shared" si="4"/>
        <v>7.291666666666667</v>
      </c>
      <c r="K21" s="6">
        <f t="shared" si="4"/>
        <v>9.1954022988505741</v>
      </c>
      <c r="M21">
        <v>16</v>
      </c>
      <c r="N21" s="12">
        <v>123</v>
      </c>
      <c r="O21" s="12">
        <v>62</v>
      </c>
      <c r="P21" s="12">
        <v>61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7.4881911642122807</v>
      </c>
      <c r="J22" s="8">
        <f>(J20+J21)/2</f>
        <v>4.7821969696969697</v>
      </c>
      <c r="K22" s="8">
        <f>(K20+K21)/2</f>
        <v>10.215678677515175</v>
      </c>
      <c r="M22">
        <v>17</v>
      </c>
      <c r="N22" s="12">
        <v>130</v>
      </c>
      <c r="O22" s="12">
        <v>65</v>
      </c>
      <c r="P22" s="12">
        <v>65</v>
      </c>
      <c r="R22" s="16">
        <f>O$24+O$34+O$44+O$54</f>
        <v>127</v>
      </c>
      <c r="S22" s="16">
        <f xml:space="preserve"> O$34+O$44+O$54+O$64</f>
        <v>80</v>
      </c>
      <c r="T22">
        <v>1</v>
      </c>
      <c r="U22">
        <v>9</v>
      </c>
      <c r="V22">
        <f>R22*T22+S22*U22</f>
        <v>847</v>
      </c>
      <c r="W22" s="19">
        <f>(V22/V$32)*100</f>
        <v>6.9018904823989562</v>
      </c>
      <c r="X22" s="20">
        <f>ABS(W22-10)</f>
        <v>3.0981095176010438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101</v>
      </c>
      <c r="O23" s="12">
        <v>52</v>
      </c>
      <c r="P23" s="12">
        <v>49</v>
      </c>
      <c r="R23" s="16">
        <f>O$25+O$35+O$45+O$55</f>
        <v>135</v>
      </c>
      <c r="S23" s="16">
        <f xml:space="preserve"> O$35+O$45+O$55+O$65</f>
        <v>85</v>
      </c>
      <c r="T23">
        <v>2</v>
      </c>
      <c r="U23">
        <v>8</v>
      </c>
      <c r="V23">
        <f t="shared" ref="V23:V31" si="5">R23*T23+S23*U23</f>
        <v>950</v>
      </c>
      <c r="W23" s="19">
        <f t="shared" ref="W23:W31" si="6">(V23/V$32)*100</f>
        <v>7.741199478487613</v>
      </c>
      <c r="X23" s="20">
        <f t="shared" ref="X23:X31" si="7">ABS(W23-10)</f>
        <v>2.258800521512387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374.40955821061402</v>
      </c>
      <c r="J24" s="8">
        <f>J22*50</f>
        <v>239.1098484848485</v>
      </c>
      <c r="K24" s="8">
        <f>K22*50</f>
        <v>510.78393387575875</v>
      </c>
      <c r="M24">
        <v>19</v>
      </c>
      <c r="N24" s="12">
        <v>100</v>
      </c>
      <c r="O24" s="12">
        <v>56</v>
      </c>
      <c r="P24" s="12">
        <v>44</v>
      </c>
      <c r="R24" s="16">
        <f>O$26+O$36+O$46+O$56</f>
        <v>136</v>
      </c>
      <c r="S24" s="16">
        <f xml:space="preserve"> O$36+O$46+O$56+O$66</f>
        <v>97</v>
      </c>
      <c r="T24">
        <v>3</v>
      </c>
      <c r="U24">
        <v>7</v>
      </c>
      <c r="V24">
        <f t="shared" si="5"/>
        <v>1087</v>
      </c>
      <c r="W24" s="19">
        <f t="shared" si="6"/>
        <v>8.8575619295958283</v>
      </c>
      <c r="X24" s="20">
        <f t="shared" si="7"/>
        <v>1.1424380704041717</v>
      </c>
    </row>
    <row r="25" spans="1:24" x14ac:dyDescent="0.25">
      <c r="I25" s="1"/>
      <c r="J25" s="1"/>
      <c r="K25" s="1"/>
      <c r="M25">
        <v>20</v>
      </c>
      <c r="N25" s="12">
        <v>117</v>
      </c>
      <c r="O25" s="12">
        <v>61</v>
      </c>
      <c r="P25" s="12">
        <v>56</v>
      </c>
      <c r="R25" s="16">
        <f>O$17+O$27+O$37+O$47</f>
        <v>147</v>
      </c>
      <c r="S25" s="16">
        <f xml:space="preserve"> O$27+ O$37+O$47+O$57</f>
        <v>95</v>
      </c>
      <c r="T25">
        <v>4</v>
      </c>
      <c r="U25">
        <v>6</v>
      </c>
      <c r="V25">
        <f t="shared" si="5"/>
        <v>1158</v>
      </c>
      <c r="W25" s="19">
        <f t="shared" si="6"/>
        <v>9.4361147327249029</v>
      </c>
      <c r="X25" s="20">
        <f t="shared" si="7"/>
        <v>0.56388526727509714</v>
      </c>
    </row>
    <row r="26" spans="1:24" x14ac:dyDescent="0.25">
      <c r="H26" s="7" t="s">
        <v>30</v>
      </c>
      <c r="I26" s="1">
        <f>I18-I24</f>
        <v>2704.7919888426268</v>
      </c>
      <c r="J26" s="1">
        <f>J18-J24</f>
        <v>2896.6669180855674</v>
      </c>
      <c r="K26" s="1">
        <f>K18-K24</f>
        <v>2518.9158620368771</v>
      </c>
      <c r="M26">
        <v>21</v>
      </c>
      <c r="N26" s="12">
        <v>92</v>
      </c>
      <c r="O26" s="12">
        <v>47</v>
      </c>
      <c r="P26" s="12">
        <v>45</v>
      </c>
      <c r="R26" s="16">
        <f>O$18+O$28+O$38+O$48</f>
        <v>180</v>
      </c>
      <c r="S26" s="16">
        <f xml:space="preserve"> O$28+O$38+O$48+O$58</f>
        <v>113</v>
      </c>
      <c r="T26">
        <v>5</v>
      </c>
      <c r="U26">
        <v>5</v>
      </c>
      <c r="V26">
        <f t="shared" si="5"/>
        <v>1465</v>
      </c>
      <c r="W26" s="19">
        <f t="shared" si="6"/>
        <v>11.937744458930899</v>
      </c>
      <c r="X26" s="20">
        <f t="shared" si="7"/>
        <v>1.937744458930899</v>
      </c>
    </row>
    <row r="27" spans="1:24" x14ac:dyDescent="0.25">
      <c r="I27" s="1"/>
      <c r="J27" s="1"/>
      <c r="K27" s="1"/>
      <c r="M27">
        <v>22</v>
      </c>
      <c r="N27" s="12">
        <v>100</v>
      </c>
      <c r="O27" s="12">
        <v>41</v>
      </c>
      <c r="P27" s="12">
        <v>59</v>
      </c>
      <c r="R27" s="16">
        <f>O$19+O$29+O$39+O$49</f>
        <v>181</v>
      </c>
      <c r="S27" s="16">
        <f xml:space="preserve"> O$29+O$39+O$49+O$59</f>
        <v>99</v>
      </c>
      <c r="T27">
        <v>6</v>
      </c>
      <c r="U27">
        <v>4</v>
      </c>
      <c r="V27">
        <f t="shared" si="5"/>
        <v>1482</v>
      </c>
      <c r="W27" s="19">
        <f t="shared" si="6"/>
        <v>12.076271186440678</v>
      </c>
      <c r="X27" s="20">
        <f t="shared" si="7"/>
        <v>2.0762711864406782</v>
      </c>
    </row>
    <row r="28" spans="1:24" x14ac:dyDescent="0.25">
      <c r="H28" s="7" t="s">
        <v>31</v>
      </c>
      <c r="I28" s="1">
        <f>100-I22</f>
        <v>92.511808835787718</v>
      </c>
      <c r="J28" s="1">
        <f>100-J22</f>
        <v>95.217803030303031</v>
      </c>
      <c r="K28" s="1">
        <f>100-K22</f>
        <v>89.784321322484828</v>
      </c>
      <c r="M28">
        <v>23</v>
      </c>
      <c r="N28" s="12">
        <v>103</v>
      </c>
      <c r="O28" s="12">
        <v>53</v>
      </c>
      <c r="P28" s="12">
        <v>50</v>
      </c>
      <c r="R28" s="16">
        <f>O$20+O$30+O$40+O$50</f>
        <v>154</v>
      </c>
      <c r="S28" s="16">
        <f xml:space="preserve"> O$30+O$40+O$50+O$60</f>
        <v>102</v>
      </c>
      <c r="T28">
        <v>7</v>
      </c>
      <c r="U28">
        <v>3</v>
      </c>
      <c r="V28">
        <f t="shared" si="5"/>
        <v>1384</v>
      </c>
      <c r="W28" s="19">
        <f t="shared" si="6"/>
        <v>11.277705345501955</v>
      </c>
      <c r="X28" s="20">
        <f t="shared" si="7"/>
        <v>1.2777053455019551</v>
      </c>
    </row>
    <row r="29" spans="1:24" x14ac:dyDescent="0.25">
      <c r="I29" s="1"/>
      <c r="J29" s="1"/>
      <c r="K29" s="1"/>
      <c r="M29">
        <v>24</v>
      </c>
      <c r="N29" s="12">
        <v>91</v>
      </c>
      <c r="O29" s="12">
        <v>38</v>
      </c>
      <c r="P29" s="12">
        <v>53</v>
      </c>
      <c r="R29" s="16">
        <f>O$21+O$31+O$41+O$51</f>
        <v>139</v>
      </c>
      <c r="S29" s="16">
        <f xml:space="preserve"> O$31+O$41+O$51+O$61</f>
        <v>86</v>
      </c>
      <c r="T29">
        <v>8</v>
      </c>
      <c r="U29">
        <v>2</v>
      </c>
      <c r="V29">
        <f t="shared" si="5"/>
        <v>1284</v>
      </c>
      <c r="W29" s="19">
        <f t="shared" si="6"/>
        <v>10.462842242503259</v>
      </c>
      <c r="X29" s="20">
        <f t="shared" si="7"/>
        <v>0.46284224250325856</v>
      </c>
    </row>
    <row r="30" spans="1:24" x14ac:dyDescent="0.25">
      <c r="C30" t="s">
        <v>32</v>
      </c>
      <c r="H30" s="9" t="s">
        <v>33</v>
      </c>
      <c r="I30" s="10">
        <f>I26/I28</f>
        <v>29.23726195478184</v>
      </c>
      <c r="J30" s="10">
        <f>J26/J28</f>
        <v>30.421484490287014</v>
      </c>
      <c r="K30" s="10">
        <f>K26/K28</f>
        <v>28.055186305741568</v>
      </c>
      <c r="M30">
        <v>25</v>
      </c>
      <c r="N30" s="12">
        <v>101</v>
      </c>
      <c r="O30" s="12">
        <v>46</v>
      </c>
      <c r="P30" s="12">
        <v>55</v>
      </c>
      <c r="R30" s="16">
        <f>O$22+O$32+O$42+O$52</f>
        <v>131</v>
      </c>
      <c r="S30" s="16">
        <f xml:space="preserve"> O$32+O$42+O$52+O$62</f>
        <v>76</v>
      </c>
      <c r="T30">
        <v>9</v>
      </c>
      <c r="U30">
        <v>1</v>
      </c>
      <c r="V30">
        <f t="shared" si="5"/>
        <v>1255</v>
      </c>
      <c r="W30" s="19">
        <f t="shared" si="6"/>
        <v>10.226531942633638</v>
      </c>
      <c r="X30" s="20">
        <f t="shared" si="7"/>
        <v>0.22653194263363829</v>
      </c>
    </row>
    <row r="31" spans="1:24" x14ac:dyDescent="0.25">
      <c r="M31">
        <v>26</v>
      </c>
      <c r="N31" s="12">
        <v>70</v>
      </c>
      <c r="O31" s="12">
        <v>40</v>
      </c>
      <c r="P31" s="12">
        <v>30</v>
      </c>
      <c r="R31" s="16">
        <f>O$23+O$33+O$43+O$53</f>
        <v>136</v>
      </c>
      <c r="S31" s="16">
        <f xml:space="preserve"> O$33+O$43+O$53+O$63</f>
        <v>96</v>
      </c>
      <c r="T31">
        <v>10</v>
      </c>
      <c r="U31">
        <v>0</v>
      </c>
      <c r="V31">
        <f t="shared" si="5"/>
        <v>1360</v>
      </c>
      <c r="W31" s="19">
        <f t="shared" si="6"/>
        <v>11.082138200782268</v>
      </c>
      <c r="X31" s="20">
        <f t="shared" si="7"/>
        <v>1.0821382007822677</v>
      </c>
    </row>
    <row r="32" spans="1:24" x14ac:dyDescent="0.25">
      <c r="M32">
        <v>27</v>
      </c>
      <c r="N32" s="12">
        <v>65</v>
      </c>
      <c r="O32" s="12">
        <v>29</v>
      </c>
      <c r="P32" s="12">
        <v>36</v>
      </c>
      <c r="R32" s="16"/>
      <c r="S32" s="16"/>
      <c r="V32">
        <f>SUM(V22:V31)</f>
        <v>12272</v>
      </c>
      <c r="W32">
        <f>SUM(W22:W31)</f>
        <v>100</v>
      </c>
      <c r="X32" s="20">
        <f>SUM(X22:X31)</f>
        <v>14.126466753585397</v>
      </c>
    </row>
    <row r="33" spans="13:24" x14ac:dyDescent="0.25">
      <c r="M33">
        <v>28</v>
      </c>
      <c r="N33" s="12">
        <v>74</v>
      </c>
      <c r="O33" s="12">
        <v>33</v>
      </c>
      <c r="P33" s="12">
        <v>41</v>
      </c>
      <c r="R33" s="16"/>
      <c r="S33" s="16"/>
      <c r="X33" s="20">
        <f>X$32/2</f>
        <v>7.0632333767926987</v>
      </c>
    </row>
    <row r="34" spans="13:24" x14ac:dyDescent="0.25">
      <c r="M34">
        <v>29</v>
      </c>
      <c r="N34" s="12">
        <v>78</v>
      </c>
      <c r="O34" s="12">
        <v>36</v>
      </c>
      <c r="P34" s="12">
        <v>42</v>
      </c>
      <c r="R34" s="16"/>
      <c r="S34" s="16"/>
    </row>
    <row r="35" spans="13:24" x14ac:dyDescent="0.25">
      <c r="M35">
        <v>30</v>
      </c>
      <c r="N35" s="12">
        <v>70</v>
      </c>
      <c r="O35" s="12">
        <v>39</v>
      </c>
      <c r="P35" s="12">
        <v>31</v>
      </c>
      <c r="Q35" s="3"/>
      <c r="R35" s="15">
        <f>X50</f>
        <v>8.684826203208555</v>
      </c>
      <c r="S35" s="16"/>
    </row>
    <row r="36" spans="13:24" x14ac:dyDescent="0.25">
      <c r="M36">
        <v>31</v>
      </c>
      <c r="N36" s="12">
        <v>93</v>
      </c>
      <c r="O36" s="12">
        <v>62</v>
      </c>
      <c r="P36" s="12">
        <v>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60</v>
      </c>
      <c r="O37" s="12">
        <v>29</v>
      </c>
      <c r="P37" s="12">
        <v>31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48</v>
      </c>
      <c r="O38" s="12">
        <v>29</v>
      </c>
      <c r="P38" s="12">
        <v>19</v>
      </c>
      <c r="R38" s="16"/>
      <c r="S38" s="16"/>
    </row>
    <row r="39" spans="13:24" x14ac:dyDescent="0.25">
      <c r="M39">
        <v>34</v>
      </c>
      <c r="N39" s="12">
        <v>54</v>
      </c>
      <c r="O39" s="12">
        <v>34</v>
      </c>
      <c r="P39" s="12">
        <v>20</v>
      </c>
      <c r="R39" s="16">
        <f>P$24+P$34+P$44+P$54</f>
        <v>120</v>
      </c>
      <c r="S39" s="16">
        <f xml:space="preserve"> P$34+P$44+P$54+P$64</f>
        <v>87</v>
      </c>
      <c r="T39">
        <v>1</v>
      </c>
      <c r="U39">
        <v>9</v>
      </c>
      <c r="V39">
        <f>R39*T39+S39*U39</f>
        <v>903</v>
      </c>
      <c r="W39" s="19">
        <f>(V39/V$49)*100</f>
        <v>7.5451203208556157</v>
      </c>
      <c r="X39" s="20">
        <f>ABS(W39-10)</f>
        <v>2.4548796791443843</v>
      </c>
    </row>
    <row r="40" spans="13:24" x14ac:dyDescent="0.25">
      <c r="M40">
        <v>35</v>
      </c>
      <c r="N40" s="12">
        <v>35</v>
      </c>
      <c r="O40" s="12">
        <v>19</v>
      </c>
      <c r="P40" s="12">
        <v>16</v>
      </c>
      <c r="R40" s="16">
        <f>P$25+P$35+P$45+P$55</f>
        <v>118</v>
      </c>
      <c r="S40" s="16">
        <f xml:space="preserve"> P$35+P$45+P$55+P$65</f>
        <v>71</v>
      </c>
      <c r="T40">
        <v>2</v>
      </c>
      <c r="U40">
        <v>8</v>
      </c>
      <c r="V40">
        <f t="shared" ref="V40:V48" si="8">R40*T40+S40*U40</f>
        <v>804</v>
      </c>
      <c r="W40" s="19">
        <f t="shared" ref="W40:W48" si="9">(V40/V$49)*100</f>
        <v>6.7179144385026746</v>
      </c>
      <c r="X40" s="20">
        <f t="shared" ref="X40:X48" si="10">ABS(W40-10)</f>
        <v>3.2820855614973254</v>
      </c>
    </row>
    <row r="41" spans="13:24" x14ac:dyDescent="0.25">
      <c r="M41">
        <v>36</v>
      </c>
      <c r="N41" s="12">
        <v>60</v>
      </c>
      <c r="O41" s="12">
        <v>25</v>
      </c>
      <c r="P41" s="12">
        <v>35</v>
      </c>
      <c r="R41" s="16">
        <f>P$26+P$36+P$46+P$56</f>
        <v>111</v>
      </c>
      <c r="S41" s="16">
        <f xml:space="preserve"> P$36+P$46+P$56+P$66</f>
        <v>73</v>
      </c>
      <c r="T41">
        <v>3</v>
      </c>
      <c r="U41">
        <v>7</v>
      </c>
      <c r="V41">
        <f t="shared" si="8"/>
        <v>844</v>
      </c>
      <c r="W41" s="19">
        <f t="shared" si="9"/>
        <v>7.0521390374331556</v>
      </c>
      <c r="X41" s="20">
        <f t="shared" si="10"/>
        <v>2.9478609625668444</v>
      </c>
    </row>
    <row r="42" spans="13:24" x14ac:dyDescent="0.25">
      <c r="M42">
        <v>37</v>
      </c>
      <c r="N42" s="12">
        <v>39</v>
      </c>
      <c r="O42" s="12">
        <v>16</v>
      </c>
      <c r="P42" s="12">
        <v>23</v>
      </c>
      <c r="R42" s="16">
        <f>P$17+P$27+P$37+P$47</f>
        <v>183</v>
      </c>
      <c r="S42" s="16">
        <f xml:space="preserve"> P$27+ P$37+P$47+P$57</f>
        <v>125</v>
      </c>
      <c r="T42">
        <v>4</v>
      </c>
      <c r="U42">
        <v>6</v>
      </c>
      <c r="V42">
        <f t="shared" si="8"/>
        <v>1482</v>
      </c>
      <c r="W42" s="19">
        <f t="shared" si="9"/>
        <v>12.383021390374331</v>
      </c>
      <c r="X42" s="20">
        <f t="shared" si="10"/>
        <v>2.3830213903743314</v>
      </c>
    </row>
    <row r="43" spans="13:24" x14ac:dyDescent="0.25">
      <c r="M43">
        <v>38</v>
      </c>
      <c r="N43" s="12">
        <v>49</v>
      </c>
      <c r="O43" s="12">
        <v>30</v>
      </c>
      <c r="P43" s="12">
        <v>19</v>
      </c>
      <c r="R43" s="16">
        <f>P$18+P$28+P$38+P$48</f>
        <v>153</v>
      </c>
      <c r="S43" s="16">
        <f xml:space="preserve"> P$28+P$38+P$48+P$58</f>
        <v>99</v>
      </c>
      <c r="T43">
        <v>5</v>
      </c>
      <c r="U43">
        <v>5</v>
      </c>
      <c r="V43">
        <f t="shared" si="8"/>
        <v>1260</v>
      </c>
      <c r="W43" s="19">
        <f t="shared" si="9"/>
        <v>10.528074866310162</v>
      </c>
      <c r="X43" s="20">
        <f t="shared" si="10"/>
        <v>0.52807486631016154</v>
      </c>
    </row>
    <row r="44" spans="13:24" x14ac:dyDescent="0.25">
      <c r="M44">
        <v>39</v>
      </c>
      <c r="N44" s="12">
        <v>40</v>
      </c>
      <c r="O44" s="12">
        <v>22</v>
      </c>
      <c r="P44" s="12">
        <v>18</v>
      </c>
      <c r="R44" s="16">
        <f>P$19+P$29+P$39+P$49</f>
        <v>156</v>
      </c>
      <c r="S44" s="16">
        <f xml:space="preserve"> P$29+P$39+P$49+P$59</f>
        <v>102</v>
      </c>
      <c r="T44">
        <v>6</v>
      </c>
      <c r="U44">
        <v>4</v>
      </c>
      <c r="V44">
        <f t="shared" si="8"/>
        <v>1344</v>
      </c>
      <c r="W44" s="19">
        <f t="shared" si="9"/>
        <v>11.229946524064172</v>
      </c>
      <c r="X44" s="20">
        <f t="shared" si="10"/>
        <v>1.2299465240641716</v>
      </c>
    </row>
    <row r="45" spans="13:24" x14ac:dyDescent="0.25">
      <c r="M45">
        <v>40</v>
      </c>
      <c r="N45" s="12">
        <v>35</v>
      </c>
      <c r="O45" s="12">
        <v>18</v>
      </c>
      <c r="P45" s="12">
        <v>17</v>
      </c>
      <c r="R45" s="16">
        <f>P$20+P$30+P$40+P$50</f>
        <v>155</v>
      </c>
      <c r="S45" s="16">
        <f xml:space="preserve"> P$30+P$40+P$50+P$60</f>
        <v>101</v>
      </c>
      <c r="T45">
        <v>7</v>
      </c>
      <c r="U45">
        <v>3</v>
      </c>
      <c r="V45">
        <f t="shared" si="8"/>
        <v>1388</v>
      </c>
      <c r="W45" s="19">
        <f t="shared" si="9"/>
        <v>11.597593582887701</v>
      </c>
      <c r="X45" s="20">
        <f t="shared" si="10"/>
        <v>1.5975935828877006</v>
      </c>
    </row>
    <row r="46" spans="13:24" x14ac:dyDescent="0.25">
      <c r="M46">
        <v>41</v>
      </c>
      <c r="N46" s="12">
        <v>37</v>
      </c>
      <c r="O46" s="12">
        <v>15</v>
      </c>
      <c r="P46" s="12">
        <v>22</v>
      </c>
      <c r="R46" s="16">
        <f>P$21+P$31+P$41+P$51</f>
        <v>136</v>
      </c>
      <c r="S46" s="16">
        <f xml:space="preserve"> P$31+P$41+P$51+P$61</f>
        <v>85</v>
      </c>
      <c r="T46">
        <v>8</v>
      </c>
      <c r="U46">
        <v>2</v>
      </c>
      <c r="V46">
        <f t="shared" si="8"/>
        <v>1258</v>
      </c>
      <c r="W46" s="19">
        <f t="shared" si="9"/>
        <v>10.511363636363637</v>
      </c>
      <c r="X46" s="20">
        <f t="shared" si="10"/>
        <v>0.51136363636363669</v>
      </c>
    </row>
    <row r="47" spans="13:24" x14ac:dyDescent="0.25">
      <c r="M47">
        <v>42</v>
      </c>
      <c r="N47" s="12">
        <v>30</v>
      </c>
      <c r="O47" s="12">
        <v>14</v>
      </c>
      <c r="P47" s="12">
        <v>16</v>
      </c>
      <c r="R47" s="16">
        <f>P$22+P$32+P$42+P$52</f>
        <v>147</v>
      </c>
      <c r="S47" s="16">
        <f xml:space="preserve"> P$32+P$42+P$52+P$62</f>
        <v>92</v>
      </c>
      <c r="T47">
        <v>9</v>
      </c>
      <c r="U47">
        <v>1</v>
      </c>
      <c r="V47">
        <f t="shared" si="8"/>
        <v>1415</v>
      </c>
      <c r="W47" s="19">
        <f t="shared" si="9"/>
        <v>11.823195187165775</v>
      </c>
      <c r="X47" s="20">
        <f t="shared" si="10"/>
        <v>1.8231951871657746</v>
      </c>
    </row>
    <row r="48" spans="13:24" x14ac:dyDescent="0.25">
      <c r="M48">
        <v>43</v>
      </c>
      <c r="N48" s="12">
        <v>37</v>
      </c>
      <c r="O48" s="12">
        <v>21</v>
      </c>
      <c r="P48" s="12">
        <v>16</v>
      </c>
      <c r="R48" s="16">
        <f>P$23+P$33+P$43+P$53</f>
        <v>127</v>
      </c>
      <c r="S48" s="16">
        <f xml:space="preserve"> P$33+P$43+P$53+P$63</f>
        <v>83</v>
      </c>
      <c r="T48">
        <v>10</v>
      </c>
      <c r="U48">
        <v>0</v>
      </c>
      <c r="V48">
        <f t="shared" si="8"/>
        <v>1270</v>
      </c>
      <c r="W48" s="19">
        <f t="shared" si="9"/>
        <v>10.61163101604278</v>
      </c>
      <c r="X48" s="20">
        <f t="shared" si="10"/>
        <v>0.61163101604278047</v>
      </c>
    </row>
    <row r="49" spans="13:24" x14ac:dyDescent="0.25">
      <c r="M49">
        <v>44</v>
      </c>
      <c r="N49" s="12">
        <v>38</v>
      </c>
      <c r="O49" s="12">
        <v>20</v>
      </c>
      <c r="P49" s="12">
        <v>18</v>
      </c>
      <c r="R49" s="16"/>
      <c r="S49" s="16"/>
      <c r="V49">
        <f>SUM(V39:V48)</f>
        <v>11968</v>
      </c>
      <c r="W49">
        <f>SUM(W39:W48)</f>
        <v>100.00000000000001</v>
      </c>
      <c r="X49" s="20">
        <f>SUM(X39:X48)</f>
        <v>17.36965240641711</v>
      </c>
    </row>
    <row r="50" spans="13:24" x14ac:dyDescent="0.25">
      <c r="M50">
        <v>45</v>
      </c>
      <c r="N50" s="12">
        <v>49</v>
      </c>
      <c r="O50" s="12">
        <v>29</v>
      </c>
      <c r="P50" s="12">
        <v>20</v>
      </c>
      <c r="R50" s="16"/>
      <c r="S50" s="16"/>
      <c r="X50" s="20">
        <f>X$49/2</f>
        <v>8.684826203208555</v>
      </c>
    </row>
    <row r="51" spans="13:24" x14ac:dyDescent="0.25">
      <c r="M51">
        <v>46</v>
      </c>
      <c r="N51" s="12">
        <v>22</v>
      </c>
      <c r="O51" s="12">
        <v>12</v>
      </c>
      <c r="P51" s="12">
        <v>10</v>
      </c>
      <c r="R51" s="16"/>
      <c r="S51" s="16"/>
    </row>
    <row r="52" spans="13:24" x14ac:dyDescent="0.25">
      <c r="M52">
        <v>47</v>
      </c>
      <c r="N52" s="12">
        <v>44</v>
      </c>
      <c r="O52" s="12">
        <v>21</v>
      </c>
      <c r="P52" s="12">
        <v>23</v>
      </c>
      <c r="R52" s="16"/>
      <c r="S52" s="16"/>
    </row>
    <row r="53" spans="13:24" x14ac:dyDescent="0.25">
      <c r="M53">
        <v>48</v>
      </c>
      <c r="N53" s="12">
        <v>39</v>
      </c>
      <c r="O53" s="12">
        <v>21</v>
      </c>
      <c r="P53" s="12">
        <v>18</v>
      </c>
      <c r="R53" s="16"/>
      <c r="S53" s="16"/>
    </row>
    <row r="54" spans="13:24" x14ac:dyDescent="0.25">
      <c r="M54">
        <v>49</v>
      </c>
      <c r="N54" s="12">
        <v>29</v>
      </c>
      <c r="O54" s="12">
        <v>13</v>
      </c>
      <c r="P54" s="12">
        <v>16</v>
      </c>
      <c r="R54" s="16"/>
      <c r="S54" s="16"/>
    </row>
    <row r="55" spans="13:24" x14ac:dyDescent="0.25">
      <c r="M55">
        <v>50</v>
      </c>
      <c r="N55" s="12">
        <v>31</v>
      </c>
      <c r="O55" s="12">
        <v>17</v>
      </c>
      <c r="P55" s="12">
        <v>14</v>
      </c>
      <c r="R55" s="16"/>
      <c r="S55" s="16"/>
    </row>
    <row r="56" spans="13:24" x14ac:dyDescent="0.25">
      <c r="M56">
        <v>51</v>
      </c>
      <c r="N56" s="12">
        <v>25</v>
      </c>
      <c r="O56" s="12">
        <v>12</v>
      </c>
      <c r="P56" s="12">
        <v>13</v>
      </c>
      <c r="R56" s="16"/>
      <c r="S56" s="16"/>
    </row>
    <row r="57" spans="13:24" x14ac:dyDescent="0.25">
      <c r="M57">
        <v>52</v>
      </c>
      <c r="N57" s="12">
        <v>30</v>
      </c>
      <c r="O57" s="12">
        <v>11</v>
      </c>
      <c r="P57" s="12">
        <v>19</v>
      </c>
      <c r="R57" s="16"/>
      <c r="S57" s="16"/>
    </row>
    <row r="58" spans="13:24" x14ac:dyDescent="0.25">
      <c r="M58">
        <v>53</v>
      </c>
      <c r="N58" s="12">
        <v>24</v>
      </c>
      <c r="O58" s="12">
        <v>10</v>
      </c>
      <c r="P58" s="12">
        <v>14</v>
      </c>
      <c r="R58" s="16"/>
      <c r="S58" s="16"/>
    </row>
    <row r="59" spans="13:24" x14ac:dyDescent="0.25">
      <c r="M59">
        <v>54</v>
      </c>
      <c r="N59" s="12">
        <v>18</v>
      </c>
      <c r="O59" s="12">
        <v>7</v>
      </c>
      <c r="P59" s="12">
        <v>11</v>
      </c>
      <c r="R59" s="16"/>
      <c r="S59" s="16"/>
    </row>
    <row r="60" spans="13:24" x14ac:dyDescent="0.25">
      <c r="M60">
        <v>55</v>
      </c>
      <c r="N60" s="12">
        <v>18</v>
      </c>
      <c r="O60" s="12">
        <v>8</v>
      </c>
      <c r="P60" s="12">
        <v>10</v>
      </c>
      <c r="R60" s="16"/>
      <c r="S60" s="16"/>
    </row>
    <row r="61" spans="13:24" x14ac:dyDescent="0.25">
      <c r="M61">
        <v>56</v>
      </c>
      <c r="N61" s="12">
        <v>19</v>
      </c>
      <c r="O61" s="12">
        <v>9</v>
      </c>
      <c r="P61" s="12">
        <v>10</v>
      </c>
      <c r="R61" s="16"/>
      <c r="S61" s="16"/>
    </row>
    <row r="62" spans="13:24" x14ac:dyDescent="0.25">
      <c r="M62">
        <v>57</v>
      </c>
      <c r="N62" s="12">
        <v>20</v>
      </c>
      <c r="O62" s="12">
        <v>10</v>
      </c>
      <c r="P62" s="12">
        <v>10</v>
      </c>
      <c r="R62" s="16"/>
      <c r="S62" s="16"/>
    </row>
    <row r="63" spans="13:24" x14ac:dyDescent="0.25">
      <c r="M63">
        <v>58</v>
      </c>
      <c r="N63" s="12">
        <v>17</v>
      </c>
      <c r="O63" s="12">
        <v>12</v>
      </c>
      <c r="P63" s="12">
        <v>5</v>
      </c>
      <c r="R63" s="16"/>
      <c r="S63" s="16"/>
    </row>
    <row r="64" spans="13:24" x14ac:dyDescent="0.25">
      <c r="M64">
        <v>59</v>
      </c>
      <c r="N64" s="12">
        <v>20</v>
      </c>
      <c r="O64" s="12">
        <v>9</v>
      </c>
      <c r="P64" s="12">
        <v>11</v>
      </c>
      <c r="R64" s="16"/>
      <c r="S64" s="16"/>
    </row>
    <row r="65" spans="13:19" x14ac:dyDescent="0.25">
      <c r="M65">
        <v>60</v>
      </c>
      <c r="N65" s="12">
        <v>20</v>
      </c>
      <c r="O65" s="12">
        <v>11</v>
      </c>
      <c r="P65" s="12">
        <v>9</v>
      </c>
      <c r="R65" s="16"/>
      <c r="S65" s="16"/>
    </row>
    <row r="66" spans="13:19" x14ac:dyDescent="0.25">
      <c r="M66">
        <v>61</v>
      </c>
      <c r="N66" s="12">
        <v>15</v>
      </c>
      <c r="O66" s="12">
        <v>8</v>
      </c>
      <c r="P66" s="12">
        <v>7</v>
      </c>
      <c r="R66" s="16"/>
      <c r="S66" s="16"/>
    </row>
    <row r="67" spans="13:19" x14ac:dyDescent="0.25">
      <c r="M67">
        <v>62</v>
      </c>
      <c r="N67" s="12">
        <v>17</v>
      </c>
      <c r="O67" s="12">
        <v>10</v>
      </c>
      <c r="P67" s="12">
        <v>7</v>
      </c>
      <c r="R67" s="16"/>
      <c r="S67" s="16"/>
    </row>
    <row r="68" spans="13:19" x14ac:dyDescent="0.25">
      <c r="M68">
        <v>63</v>
      </c>
      <c r="N68" s="12">
        <v>13</v>
      </c>
      <c r="O68" s="12">
        <v>6</v>
      </c>
      <c r="P68" s="12">
        <v>7</v>
      </c>
      <c r="R68" s="16"/>
      <c r="S68" s="16"/>
    </row>
    <row r="69" spans="13:19" x14ac:dyDescent="0.25">
      <c r="M69">
        <v>64</v>
      </c>
      <c r="N69" s="12">
        <v>16</v>
      </c>
      <c r="O69" s="12">
        <v>9</v>
      </c>
      <c r="P69" s="12">
        <v>7</v>
      </c>
      <c r="R69" s="16"/>
      <c r="S69" s="16"/>
    </row>
    <row r="70" spans="13:19" x14ac:dyDescent="0.25">
      <c r="M70">
        <v>65</v>
      </c>
      <c r="N70" s="12">
        <v>11</v>
      </c>
      <c r="O70" s="12">
        <v>7</v>
      </c>
      <c r="P70" s="12">
        <v>4</v>
      </c>
      <c r="R70" s="16"/>
      <c r="S70" s="16"/>
    </row>
    <row r="71" spans="13:19" x14ac:dyDescent="0.25">
      <c r="M71">
        <v>66</v>
      </c>
      <c r="N71" s="12">
        <v>10</v>
      </c>
      <c r="O71" s="12">
        <v>5</v>
      </c>
      <c r="P71" s="12">
        <v>5</v>
      </c>
      <c r="R71" s="16"/>
      <c r="S71" s="16"/>
    </row>
    <row r="72" spans="13:19" x14ac:dyDescent="0.25">
      <c r="M72">
        <v>67</v>
      </c>
      <c r="N72" s="12">
        <v>15</v>
      </c>
      <c r="O72" s="12">
        <v>4</v>
      </c>
      <c r="P72" s="12">
        <v>11</v>
      </c>
      <c r="R72" s="16"/>
      <c r="S72" s="16"/>
    </row>
    <row r="73" spans="13:19" x14ac:dyDescent="0.25">
      <c r="M73">
        <v>68</v>
      </c>
      <c r="N73" s="12">
        <v>23</v>
      </c>
      <c r="O73" s="12">
        <v>16</v>
      </c>
      <c r="P73" s="12">
        <v>7</v>
      </c>
      <c r="R73" s="16"/>
      <c r="S73" s="16"/>
    </row>
    <row r="74" spans="13:19" x14ac:dyDescent="0.25">
      <c r="M74" s="18">
        <v>69</v>
      </c>
      <c r="N74" s="12">
        <v>10</v>
      </c>
      <c r="O74" s="12">
        <v>6</v>
      </c>
      <c r="P74" s="12">
        <v>4</v>
      </c>
      <c r="R74" s="16"/>
      <c r="S74" s="16"/>
    </row>
    <row r="75" spans="13:19" x14ac:dyDescent="0.25">
      <c r="M75">
        <v>70</v>
      </c>
      <c r="N75" s="12">
        <v>6</v>
      </c>
      <c r="O75" s="12">
        <v>4</v>
      </c>
      <c r="P75" s="12">
        <v>2</v>
      </c>
      <c r="R75" s="16"/>
      <c r="S75" s="16"/>
    </row>
    <row r="76" spans="13:19" x14ac:dyDescent="0.25">
      <c r="M76">
        <v>71</v>
      </c>
      <c r="N76" s="12">
        <v>13</v>
      </c>
      <c r="O76" s="12">
        <v>7</v>
      </c>
      <c r="P76" s="12">
        <v>6</v>
      </c>
      <c r="R76" s="16"/>
      <c r="S76" s="16"/>
    </row>
    <row r="77" spans="13:19" x14ac:dyDescent="0.25">
      <c r="M77">
        <v>72</v>
      </c>
      <c r="N77" s="12">
        <v>7</v>
      </c>
      <c r="O77" s="12">
        <v>3</v>
      </c>
      <c r="P77" s="12">
        <v>4</v>
      </c>
      <c r="R77" s="16"/>
      <c r="S77" s="16"/>
    </row>
    <row r="78" spans="13:19" x14ac:dyDescent="0.25">
      <c r="M78">
        <v>73</v>
      </c>
      <c r="N78" s="12">
        <v>14</v>
      </c>
      <c r="O78" s="12">
        <v>9</v>
      </c>
      <c r="P78" s="12">
        <v>5</v>
      </c>
      <c r="R78" s="16"/>
      <c r="S78" s="16"/>
    </row>
    <row r="79" spans="13:19" x14ac:dyDescent="0.25">
      <c r="M79">
        <v>74</v>
      </c>
      <c r="N79" s="12">
        <v>5</v>
      </c>
      <c r="O79" s="12">
        <v>2</v>
      </c>
      <c r="P79" s="12">
        <v>3</v>
      </c>
      <c r="R79" s="16"/>
      <c r="S79" s="16"/>
    </row>
    <row r="80" spans="13:19" x14ac:dyDescent="0.25">
      <c r="M80">
        <v>75</v>
      </c>
      <c r="N80" s="12">
        <v>4</v>
      </c>
      <c r="O80" s="12">
        <v>3</v>
      </c>
      <c r="P80" s="12">
        <v>1</v>
      </c>
      <c r="R80" s="16"/>
      <c r="S80" s="16"/>
    </row>
    <row r="81" spans="13:19" x14ac:dyDescent="0.25">
      <c r="M81">
        <v>76</v>
      </c>
      <c r="N81" s="12">
        <v>9</v>
      </c>
      <c r="O81" s="12">
        <v>1</v>
      </c>
      <c r="P81" s="12">
        <v>8</v>
      </c>
      <c r="R81" s="16"/>
      <c r="S81" s="16"/>
    </row>
    <row r="82" spans="13:19" x14ac:dyDescent="0.25">
      <c r="M82">
        <v>77</v>
      </c>
      <c r="N82" s="12">
        <v>11</v>
      </c>
      <c r="O82" s="12">
        <v>7</v>
      </c>
      <c r="P82" s="12">
        <v>4</v>
      </c>
      <c r="R82" s="16"/>
      <c r="S82" s="16"/>
    </row>
    <row r="83" spans="13:19" x14ac:dyDescent="0.25">
      <c r="M83">
        <v>78</v>
      </c>
      <c r="N83" s="12">
        <v>8</v>
      </c>
      <c r="O83" s="12">
        <v>7</v>
      </c>
      <c r="P83" s="12">
        <v>1</v>
      </c>
      <c r="R83" s="16"/>
      <c r="S83" s="16"/>
    </row>
    <row r="84" spans="13:19" x14ac:dyDescent="0.25">
      <c r="M84">
        <v>79</v>
      </c>
      <c r="N84" s="12">
        <v>5</v>
      </c>
      <c r="O84" s="12">
        <v>5</v>
      </c>
      <c r="P84" s="12">
        <v>0</v>
      </c>
      <c r="R84" s="16"/>
      <c r="S84" s="16"/>
    </row>
    <row r="85" spans="13:19" x14ac:dyDescent="0.25">
      <c r="M85">
        <v>80</v>
      </c>
      <c r="N85" s="12">
        <v>7</v>
      </c>
      <c r="O85" s="12">
        <v>5</v>
      </c>
      <c r="P85" s="12">
        <v>2</v>
      </c>
      <c r="R85" s="16"/>
      <c r="S85" s="16"/>
    </row>
    <row r="86" spans="13:19" x14ac:dyDescent="0.25">
      <c r="M86">
        <v>81</v>
      </c>
      <c r="N86" s="12">
        <v>3</v>
      </c>
      <c r="O86" s="12">
        <v>3</v>
      </c>
      <c r="P86" s="12">
        <v>0</v>
      </c>
      <c r="R86" s="16"/>
      <c r="S86" s="16"/>
    </row>
    <row r="87" spans="13:19" x14ac:dyDescent="0.25">
      <c r="M87">
        <v>82</v>
      </c>
      <c r="N87" s="12">
        <v>2</v>
      </c>
      <c r="O87" s="12">
        <v>1</v>
      </c>
      <c r="P87" s="12">
        <v>1</v>
      </c>
      <c r="R87" s="16"/>
      <c r="S87" s="16"/>
    </row>
    <row r="88" spans="13:19" x14ac:dyDescent="0.25">
      <c r="M88">
        <v>83</v>
      </c>
      <c r="N88" s="12">
        <v>3</v>
      </c>
      <c r="O88" s="12">
        <v>2</v>
      </c>
      <c r="P88" s="12">
        <v>1</v>
      </c>
      <c r="R88" s="16"/>
      <c r="S88" s="16"/>
    </row>
    <row r="89" spans="13:19" x14ac:dyDescent="0.25">
      <c r="M89">
        <v>84</v>
      </c>
      <c r="N89" s="12">
        <v>1</v>
      </c>
      <c r="O89" s="12">
        <v>1</v>
      </c>
      <c r="P89" s="12">
        <v>0</v>
      </c>
      <c r="R89" s="16"/>
      <c r="S89" s="16"/>
    </row>
    <row r="90" spans="13:19" x14ac:dyDescent="0.25">
      <c r="M90">
        <v>85</v>
      </c>
      <c r="N90" s="12">
        <v>2</v>
      </c>
      <c r="O90" s="12">
        <v>0</v>
      </c>
      <c r="P90" s="12">
        <v>2</v>
      </c>
      <c r="R90" s="16"/>
      <c r="S90" s="16"/>
    </row>
    <row r="91" spans="13:19" x14ac:dyDescent="0.25">
      <c r="M91">
        <v>86</v>
      </c>
      <c r="N91" s="12">
        <v>2</v>
      </c>
      <c r="O91" s="12">
        <v>1</v>
      </c>
      <c r="P91" s="12">
        <v>1</v>
      </c>
      <c r="R91" s="16"/>
      <c r="S91" s="16"/>
    </row>
    <row r="92" spans="13:19" x14ac:dyDescent="0.25">
      <c r="M92">
        <v>87</v>
      </c>
      <c r="N92" s="12">
        <v>0</v>
      </c>
      <c r="O92" s="12">
        <v>0</v>
      </c>
      <c r="P92" s="12">
        <v>0</v>
      </c>
      <c r="R92" s="16"/>
      <c r="S92" s="16"/>
    </row>
    <row r="93" spans="13:19" x14ac:dyDescent="0.25">
      <c r="M93">
        <v>88</v>
      </c>
      <c r="N93" s="12">
        <v>2</v>
      </c>
      <c r="O93" s="12">
        <v>1</v>
      </c>
      <c r="P93" s="12">
        <v>1</v>
      </c>
      <c r="R93" s="16"/>
      <c r="S93" s="16"/>
    </row>
    <row r="94" spans="13:19" x14ac:dyDescent="0.25">
      <c r="M94">
        <v>89</v>
      </c>
      <c r="N94" s="12">
        <v>1</v>
      </c>
      <c r="O94" s="12">
        <v>0</v>
      </c>
      <c r="P94" s="12">
        <v>1</v>
      </c>
      <c r="R94" s="16"/>
      <c r="S94" s="16"/>
    </row>
    <row r="95" spans="13:19" x14ac:dyDescent="0.25">
      <c r="M95">
        <v>90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>
        <v>91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>
        <v>92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93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94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95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96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>
        <v>97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165</v>
      </c>
      <c r="N103">
        <v>0</v>
      </c>
      <c r="O103">
        <v>0</v>
      </c>
      <c r="P103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selection sqref="A1:IV65536"/>
    </sheetView>
  </sheetViews>
  <sheetFormatPr defaultRowHeight="13.2" x14ac:dyDescent="0.25"/>
  <sheetData>
    <row r="1" spans="1:24" x14ac:dyDescent="0.25">
      <c r="A1" t="s">
        <v>297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7.866666666666668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298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6607</v>
      </c>
      <c r="O3" s="12">
        <v>3340</v>
      </c>
      <c r="P3" s="12">
        <v>3267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6607</v>
      </c>
      <c r="C4">
        <v>3340</v>
      </c>
      <c r="D4">
        <v>3267</v>
      </c>
      <c r="E4">
        <v>4404</v>
      </c>
      <c r="F4">
        <v>2275</v>
      </c>
      <c r="G4">
        <v>2129</v>
      </c>
      <c r="I4" s="1"/>
      <c r="J4" s="1"/>
      <c r="K4" s="1"/>
      <c r="M4" s="18" t="s">
        <v>164</v>
      </c>
      <c r="N4" s="12">
        <v>227</v>
      </c>
      <c r="O4" s="12">
        <v>119</v>
      </c>
      <c r="P4" s="12">
        <v>108</v>
      </c>
      <c r="R4" s="16"/>
      <c r="S4" s="16"/>
    </row>
    <row r="5" spans="1:24" x14ac:dyDescent="0.25">
      <c r="A5" t="s">
        <v>98</v>
      </c>
      <c r="B5">
        <v>1105</v>
      </c>
      <c r="C5">
        <v>559</v>
      </c>
      <c r="D5">
        <v>546</v>
      </c>
      <c r="E5">
        <v>1105</v>
      </c>
      <c r="F5">
        <v>559</v>
      </c>
      <c r="G5">
        <v>546</v>
      </c>
      <c r="I5" s="1"/>
      <c r="J5" s="1"/>
      <c r="K5" s="1"/>
      <c r="M5">
        <v>1</v>
      </c>
      <c r="N5" s="12">
        <v>211</v>
      </c>
      <c r="O5" s="12">
        <v>113</v>
      </c>
      <c r="P5" s="12">
        <v>98</v>
      </c>
      <c r="R5" s="16">
        <f>N$24+N$34+N$44+N$54</f>
        <v>304</v>
      </c>
      <c r="S5" s="16">
        <f xml:space="preserve"> N$34+N$44+N$54+N$64</f>
        <v>212</v>
      </c>
      <c r="T5">
        <v>1</v>
      </c>
      <c r="U5">
        <v>9</v>
      </c>
      <c r="V5">
        <f>R5*T5+S5*U5</f>
        <v>2212</v>
      </c>
      <c r="W5" s="19">
        <f>(V5/V$15)*100</f>
        <v>7.76140350877193</v>
      </c>
      <c r="X5" s="20">
        <f>ABS(W5-10)</f>
        <v>2.23859649122807</v>
      </c>
    </row>
    <row r="6" spans="1:24" x14ac:dyDescent="0.25">
      <c r="A6" t="s">
        <v>261</v>
      </c>
      <c r="B6">
        <v>1104</v>
      </c>
      <c r="C6">
        <v>572</v>
      </c>
      <c r="D6">
        <v>532</v>
      </c>
      <c r="E6">
        <v>1104</v>
      </c>
      <c r="F6">
        <v>572</v>
      </c>
      <c r="G6">
        <v>532</v>
      </c>
      <c r="I6" s="1"/>
      <c r="J6" s="1"/>
      <c r="K6" s="1"/>
      <c r="M6">
        <v>2</v>
      </c>
      <c r="N6" s="12">
        <v>236</v>
      </c>
      <c r="O6" s="12">
        <v>116</v>
      </c>
      <c r="P6" s="12">
        <v>120</v>
      </c>
      <c r="R6" s="16">
        <f>N$25+N$35+N$45+N$55</f>
        <v>262</v>
      </c>
      <c r="S6" s="16">
        <f xml:space="preserve"> N$35+N$45+N$55+N$65</f>
        <v>189</v>
      </c>
      <c r="T6">
        <v>2</v>
      </c>
      <c r="U6">
        <v>8</v>
      </c>
      <c r="V6">
        <f t="shared" ref="V6:V14" si="0">R6*T6+S6*U6</f>
        <v>2036</v>
      </c>
      <c r="W6" s="19">
        <f t="shared" ref="W6:W14" si="1">(V6/V$15)*100</f>
        <v>7.1438596491228061</v>
      </c>
      <c r="X6" s="20">
        <f t="shared" ref="X6:X14" si="2">ABS(W6-10)</f>
        <v>2.8561403508771939</v>
      </c>
    </row>
    <row r="7" spans="1:24" x14ac:dyDescent="0.25">
      <c r="A7" t="s">
        <v>104</v>
      </c>
      <c r="B7">
        <v>896</v>
      </c>
      <c r="C7">
        <v>471</v>
      </c>
      <c r="D7">
        <v>425</v>
      </c>
      <c r="E7">
        <v>895</v>
      </c>
      <c r="F7">
        <v>470</v>
      </c>
      <c r="G7">
        <v>425</v>
      </c>
      <c r="H7" s="2"/>
      <c r="I7" s="1"/>
      <c r="J7" s="1"/>
      <c r="K7" s="1"/>
      <c r="M7">
        <v>3</v>
      </c>
      <c r="N7" s="12">
        <v>201</v>
      </c>
      <c r="O7" s="12">
        <v>100</v>
      </c>
      <c r="P7" s="12">
        <v>101</v>
      </c>
      <c r="R7" s="16">
        <f>N$26+N$36+N$46+N$56</f>
        <v>269</v>
      </c>
      <c r="S7" s="16">
        <f xml:space="preserve"> N$36+N$46+N$56+N$66</f>
        <v>179</v>
      </c>
      <c r="T7">
        <v>3</v>
      </c>
      <c r="U7">
        <v>7</v>
      </c>
      <c r="V7">
        <f t="shared" si="0"/>
        <v>2060</v>
      </c>
      <c r="W7" s="19">
        <f t="shared" si="1"/>
        <v>7.2280701754385959</v>
      </c>
      <c r="X7" s="20">
        <f t="shared" si="2"/>
        <v>2.7719298245614041</v>
      </c>
    </row>
    <row r="8" spans="1:24" x14ac:dyDescent="0.25">
      <c r="A8" s="3" t="s">
        <v>105</v>
      </c>
      <c r="B8" s="3">
        <v>677</v>
      </c>
      <c r="C8" s="3">
        <v>325</v>
      </c>
      <c r="D8" s="3">
        <v>352</v>
      </c>
      <c r="E8" s="4">
        <v>634</v>
      </c>
      <c r="F8" s="4">
        <v>319</v>
      </c>
      <c r="G8" s="4">
        <v>315</v>
      </c>
      <c r="H8" s="5"/>
      <c r="I8" s="6">
        <f t="shared" ref="I8:K15" si="3">E8/B8*100</f>
        <v>93.648449039881825</v>
      </c>
      <c r="J8" s="6">
        <f t="shared" si="3"/>
        <v>98.15384615384616</v>
      </c>
      <c r="K8" s="6">
        <f t="shared" si="3"/>
        <v>89.48863636363636</v>
      </c>
      <c r="M8">
        <v>4</v>
      </c>
      <c r="N8" s="12">
        <v>230</v>
      </c>
      <c r="O8" s="12">
        <v>111</v>
      </c>
      <c r="P8" s="12">
        <v>119</v>
      </c>
      <c r="R8" s="16">
        <f>N$17+N$27+N$37+N$47</f>
        <v>393</v>
      </c>
      <c r="S8" s="16">
        <f xml:space="preserve"> N$27+ N$37+N$47+N$57</f>
        <v>245</v>
      </c>
      <c r="T8">
        <v>4</v>
      </c>
      <c r="U8">
        <v>6</v>
      </c>
      <c r="V8">
        <f t="shared" si="0"/>
        <v>3042</v>
      </c>
      <c r="W8" s="19">
        <f t="shared" si="1"/>
        <v>10.673684210526316</v>
      </c>
      <c r="X8" s="20">
        <f t="shared" si="2"/>
        <v>0.67368421052631611</v>
      </c>
    </row>
    <row r="9" spans="1:24" x14ac:dyDescent="0.25">
      <c r="A9" s="3" t="s">
        <v>106</v>
      </c>
      <c r="B9" s="3">
        <v>511</v>
      </c>
      <c r="C9" s="3">
        <v>237</v>
      </c>
      <c r="D9" s="3">
        <v>274</v>
      </c>
      <c r="E9" s="4">
        <v>331</v>
      </c>
      <c r="F9" s="4">
        <v>181</v>
      </c>
      <c r="G9" s="4">
        <v>150</v>
      </c>
      <c r="H9" s="5"/>
      <c r="I9" s="6">
        <f t="shared" si="3"/>
        <v>64.774951076320946</v>
      </c>
      <c r="J9" s="6">
        <f t="shared" si="3"/>
        <v>76.371308016877634</v>
      </c>
      <c r="K9" s="6">
        <f t="shared" si="3"/>
        <v>54.744525547445257</v>
      </c>
      <c r="M9">
        <v>5</v>
      </c>
      <c r="N9" s="12">
        <v>223</v>
      </c>
      <c r="O9" s="12">
        <v>123</v>
      </c>
      <c r="P9" s="12">
        <v>100</v>
      </c>
      <c r="R9" s="16">
        <f>N$18+N$28+N$38+N$48</f>
        <v>378</v>
      </c>
      <c r="S9" s="16">
        <f xml:space="preserve"> N$28+N$38+N$48+N$58</f>
        <v>253</v>
      </c>
      <c r="T9">
        <v>5</v>
      </c>
      <c r="U9">
        <v>5</v>
      </c>
      <c r="V9">
        <f t="shared" si="0"/>
        <v>3155</v>
      </c>
      <c r="W9" s="19">
        <f t="shared" si="1"/>
        <v>11.070175438596491</v>
      </c>
      <c r="X9" s="20">
        <f t="shared" si="2"/>
        <v>1.0701754385964914</v>
      </c>
    </row>
    <row r="10" spans="1:24" x14ac:dyDescent="0.25">
      <c r="A10" s="3" t="s">
        <v>107</v>
      </c>
      <c r="B10" s="3">
        <v>497</v>
      </c>
      <c r="C10" s="3">
        <v>250</v>
      </c>
      <c r="D10" s="3">
        <v>247</v>
      </c>
      <c r="E10" s="4">
        <v>166</v>
      </c>
      <c r="F10" s="4">
        <v>92</v>
      </c>
      <c r="G10" s="4">
        <v>74</v>
      </c>
      <c r="H10" s="5"/>
      <c r="I10" s="6">
        <f t="shared" si="3"/>
        <v>33.400402414486926</v>
      </c>
      <c r="J10" s="6">
        <f t="shared" si="3"/>
        <v>36.799999999999997</v>
      </c>
      <c r="K10" s="6">
        <f t="shared" si="3"/>
        <v>29.959514170040485</v>
      </c>
      <c r="M10">
        <v>6</v>
      </c>
      <c r="N10" s="12">
        <v>243</v>
      </c>
      <c r="O10" s="12">
        <v>118</v>
      </c>
      <c r="P10" s="12">
        <v>125</v>
      </c>
      <c r="R10" s="16">
        <f>N$19+N$29+N$39+N$49</f>
        <v>346</v>
      </c>
      <c r="S10" s="16">
        <f xml:space="preserve"> N$29+N$39+N$49+N$59</f>
        <v>229</v>
      </c>
      <c r="T10">
        <v>6</v>
      </c>
      <c r="U10">
        <v>4</v>
      </c>
      <c r="V10">
        <f t="shared" si="0"/>
        <v>2992</v>
      </c>
      <c r="W10" s="19">
        <f t="shared" si="1"/>
        <v>10.498245614035087</v>
      </c>
      <c r="X10" s="20">
        <f t="shared" si="2"/>
        <v>0.4982456140350866</v>
      </c>
    </row>
    <row r="11" spans="1:24" x14ac:dyDescent="0.25">
      <c r="A11" s="3" t="s">
        <v>108</v>
      </c>
      <c r="B11" s="3">
        <v>410</v>
      </c>
      <c r="C11" s="3">
        <v>208</v>
      </c>
      <c r="D11" s="3">
        <v>202</v>
      </c>
      <c r="E11" s="4">
        <v>76</v>
      </c>
      <c r="F11" s="4">
        <v>39</v>
      </c>
      <c r="G11" s="4">
        <v>37</v>
      </c>
      <c r="H11" s="5"/>
      <c r="I11" s="6">
        <f t="shared" si="3"/>
        <v>18.536585365853657</v>
      </c>
      <c r="J11" s="6">
        <f t="shared" si="3"/>
        <v>18.75</v>
      </c>
      <c r="K11" s="6">
        <f t="shared" si="3"/>
        <v>18.316831683168317</v>
      </c>
      <c r="M11">
        <v>7</v>
      </c>
      <c r="N11" s="12">
        <v>221</v>
      </c>
      <c r="O11" s="12">
        <v>118</v>
      </c>
      <c r="P11" s="12">
        <v>103</v>
      </c>
      <c r="R11" s="16">
        <f>N$20+N$30+N$40+N$50</f>
        <v>433</v>
      </c>
      <c r="S11" s="16">
        <f xml:space="preserve"> N$30+N$40+N$50+N$60</f>
        <v>294</v>
      </c>
      <c r="T11">
        <v>7</v>
      </c>
      <c r="U11">
        <v>3</v>
      </c>
      <c r="V11">
        <f t="shared" si="0"/>
        <v>3913</v>
      </c>
      <c r="W11" s="19">
        <f t="shared" si="1"/>
        <v>13.729824561403509</v>
      </c>
      <c r="X11" s="20">
        <f t="shared" si="2"/>
        <v>3.7298245614035093</v>
      </c>
    </row>
    <row r="12" spans="1:24" x14ac:dyDescent="0.25">
      <c r="A12" s="3" t="s">
        <v>109</v>
      </c>
      <c r="B12" s="3">
        <v>361</v>
      </c>
      <c r="C12" s="3">
        <v>184</v>
      </c>
      <c r="D12" s="3">
        <v>177</v>
      </c>
      <c r="E12" s="4">
        <v>42</v>
      </c>
      <c r="F12" s="4">
        <v>17</v>
      </c>
      <c r="G12" s="4">
        <v>25</v>
      </c>
      <c r="H12" s="5"/>
      <c r="I12" s="6">
        <f t="shared" si="3"/>
        <v>11.634349030470915</v>
      </c>
      <c r="J12" s="6">
        <f t="shared" si="3"/>
        <v>9.2391304347826075</v>
      </c>
      <c r="K12" s="6">
        <f t="shared" si="3"/>
        <v>14.124293785310735</v>
      </c>
      <c r="M12">
        <v>8</v>
      </c>
      <c r="N12" s="12">
        <v>204</v>
      </c>
      <c r="O12" s="12">
        <v>109</v>
      </c>
      <c r="P12" s="12">
        <v>95</v>
      </c>
      <c r="R12" s="16">
        <f>N$21+N$31+N$41+N$51</f>
        <v>329</v>
      </c>
      <c r="S12" s="16">
        <f xml:space="preserve"> N$31+N$41+N$51+N$61</f>
        <v>216</v>
      </c>
      <c r="T12">
        <v>8</v>
      </c>
      <c r="U12">
        <v>2</v>
      </c>
      <c r="V12">
        <f t="shared" si="0"/>
        <v>3064</v>
      </c>
      <c r="W12" s="19">
        <f t="shared" si="1"/>
        <v>10.750877192982458</v>
      </c>
      <c r="X12" s="20">
        <f t="shared" si="2"/>
        <v>0.75087719298245759</v>
      </c>
    </row>
    <row r="13" spans="1:24" x14ac:dyDescent="0.25">
      <c r="A13" s="3" t="s">
        <v>110</v>
      </c>
      <c r="B13" s="3">
        <v>240</v>
      </c>
      <c r="C13" s="3">
        <v>127</v>
      </c>
      <c r="D13" s="3">
        <v>113</v>
      </c>
      <c r="E13" s="4">
        <v>9</v>
      </c>
      <c r="F13" s="4">
        <v>4</v>
      </c>
      <c r="G13" s="4">
        <v>5</v>
      </c>
      <c r="H13" s="5"/>
      <c r="I13" s="6">
        <f t="shared" si="3"/>
        <v>3.75</v>
      </c>
      <c r="J13" s="6">
        <f t="shared" si="3"/>
        <v>3.1496062992125982</v>
      </c>
      <c r="K13" s="6">
        <f t="shared" si="3"/>
        <v>4.4247787610619467</v>
      </c>
      <c r="M13">
        <v>9</v>
      </c>
      <c r="N13" s="12">
        <v>213</v>
      </c>
      <c r="O13" s="12">
        <v>104</v>
      </c>
      <c r="P13" s="12">
        <v>109</v>
      </c>
      <c r="R13" s="16">
        <f>N$22+N$32+N$42+N$52</f>
        <v>297</v>
      </c>
      <c r="S13" s="16">
        <f xml:space="preserve"> N$32+N$42+N$52+N$62</f>
        <v>203</v>
      </c>
      <c r="T13">
        <v>9</v>
      </c>
      <c r="U13">
        <v>1</v>
      </c>
      <c r="V13">
        <f t="shared" si="0"/>
        <v>2876</v>
      </c>
      <c r="W13" s="19">
        <f t="shared" si="1"/>
        <v>10.091228070175438</v>
      </c>
      <c r="X13" s="20">
        <f t="shared" si="2"/>
        <v>9.1228070175437992E-2</v>
      </c>
    </row>
    <row r="14" spans="1:24" x14ac:dyDescent="0.25">
      <c r="A14" s="3" t="s">
        <v>111</v>
      </c>
      <c r="B14" s="3">
        <v>185</v>
      </c>
      <c r="C14" s="3">
        <v>92</v>
      </c>
      <c r="D14" s="3">
        <v>93</v>
      </c>
      <c r="E14" s="4">
        <v>13</v>
      </c>
      <c r="F14" s="4">
        <v>4</v>
      </c>
      <c r="G14" s="4">
        <v>9</v>
      </c>
      <c r="H14" s="5"/>
      <c r="I14" s="6">
        <f t="shared" si="3"/>
        <v>7.0270270270270272</v>
      </c>
      <c r="J14" s="6">
        <f t="shared" si="3"/>
        <v>4.3478260869565215</v>
      </c>
      <c r="K14" s="6">
        <f t="shared" si="3"/>
        <v>9.67741935483871</v>
      </c>
      <c r="M14">
        <v>10</v>
      </c>
      <c r="N14" s="12">
        <v>171</v>
      </c>
      <c r="O14" s="12">
        <v>90</v>
      </c>
      <c r="P14" s="12">
        <v>81</v>
      </c>
      <c r="R14" s="16">
        <f>N$23+N$33+N$43+N$53</f>
        <v>315</v>
      </c>
      <c r="S14" s="16">
        <f xml:space="preserve"> N$33+N$43+N$53+N$63</f>
        <v>232</v>
      </c>
      <c r="T14">
        <v>10</v>
      </c>
      <c r="U14">
        <v>0</v>
      </c>
      <c r="V14">
        <f t="shared" si="0"/>
        <v>3150</v>
      </c>
      <c r="W14" s="19">
        <f t="shared" si="1"/>
        <v>11.052631578947368</v>
      </c>
      <c r="X14" s="20">
        <f t="shared" si="2"/>
        <v>1.0526315789473681</v>
      </c>
    </row>
    <row r="15" spans="1:24" x14ac:dyDescent="0.25">
      <c r="A15" s="3" t="s">
        <v>112</v>
      </c>
      <c r="B15" s="3">
        <v>172</v>
      </c>
      <c r="C15" s="3">
        <v>88</v>
      </c>
      <c r="D15" s="3">
        <v>84</v>
      </c>
      <c r="E15" s="4">
        <v>7</v>
      </c>
      <c r="F15" s="4">
        <v>3</v>
      </c>
      <c r="G15" s="4">
        <v>4</v>
      </c>
      <c r="H15" s="5"/>
      <c r="I15" s="6">
        <f t="shared" si="3"/>
        <v>4.0697674418604652</v>
      </c>
      <c r="J15" s="6">
        <f t="shared" si="3"/>
        <v>3.4090909090909087</v>
      </c>
      <c r="K15" s="6">
        <f t="shared" si="3"/>
        <v>4.7619047619047619</v>
      </c>
      <c r="M15">
        <v>11</v>
      </c>
      <c r="N15" s="12">
        <v>195</v>
      </c>
      <c r="O15" s="12">
        <v>103</v>
      </c>
      <c r="P15" s="12">
        <v>92</v>
      </c>
      <c r="R15" s="16"/>
      <c r="S15" s="16"/>
      <c r="V15">
        <f>SUM(V5:V14)</f>
        <v>28500</v>
      </c>
      <c r="W15">
        <f>SUM(W5:W14)</f>
        <v>100</v>
      </c>
      <c r="X15" s="20">
        <f>SUM(X5:X14)</f>
        <v>15.733333333333336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1163.8588197702065</v>
      </c>
      <c r="J16" s="6">
        <f>SUM(J8:J14)*5</f>
        <v>1234.0585849583777</v>
      </c>
      <c r="K16" s="6">
        <f>SUM(K8:K14)*5</f>
        <v>1103.6799983275091</v>
      </c>
      <c r="M16">
        <v>12</v>
      </c>
      <c r="N16" s="12">
        <v>184</v>
      </c>
      <c r="O16" s="12">
        <v>92</v>
      </c>
      <c r="P16" s="12">
        <v>92</v>
      </c>
      <c r="R16" s="16"/>
      <c r="S16" s="16"/>
      <c r="X16" s="20">
        <f>X$15/2</f>
        <v>7.866666666666668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182</v>
      </c>
      <c r="O17" s="12">
        <v>88</v>
      </c>
      <c r="P17" s="12">
        <v>94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2663.8588197702065</v>
      </c>
      <c r="J18" s="6">
        <f>J16+1500</f>
        <v>2734.0585849583777</v>
      </c>
      <c r="K18" s="6">
        <f>K16+1500</f>
        <v>2603.6799983275091</v>
      </c>
      <c r="M18">
        <v>14</v>
      </c>
      <c r="N18" s="12">
        <v>164</v>
      </c>
      <c r="O18" s="12">
        <v>98</v>
      </c>
      <c r="P18" s="12">
        <v>66</v>
      </c>
      <c r="Q18" s="3" t="s">
        <v>161</v>
      </c>
      <c r="R18" s="15">
        <f>X33</f>
        <v>8.8741860953581178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146</v>
      </c>
      <c r="O19" s="12">
        <v>81</v>
      </c>
      <c r="P19" s="12">
        <v>65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7.0270270270270272</v>
      </c>
      <c r="J20" s="6">
        <f t="shared" si="4"/>
        <v>4.3478260869565215</v>
      </c>
      <c r="K20" s="6">
        <f t="shared" si="4"/>
        <v>9.67741935483871</v>
      </c>
      <c r="M20">
        <v>16</v>
      </c>
      <c r="N20" s="12">
        <v>174</v>
      </c>
      <c r="O20" s="12">
        <v>79</v>
      </c>
      <c r="P20" s="12">
        <v>95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4.0697674418604652</v>
      </c>
      <c r="J21" s="6">
        <f t="shared" si="4"/>
        <v>3.4090909090909087</v>
      </c>
      <c r="K21" s="6">
        <f t="shared" si="4"/>
        <v>4.7619047619047619</v>
      </c>
      <c r="M21">
        <v>17</v>
      </c>
      <c r="N21" s="12">
        <v>134</v>
      </c>
      <c r="O21" s="12">
        <v>62</v>
      </c>
      <c r="P21" s="12">
        <v>72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5.5483972344437458</v>
      </c>
      <c r="J22" s="8">
        <f>(J20+J21)/2</f>
        <v>3.8784584980237149</v>
      </c>
      <c r="K22" s="8">
        <f>(K20+K21)/2</f>
        <v>7.2196620583717355</v>
      </c>
      <c r="M22">
        <v>18</v>
      </c>
      <c r="N22" s="12">
        <v>116</v>
      </c>
      <c r="O22" s="12">
        <v>48</v>
      </c>
      <c r="P22" s="12">
        <v>68</v>
      </c>
      <c r="R22" s="16">
        <f>O$24+O$34+O$44+O$54</f>
        <v>151</v>
      </c>
      <c r="S22" s="16">
        <f xml:space="preserve"> O$34+O$44+O$54+O$64</f>
        <v>112</v>
      </c>
      <c r="T22">
        <v>1</v>
      </c>
      <c r="U22">
        <v>9</v>
      </c>
      <c r="V22">
        <f>R22*T22+S22*U22</f>
        <v>1159</v>
      </c>
      <c r="W22" s="19">
        <f>(V22/V$32)*100</f>
        <v>8.114541762934957</v>
      </c>
      <c r="X22" s="20">
        <f>ABS(W22-10)</f>
        <v>1.885458237065043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107</v>
      </c>
      <c r="O23" s="12">
        <v>55</v>
      </c>
      <c r="P23" s="12">
        <v>52</v>
      </c>
      <c r="R23" s="16">
        <f>O$25+O$35+O$45+O$55</f>
        <v>128</v>
      </c>
      <c r="S23" s="16">
        <f xml:space="preserve"> O$35+O$45+O$55+O$65</f>
        <v>96</v>
      </c>
      <c r="T23">
        <v>2</v>
      </c>
      <c r="U23">
        <v>8</v>
      </c>
      <c r="V23">
        <f t="shared" ref="V23:V31" si="5">R23*T23+S23*U23</f>
        <v>1024</v>
      </c>
      <c r="W23" s="19">
        <f t="shared" ref="W23:W31" si="6">(V23/V$32)*100</f>
        <v>7.1693621788139748</v>
      </c>
      <c r="X23" s="20">
        <f t="shared" ref="X23:X31" si="7">ABS(W23-10)</f>
        <v>2.8306378211860252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277.41986172218731</v>
      </c>
      <c r="J24" s="8">
        <f>J22*50</f>
        <v>193.92292490118575</v>
      </c>
      <c r="K24" s="8">
        <f>K22*50</f>
        <v>360.98310291858678</v>
      </c>
      <c r="M24">
        <v>20</v>
      </c>
      <c r="N24" s="12">
        <v>115</v>
      </c>
      <c r="O24" s="12">
        <v>46</v>
      </c>
      <c r="P24" s="12">
        <v>69</v>
      </c>
      <c r="R24" s="16">
        <f>O$26+O$36+O$46+O$56</f>
        <v>135</v>
      </c>
      <c r="S24" s="16">
        <f xml:space="preserve"> O$36+O$46+O$56+O$66</f>
        <v>94</v>
      </c>
      <c r="T24">
        <v>3</v>
      </c>
      <c r="U24">
        <v>7</v>
      </c>
      <c r="V24">
        <f t="shared" si="5"/>
        <v>1063</v>
      </c>
      <c r="W24" s="19">
        <f t="shared" si="6"/>
        <v>7.4424140586711474</v>
      </c>
      <c r="X24" s="20">
        <f t="shared" si="7"/>
        <v>2.5575859413288526</v>
      </c>
    </row>
    <row r="25" spans="1:24" x14ac:dyDescent="0.25">
      <c r="I25" s="1"/>
      <c r="J25" s="1"/>
      <c r="K25" s="1"/>
      <c r="M25">
        <v>21</v>
      </c>
      <c r="N25" s="12">
        <v>88</v>
      </c>
      <c r="O25" s="12">
        <v>43</v>
      </c>
      <c r="P25" s="12">
        <v>45</v>
      </c>
      <c r="R25" s="16">
        <f>O$17+O$27+O$37+O$47</f>
        <v>184</v>
      </c>
      <c r="S25" s="16">
        <f xml:space="preserve"> O$27+ O$37+O$47+O$57</f>
        <v>114</v>
      </c>
      <c r="T25">
        <v>4</v>
      </c>
      <c r="U25">
        <v>6</v>
      </c>
      <c r="V25">
        <f t="shared" si="5"/>
        <v>1420</v>
      </c>
      <c r="W25" s="19">
        <f t="shared" si="6"/>
        <v>9.9418889589021919</v>
      </c>
      <c r="X25" s="20">
        <f t="shared" si="7"/>
        <v>5.8111041097808069E-2</v>
      </c>
    </row>
    <row r="26" spans="1:24" x14ac:dyDescent="0.25">
      <c r="H26" s="7" t="s">
        <v>30</v>
      </c>
      <c r="I26" s="1">
        <f>I18-I24</f>
        <v>2386.4389580480192</v>
      </c>
      <c r="J26" s="1">
        <f>J18-J24</f>
        <v>2540.1356600571917</v>
      </c>
      <c r="K26" s="1">
        <f>K18-K24</f>
        <v>2242.6968954089225</v>
      </c>
      <c r="M26">
        <v>22</v>
      </c>
      <c r="N26" s="12">
        <v>102</v>
      </c>
      <c r="O26" s="12">
        <v>47</v>
      </c>
      <c r="P26" s="12">
        <v>55</v>
      </c>
      <c r="R26" s="16">
        <f>O$18+O$28+O$38+O$48</f>
        <v>209</v>
      </c>
      <c r="S26" s="16">
        <f xml:space="preserve"> O$28+O$38+O$48+O$58</f>
        <v>132</v>
      </c>
      <c r="T26">
        <v>5</v>
      </c>
      <c r="U26">
        <v>5</v>
      </c>
      <c r="V26">
        <f t="shared" si="5"/>
        <v>1705</v>
      </c>
      <c r="W26" s="19">
        <f t="shared" si="6"/>
        <v>11.937268080935377</v>
      </c>
      <c r="X26" s="20">
        <f t="shared" si="7"/>
        <v>1.9372680809353771</v>
      </c>
    </row>
    <row r="27" spans="1:24" x14ac:dyDescent="0.25">
      <c r="I27" s="1"/>
      <c r="J27" s="1"/>
      <c r="K27" s="1"/>
      <c r="M27">
        <v>23</v>
      </c>
      <c r="N27" s="12">
        <v>113</v>
      </c>
      <c r="O27" s="12">
        <v>52</v>
      </c>
      <c r="P27" s="12">
        <v>61</v>
      </c>
      <c r="R27" s="16">
        <f>O$19+O$29+O$39+O$49</f>
        <v>172</v>
      </c>
      <c r="S27" s="16">
        <f xml:space="preserve"> O$29+O$39+O$49+O$59</f>
        <v>106</v>
      </c>
      <c r="T27">
        <v>6</v>
      </c>
      <c r="U27">
        <v>4</v>
      </c>
      <c r="V27">
        <f t="shared" si="5"/>
        <v>1456</v>
      </c>
      <c r="W27" s="19">
        <f t="shared" si="6"/>
        <v>10.193936848001121</v>
      </c>
      <c r="X27" s="20">
        <f t="shared" si="7"/>
        <v>0.19393684800112077</v>
      </c>
    </row>
    <row r="28" spans="1:24" x14ac:dyDescent="0.25">
      <c r="H28" s="7" t="s">
        <v>31</v>
      </c>
      <c r="I28" s="1">
        <f>100-I22</f>
        <v>94.45160276555626</v>
      </c>
      <c r="J28" s="1">
        <f>100-J22</f>
        <v>96.121541501976282</v>
      </c>
      <c r="K28" s="1">
        <f>100-K22</f>
        <v>92.780337941628261</v>
      </c>
      <c r="M28">
        <v>24</v>
      </c>
      <c r="N28" s="12">
        <v>93</v>
      </c>
      <c r="O28" s="12">
        <v>49</v>
      </c>
      <c r="P28" s="12">
        <v>44</v>
      </c>
      <c r="R28" s="16">
        <f>O$20+O$30+O$40+O$50</f>
        <v>221</v>
      </c>
      <c r="S28" s="16">
        <f xml:space="preserve"> O$30+O$40+O$50+O$60</f>
        <v>157</v>
      </c>
      <c r="T28">
        <v>7</v>
      </c>
      <c r="U28">
        <v>3</v>
      </c>
      <c r="V28">
        <f t="shared" si="5"/>
        <v>2018</v>
      </c>
      <c r="W28" s="19">
        <f t="shared" si="6"/>
        <v>14.128684450045508</v>
      </c>
      <c r="X28" s="20">
        <f t="shared" si="7"/>
        <v>4.1286844500455082</v>
      </c>
    </row>
    <row r="29" spans="1:24" x14ac:dyDescent="0.25">
      <c r="I29" s="1"/>
      <c r="J29" s="1"/>
      <c r="K29" s="1"/>
      <c r="M29">
        <v>25</v>
      </c>
      <c r="N29" s="12">
        <v>87</v>
      </c>
      <c r="O29" s="12">
        <v>40</v>
      </c>
      <c r="P29" s="12">
        <v>47</v>
      </c>
      <c r="R29" s="16">
        <f>O$21+O$31+O$41+O$51</f>
        <v>165</v>
      </c>
      <c r="S29" s="16">
        <f xml:space="preserve"> O$31+O$41+O$51+O$61</f>
        <v>115</v>
      </c>
      <c r="T29">
        <v>8</v>
      </c>
      <c r="U29">
        <v>2</v>
      </c>
      <c r="V29">
        <f t="shared" si="5"/>
        <v>1550</v>
      </c>
      <c r="W29" s="19">
        <f t="shared" si="6"/>
        <v>10.852061891759435</v>
      </c>
      <c r="X29" s="20">
        <f t="shared" si="7"/>
        <v>0.85206189175943514</v>
      </c>
    </row>
    <row r="30" spans="1:24" x14ac:dyDescent="0.25">
      <c r="C30" t="s">
        <v>32</v>
      </c>
      <c r="H30" s="9" t="s">
        <v>33</v>
      </c>
      <c r="I30" s="10">
        <f>I26/I28</f>
        <v>25.266262172083373</v>
      </c>
      <c r="J30" s="10">
        <f>J26/J28</f>
        <v>26.426289262172993</v>
      </c>
      <c r="K30" s="10">
        <f>K26/K28</f>
        <v>24.172113889258419</v>
      </c>
      <c r="M30">
        <v>26</v>
      </c>
      <c r="N30" s="12">
        <v>132</v>
      </c>
      <c r="O30" s="12">
        <v>76</v>
      </c>
      <c r="P30" s="12">
        <v>56</v>
      </c>
      <c r="R30" s="16">
        <f>O$22+O$32+O$42+O$52</f>
        <v>125</v>
      </c>
      <c r="S30" s="16">
        <f xml:space="preserve"> O$32+O$42+O$52+O$62</f>
        <v>83</v>
      </c>
      <c r="T30">
        <v>9</v>
      </c>
      <c r="U30">
        <v>1</v>
      </c>
      <c r="V30">
        <f t="shared" si="5"/>
        <v>1208</v>
      </c>
      <c r="W30" s="19">
        <f t="shared" si="6"/>
        <v>8.4576069453196112</v>
      </c>
      <c r="X30" s="20">
        <f t="shared" si="7"/>
        <v>1.5423930546803888</v>
      </c>
    </row>
    <row r="31" spans="1:24" x14ac:dyDescent="0.25">
      <c r="M31">
        <v>27</v>
      </c>
      <c r="N31" s="12">
        <v>86</v>
      </c>
      <c r="O31" s="12">
        <v>42</v>
      </c>
      <c r="P31" s="12">
        <v>44</v>
      </c>
      <c r="R31" s="16">
        <f>O$23+O$33+O$43+O$53</f>
        <v>168</v>
      </c>
      <c r="S31" s="16">
        <f xml:space="preserve"> O$33+O$43+O$53+O$63</f>
        <v>125</v>
      </c>
      <c r="T31">
        <v>10</v>
      </c>
      <c r="U31">
        <v>0</v>
      </c>
      <c r="V31">
        <f t="shared" si="5"/>
        <v>1680</v>
      </c>
      <c r="W31" s="19">
        <f t="shared" si="6"/>
        <v>11.762234824616677</v>
      </c>
      <c r="X31" s="20">
        <f t="shared" si="7"/>
        <v>1.7622348246166766</v>
      </c>
    </row>
    <row r="32" spans="1:24" x14ac:dyDescent="0.25">
      <c r="M32">
        <v>28</v>
      </c>
      <c r="N32" s="12">
        <v>87</v>
      </c>
      <c r="O32" s="12">
        <v>34</v>
      </c>
      <c r="P32" s="12">
        <v>53</v>
      </c>
      <c r="R32" s="16"/>
      <c r="S32" s="16"/>
      <c r="V32">
        <f>SUM(V22:V31)</f>
        <v>14283</v>
      </c>
      <c r="W32">
        <f>SUM(W22:W31)</f>
        <v>100</v>
      </c>
      <c r="X32" s="20">
        <f>SUM(X22:X31)</f>
        <v>17.748372190716236</v>
      </c>
    </row>
    <row r="33" spans="13:24" x14ac:dyDescent="0.25">
      <c r="M33">
        <v>29</v>
      </c>
      <c r="N33" s="12">
        <v>105</v>
      </c>
      <c r="O33" s="12">
        <v>58</v>
      </c>
      <c r="P33" s="12">
        <v>47</v>
      </c>
      <c r="R33" s="16"/>
      <c r="S33" s="16"/>
      <c r="X33" s="20">
        <f>X$32/2</f>
        <v>8.8741860953581178</v>
      </c>
    </row>
    <row r="34" spans="13:24" x14ac:dyDescent="0.25">
      <c r="M34">
        <v>30</v>
      </c>
      <c r="N34" s="12">
        <v>99</v>
      </c>
      <c r="O34" s="12">
        <v>52</v>
      </c>
      <c r="P34" s="12">
        <v>47</v>
      </c>
      <c r="R34" s="16"/>
      <c r="S34" s="16"/>
    </row>
    <row r="35" spans="13:24" x14ac:dyDescent="0.25">
      <c r="M35">
        <v>31</v>
      </c>
      <c r="N35" s="12">
        <v>94</v>
      </c>
      <c r="O35" s="12">
        <v>46</v>
      </c>
      <c r="P35" s="12">
        <v>48</v>
      </c>
      <c r="Q35" s="3" t="s">
        <v>162</v>
      </c>
      <c r="R35" s="15">
        <f>X50</f>
        <v>8.46240416402898</v>
      </c>
      <c r="S35" s="16"/>
    </row>
    <row r="36" spans="13:24" x14ac:dyDescent="0.25">
      <c r="M36">
        <v>32</v>
      </c>
      <c r="N36" s="12">
        <v>76</v>
      </c>
      <c r="O36" s="12">
        <v>43</v>
      </c>
      <c r="P36" s="12">
        <v>33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64</v>
      </c>
      <c r="O37" s="12">
        <v>30</v>
      </c>
      <c r="P37" s="12">
        <v>34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77</v>
      </c>
      <c r="O38" s="12">
        <v>37</v>
      </c>
      <c r="P38" s="12">
        <v>40</v>
      </c>
      <c r="R38" s="16"/>
      <c r="S38" s="16"/>
    </row>
    <row r="39" spans="13:24" x14ac:dyDescent="0.25">
      <c r="M39">
        <v>35</v>
      </c>
      <c r="N39" s="12">
        <v>80</v>
      </c>
      <c r="O39" s="12">
        <v>36</v>
      </c>
      <c r="P39" s="12">
        <v>44</v>
      </c>
      <c r="R39" s="16">
        <f>P$24+P$34+P$44+P$54</f>
        <v>153</v>
      </c>
      <c r="S39" s="16">
        <f xml:space="preserve"> P$34+P$44+P$54+P$64</f>
        <v>100</v>
      </c>
      <c r="T39">
        <v>1</v>
      </c>
      <c r="U39">
        <v>9</v>
      </c>
      <c r="V39">
        <f>R39*T39+S39*U39</f>
        <v>1053</v>
      </c>
      <c r="W39" s="19">
        <f>(V39/V$49)*100</f>
        <v>7.4066258704368</v>
      </c>
      <c r="X39" s="20">
        <f>ABS(W39-10)</f>
        <v>2.5933741295632</v>
      </c>
    </row>
    <row r="40" spans="13:24" x14ac:dyDescent="0.25">
      <c r="M40">
        <v>36</v>
      </c>
      <c r="N40" s="12">
        <v>87</v>
      </c>
      <c r="O40" s="12">
        <v>46</v>
      </c>
      <c r="P40" s="12">
        <v>41</v>
      </c>
      <c r="R40" s="16">
        <f>P$25+P$35+P$45+P$55</f>
        <v>134</v>
      </c>
      <c r="S40" s="16">
        <f xml:space="preserve"> P$35+P$45+P$55+P$65</f>
        <v>93</v>
      </c>
      <c r="T40">
        <v>2</v>
      </c>
      <c r="U40">
        <v>8</v>
      </c>
      <c r="V40">
        <f t="shared" ref="V40:V48" si="8">R40*T40+S40*U40</f>
        <v>1012</v>
      </c>
      <c r="W40" s="19">
        <f t="shared" ref="W40:W48" si="9">(V40/V$49)*100</f>
        <v>7.1182387282830408</v>
      </c>
      <c r="X40" s="20">
        <f t="shared" ref="X40:X48" si="10">ABS(W40-10)</f>
        <v>2.8817612717169592</v>
      </c>
    </row>
    <row r="41" spans="13:24" x14ac:dyDescent="0.25">
      <c r="M41">
        <v>37</v>
      </c>
      <c r="N41" s="12">
        <v>76</v>
      </c>
      <c r="O41" s="12">
        <v>47</v>
      </c>
      <c r="P41" s="12">
        <v>29</v>
      </c>
      <c r="R41" s="16">
        <f>P$26+P$36+P$46+P$56</f>
        <v>134</v>
      </c>
      <c r="S41" s="16">
        <f xml:space="preserve"> P$36+P$46+P$56+P$66</f>
        <v>85</v>
      </c>
      <c r="T41">
        <v>3</v>
      </c>
      <c r="U41">
        <v>7</v>
      </c>
      <c r="V41">
        <f t="shared" si="8"/>
        <v>997</v>
      </c>
      <c r="W41" s="19">
        <f t="shared" si="9"/>
        <v>7.0127312372511783</v>
      </c>
      <c r="X41" s="20">
        <f t="shared" si="10"/>
        <v>2.9872687627488217</v>
      </c>
    </row>
    <row r="42" spans="13:24" x14ac:dyDescent="0.25">
      <c r="M42">
        <v>38</v>
      </c>
      <c r="N42" s="12">
        <v>59</v>
      </c>
      <c r="O42" s="12">
        <v>28</v>
      </c>
      <c r="P42" s="12">
        <v>31</v>
      </c>
      <c r="R42" s="16">
        <f>P$17+P$27+P$37+P$47</f>
        <v>209</v>
      </c>
      <c r="S42" s="16">
        <f xml:space="preserve"> P$27+ P$37+P$47+P$57</f>
        <v>131</v>
      </c>
      <c r="T42">
        <v>4</v>
      </c>
      <c r="U42">
        <v>6</v>
      </c>
      <c r="V42">
        <f t="shared" si="8"/>
        <v>1622</v>
      </c>
      <c r="W42" s="19">
        <f t="shared" si="9"/>
        <v>11.408876696912147</v>
      </c>
      <c r="X42" s="20">
        <f t="shared" si="10"/>
        <v>1.4088766969121469</v>
      </c>
    </row>
    <row r="43" spans="13:24" x14ac:dyDescent="0.25">
      <c r="M43">
        <v>39</v>
      </c>
      <c r="N43" s="12">
        <v>59</v>
      </c>
      <c r="O43" s="12">
        <v>27</v>
      </c>
      <c r="P43" s="12">
        <v>32</v>
      </c>
      <c r="R43" s="16">
        <f>P$18+P$28+P$38+P$48</f>
        <v>169</v>
      </c>
      <c r="S43" s="16">
        <f xml:space="preserve"> P$28+P$38+P$48+P$58</f>
        <v>121</v>
      </c>
      <c r="T43">
        <v>5</v>
      </c>
      <c r="U43">
        <v>5</v>
      </c>
      <c r="V43">
        <f t="shared" si="8"/>
        <v>1450</v>
      </c>
      <c r="W43" s="19">
        <f t="shared" si="9"/>
        <v>10.199057466413448</v>
      </c>
      <c r="X43" s="20">
        <f t="shared" si="10"/>
        <v>0.19905746641344813</v>
      </c>
    </row>
    <row r="44" spans="13:24" x14ac:dyDescent="0.25">
      <c r="M44">
        <v>40</v>
      </c>
      <c r="N44" s="12">
        <v>60</v>
      </c>
      <c r="O44" s="12">
        <v>40</v>
      </c>
      <c r="P44" s="12">
        <v>20</v>
      </c>
      <c r="R44" s="16">
        <f>P$19+P$29+P$39+P$49</f>
        <v>174</v>
      </c>
      <c r="S44" s="16">
        <f xml:space="preserve"> P$29+P$39+P$49+P$59</f>
        <v>123</v>
      </c>
      <c r="T44">
        <v>6</v>
      </c>
      <c r="U44">
        <v>4</v>
      </c>
      <c r="V44">
        <f t="shared" si="8"/>
        <v>1536</v>
      </c>
      <c r="W44" s="19">
        <f t="shared" si="9"/>
        <v>10.803967081662798</v>
      </c>
      <c r="X44" s="20">
        <f t="shared" si="10"/>
        <v>0.80396708166279751</v>
      </c>
    </row>
    <row r="45" spans="13:24" x14ac:dyDescent="0.25">
      <c r="M45">
        <v>41</v>
      </c>
      <c r="N45" s="12">
        <v>40</v>
      </c>
      <c r="O45" s="12">
        <v>20</v>
      </c>
      <c r="P45" s="12">
        <v>20</v>
      </c>
      <c r="R45" s="16">
        <f>P$20+P$30+P$40+P$50</f>
        <v>212</v>
      </c>
      <c r="S45" s="16">
        <f xml:space="preserve"> P$30+P$40+P$50+P$60</f>
        <v>137</v>
      </c>
      <c r="T45">
        <v>7</v>
      </c>
      <c r="U45">
        <v>3</v>
      </c>
      <c r="V45">
        <f t="shared" si="8"/>
        <v>1895</v>
      </c>
      <c r="W45" s="19">
        <f t="shared" si="9"/>
        <v>13.329113033692058</v>
      </c>
      <c r="X45" s="20">
        <f t="shared" si="10"/>
        <v>3.3291130336920585</v>
      </c>
    </row>
    <row r="46" spans="13:24" x14ac:dyDescent="0.25">
      <c r="M46">
        <v>42</v>
      </c>
      <c r="N46" s="12">
        <v>62</v>
      </c>
      <c r="O46" s="12">
        <v>28</v>
      </c>
      <c r="P46" s="12">
        <v>34</v>
      </c>
      <c r="R46" s="16">
        <f>P$21+P$31+P$41+P$51</f>
        <v>164</v>
      </c>
      <c r="S46" s="16">
        <f xml:space="preserve"> P$31+P$41+P$51+P$61</f>
        <v>101</v>
      </c>
      <c r="T46">
        <v>8</v>
      </c>
      <c r="U46">
        <v>2</v>
      </c>
      <c r="V46">
        <f t="shared" si="8"/>
        <v>1514</v>
      </c>
      <c r="W46" s="19">
        <f t="shared" si="9"/>
        <v>10.649222761482733</v>
      </c>
      <c r="X46" s="20">
        <f t="shared" si="10"/>
        <v>0.64922276148273284</v>
      </c>
    </row>
    <row r="47" spans="13:24" x14ac:dyDescent="0.25">
      <c r="M47">
        <v>43</v>
      </c>
      <c r="N47" s="12">
        <v>34</v>
      </c>
      <c r="O47" s="12">
        <v>14</v>
      </c>
      <c r="P47" s="12">
        <v>20</v>
      </c>
      <c r="R47" s="16">
        <f>P$22+P$32+P$42+P$52</f>
        <v>172</v>
      </c>
      <c r="S47" s="16">
        <f xml:space="preserve"> P$32+P$42+P$52+P$62</f>
        <v>120</v>
      </c>
      <c r="T47">
        <v>9</v>
      </c>
      <c r="U47">
        <v>1</v>
      </c>
      <c r="V47">
        <f t="shared" si="8"/>
        <v>1668</v>
      </c>
      <c r="W47" s="19">
        <f t="shared" si="9"/>
        <v>11.732433002743194</v>
      </c>
      <c r="X47" s="20">
        <f t="shared" si="10"/>
        <v>1.7324330027431945</v>
      </c>
    </row>
    <row r="48" spans="13:24" x14ac:dyDescent="0.25">
      <c r="M48">
        <v>44</v>
      </c>
      <c r="N48" s="12">
        <v>44</v>
      </c>
      <c r="O48" s="12">
        <v>25</v>
      </c>
      <c r="P48" s="12">
        <v>19</v>
      </c>
      <c r="R48" s="16">
        <f>P$23+P$33+P$43+P$53</f>
        <v>147</v>
      </c>
      <c r="S48" s="16">
        <f xml:space="preserve"> P$33+P$43+P$53+P$63</f>
        <v>107</v>
      </c>
      <c r="T48">
        <v>10</v>
      </c>
      <c r="U48">
        <v>0</v>
      </c>
      <c r="V48">
        <f t="shared" si="8"/>
        <v>1470</v>
      </c>
      <c r="W48" s="19">
        <f t="shared" si="9"/>
        <v>10.3397341211226</v>
      </c>
      <c r="X48" s="20">
        <f t="shared" si="10"/>
        <v>0.33973412112259993</v>
      </c>
    </row>
    <row r="49" spans="13:24" x14ac:dyDescent="0.25">
      <c r="M49">
        <v>45</v>
      </c>
      <c r="N49" s="12">
        <v>33</v>
      </c>
      <c r="O49" s="12">
        <v>15</v>
      </c>
      <c r="P49" s="12">
        <v>18</v>
      </c>
      <c r="R49" s="16"/>
      <c r="S49" s="16"/>
      <c r="V49">
        <f>SUM(V39:V48)</f>
        <v>14217</v>
      </c>
      <c r="W49">
        <f>SUM(W39:W48)</f>
        <v>100</v>
      </c>
      <c r="X49" s="20">
        <f>SUM(X39:X48)</f>
        <v>16.92480832805796</v>
      </c>
    </row>
    <row r="50" spans="13:24" x14ac:dyDescent="0.25">
      <c r="M50">
        <v>46</v>
      </c>
      <c r="N50" s="12">
        <v>40</v>
      </c>
      <c r="O50" s="12">
        <v>20</v>
      </c>
      <c r="P50" s="12">
        <v>20</v>
      </c>
      <c r="R50" s="16"/>
      <c r="S50" s="16"/>
      <c r="X50" s="20">
        <f>X$49/2</f>
        <v>8.46240416402898</v>
      </c>
    </row>
    <row r="51" spans="13:24" x14ac:dyDescent="0.25">
      <c r="M51">
        <v>47</v>
      </c>
      <c r="N51" s="12">
        <v>33</v>
      </c>
      <c r="O51" s="12">
        <v>14</v>
      </c>
      <c r="P51" s="12">
        <v>19</v>
      </c>
      <c r="R51" s="16"/>
      <c r="S51" s="16"/>
    </row>
    <row r="52" spans="13:24" x14ac:dyDescent="0.25">
      <c r="M52">
        <v>48</v>
      </c>
      <c r="N52" s="12">
        <v>35</v>
      </c>
      <c r="O52" s="12">
        <v>15</v>
      </c>
      <c r="P52" s="12">
        <v>20</v>
      </c>
      <c r="R52" s="16"/>
      <c r="S52" s="16"/>
    </row>
    <row r="53" spans="13:24" x14ac:dyDescent="0.25">
      <c r="M53">
        <v>49</v>
      </c>
      <c r="N53" s="12">
        <v>44</v>
      </c>
      <c r="O53" s="12">
        <v>28</v>
      </c>
      <c r="P53" s="12">
        <v>16</v>
      </c>
      <c r="R53" s="16"/>
      <c r="S53" s="16"/>
    </row>
    <row r="54" spans="13:24" x14ac:dyDescent="0.25">
      <c r="M54">
        <v>50</v>
      </c>
      <c r="N54" s="12">
        <v>30</v>
      </c>
      <c r="O54" s="12">
        <v>13</v>
      </c>
      <c r="P54" s="12">
        <v>17</v>
      </c>
      <c r="R54" s="16"/>
      <c r="S54" s="16"/>
    </row>
    <row r="55" spans="13:24" x14ac:dyDescent="0.25">
      <c r="M55">
        <v>51</v>
      </c>
      <c r="N55" s="12">
        <v>40</v>
      </c>
      <c r="O55" s="12">
        <v>19</v>
      </c>
      <c r="P55" s="12">
        <v>21</v>
      </c>
      <c r="R55" s="16"/>
      <c r="S55" s="16"/>
    </row>
    <row r="56" spans="13:24" x14ac:dyDescent="0.25">
      <c r="M56">
        <v>52</v>
      </c>
      <c r="N56" s="12">
        <v>29</v>
      </c>
      <c r="O56" s="12">
        <v>17</v>
      </c>
      <c r="P56" s="12">
        <v>12</v>
      </c>
      <c r="R56" s="16"/>
      <c r="S56" s="16"/>
    </row>
    <row r="57" spans="13:24" x14ac:dyDescent="0.25">
      <c r="M57">
        <v>53</v>
      </c>
      <c r="N57" s="12">
        <v>34</v>
      </c>
      <c r="O57" s="12">
        <v>18</v>
      </c>
      <c r="P57" s="12">
        <v>16</v>
      </c>
      <c r="R57" s="16"/>
      <c r="S57" s="16"/>
    </row>
    <row r="58" spans="13:24" x14ac:dyDescent="0.25">
      <c r="M58">
        <v>54</v>
      </c>
      <c r="N58" s="12">
        <v>39</v>
      </c>
      <c r="O58" s="12">
        <v>21</v>
      </c>
      <c r="P58" s="12">
        <v>18</v>
      </c>
      <c r="R58" s="16"/>
      <c r="S58" s="16"/>
    </row>
    <row r="59" spans="13:24" x14ac:dyDescent="0.25">
      <c r="M59">
        <v>55</v>
      </c>
      <c r="N59" s="12">
        <v>29</v>
      </c>
      <c r="O59" s="12">
        <v>15</v>
      </c>
      <c r="P59" s="12">
        <v>14</v>
      </c>
      <c r="R59" s="16"/>
      <c r="S59" s="16"/>
    </row>
    <row r="60" spans="13:24" x14ac:dyDescent="0.25">
      <c r="M60">
        <v>56</v>
      </c>
      <c r="N60" s="12">
        <v>35</v>
      </c>
      <c r="O60" s="12">
        <v>15</v>
      </c>
      <c r="P60" s="12">
        <v>20</v>
      </c>
      <c r="R60" s="16"/>
      <c r="S60" s="16"/>
    </row>
    <row r="61" spans="13:24" x14ac:dyDescent="0.25">
      <c r="M61">
        <v>57</v>
      </c>
      <c r="N61" s="12">
        <v>21</v>
      </c>
      <c r="O61" s="12">
        <v>12</v>
      </c>
      <c r="P61" s="12">
        <v>9</v>
      </c>
      <c r="R61" s="16"/>
      <c r="S61" s="16"/>
    </row>
    <row r="62" spans="13:24" x14ac:dyDescent="0.25">
      <c r="M62">
        <v>58</v>
      </c>
      <c r="N62" s="12">
        <v>22</v>
      </c>
      <c r="O62" s="12">
        <v>6</v>
      </c>
      <c r="P62" s="12">
        <v>16</v>
      </c>
      <c r="R62" s="16"/>
      <c r="S62" s="16"/>
    </row>
    <row r="63" spans="13:24" x14ac:dyDescent="0.25">
      <c r="M63">
        <v>59</v>
      </c>
      <c r="N63" s="12">
        <v>24</v>
      </c>
      <c r="O63" s="12">
        <v>12</v>
      </c>
      <c r="P63" s="12">
        <v>12</v>
      </c>
      <c r="R63" s="16"/>
      <c r="S63" s="16"/>
    </row>
    <row r="64" spans="13:24" x14ac:dyDescent="0.25">
      <c r="M64">
        <v>60</v>
      </c>
      <c r="N64" s="12">
        <v>23</v>
      </c>
      <c r="O64" s="12">
        <v>7</v>
      </c>
      <c r="P64" s="12">
        <v>16</v>
      </c>
      <c r="R64" s="16"/>
      <c r="S64" s="16"/>
    </row>
    <row r="65" spans="13:19" x14ac:dyDescent="0.25">
      <c r="M65">
        <v>61</v>
      </c>
      <c r="N65" s="12">
        <v>15</v>
      </c>
      <c r="O65" s="12">
        <v>11</v>
      </c>
      <c r="P65" s="12">
        <v>4</v>
      </c>
      <c r="R65" s="16"/>
      <c r="S65" s="16"/>
    </row>
    <row r="66" spans="13:19" x14ac:dyDescent="0.25">
      <c r="M66">
        <v>62</v>
      </c>
      <c r="N66" s="12">
        <v>12</v>
      </c>
      <c r="O66" s="12">
        <v>6</v>
      </c>
      <c r="P66" s="12">
        <v>6</v>
      </c>
      <c r="R66" s="16"/>
      <c r="S66" s="16"/>
    </row>
    <row r="67" spans="13:19" x14ac:dyDescent="0.25">
      <c r="M67">
        <v>63</v>
      </c>
      <c r="N67" s="12">
        <v>23</v>
      </c>
      <c r="O67" s="12">
        <v>16</v>
      </c>
      <c r="P67" s="12">
        <v>7</v>
      </c>
      <c r="R67" s="16"/>
      <c r="S67" s="16"/>
    </row>
    <row r="68" spans="13:19" x14ac:dyDescent="0.25">
      <c r="M68">
        <v>64</v>
      </c>
      <c r="N68" s="12">
        <v>23</v>
      </c>
      <c r="O68" s="12">
        <v>13</v>
      </c>
      <c r="P68" s="12">
        <v>10</v>
      </c>
      <c r="R68" s="16"/>
      <c r="S68" s="16"/>
    </row>
    <row r="69" spans="13:19" x14ac:dyDescent="0.25">
      <c r="M69">
        <v>65</v>
      </c>
      <c r="N69" s="12">
        <v>19</v>
      </c>
      <c r="O69" s="12">
        <v>7</v>
      </c>
      <c r="P69" s="12">
        <v>12</v>
      </c>
      <c r="R69" s="16"/>
      <c r="S69" s="16"/>
    </row>
    <row r="70" spans="13:19" x14ac:dyDescent="0.25">
      <c r="M70">
        <v>66</v>
      </c>
      <c r="N70" s="12">
        <v>21</v>
      </c>
      <c r="O70" s="12">
        <v>11</v>
      </c>
      <c r="P70" s="12">
        <v>10</v>
      </c>
      <c r="R70" s="16"/>
      <c r="S70" s="16"/>
    </row>
    <row r="71" spans="13:19" x14ac:dyDescent="0.25">
      <c r="M71">
        <v>67</v>
      </c>
      <c r="N71" s="12">
        <v>14</v>
      </c>
      <c r="O71" s="12">
        <v>6</v>
      </c>
      <c r="P71" s="12">
        <v>8</v>
      </c>
      <c r="R71" s="16"/>
      <c r="S71" s="16"/>
    </row>
    <row r="72" spans="13:19" x14ac:dyDescent="0.25">
      <c r="M72">
        <v>68</v>
      </c>
      <c r="N72" s="12">
        <v>13</v>
      </c>
      <c r="O72" s="12">
        <v>7</v>
      </c>
      <c r="P72" s="12">
        <v>6</v>
      </c>
      <c r="R72" s="16"/>
      <c r="S72" s="16"/>
    </row>
    <row r="73" spans="13:19" x14ac:dyDescent="0.25">
      <c r="M73">
        <v>69</v>
      </c>
      <c r="N73" s="12">
        <v>12</v>
      </c>
      <c r="O73" s="12">
        <v>6</v>
      </c>
      <c r="P73" s="12">
        <v>6</v>
      </c>
      <c r="R73" s="16"/>
      <c r="S73" s="16"/>
    </row>
    <row r="74" spans="13:19" x14ac:dyDescent="0.25">
      <c r="M74" s="18">
        <v>70</v>
      </c>
      <c r="N74" s="12">
        <v>9</v>
      </c>
      <c r="O74" s="12">
        <v>5</v>
      </c>
      <c r="P74" s="12">
        <v>4</v>
      </c>
      <c r="R74" s="16"/>
      <c r="S74" s="16"/>
    </row>
    <row r="75" spans="13:19" x14ac:dyDescent="0.25">
      <c r="M75">
        <v>71</v>
      </c>
      <c r="N75" s="12">
        <v>10</v>
      </c>
      <c r="O75" s="12">
        <v>7</v>
      </c>
      <c r="P75" s="12">
        <v>3</v>
      </c>
      <c r="R75" s="16"/>
      <c r="S75" s="16"/>
    </row>
    <row r="76" spans="13:19" x14ac:dyDescent="0.25">
      <c r="M76">
        <v>72</v>
      </c>
      <c r="N76" s="12">
        <v>9</v>
      </c>
      <c r="O76" s="12">
        <v>4</v>
      </c>
      <c r="P76" s="12">
        <v>5</v>
      </c>
      <c r="R76" s="16"/>
      <c r="S76" s="16"/>
    </row>
    <row r="77" spans="13:19" x14ac:dyDescent="0.25">
      <c r="M77">
        <v>73</v>
      </c>
      <c r="N77" s="12">
        <v>11</v>
      </c>
      <c r="O77" s="12">
        <v>1</v>
      </c>
      <c r="P77" s="12">
        <v>10</v>
      </c>
      <c r="R77" s="16"/>
      <c r="S77" s="16"/>
    </row>
    <row r="78" spans="13:19" x14ac:dyDescent="0.25">
      <c r="M78">
        <v>74</v>
      </c>
      <c r="N78" s="12">
        <v>12</v>
      </c>
      <c r="O78" s="12">
        <v>8</v>
      </c>
      <c r="P78" s="12">
        <v>4</v>
      </c>
      <c r="R78" s="16"/>
      <c r="S78" s="16"/>
    </row>
    <row r="79" spans="13:19" x14ac:dyDescent="0.25">
      <c r="M79">
        <v>75</v>
      </c>
      <c r="N79" s="12">
        <v>9</v>
      </c>
      <c r="O79" s="12">
        <v>4</v>
      </c>
      <c r="P79" s="12">
        <v>5</v>
      </c>
      <c r="R79" s="16"/>
      <c r="S79" s="16"/>
    </row>
    <row r="80" spans="13:19" x14ac:dyDescent="0.25">
      <c r="M80">
        <v>76</v>
      </c>
      <c r="N80" s="12">
        <v>8</v>
      </c>
      <c r="O80" s="12">
        <v>3</v>
      </c>
      <c r="P80" s="12">
        <v>5</v>
      </c>
      <c r="R80" s="16"/>
      <c r="S80" s="16"/>
    </row>
    <row r="81" spans="13:19" x14ac:dyDescent="0.25">
      <c r="M81">
        <v>77</v>
      </c>
      <c r="N81" s="12">
        <v>8</v>
      </c>
      <c r="O81" s="12">
        <v>6</v>
      </c>
      <c r="P81" s="12">
        <v>2</v>
      </c>
      <c r="R81" s="16"/>
      <c r="S81" s="16"/>
    </row>
    <row r="82" spans="13:19" x14ac:dyDescent="0.25">
      <c r="M82">
        <v>78</v>
      </c>
      <c r="N82" s="12">
        <v>3</v>
      </c>
      <c r="O82" s="12">
        <v>1</v>
      </c>
      <c r="P82" s="12">
        <v>2</v>
      </c>
      <c r="R82" s="16"/>
      <c r="S82" s="16"/>
    </row>
    <row r="83" spans="13:19" x14ac:dyDescent="0.25">
      <c r="M83">
        <v>79</v>
      </c>
      <c r="N83" s="12">
        <v>10</v>
      </c>
      <c r="O83" s="12">
        <v>6</v>
      </c>
      <c r="P83" s="12">
        <v>4</v>
      </c>
      <c r="R83" s="16"/>
      <c r="S83" s="16"/>
    </row>
    <row r="84" spans="13:19" x14ac:dyDescent="0.25">
      <c r="M84">
        <v>80</v>
      </c>
      <c r="N84" s="12">
        <v>5</v>
      </c>
      <c r="O84" s="12">
        <v>4</v>
      </c>
      <c r="P84" s="12">
        <v>1</v>
      </c>
      <c r="R84" s="16"/>
      <c r="S84" s="16"/>
    </row>
    <row r="85" spans="13:19" x14ac:dyDescent="0.25">
      <c r="M85">
        <v>81</v>
      </c>
      <c r="N85" s="12">
        <v>4</v>
      </c>
      <c r="O85" s="12">
        <v>2</v>
      </c>
      <c r="P85" s="12">
        <v>2</v>
      </c>
      <c r="R85" s="16"/>
      <c r="S85" s="16"/>
    </row>
    <row r="86" spans="13:19" x14ac:dyDescent="0.25">
      <c r="M86">
        <v>82</v>
      </c>
      <c r="N86" s="12">
        <v>5</v>
      </c>
      <c r="O86" s="12">
        <v>0</v>
      </c>
      <c r="P86" s="12">
        <v>5</v>
      </c>
      <c r="R86" s="16"/>
      <c r="S86" s="16"/>
    </row>
    <row r="87" spans="13:19" x14ac:dyDescent="0.25">
      <c r="M87">
        <v>83</v>
      </c>
      <c r="N87" s="12">
        <v>4</v>
      </c>
      <c r="O87" s="12">
        <v>2</v>
      </c>
      <c r="P87" s="12">
        <v>2</v>
      </c>
      <c r="R87" s="16"/>
      <c r="S87" s="16"/>
    </row>
    <row r="88" spans="13:19" x14ac:dyDescent="0.25">
      <c r="M88">
        <v>84</v>
      </c>
      <c r="N88" s="12">
        <v>6</v>
      </c>
      <c r="O88" s="12">
        <v>5</v>
      </c>
      <c r="P88" s="12">
        <v>1</v>
      </c>
      <c r="R88" s="16"/>
      <c r="S88" s="16"/>
    </row>
    <row r="89" spans="13:19" x14ac:dyDescent="0.25">
      <c r="M89">
        <v>85</v>
      </c>
      <c r="N89" s="12">
        <v>2</v>
      </c>
      <c r="O89" s="12">
        <v>2</v>
      </c>
      <c r="P89" s="12">
        <v>0</v>
      </c>
      <c r="R89" s="16"/>
      <c r="S89" s="16"/>
    </row>
    <row r="90" spans="13:19" x14ac:dyDescent="0.25">
      <c r="M90">
        <v>86</v>
      </c>
      <c r="N90" s="12">
        <v>2</v>
      </c>
      <c r="O90" s="12">
        <v>0</v>
      </c>
      <c r="P90" s="12">
        <v>2</v>
      </c>
      <c r="R90" s="16"/>
      <c r="S90" s="16"/>
    </row>
    <row r="91" spans="13:19" x14ac:dyDescent="0.25">
      <c r="M91">
        <v>87</v>
      </c>
      <c r="N91" s="12">
        <v>3</v>
      </c>
      <c r="O91" s="12">
        <v>3</v>
      </c>
      <c r="P91" s="12">
        <v>0</v>
      </c>
      <c r="R91" s="16"/>
      <c r="S91" s="16"/>
    </row>
    <row r="92" spans="13:19" x14ac:dyDescent="0.25">
      <c r="M92">
        <v>88</v>
      </c>
      <c r="N92" s="12">
        <v>1</v>
      </c>
      <c r="O92" s="12">
        <v>0</v>
      </c>
      <c r="P92" s="12">
        <v>1</v>
      </c>
      <c r="R92" s="16"/>
      <c r="S92" s="16"/>
    </row>
    <row r="93" spans="13:19" x14ac:dyDescent="0.25">
      <c r="M93">
        <v>89</v>
      </c>
      <c r="N93" s="12">
        <v>2</v>
      </c>
      <c r="O93" s="12">
        <v>1</v>
      </c>
      <c r="P93" s="12">
        <v>1</v>
      </c>
      <c r="R93" s="16"/>
      <c r="S93" s="16"/>
    </row>
    <row r="94" spans="13:19" x14ac:dyDescent="0.25">
      <c r="M94">
        <v>90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>
        <v>91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>
        <v>92</v>
      </c>
      <c r="N96" s="12">
        <v>1</v>
      </c>
      <c r="O96" s="12">
        <v>1</v>
      </c>
      <c r="P96" s="12">
        <v>0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57</v>
      </c>
      <c r="N103">
        <v>19</v>
      </c>
      <c r="O103">
        <v>12</v>
      </c>
      <c r="P103">
        <v>7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topLeftCell="E1" workbookViewId="0">
      <selection activeCell="L1" sqref="L1"/>
    </sheetView>
  </sheetViews>
  <sheetFormatPr defaultRowHeight="13.2" x14ac:dyDescent="0.25"/>
  <sheetData>
    <row r="1" spans="1:24" x14ac:dyDescent="0.25">
      <c r="A1" t="s">
        <v>319</v>
      </c>
      <c r="I1" s="1"/>
      <c r="J1" s="1"/>
      <c r="K1" s="1"/>
      <c r="M1" t="s">
        <v>322</v>
      </c>
      <c r="N1" s="12"/>
      <c r="O1" s="12"/>
      <c r="P1" s="12"/>
      <c r="Q1" s="14"/>
      <c r="R1" s="15">
        <f>X16</f>
        <v>8.2390446857945658</v>
      </c>
      <c r="S1" s="21" t="s">
        <v>125</v>
      </c>
      <c r="T1" s="22"/>
      <c r="U1" s="22"/>
    </row>
    <row r="2" spans="1:24" x14ac:dyDescent="0.25">
      <c r="A2" t="s">
        <v>320</v>
      </c>
      <c r="B2" t="s">
        <v>1</v>
      </c>
      <c r="E2" t="s">
        <v>313</v>
      </c>
      <c r="I2" s="1"/>
      <c r="J2" s="1"/>
      <c r="K2" s="1"/>
      <c r="M2" t="s">
        <v>323</v>
      </c>
      <c r="N2" s="12" t="s">
        <v>327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259</v>
      </c>
      <c r="D3" t="s">
        <v>260</v>
      </c>
      <c r="E3" t="s">
        <v>1</v>
      </c>
      <c r="F3" t="s">
        <v>259</v>
      </c>
      <c r="G3" t="s">
        <v>260</v>
      </c>
      <c r="I3" s="1"/>
      <c r="J3" s="1"/>
      <c r="K3" s="1"/>
      <c r="N3" s="12" t="s">
        <v>1</v>
      </c>
      <c r="O3" s="12" t="s">
        <v>259</v>
      </c>
      <c r="P3" s="12" t="s">
        <v>260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327</v>
      </c>
      <c r="I4" s="1"/>
      <c r="J4" s="1"/>
      <c r="K4" s="1"/>
      <c r="M4" s="18" t="s">
        <v>36</v>
      </c>
      <c r="N4" s="12">
        <v>7317</v>
      </c>
      <c r="O4" s="12">
        <v>3806</v>
      </c>
      <c r="P4" s="12">
        <v>3511</v>
      </c>
      <c r="R4" s="16"/>
      <c r="S4" s="16"/>
    </row>
    <row r="5" spans="1:24" x14ac:dyDescent="0.25">
      <c r="A5" t="s">
        <v>36</v>
      </c>
      <c r="B5">
        <v>7317</v>
      </c>
      <c r="C5">
        <v>3806</v>
      </c>
      <c r="D5">
        <v>3511</v>
      </c>
      <c r="E5">
        <v>4629</v>
      </c>
      <c r="F5">
        <v>2398</v>
      </c>
      <c r="G5">
        <v>2231</v>
      </c>
      <c r="I5" s="1"/>
      <c r="J5" s="1"/>
      <c r="K5" s="1"/>
      <c r="M5">
        <v>0</v>
      </c>
      <c r="N5" s="12">
        <v>188</v>
      </c>
      <c r="O5" s="12">
        <v>98</v>
      </c>
      <c r="P5" s="12">
        <v>90</v>
      </c>
      <c r="R5" s="16">
        <f>N$24+N$34+N$44+N$54</f>
        <v>342</v>
      </c>
      <c r="S5" s="16">
        <f xml:space="preserve"> N$34+N$44+N$54+N$64</f>
        <v>268</v>
      </c>
      <c r="T5">
        <v>1</v>
      </c>
      <c r="U5">
        <v>9</v>
      </c>
      <c r="V5">
        <f>R5*T5+S5*U5</f>
        <v>2754</v>
      </c>
      <c r="W5" s="19">
        <f>(V5/V$15)*100</f>
        <v>7.4404279461825249</v>
      </c>
      <c r="X5" s="20">
        <f>ABS(W5-10)</f>
        <v>2.5595720538174751</v>
      </c>
    </row>
    <row r="6" spans="1:24" x14ac:dyDescent="0.25">
      <c r="A6" t="s">
        <v>321</v>
      </c>
      <c r="B6">
        <v>922</v>
      </c>
      <c r="C6">
        <v>462</v>
      </c>
      <c r="D6">
        <v>460</v>
      </c>
      <c r="E6">
        <v>922</v>
      </c>
      <c r="F6">
        <v>462</v>
      </c>
      <c r="G6">
        <v>460</v>
      </c>
      <c r="I6" s="1"/>
      <c r="J6" s="1"/>
      <c r="K6" s="1"/>
      <c r="M6">
        <v>1</v>
      </c>
      <c r="N6" s="12">
        <v>170</v>
      </c>
      <c r="O6" s="12">
        <v>82</v>
      </c>
      <c r="P6" s="12">
        <v>88</v>
      </c>
      <c r="R6" s="16">
        <f>N$25+N$35+N$45+N$55</f>
        <v>356</v>
      </c>
      <c r="S6" s="16">
        <f xml:space="preserve"> N$35+N$45+N$55+N$65</f>
        <v>278</v>
      </c>
      <c r="T6">
        <v>2</v>
      </c>
      <c r="U6">
        <v>8</v>
      </c>
      <c r="V6">
        <f t="shared" ref="V6:V14" si="0">R6*T6+S6*U6</f>
        <v>2936</v>
      </c>
      <c r="W6" s="19">
        <f t="shared" ref="W6:W14" si="1">(V6/V$15)*100</f>
        <v>7.9321337872156477</v>
      </c>
      <c r="X6" s="20">
        <f t="shared" ref="X6:X14" si="2">ABS(W6-10)</f>
        <v>2.0678662127843523</v>
      </c>
    </row>
    <row r="7" spans="1:24" x14ac:dyDescent="0.25">
      <c r="A7" t="s">
        <v>261</v>
      </c>
      <c r="B7">
        <v>1078</v>
      </c>
      <c r="C7">
        <v>572</v>
      </c>
      <c r="D7">
        <v>506</v>
      </c>
      <c r="E7">
        <v>1078</v>
      </c>
      <c r="F7">
        <v>572</v>
      </c>
      <c r="G7">
        <v>506</v>
      </c>
      <c r="H7" s="2"/>
      <c r="I7" s="1"/>
      <c r="J7" s="1"/>
      <c r="K7" s="1"/>
      <c r="M7">
        <v>2</v>
      </c>
      <c r="N7" s="12">
        <v>208</v>
      </c>
      <c r="O7" s="12">
        <v>95</v>
      </c>
      <c r="P7" s="12">
        <v>113</v>
      </c>
      <c r="R7" s="16">
        <f>N$26+N$36+N$46+N$56</f>
        <v>302</v>
      </c>
      <c r="S7" s="16">
        <f xml:space="preserve"> N$36+N$46+N$56+N$66</f>
        <v>230</v>
      </c>
      <c r="T7">
        <v>3</v>
      </c>
      <c r="U7">
        <v>7</v>
      </c>
      <c r="V7">
        <f t="shared" si="0"/>
        <v>2516</v>
      </c>
      <c r="W7" s="19">
        <f t="shared" si="1"/>
        <v>6.7974280002161338</v>
      </c>
      <c r="X7" s="20">
        <f t="shared" si="2"/>
        <v>3.2025719997838662</v>
      </c>
    </row>
    <row r="8" spans="1:24" x14ac:dyDescent="0.25">
      <c r="A8" s="3" t="s">
        <v>104</v>
      </c>
      <c r="B8" s="3">
        <v>1066</v>
      </c>
      <c r="C8" s="3">
        <v>540</v>
      </c>
      <c r="D8" s="3">
        <v>526</v>
      </c>
      <c r="E8" s="4">
        <v>1066</v>
      </c>
      <c r="F8" s="4">
        <v>540</v>
      </c>
      <c r="G8" s="4">
        <v>526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164</v>
      </c>
      <c r="O8" s="12">
        <v>89</v>
      </c>
      <c r="P8" s="12">
        <v>75</v>
      </c>
      <c r="R8" s="16">
        <f>N$17+N$27+N$37+N$47</f>
        <v>478</v>
      </c>
      <c r="S8" s="16">
        <f xml:space="preserve"> N$27+ N$37+N$47+N$57</f>
        <v>304</v>
      </c>
      <c r="T8">
        <v>4</v>
      </c>
      <c r="U8">
        <v>6</v>
      </c>
      <c r="V8">
        <f t="shared" si="0"/>
        <v>3736</v>
      </c>
      <c r="W8" s="19">
        <f t="shared" si="1"/>
        <v>10.093478143405198</v>
      </c>
      <c r="X8" s="20">
        <f t="shared" si="2"/>
        <v>9.3478143405198111E-2</v>
      </c>
    </row>
    <row r="9" spans="1:24" x14ac:dyDescent="0.25">
      <c r="A9" s="3" t="s">
        <v>105</v>
      </c>
      <c r="B9" s="3">
        <v>780</v>
      </c>
      <c r="C9" s="3">
        <v>386</v>
      </c>
      <c r="D9" s="3">
        <v>394</v>
      </c>
      <c r="E9" s="4">
        <v>752</v>
      </c>
      <c r="F9" s="4">
        <v>380</v>
      </c>
      <c r="G9" s="4">
        <v>372</v>
      </c>
      <c r="H9" s="5"/>
      <c r="I9" s="6">
        <f t="shared" si="3"/>
        <v>96.410256410256409</v>
      </c>
      <c r="J9" s="6">
        <f t="shared" si="3"/>
        <v>98.445595854922274</v>
      </c>
      <c r="K9" s="6">
        <f t="shared" si="3"/>
        <v>94.416243654822338</v>
      </c>
      <c r="M9">
        <v>4</v>
      </c>
      <c r="N9" s="12">
        <v>192</v>
      </c>
      <c r="O9" s="12">
        <v>98</v>
      </c>
      <c r="P9" s="12">
        <v>94</v>
      </c>
      <c r="R9" s="16">
        <f>N$18+N$28+N$38+N$48</f>
        <v>491</v>
      </c>
      <c r="S9" s="16">
        <f xml:space="preserve"> N$28+N$38+N$48+N$58</f>
        <v>308</v>
      </c>
      <c r="T9">
        <v>5</v>
      </c>
      <c r="U9">
        <v>5</v>
      </c>
      <c r="V9">
        <f t="shared" si="0"/>
        <v>3995</v>
      </c>
      <c r="W9" s="19">
        <f t="shared" si="1"/>
        <v>10.793213378721566</v>
      </c>
      <c r="X9" s="20">
        <f t="shared" si="2"/>
        <v>0.79321337872156583</v>
      </c>
    </row>
    <row r="10" spans="1:24" x14ac:dyDescent="0.25">
      <c r="A10" s="3" t="s">
        <v>106</v>
      </c>
      <c r="B10" s="3">
        <v>535</v>
      </c>
      <c r="C10" s="3">
        <v>274</v>
      </c>
      <c r="D10" s="3">
        <v>261</v>
      </c>
      <c r="E10" s="4">
        <v>364</v>
      </c>
      <c r="F10" s="4">
        <v>212</v>
      </c>
      <c r="G10" s="4">
        <v>152</v>
      </c>
      <c r="H10" s="5"/>
      <c r="I10" s="6">
        <f t="shared" si="3"/>
        <v>68.037383177570092</v>
      </c>
      <c r="J10" s="6">
        <f t="shared" si="3"/>
        <v>77.372262773722639</v>
      </c>
      <c r="K10" s="6">
        <f t="shared" si="3"/>
        <v>58.237547892720308</v>
      </c>
      <c r="M10">
        <v>5</v>
      </c>
      <c r="N10" s="12">
        <v>207</v>
      </c>
      <c r="O10" s="12">
        <v>100</v>
      </c>
      <c r="P10" s="12">
        <v>107</v>
      </c>
      <c r="R10" s="16">
        <f>N$19+N$29+N$39+N$49</f>
        <v>527</v>
      </c>
      <c r="S10" s="16">
        <f xml:space="preserve"> N$29+N$39+N$49+N$59</f>
        <v>328</v>
      </c>
      <c r="T10">
        <v>6</v>
      </c>
      <c r="U10">
        <v>4</v>
      </c>
      <c r="V10">
        <f t="shared" si="0"/>
        <v>4474</v>
      </c>
      <c r="W10" s="19">
        <f t="shared" si="1"/>
        <v>12.087318311990058</v>
      </c>
      <c r="X10" s="20">
        <f t="shared" si="2"/>
        <v>2.0873183119900585</v>
      </c>
    </row>
    <row r="11" spans="1:24" x14ac:dyDescent="0.25">
      <c r="A11" s="3" t="s">
        <v>107</v>
      </c>
      <c r="B11" s="3">
        <v>524</v>
      </c>
      <c r="C11" s="3">
        <v>276</v>
      </c>
      <c r="D11" s="3">
        <v>248</v>
      </c>
      <c r="E11" s="4">
        <v>192</v>
      </c>
      <c r="F11" s="4">
        <v>113</v>
      </c>
      <c r="G11" s="4">
        <v>79</v>
      </c>
      <c r="H11" s="5"/>
      <c r="I11" s="6">
        <f t="shared" si="3"/>
        <v>36.641221374045799</v>
      </c>
      <c r="J11" s="6">
        <f t="shared" si="3"/>
        <v>40.942028985507243</v>
      </c>
      <c r="K11" s="6">
        <f t="shared" si="3"/>
        <v>31.85483870967742</v>
      </c>
      <c r="M11">
        <v>6</v>
      </c>
      <c r="N11" s="12">
        <v>200</v>
      </c>
      <c r="O11" s="12">
        <v>101</v>
      </c>
      <c r="P11" s="12">
        <v>99</v>
      </c>
      <c r="R11" s="16">
        <f>N$20+N$30+N$40+N$50</f>
        <v>479</v>
      </c>
      <c r="S11" s="16">
        <f xml:space="preserve"> N$30+N$40+N$50+N$60</f>
        <v>325</v>
      </c>
      <c r="T11">
        <v>7</v>
      </c>
      <c r="U11">
        <v>3</v>
      </c>
      <c r="V11">
        <f t="shared" si="0"/>
        <v>4328</v>
      </c>
      <c r="W11" s="19">
        <f t="shared" si="1"/>
        <v>11.692872966985465</v>
      </c>
      <c r="X11" s="20">
        <f t="shared" si="2"/>
        <v>1.6928729669854654</v>
      </c>
    </row>
    <row r="12" spans="1:24" x14ac:dyDescent="0.25">
      <c r="A12" s="3" t="s">
        <v>108</v>
      </c>
      <c r="B12" s="3">
        <v>483</v>
      </c>
      <c r="C12" s="3">
        <v>279</v>
      </c>
      <c r="D12" s="3">
        <v>204</v>
      </c>
      <c r="E12" s="4">
        <v>98</v>
      </c>
      <c r="F12" s="4">
        <v>58</v>
      </c>
      <c r="G12" s="4">
        <v>40</v>
      </c>
      <c r="H12" s="5"/>
      <c r="I12" s="6">
        <f t="shared" si="3"/>
        <v>20.289855072463769</v>
      </c>
      <c r="J12" s="6">
        <f t="shared" si="3"/>
        <v>20.788530465949819</v>
      </c>
      <c r="K12" s="6">
        <f t="shared" si="3"/>
        <v>19.607843137254903</v>
      </c>
      <c r="M12">
        <v>7</v>
      </c>
      <c r="N12" s="12">
        <v>233</v>
      </c>
      <c r="O12" s="12">
        <v>125</v>
      </c>
      <c r="P12" s="12">
        <v>108</v>
      </c>
      <c r="R12" s="16">
        <f>N$21+N$31+N$41+N$51</f>
        <v>441</v>
      </c>
      <c r="S12" s="16">
        <f xml:space="preserve"> N$31+N$41+N$51+N$61</f>
        <v>293</v>
      </c>
      <c r="T12">
        <v>8</v>
      </c>
      <c r="U12">
        <v>2</v>
      </c>
      <c r="V12">
        <f t="shared" si="0"/>
        <v>4114</v>
      </c>
      <c r="W12" s="19">
        <f t="shared" si="1"/>
        <v>11.114713351704761</v>
      </c>
      <c r="X12" s="20">
        <f t="shared" si="2"/>
        <v>1.1147133517047614</v>
      </c>
    </row>
    <row r="13" spans="1:24" x14ac:dyDescent="0.25">
      <c r="A13" s="3" t="s">
        <v>109</v>
      </c>
      <c r="B13" s="3">
        <v>471</v>
      </c>
      <c r="C13" s="3">
        <v>244</v>
      </c>
      <c r="D13" s="3">
        <v>227</v>
      </c>
      <c r="E13" s="4">
        <v>66</v>
      </c>
      <c r="F13" s="4">
        <v>24</v>
      </c>
      <c r="G13" s="4">
        <v>42</v>
      </c>
      <c r="H13" s="5"/>
      <c r="I13" s="6">
        <f t="shared" si="3"/>
        <v>14.012738853503185</v>
      </c>
      <c r="J13" s="6">
        <f t="shared" si="3"/>
        <v>9.8360655737704921</v>
      </c>
      <c r="K13" s="6">
        <f t="shared" si="3"/>
        <v>18.502202643171806</v>
      </c>
      <c r="M13">
        <v>8</v>
      </c>
      <c r="N13" s="12">
        <v>222</v>
      </c>
      <c r="O13" s="12">
        <v>123</v>
      </c>
      <c r="P13" s="12">
        <v>99</v>
      </c>
      <c r="R13" s="16">
        <f>N$22+N$32+N$42+N$52</f>
        <v>476</v>
      </c>
      <c r="S13" s="16">
        <f xml:space="preserve"> N$32+N$42+N$52+N$62</f>
        <v>327</v>
      </c>
      <c r="T13">
        <v>9</v>
      </c>
      <c r="U13">
        <v>1</v>
      </c>
      <c r="V13">
        <f t="shared" si="0"/>
        <v>4611</v>
      </c>
      <c r="W13" s="19">
        <f t="shared" si="1"/>
        <v>12.457448532987518</v>
      </c>
      <c r="X13" s="20">
        <f t="shared" si="2"/>
        <v>2.4574485329875184</v>
      </c>
    </row>
    <row r="14" spans="1:24" x14ac:dyDescent="0.25">
      <c r="A14" s="3" t="s">
        <v>110</v>
      </c>
      <c r="B14" s="3">
        <v>376</v>
      </c>
      <c r="C14" s="3">
        <v>198</v>
      </c>
      <c r="D14" s="3">
        <v>178</v>
      </c>
      <c r="E14" s="4">
        <v>37</v>
      </c>
      <c r="F14" s="4">
        <v>15</v>
      </c>
      <c r="G14" s="4">
        <v>22</v>
      </c>
      <c r="H14" s="5"/>
      <c r="I14" s="6">
        <f t="shared" si="3"/>
        <v>9.8404255319148941</v>
      </c>
      <c r="J14" s="6">
        <f t="shared" si="3"/>
        <v>7.5757575757575761</v>
      </c>
      <c r="K14" s="6">
        <f t="shared" si="3"/>
        <v>12.359550561797752</v>
      </c>
      <c r="M14">
        <v>9</v>
      </c>
      <c r="N14" s="12">
        <v>216</v>
      </c>
      <c r="O14" s="12">
        <v>123</v>
      </c>
      <c r="P14" s="12">
        <v>93</v>
      </c>
      <c r="R14" s="16">
        <f>N$23+N$33+N$43+N$53</f>
        <v>355</v>
      </c>
      <c r="S14" s="16">
        <f xml:space="preserve"> N$33+N$43+N$53+N$63</f>
        <v>279</v>
      </c>
      <c r="T14">
        <v>10</v>
      </c>
      <c r="U14">
        <v>0</v>
      </c>
      <c r="V14">
        <f t="shared" si="0"/>
        <v>3550</v>
      </c>
      <c r="W14" s="19">
        <f t="shared" si="1"/>
        <v>9.5909655805911278</v>
      </c>
      <c r="X14" s="20">
        <f t="shared" si="2"/>
        <v>0.4090344194088722</v>
      </c>
    </row>
    <row r="15" spans="1:24" x14ac:dyDescent="0.25">
      <c r="A15" s="3" t="s">
        <v>111</v>
      </c>
      <c r="B15" s="3">
        <v>318</v>
      </c>
      <c r="C15" s="3">
        <v>191</v>
      </c>
      <c r="D15" s="3">
        <v>127</v>
      </c>
      <c r="E15" s="4">
        <v>18</v>
      </c>
      <c r="F15" s="4">
        <v>9</v>
      </c>
      <c r="G15" s="4">
        <v>9</v>
      </c>
      <c r="H15" s="5"/>
      <c r="I15" s="6">
        <f t="shared" si="3"/>
        <v>5.6603773584905666</v>
      </c>
      <c r="J15" s="6">
        <f t="shared" si="3"/>
        <v>4.7120418848167542</v>
      </c>
      <c r="K15" s="6">
        <f t="shared" si="3"/>
        <v>7.0866141732283463</v>
      </c>
      <c r="M15">
        <v>10</v>
      </c>
      <c r="N15" s="12">
        <v>197</v>
      </c>
      <c r="O15" s="12">
        <v>88</v>
      </c>
      <c r="P15" s="12">
        <v>109</v>
      </c>
      <c r="R15" s="16"/>
      <c r="S15" s="16"/>
      <c r="V15">
        <f>SUM(V5:V14)</f>
        <v>37014</v>
      </c>
      <c r="W15">
        <f>SUM(W5:W14)</f>
        <v>100</v>
      </c>
      <c r="X15" s="20">
        <f>SUM(X5:X14)</f>
        <v>16.478089371589132</v>
      </c>
    </row>
    <row r="16" spans="1:24" x14ac:dyDescent="0.25">
      <c r="A16" t="s">
        <v>112</v>
      </c>
      <c r="B16">
        <v>204</v>
      </c>
      <c r="C16">
        <v>100</v>
      </c>
      <c r="D16">
        <v>104</v>
      </c>
      <c r="E16">
        <v>13</v>
      </c>
      <c r="F16">
        <v>2</v>
      </c>
      <c r="G16">
        <v>11</v>
      </c>
      <c r="H16" s="7"/>
      <c r="I16" s="6">
        <f>SUM(I8:I14)*5</f>
        <v>1726.1594020987709</v>
      </c>
      <c r="J16" s="6">
        <f>SUM(J8:J14)*5</f>
        <v>1774.80120614815</v>
      </c>
      <c r="K16" s="6">
        <f>SUM(K8:K14)*5</f>
        <v>1674.8911329972225</v>
      </c>
      <c r="M16">
        <v>11</v>
      </c>
      <c r="N16" s="12">
        <v>198</v>
      </c>
      <c r="O16" s="12">
        <v>105</v>
      </c>
      <c r="P16" s="12">
        <v>93</v>
      </c>
      <c r="R16" s="16"/>
      <c r="S16" s="16"/>
      <c r="X16" s="20">
        <f>X$15/2</f>
        <v>8.2390446857945658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216</v>
      </c>
      <c r="O17" s="12">
        <v>107</v>
      </c>
      <c r="P17" s="12">
        <v>109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3226.1594020987709</v>
      </c>
      <c r="J18" s="6">
        <f>J16+1500</f>
        <v>3274.80120614815</v>
      </c>
      <c r="K18" s="6">
        <f>K16+1500</f>
        <v>3174.8911329972225</v>
      </c>
      <c r="M18">
        <v>13</v>
      </c>
      <c r="N18" s="12">
        <v>219</v>
      </c>
      <c r="O18" s="12">
        <v>109</v>
      </c>
      <c r="P18" s="12">
        <v>110</v>
      </c>
      <c r="Q18" s="3"/>
      <c r="R18" s="15">
        <f>X33</f>
        <v>8.469569646040231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236</v>
      </c>
      <c r="O19" s="12">
        <v>131</v>
      </c>
      <c r="P19" s="12">
        <v>105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9.8404255319148941</v>
      </c>
      <c r="J20" s="6">
        <f t="shared" si="4"/>
        <v>7.5757575757575761</v>
      </c>
      <c r="K20" s="6">
        <f t="shared" si="4"/>
        <v>12.359550561797752</v>
      </c>
      <c r="M20">
        <v>15</v>
      </c>
      <c r="N20" s="12">
        <v>190</v>
      </c>
      <c r="O20" s="12">
        <v>91</v>
      </c>
      <c r="P20" s="12">
        <v>99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5.6603773584905666</v>
      </c>
      <c r="J21" s="6">
        <f t="shared" si="4"/>
        <v>4.7120418848167542</v>
      </c>
      <c r="K21" s="6">
        <f t="shared" si="4"/>
        <v>7.0866141732283463</v>
      </c>
      <c r="M21">
        <v>16</v>
      </c>
      <c r="N21" s="12">
        <v>185</v>
      </c>
      <c r="O21" s="12">
        <v>103</v>
      </c>
      <c r="P21" s="12">
        <v>82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7.7504014452027299</v>
      </c>
      <c r="J22" s="8">
        <f>(J20+J21)/2</f>
        <v>6.1438997302871652</v>
      </c>
      <c r="K22" s="8">
        <f>(K20+K21)/2</f>
        <v>9.7230823675130491</v>
      </c>
      <c r="M22">
        <v>17</v>
      </c>
      <c r="N22" s="12">
        <v>185</v>
      </c>
      <c r="O22" s="12">
        <v>90</v>
      </c>
      <c r="P22" s="12">
        <v>95</v>
      </c>
      <c r="R22" s="16">
        <f>O$24+O$34+O$44+O$54</f>
        <v>171</v>
      </c>
      <c r="S22" s="16">
        <f xml:space="preserve"> O$34+O$44+O$54+O$64</f>
        <v>136</v>
      </c>
      <c r="T22">
        <v>1</v>
      </c>
      <c r="U22">
        <v>9</v>
      </c>
      <c r="V22">
        <f>R22*T22+S22*U22</f>
        <v>1395</v>
      </c>
      <c r="W22" s="19">
        <f>(V22/V$32)*100</f>
        <v>7.1046600458365168</v>
      </c>
      <c r="X22" s="20">
        <f>ABS(W22-10)</f>
        <v>2.8953399541634832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108</v>
      </c>
      <c r="O23" s="12">
        <v>47</v>
      </c>
      <c r="P23" s="12">
        <v>61</v>
      </c>
      <c r="R23" s="16">
        <f>O$25+O$35+O$45+O$55</f>
        <v>196</v>
      </c>
      <c r="S23" s="16">
        <f xml:space="preserve"> O$35+O$45+O$55+O$65</f>
        <v>158</v>
      </c>
      <c r="T23">
        <v>2</v>
      </c>
      <c r="U23">
        <v>8</v>
      </c>
      <c r="V23">
        <f t="shared" ref="V23:V31" si="5">R23*T23+S23*U23</f>
        <v>1656</v>
      </c>
      <c r="W23" s="19">
        <f t="shared" ref="W23:W31" si="6">(V23/V$32)*100</f>
        <v>8.433919022154317</v>
      </c>
      <c r="X23" s="20">
        <f t="shared" ref="X23:X31" si="7">ABS(W23-10)</f>
        <v>1.566080977845683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387.52007226013649</v>
      </c>
      <c r="J24" s="8">
        <f>J22*50</f>
        <v>307.19498651435828</v>
      </c>
      <c r="K24" s="8">
        <f>K22*50</f>
        <v>486.15411837565244</v>
      </c>
      <c r="M24">
        <v>19</v>
      </c>
      <c r="N24" s="12">
        <v>112</v>
      </c>
      <c r="O24" s="12">
        <v>55</v>
      </c>
      <c r="P24" s="12">
        <v>57</v>
      </c>
      <c r="R24" s="16">
        <f>O$26+O$36+O$46+O$56</f>
        <v>147</v>
      </c>
      <c r="S24" s="16">
        <f xml:space="preserve"> O$36+O$46+O$56+O$66</f>
        <v>117</v>
      </c>
      <c r="T24">
        <v>3</v>
      </c>
      <c r="U24">
        <v>7</v>
      </c>
      <c r="V24">
        <f t="shared" si="5"/>
        <v>1260</v>
      </c>
      <c r="W24" s="19">
        <f t="shared" si="6"/>
        <v>6.4171122994652414</v>
      </c>
      <c r="X24" s="20">
        <f t="shared" si="7"/>
        <v>3.5828877005347586</v>
      </c>
    </row>
    <row r="25" spans="1:24" x14ac:dyDescent="0.25">
      <c r="I25" s="1"/>
      <c r="J25" s="1"/>
      <c r="K25" s="1"/>
      <c r="M25">
        <v>20</v>
      </c>
      <c r="N25" s="12">
        <v>111</v>
      </c>
      <c r="O25" s="12">
        <v>57</v>
      </c>
      <c r="P25" s="12">
        <v>54</v>
      </c>
      <c r="R25" s="16">
        <f>O$17+O$27+O$37+O$47</f>
        <v>250</v>
      </c>
      <c r="S25" s="16">
        <f xml:space="preserve"> O$27+ O$37+O$47+O$57</f>
        <v>167</v>
      </c>
      <c r="T25">
        <v>4</v>
      </c>
      <c r="U25">
        <v>6</v>
      </c>
      <c r="V25">
        <f t="shared" si="5"/>
        <v>2002</v>
      </c>
      <c r="W25" s="19">
        <f t="shared" si="6"/>
        <v>10.196078431372548</v>
      </c>
      <c r="X25" s="20">
        <f t="shared" si="7"/>
        <v>0.19607843137254832</v>
      </c>
    </row>
    <row r="26" spans="1:24" x14ac:dyDescent="0.25">
      <c r="H26" s="7" t="s">
        <v>30</v>
      </c>
      <c r="I26" s="1">
        <f>I18-I24</f>
        <v>2838.6393298386342</v>
      </c>
      <c r="J26" s="1">
        <f>J18-J24</f>
        <v>2967.6062196337916</v>
      </c>
      <c r="K26" s="1">
        <f>K18-K24</f>
        <v>2688.7370146215699</v>
      </c>
      <c r="M26">
        <v>21</v>
      </c>
      <c r="N26" s="12">
        <v>101</v>
      </c>
      <c r="O26" s="12">
        <v>46</v>
      </c>
      <c r="P26" s="12">
        <v>55</v>
      </c>
      <c r="R26" s="16">
        <f>O$18+O$28+O$38+O$48</f>
        <v>247</v>
      </c>
      <c r="S26" s="16">
        <f xml:space="preserve"> O$28+O$38+O$48+O$58</f>
        <v>154</v>
      </c>
      <c r="T26">
        <v>5</v>
      </c>
      <c r="U26">
        <v>5</v>
      </c>
      <c r="V26">
        <f t="shared" si="5"/>
        <v>2005</v>
      </c>
      <c r="W26" s="19">
        <f t="shared" si="6"/>
        <v>10.2113572701808</v>
      </c>
      <c r="X26" s="20">
        <f t="shared" si="7"/>
        <v>0.21135727018079997</v>
      </c>
    </row>
    <row r="27" spans="1:24" x14ac:dyDescent="0.25">
      <c r="I27" s="1"/>
      <c r="J27" s="1"/>
      <c r="K27" s="1"/>
      <c r="M27">
        <v>22</v>
      </c>
      <c r="N27" s="12">
        <v>103</v>
      </c>
      <c r="O27" s="12">
        <v>58</v>
      </c>
      <c r="P27" s="12">
        <v>45</v>
      </c>
      <c r="R27" s="16">
        <f>O$19+O$29+O$39+O$49</f>
        <v>297</v>
      </c>
      <c r="S27" s="16">
        <f xml:space="preserve"> O$29+O$39+O$49+O$59</f>
        <v>187</v>
      </c>
      <c r="T27">
        <v>6</v>
      </c>
      <c r="U27">
        <v>4</v>
      </c>
      <c r="V27">
        <f t="shared" si="5"/>
        <v>2530</v>
      </c>
      <c r="W27" s="19">
        <f t="shared" si="6"/>
        <v>12.885154061624648</v>
      </c>
      <c r="X27" s="20">
        <f t="shared" si="7"/>
        <v>2.8851540616246485</v>
      </c>
    </row>
    <row r="28" spans="1:24" x14ac:dyDescent="0.25">
      <c r="H28" s="7" t="s">
        <v>31</v>
      </c>
      <c r="I28" s="1">
        <f>100-I22</f>
        <v>92.249598554797274</v>
      </c>
      <c r="J28" s="1">
        <f>100-J22</f>
        <v>93.85610026971284</v>
      </c>
      <c r="K28" s="1">
        <f>100-K22</f>
        <v>90.276917632486956</v>
      </c>
      <c r="M28">
        <v>23</v>
      </c>
      <c r="N28" s="12">
        <v>102</v>
      </c>
      <c r="O28" s="12">
        <v>52</v>
      </c>
      <c r="P28" s="12">
        <v>50</v>
      </c>
      <c r="R28" s="16">
        <f>O$20+O$30+O$40+O$50</f>
        <v>253</v>
      </c>
      <c r="S28" s="16">
        <f xml:space="preserve"> O$30+O$40+O$50+O$60</f>
        <v>175</v>
      </c>
      <c r="T28">
        <v>7</v>
      </c>
      <c r="U28">
        <v>3</v>
      </c>
      <c r="V28">
        <f t="shared" si="5"/>
        <v>2296</v>
      </c>
      <c r="W28" s="19">
        <f t="shared" si="6"/>
        <v>11.693404634581105</v>
      </c>
      <c r="X28" s="20">
        <f t="shared" si="7"/>
        <v>1.6934046345811051</v>
      </c>
    </row>
    <row r="29" spans="1:24" x14ac:dyDescent="0.25">
      <c r="I29" s="1"/>
      <c r="J29" s="1"/>
      <c r="K29" s="1"/>
      <c r="M29">
        <v>24</v>
      </c>
      <c r="N29" s="12">
        <v>118</v>
      </c>
      <c r="O29" s="12">
        <v>61</v>
      </c>
      <c r="P29" s="12">
        <v>57</v>
      </c>
      <c r="R29" s="16">
        <f>O$21+O$31+O$41+O$51</f>
        <v>233</v>
      </c>
      <c r="S29" s="16">
        <f xml:space="preserve"> O$31+O$41+O$51+O$61</f>
        <v>147</v>
      </c>
      <c r="T29">
        <v>8</v>
      </c>
      <c r="U29">
        <v>2</v>
      </c>
      <c r="V29">
        <f t="shared" si="5"/>
        <v>2158</v>
      </c>
      <c r="W29" s="19">
        <f t="shared" si="6"/>
        <v>10.990578049401577</v>
      </c>
      <c r="X29" s="20">
        <f t="shared" si="7"/>
        <v>0.99057804940157723</v>
      </c>
    </row>
    <row r="30" spans="1:24" x14ac:dyDescent="0.25">
      <c r="C30" t="s">
        <v>32</v>
      </c>
      <c r="H30" s="9" t="s">
        <v>33</v>
      </c>
      <c r="I30" s="10">
        <f>I26/I28</f>
        <v>30.771291954755242</v>
      </c>
      <c r="J30" s="10">
        <f>J26/J28</f>
        <v>31.618682335040845</v>
      </c>
      <c r="K30" s="10">
        <f>K26/K28</f>
        <v>29.783216852477072</v>
      </c>
      <c r="M30">
        <v>25</v>
      </c>
      <c r="N30" s="12">
        <v>113</v>
      </c>
      <c r="O30" s="12">
        <v>58</v>
      </c>
      <c r="P30" s="12">
        <v>55</v>
      </c>
      <c r="R30" s="16">
        <f>O$22+O$32+O$42+O$52</f>
        <v>252</v>
      </c>
      <c r="S30" s="16">
        <f xml:space="preserve"> O$32+O$42+O$52+O$62</f>
        <v>185</v>
      </c>
      <c r="T30">
        <v>9</v>
      </c>
      <c r="U30">
        <v>1</v>
      </c>
      <c r="V30">
        <f t="shared" si="5"/>
        <v>2453</v>
      </c>
      <c r="W30" s="19">
        <f t="shared" si="6"/>
        <v>12.492997198879552</v>
      </c>
      <c r="X30" s="20">
        <f t="shared" si="7"/>
        <v>2.4929971988795518</v>
      </c>
    </row>
    <row r="31" spans="1:24" x14ac:dyDescent="0.25">
      <c r="M31">
        <v>26</v>
      </c>
      <c r="N31" s="12">
        <v>98</v>
      </c>
      <c r="O31" s="12">
        <v>53</v>
      </c>
      <c r="P31" s="12">
        <v>45</v>
      </c>
      <c r="R31" s="16">
        <f>O$23+O$33+O$43+O$53</f>
        <v>188</v>
      </c>
      <c r="S31" s="16">
        <f xml:space="preserve"> O$33+O$43+O$53+O$63</f>
        <v>154</v>
      </c>
      <c r="T31">
        <v>10</v>
      </c>
      <c r="U31">
        <v>0</v>
      </c>
      <c r="V31">
        <f t="shared" si="5"/>
        <v>1880</v>
      </c>
      <c r="W31" s="19">
        <f t="shared" si="6"/>
        <v>9.5747389865036912</v>
      </c>
      <c r="X31" s="20">
        <f t="shared" si="7"/>
        <v>0.42526101349630885</v>
      </c>
    </row>
    <row r="32" spans="1:24" x14ac:dyDescent="0.25">
      <c r="M32">
        <v>27</v>
      </c>
      <c r="N32" s="12">
        <v>118</v>
      </c>
      <c r="O32" s="12">
        <v>67</v>
      </c>
      <c r="P32" s="12">
        <v>51</v>
      </c>
      <c r="R32" s="16"/>
      <c r="S32" s="16"/>
      <c r="V32">
        <f>SUM(V22:V31)</f>
        <v>19635</v>
      </c>
      <c r="W32">
        <f>SUM(W22:W31)</f>
        <v>99.999999999999986</v>
      </c>
      <c r="X32" s="20">
        <f>SUM(X22:X31)</f>
        <v>16.939139292080462</v>
      </c>
    </row>
    <row r="33" spans="13:24" x14ac:dyDescent="0.25">
      <c r="M33">
        <v>28</v>
      </c>
      <c r="N33" s="12">
        <v>104</v>
      </c>
      <c r="O33" s="12">
        <v>54</v>
      </c>
      <c r="P33" s="12">
        <v>50</v>
      </c>
      <c r="R33" s="16"/>
      <c r="S33" s="16"/>
      <c r="X33" s="20">
        <f>X$32/2</f>
        <v>8.469569646040231</v>
      </c>
    </row>
    <row r="34" spans="13:24" x14ac:dyDescent="0.25">
      <c r="M34">
        <v>29</v>
      </c>
      <c r="N34" s="12">
        <v>91</v>
      </c>
      <c r="O34" s="12">
        <v>44</v>
      </c>
      <c r="P34" s="12">
        <v>47</v>
      </c>
      <c r="R34" s="16"/>
      <c r="S34" s="16"/>
    </row>
    <row r="35" spans="13:24" x14ac:dyDescent="0.25">
      <c r="M35">
        <v>30</v>
      </c>
      <c r="N35" s="12">
        <v>99</v>
      </c>
      <c r="O35" s="12">
        <v>60</v>
      </c>
      <c r="P35" s="12">
        <v>39</v>
      </c>
      <c r="Q35" s="3"/>
      <c r="R35" s="15">
        <f>X50</f>
        <v>8.0010357327809416</v>
      </c>
      <c r="S35" s="16"/>
    </row>
    <row r="36" spans="13:24" x14ac:dyDescent="0.25">
      <c r="M36">
        <v>31</v>
      </c>
      <c r="N36" s="12">
        <v>99</v>
      </c>
      <c r="O36" s="12">
        <v>55</v>
      </c>
      <c r="P36" s="12">
        <v>44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87</v>
      </c>
      <c r="O37" s="12">
        <v>49</v>
      </c>
      <c r="P37" s="12">
        <v>38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98</v>
      </c>
      <c r="O38" s="12">
        <v>52</v>
      </c>
      <c r="P38" s="12">
        <v>46</v>
      </c>
      <c r="R38" s="16"/>
      <c r="S38" s="16"/>
    </row>
    <row r="39" spans="13:24" x14ac:dyDescent="0.25">
      <c r="M39">
        <v>34</v>
      </c>
      <c r="N39" s="12">
        <v>100</v>
      </c>
      <c r="O39" s="12">
        <v>63</v>
      </c>
      <c r="P39" s="12">
        <v>37</v>
      </c>
      <c r="R39" s="16">
        <f>P$24+P$34+P$44+P$54</f>
        <v>171</v>
      </c>
      <c r="S39" s="16">
        <f xml:space="preserve"> P$34+P$44+P$54+P$64</f>
        <v>132</v>
      </c>
      <c r="T39">
        <v>1</v>
      </c>
      <c r="U39">
        <v>9</v>
      </c>
      <c r="V39">
        <f>R39*T39+S39*U39</f>
        <v>1359</v>
      </c>
      <c r="W39" s="19">
        <f>(V39/V$49)*100</f>
        <v>7.8197824961160025</v>
      </c>
      <c r="X39" s="20">
        <f>ABS(W39-10)</f>
        <v>2.1802175038839975</v>
      </c>
    </row>
    <row r="40" spans="13:24" x14ac:dyDescent="0.25">
      <c r="M40">
        <v>35</v>
      </c>
      <c r="N40" s="12">
        <v>91</v>
      </c>
      <c r="O40" s="12">
        <v>51</v>
      </c>
      <c r="P40" s="12">
        <v>40</v>
      </c>
      <c r="R40" s="16">
        <f>P$25+P$35+P$45+P$55</f>
        <v>160</v>
      </c>
      <c r="S40" s="16">
        <f xml:space="preserve"> P$35+P$45+P$55+P$65</f>
        <v>120</v>
      </c>
      <c r="T40">
        <v>2</v>
      </c>
      <c r="U40">
        <v>8</v>
      </c>
      <c r="V40">
        <f t="shared" ref="V40:V48" si="8">R40*T40+S40*U40</f>
        <v>1280</v>
      </c>
      <c r="W40" s="19">
        <f t="shared" ref="W40:W48" si="9">(V40/V$49)*100</f>
        <v>7.365210886702342</v>
      </c>
      <c r="X40" s="20">
        <f t="shared" ref="X40:X48" si="10">ABS(W40-10)</f>
        <v>2.634789113297658</v>
      </c>
    </row>
    <row r="41" spans="13:24" x14ac:dyDescent="0.25">
      <c r="M41">
        <v>36</v>
      </c>
      <c r="N41" s="12">
        <v>97</v>
      </c>
      <c r="O41" s="12">
        <v>44</v>
      </c>
      <c r="P41" s="12">
        <v>53</v>
      </c>
      <c r="R41" s="16">
        <f>P$26+P$36+P$46+P$56</f>
        <v>155</v>
      </c>
      <c r="S41" s="16">
        <f xml:space="preserve"> P$36+P$46+P$56+P$66</f>
        <v>113</v>
      </c>
      <c r="T41">
        <v>3</v>
      </c>
      <c r="U41">
        <v>7</v>
      </c>
      <c r="V41">
        <f t="shared" si="8"/>
        <v>1256</v>
      </c>
      <c r="W41" s="19">
        <f t="shared" si="9"/>
        <v>7.2271131825766739</v>
      </c>
      <c r="X41" s="20">
        <f t="shared" si="10"/>
        <v>2.7728868174233261</v>
      </c>
    </row>
    <row r="42" spans="13:24" x14ac:dyDescent="0.25">
      <c r="M42">
        <v>37</v>
      </c>
      <c r="N42" s="12">
        <v>104</v>
      </c>
      <c r="O42" s="12">
        <v>54</v>
      </c>
      <c r="P42" s="12">
        <v>50</v>
      </c>
      <c r="R42" s="16">
        <f>P$17+P$27+P$37+P$47</f>
        <v>228</v>
      </c>
      <c r="S42" s="16">
        <f xml:space="preserve"> P$27+ P$37+P$47+P$57</f>
        <v>137</v>
      </c>
      <c r="T42">
        <v>4</v>
      </c>
      <c r="U42">
        <v>6</v>
      </c>
      <c r="V42">
        <f t="shared" si="8"/>
        <v>1734</v>
      </c>
      <c r="W42" s="19">
        <f t="shared" si="9"/>
        <v>9.9775591230795779</v>
      </c>
      <c r="X42" s="20">
        <f t="shared" si="10"/>
        <v>2.244087692042207E-2</v>
      </c>
    </row>
    <row r="43" spans="13:24" x14ac:dyDescent="0.25">
      <c r="M43">
        <v>38</v>
      </c>
      <c r="N43" s="12">
        <v>83</v>
      </c>
      <c r="O43" s="12">
        <v>47</v>
      </c>
      <c r="P43" s="12">
        <v>36</v>
      </c>
      <c r="R43" s="16">
        <f>P$18+P$28+P$38+P$48</f>
        <v>244</v>
      </c>
      <c r="S43" s="16">
        <f xml:space="preserve"> P$28+P$38+P$48+P$58</f>
        <v>154</v>
      </c>
      <c r="T43">
        <v>5</v>
      </c>
      <c r="U43">
        <v>5</v>
      </c>
      <c r="V43">
        <f t="shared" si="8"/>
        <v>1990</v>
      </c>
      <c r="W43" s="19">
        <f t="shared" si="9"/>
        <v>11.450601300420047</v>
      </c>
      <c r="X43" s="20">
        <f t="shared" si="10"/>
        <v>1.4506013004200469</v>
      </c>
    </row>
    <row r="44" spans="13:24" x14ac:dyDescent="0.25">
      <c r="M44">
        <v>39</v>
      </c>
      <c r="N44" s="12">
        <v>96</v>
      </c>
      <c r="O44" s="12">
        <v>48</v>
      </c>
      <c r="P44" s="12">
        <v>48</v>
      </c>
      <c r="R44" s="16">
        <f>P$19+P$29+P$39+P$49</f>
        <v>230</v>
      </c>
      <c r="S44" s="16">
        <f xml:space="preserve"> P$29+P$39+P$49+P$59</f>
        <v>141</v>
      </c>
      <c r="T44">
        <v>6</v>
      </c>
      <c r="U44">
        <v>4</v>
      </c>
      <c r="V44">
        <f t="shared" si="8"/>
        <v>1944</v>
      </c>
      <c r="W44" s="19">
        <f t="shared" si="9"/>
        <v>11.185914034179181</v>
      </c>
      <c r="X44" s="20">
        <f t="shared" si="10"/>
        <v>1.1859140341791807</v>
      </c>
    </row>
    <row r="45" spans="13:24" x14ac:dyDescent="0.25">
      <c r="M45">
        <v>40</v>
      </c>
      <c r="N45" s="12">
        <v>91</v>
      </c>
      <c r="O45" s="12">
        <v>55</v>
      </c>
      <c r="P45" s="12">
        <v>36</v>
      </c>
      <c r="R45" s="16">
        <f>P$20+P$30+P$40+P$50</f>
        <v>226</v>
      </c>
      <c r="S45" s="16">
        <f xml:space="preserve"> P$30+P$40+P$50+P$60</f>
        <v>150</v>
      </c>
      <c r="T45">
        <v>7</v>
      </c>
      <c r="U45">
        <v>3</v>
      </c>
      <c r="V45">
        <f t="shared" si="8"/>
        <v>2032</v>
      </c>
      <c r="W45" s="19">
        <f t="shared" si="9"/>
        <v>11.692272282639967</v>
      </c>
      <c r="X45" s="20">
        <f t="shared" si="10"/>
        <v>1.6922722826399674</v>
      </c>
    </row>
    <row r="46" spans="13:24" x14ac:dyDescent="0.25">
      <c r="M46">
        <v>41</v>
      </c>
      <c r="N46" s="12">
        <v>68</v>
      </c>
      <c r="O46" s="12">
        <v>31</v>
      </c>
      <c r="P46" s="12">
        <v>37</v>
      </c>
      <c r="R46" s="16">
        <f>P$21+P$31+P$41+P$51</f>
        <v>208</v>
      </c>
      <c r="S46" s="16">
        <f xml:space="preserve"> P$31+P$41+P$51+P$61</f>
        <v>146</v>
      </c>
      <c r="T46">
        <v>8</v>
      </c>
      <c r="U46">
        <v>2</v>
      </c>
      <c r="V46">
        <f t="shared" si="8"/>
        <v>1956</v>
      </c>
      <c r="W46" s="19">
        <f t="shared" si="9"/>
        <v>11.254962886242016</v>
      </c>
      <c r="X46" s="20">
        <f t="shared" si="10"/>
        <v>1.2549628862420157</v>
      </c>
    </row>
    <row r="47" spans="13:24" x14ac:dyDescent="0.25">
      <c r="M47">
        <v>42</v>
      </c>
      <c r="N47" s="12">
        <v>72</v>
      </c>
      <c r="O47" s="12">
        <v>36</v>
      </c>
      <c r="P47" s="12">
        <v>36</v>
      </c>
      <c r="R47" s="16">
        <f>P$22+P$32+P$42+P$52</f>
        <v>224</v>
      </c>
      <c r="S47" s="16">
        <f xml:space="preserve"> P$32+P$42+P$52+P$62</f>
        <v>142</v>
      </c>
      <c r="T47">
        <v>9</v>
      </c>
      <c r="U47">
        <v>1</v>
      </c>
      <c r="V47">
        <f t="shared" si="8"/>
        <v>2158</v>
      </c>
      <c r="W47" s="19">
        <f t="shared" si="9"/>
        <v>12.417285229299729</v>
      </c>
      <c r="X47" s="20">
        <f t="shared" si="10"/>
        <v>2.4172852292997291</v>
      </c>
    </row>
    <row r="48" spans="13:24" x14ac:dyDescent="0.25">
      <c r="M48">
        <v>43</v>
      </c>
      <c r="N48" s="12">
        <v>72</v>
      </c>
      <c r="O48" s="12">
        <v>34</v>
      </c>
      <c r="P48" s="12">
        <v>38</v>
      </c>
      <c r="R48" s="16">
        <f>P$23+P$33+P$43+P$53</f>
        <v>167</v>
      </c>
      <c r="S48" s="16">
        <f xml:space="preserve"> P$33+P$43+P$53+P$63</f>
        <v>125</v>
      </c>
      <c r="T48">
        <v>10</v>
      </c>
      <c r="U48">
        <v>0</v>
      </c>
      <c r="V48">
        <f t="shared" si="8"/>
        <v>1670</v>
      </c>
      <c r="W48" s="19">
        <f t="shared" si="9"/>
        <v>9.6092985787444611</v>
      </c>
      <c r="X48" s="20">
        <f t="shared" si="10"/>
        <v>0.39070142125553886</v>
      </c>
    </row>
    <row r="49" spans="13:24" x14ac:dyDescent="0.25">
      <c r="M49">
        <v>44</v>
      </c>
      <c r="N49" s="12">
        <v>73</v>
      </c>
      <c r="O49" s="12">
        <v>42</v>
      </c>
      <c r="P49" s="12">
        <v>31</v>
      </c>
      <c r="R49" s="16"/>
      <c r="S49" s="16"/>
      <c r="V49">
        <f>SUM(V39:V48)</f>
        <v>17379</v>
      </c>
      <c r="W49">
        <f>SUM(W39:W48)</f>
        <v>99.999999999999986</v>
      </c>
      <c r="X49" s="20">
        <f>SUM(X39:X48)</f>
        <v>16.002071465561883</v>
      </c>
    </row>
    <row r="50" spans="13:24" x14ac:dyDescent="0.25">
      <c r="M50">
        <v>45</v>
      </c>
      <c r="N50" s="12">
        <v>85</v>
      </c>
      <c r="O50" s="12">
        <v>53</v>
      </c>
      <c r="P50" s="12">
        <v>32</v>
      </c>
      <c r="R50" s="16"/>
      <c r="S50" s="16"/>
      <c r="X50" s="20">
        <f>X$49/2</f>
        <v>8.0010357327809416</v>
      </c>
    </row>
    <row r="51" spans="13:24" x14ac:dyDescent="0.25">
      <c r="M51">
        <v>46</v>
      </c>
      <c r="N51" s="12">
        <v>61</v>
      </c>
      <c r="O51" s="12">
        <v>33</v>
      </c>
      <c r="P51" s="12">
        <v>28</v>
      </c>
      <c r="R51" s="16"/>
      <c r="S51" s="16"/>
    </row>
    <row r="52" spans="13:24" x14ac:dyDescent="0.25">
      <c r="M52">
        <v>47</v>
      </c>
      <c r="N52" s="12">
        <v>69</v>
      </c>
      <c r="O52" s="12">
        <v>41</v>
      </c>
      <c r="P52" s="12">
        <v>28</v>
      </c>
      <c r="R52" s="16"/>
      <c r="S52" s="16"/>
    </row>
    <row r="53" spans="13:24" x14ac:dyDescent="0.25">
      <c r="M53">
        <v>48</v>
      </c>
      <c r="N53" s="12">
        <v>60</v>
      </c>
      <c r="O53" s="12">
        <v>40</v>
      </c>
      <c r="P53" s="12">
        <v>20</v>
      </c>
      <c r="R53" s="16"/>
      <c r="S53" s="16"/>
    </row>
    <row r="54" spans="13:24" x14ac:dyDescent="0.25">
      <c r="M54">
        <v>49</v>
      </c>
      <c r="N54" s="12">
        <v>43</v>
      </c>
      <c r="O54" s="12">
        <v>24</v>
      </c>
      <c r="P54" s="12">
        <v>19</v>
      </c>
      <c r="R54" s="16"/>
      <c r="S54" s="16"/>
    </row>
    <row r="55" spans="13:24" x14ac:dyDescent="0.25">
      <c r="M55">
        <v>50</v>
      </c>
      <c r="N55" s="12">
        <v>55</v>
      </c>
      <c r="O55" s="12">
        <v>24</v>
      </c>
      <c r="P55" s="12">
        <v>31</v>
      </c>
      <c r="R55" s="16"/>
      <c r="S55" s="16"/>
    </row>
    <row r="56" spans="13:24" x14ac:dyDescent="0.25">
      <c r="M56">
        <v>51</v>
      </c>
      <c r="N56" s="12">
        <v>34</v>
      </c>
      <c r="O56" s="12">
        <v>15</v>
      </c>
      <c r="P56" s="12">
        <v>19</v>
      </c>
      <c r="R56" s="16"/>
      <c r="S56" s="16"/>
    </row>
    <row r="57" spans="13:24" x14ac:dyDescent="0.25">
      <c r="M57">
        <v>52</v>
      </c>
      <c r="N57" s="12">
        <v>42</v>
      </c>
      <c r="O57" s="12">
        <v>24</v>
      </c>
      <c r="P57" s="12">
        <v>18</v>
      </c>
      <c r="R57" s="16"/>
      <c r="S57" s="16"/>
    </row>
    <row r="58" spans="13:24" x14ac:dyDescent="0.25">
      <c r="M58">
        <v>53</v>
      </c>
      <c r="N58" s="12">
        <v>36</v>
      </c>
      <c r="O58" s="12">
        <v>16</v>
      </c>
      <c r="P58" s="12">
        <v>20</v>
      </c>
      <c r="R58" s="16"/>
      <c r="S58" s="16"/>
    </row>
    <row r="59" spans="13:24" x14ac:dyDescent="0.25">
      <c r="M59">
        <v>54</v>
      </c>
      <c r="N59" s="12">
        <v>37</v>
      </c>
      <c r="O59" s="12">
        <v>21</v>
      </c>
      <c r="P59" s="12">
        <v>16</v>
      </c>
      <c r="R59" s="16"/>
      <c r="S59" s="16"/>
    </row>
    <row r="60" spans="13:24" x14ac:dyDescent="0.25">
      <c r="M60">
        <v>55</v>
      </c>
      <c r="N60" s="12">
        <v>36</v>
      </c>
      <c r="O60" s="12">
        <v>13</v>
      </c>
      <c r="P60" s="12">
        <v>23</v>
      </c>
      <c r="R60" s="16"/>
      <c r="S60" s="16"/>
    </row>
    <row r="61" spans="13:24" x14ac:dyDescent="0.25">
      <c r="M61">
        <v>56</v>
      </c>
      <c r="N61" s="12">
        <v>37</v>
      </c>
      <c r="O61" s="12">
        <v>17</v>
      </c>
      <c r="P61" s="12">
        <v>20</v>
      </c>
      <c r="R61" s="16"/>
      <c r="S61" s="16"/>
    </row>
    <row r="62" spans="13:24" x14ac:dyDescent="0.25">
      <c r="M62">
        <v>57</v>
      </c>
      <c r="N62" s="12">
        <v>36</v>
      </c>
      <c r="O62" s="12">
        <v>23</v>
      </c>
      <c r="P62" s="12">
        <v>13</v>
      </c>
      <c r="R62" s="16"/>
      <c r="S62" s="16"/>
    </row>
    <row r="63" spans="13:24" x14ac:dyDescent="0.25">
      <c r="M63">
        <v>58</v>
      </c>
      <c r="N63" s="12">
        <v>32</v>
      </c>
      <c r="O63" s="12">
        <v>13</v>
      </c>
      <c r="P63" s="12">
        <v>19</v>
      </c>
      <c r="R63" s="16"/>
      <c r="S63" s="16"/>
    </row>
    <row r="64" spans="13:24" x14ac:dyDescent="0.25">
      <c r="M64">
        <v>59</v>
      </c>
      <c r="N64" s="12">
        <v>38</v>
      </c>
      <c r="O64" s="12">
        <v>20</v>
      </c>
      <c r="P64" s="12">
        <v>18</v>
      </c>
      <c r="R64" s="16"/>
      <c r="S64" s="16"/>
    </row>
    <row r="65" spans="13:19" x14ac:dyDescent="0.25">
      <c r="M65">
        <v>60</v>
      </c>
      <c r="N65" s="12">
        <v>33</v>
      </c>
      <c r="O65" s="12">
        <v>19</v>
      </c>
      <c r="P65" s="12">
        <v>14</v>
      </c>
      <c r="R65" s="16"/>
      <c r="S65" s="16"/>
    </row>
    <row r="66" spans="13:19" x14ac:dyDescent="0.25">
      <c r="M66">
        <v>61</v>
      </c>
      <c r="N66" s="12">
        <v>29</v>
      </c>
      <c r="O66" s="12">
        <v>16</v>
      </c>
      <c r="P66" s="12">
        <v>13</v>
      </c>
      <c r="R66" s="16"/>
      <c r="S66" s="16"/>
    </row>
    <row r="67" spans="13:19" x14ac:dyDescent="0.25">
      <c r="M67">
        <v>62</v>
      </c>
      <c r="N67" s="12">
        <v>30</v>
      </c>
      <c r="O67" s="12">
        <v>19</v>
      </c>
      <c r="P67" s="12">
        <v>11</v>
      </c>
      <c r="R67" s="16"/>
      <c r="S67" s="16"/>
    </row>
    <row r="68" spans="13:19" x14ac:dyDescent="0.25">
      <c r="M68">
        <v>63</v>
      </c>
      <c r="N68" s="12">
        <v>19</v>
      </c>
      <c r="O68" s="12">
        <v>8</v>
      </c>
      <c r="P68" s="12">
        <v>11</v>
      </c>
      <c r="R68" s="16"/>
      <c r="S68" s="16"/>
    </row>
    <row r="69" spans="13:19" x14ac:dyDescent="0.25">
      <c r="M69">
        <v>64</v>
      </c>
      <c r="N69" s="12">
        <v>38</v>
      </c>
      <c r="O69" s="12">
        <v>21</v>
      </c>
      <c r="P69" s="12">
        <v>17</v>
      </c>
      <c r="R69" s="16"/>
      <c r="S69" s="16"/>
    </row>
    <row r="70" spans="13:19" x14ac:dyDescent="0.25">
      <c r="M70">
        <v>65</v>
      </c>
      <c r="N70" s="12">
        <v>19</v>
      </c>
      <c r="O70" s="12">
        <v>11</v>
      </c>
      <c r="P70" s="12">
        <v>8</v>
      </c>
      <c r="R70" s="16"/>
      <c r="S70" s="16"/>
    </row>
    <row r="71" spans="13:19" x14ac:dyDescent="0.25">
      <c r="M71">
        <v>66</v>
      </c>
      <c r="N71" s="12">
        <v>19</v>
      </c>
      <c r="O71" s="12">
        <v>5</v>
      </c>
      <c r="P71" s="12">
        <v>14</v>
      </c>
      <c r="R71" s="16"/>
      <c r="S71" s="16"/>
    </row>
    <row r="72" spans="13:19" x14ac:dyDescent="0.25">
      <c r="M72">
        <v>67</v>
      </c>
      <c r="N72" s="12">
        <v>18</v>
      </c>
      <c r="O72" s="12">
        <v>10</v>
      </c>
      <c r="P72" s="12">
        <v>8</v>
      </c>
      <c r="R72" s="16"/>
      <c r="S72" s="16"/>
    </row>
    <row r="73" spans="13:19" x14ac:dyDescent="0.25">
      <c r="M73">
        <v>68</v>
      </c>
      <c r="N73" s="12">
        <v>9</v>
      </c>
      <c r="O73" s="12">
        <v>2</v>
      </c>
      <c r="P73" s="12">
        <v>7</v>
      </c>
      <c r="R73" s="16"/>
      <c r="S73" s="16"/>
    </row>
    <row r="74" spans="13:19" x14ac:dyDescent="0.25">
      <c r="M74" s="18">
        <v>69</v>
      </c>
      <c r="N74" s="12">
        <v>14</v>
      </c>
      <c r="O74" s="12">
        <v>11</v>
      </c>
      <c r="P74" s="12">
        <v>3</v>
      </c>
      <c r="R74" s="16"/>
      <c r="S74" s="16"/>
    </row>
    <row r="75" spans="13:19" x14ac:dyDescent="0.25">
      <c r="M75">
        <v>70</v>
      </c>
      <c r="N75" s="12">
        <v>11</v>
      </c>
      <c r="O75" s="12">
        <v>7</v>
      </c>
      <c r="P75" s="12">
        <v>4</v>
      </c>
      <c r="R75" s="16"/>
      <c r="S75" s="16"/>
    </row>
    <row r="76" spans="13:19" x14ac:dyDescent="0.25">
      <c r="M76">
        <v>71</v>
      </c>
      <c r="N76" s="12">
        <v>17</v>
      </c>
      <c r="O76" s="12">
        <v>9</v>
      </c>
      <c r="P76" s="12">
        <v>8</v>
      </c>
      <c r="R76" s="16"/>
      <c r="S76" s="16"/>
    </row>
    <row r="77" spans="13:19" x14ac:dyDescent="0.25">
      <c r="M77">
        <v>72</v>
      </c>
      <c r="N77" s="12">
        <v>22</v>
      </c>
      <c r="O77" s="12">
        <v>12</v>
      </c>
      <c r="P77" s="12">
        <v>10</v>
      </c>
      <c r="R77" s="16"/>
      <c r="S77" s="16"/>
    </row>
    <row r="78" spans="13:19" x14ac:dyDescent="0.25">
      <c r="M78">
        <v>73</v>
      </c>
      <c r="N78" s="12">
        <v>9</v>
      </c>
      <c r="O78" s="12">
        <v>5</v>
      </c>
      <c r="P78" s="12">
        <v>4</v>
      </c>
      <c r="R78" s="16"/>
      <c r="S78" s="16"/>
    </row>
    <row r="79" spans="13:19" x14ac:dyDescent="0.25">
      <c r="M79">
        <v>74</v>
      </c>
      <c r="N79" s="12">
        <v>16</v>
      </c>
      <c r="O79" s="12">
        <v>6</v>
      </c>
      <c r="P79" s="12">
        <v>10</v>
      </c>
      <c r="R79" s="16"/>
      <c r="S79" s="16"/>
    </row>
    <row r="80" spans="13:19" x14ac:dyDescent="0.25">
      <c r="M80">
        <v>75</v>
      </c>
      <c r="N80" s="12">
        <v>14</v>
      </c>
      <c r="O80" s="12">
        <v>8</v>
      </c>
      <c r="P80" s="12">
        <v>6</v>
      </c>
      <c r="R80" s="16"/>
      <c r="S80" s="16"/>
    </row>
    <row r="81" spans="13:19" x14ac:dyDescent="0.25">
      <c r="M81">
        <v>76</v>
      </c>
      <c r="N81" s="12">
        <v>8</v>
      </c>
      <c r="O81" s="12">
        <v>3</v>
      </c>
      <c r="P81" s="12">
        <v>5</v>
      </c>
      <c r="R81" s="16"/>
      <c r="S81" s="16"/>
    </row>
    <row r="82" spans="13:19" x14ac:dyDescent="0.25">
      <c r="M82">
        <v>77</v>
      </c>
      <c r="N82" s="12">
        <v>9</v>
      </c>
      <c r="O82" s="12">
        <v>4</v>
      </c>
      <c r="P82" s="12">
        <v>5</v>
      </c>
      <c r="R82" s="16"/>
      <c r="S82" s="16"/>
    </row>
    <row r="83" spans="13:19" x14ac:dyDescent="0.25">
      <c r="M83">
        <v>78</v>
      </c>
      <c r="N83" s="12">
        <v>5</v>
      </c>
      <c r="O83" s="12">
        <v>2</v>
      </c>
      <c r="P83" s="12">
        <v>3</v>
      </c>
      <c r="R83" s="16"/>
      <c r="S83" s="16"/>
    </row>
    <row r="84" spans="13:19" x14ac:dyDescent="0.25">
      <c r="M84">
        <v>79</v>
      </c>
      <c r="N84" s="12">
        <v>6</v>
      </c>
      <c r="O84" s="12">
        <v>5</v>
      </c>
      <c r="P84" s="12">
        <v>1</v>
      </c>
      <c r="R84" s="16"/>
      <c r="S84" s="16"/>
    </row>
    <row r="85" spans="13:19" x14ac:dyDescent="0.25">
      <c r="M85">
        <v>80</v>
      </c>
      <c r="N85" s="12">
        <v>8</v>
      </c>
      <c r="O85" s="12">
        <v>4</v>
      </c>
      <c r="P85" s="12">
        <v>4</v>
      </c>
      <c r="R85" s="16"/>
      <c r="S85" s="16"/>
    </row>
    <row r="86" spans="13:19" x14ac:dyDescent="0.25">
      <c r="M86">
        <v>81</v>
      </c>
      <c r="N86" s="12">
        <v>4</v>
      </c>
      <c r="O86" s="12">
        <v>0</v>
      </c>
      <c r="P86" s="12">
        <v>4</v>
      </c>
      <c r="R86" s="16"/>
      <c r="S86" s="16"/>
    </row>
    <row r="87" spans="13:19" x14ac:dyDescent="0.25">
      <c r="M87">
        <v>82</v>
      </c>
      <c r="N87" s="12">
        <v>5</v>
      </c>
      <c r="O87" s="12">
        <v>2</v>
      </c>
      <c r="P87" s="12">
        <v>3</v>
      </c>
      <c r="R87" s="16"/>
      <c r="S87" s="16"/>
    </row>
    <row r="88" spans="13:19" x14ac:dyDescent="0.25">
      <c r="M88">
        <v>83</v>
      </c>
      <c r="N88" s="12">
        <v>2</v>
      </c>
      <c r="O88" s="12">
        <v>1</v>
      </c>
      <c r="P88" s="12">
        <v>1</v>
      </c>
      <c r="R88" s="16"/>
      <c r="S88" s="16"/>
    </row>
    <row r="89" spans="13:19" x14ac:dyDescent="0.25">
      <c r="M89">
        <v>84</v>
      </c>
      <c r="N89" s="12">
        <v>4</v>
      </c>
      <c r="O89" s="12">
        <v>4</v>
      </c>
      <c r="P89" s="12">
        <v>0</v>
      </c>
      <c r="R89" s="16"/>
      <c r="S89" s="16"/>
    </row>
    <row r="90" spans="13:19" x14ac:dyDescent="0.25">
      <c r="M90">
        <v>85</v>
      </c>
      <c r="N90" s="12">
        <v>3</v>
      </c>
      <c r="O90" s="12">
        <v>0</v>
      </c>
      <c r="P90" s="12">
        <v>3</v>
      </c>
      <c r="R90" s="16"/>
      <c r="S90" s="16"/>
    </row>
    <row r="91" spans="13:19" x14ac:dyDescent="0.25">
      <c r="M91">
        <v>86</v>
      </c>
      <c r="N91" s="12">
        <v>1</v>
      </c>
      <c r="O91" s="12">
        <v>0</v>
      </c>
      <c r="P91" s="12">
        <v>1</v>
      </c>
      <c r="R91" s="16"/>
      <c r="S91" s="16"/>
    </row>
    <row r="92" spans="13:19" x14ac:dyDescent="0.25">
      <c r="M92">
        <v>87</v>
      </c>
      <c r="N92" s="12">
        <v>2</v>
      </c>
      <c r="O92" s="12">
        <v>1</v>
      </c>
      <c r="P92" s="12">
        <v>1</v>
      </c>
      <c r="R92" s="16"/>
      <c r="S92" s="16"/>
    </row>
    <row r="93" spans="13:19" x14ac:dyDescent="0.25">
      <c r="M93">
        <v>88</v>
      </c>
      <c r="N93" s="12">
        <v>2</v>
      </c>
      <c r="O93" s="12">
        <v>1</v>
      </c>
      <c r="P93" s="12">
        <v>1</v>
      </c>
      <c r="R93" s="16"/>
      <c r="S93" s="16"/>
    </row>
    <row r="94" spans="13:19" x14ac:dyDescent="0.25">
      <c r="M94">
        <v>89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>
        <v>90</v>
      </c>
      <c r="N95" s="12">
        <v>1</v>
      </c>
      <c r="O95" s="12">
        <v>0</v>
      </c>
      <c r="P95" s="12">
        <v>1</v>
      </c>
      <c r="R95" s="16"/>
      <c r="S95" s="16"/>
    </row>
    <row r="96" spans="13:19" x14ac:dyDescent="0.25">
      <c r="M96">
        <v>91</v>
      </c>
      <c r="N96" s="12">
        <v>2</v>
      </c>
      <c r="O96" s="12">
        <v>1</v>
      </c>
      <c r="P96" s="12">
        <v>1</v>
      </c>
      <c r="R96" s="16"/>
      <c r="S96" s="16"/>
    </row>
    <row r="97" spans="13:19" x14ac:dyDescent="0.25">
      <c r="M97">
        <v>92</v>
      </c>
      <c r="N97" s="12">
        <v>1</v>
      </c>
      <c r="O97" s="12">
        <v>1</v>
      </c>
      <c r="P97" s="12">
        <v>0</v>
      </c>
      <c r="R97" s="16"/>
      <c r="S97" s="16"/>
    </row>
    <row r="98" spans="13:19" x14ac:dyDescent="0.25">
      <c r="M98">
        <v>93</v>
      </c>
      <c r="N98" s="12">
        <v>1</v>
      </c>
      <c r="O98" s="12">
        <v>0</v>
      </c>
      <c r="P98" s="12">
        <v>1</v>
      </c>
      <c r="R98" s="16"/>
      <c r="S98" s="16"/>
    </row>
    <row r="99" spans="13:19" x14ac:dyDescent="0.25">
      <c r="M99">
        <v>94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95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96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>
        <v>97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>
        <v>98</v>
      </c>
      <c r="N103">
        <v>0</v>
      </c>
      <c r="O103">
        <v>0</v>
      </c>
      <c r="P103">
        <v>0</v>
      </c>
    </row>
    <row r="104" spans="13:19" x14ac:dyDescent="0.25">
      <c r="M104" t="s">
        <v>276</v>
      </c>
      <c r="N104">
        <v>0</v>
      </c>
      <c r="O104">
        <v>0</v>
      </c>
      <c r="P104">
        <v>0</v>
      </c>
    </row>
    <row r="105" spans="13:19" x14ac:dyDescent="0.25">
      <c r="M105" t="s">
        <v>315</v>
      </c>
      <c r="N105">
        <v>0</v>
      </c>
      <c r="O105">
        <v>0</v>
      </c>
      <c r="P105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/>
  </sheetViews>
  <sheetFormatPr defaultRowHeight="13.2" x14ac:dyDescent="0.25"/>
  <cols>
    <col min="1" max="1" width="13" customWidth="1"/>
    <col min="2" max="7" width="7.44140625" customWidth="1"/>
    <col min="8" max="8" width="5.109375" customWidth="1"/>
    <col min="9" max="11" width="8.44140625" customWidth="1"/>
  </cols>
  <sheetData>
    <row r="1" spans="1:24" x14ac:dyDescent="0.25">
      <c r="A1" t="s">
        <v>342</v>
      </c>
      <c r="I1" s="1"/>
      <c r="J1" s="1"/>
      <c r="K1" s="1"/>
      <c r="M1" t="s">
        <v>340</v>
      </c>
      <c r="N1" s="12"/>
      <c r="O1" s="12"/>
      <c r="P1" s="12"/>
      <c r="Q1" s="14" t="s">
        <v>1</v>
      </c>
      <c r="R1" s="15">
        <f>X16</f>
        <v>7.3251885631498563</v>
      </c>
      <c r="S1" s="21" t="s">
        <v>125</v>
      </c>
      <c r="T1" s="22"/>
      <c r="U1" s="22"/>
    </row>
    <row r="2" spans="1:24" x14ac:dyDescent="0.25">
      <c r="A2" t="s">
        <v>343</v>
      </c>
      <c r="B2" t="s">
        <v>1</v>
      </c>
      <c r="E2" t="s">
        <v>2</v>
      </c>
      <c r="I2" s="1"/>
      <c r="J2" s="1"/>
      <c r="K2" s="1"/>
      <c r="M2" t="s">
        <v>284</v>
      </c>
      <c r="N2" s="12" t="s">
        <v>341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341</v>
      </c>
      <c r="I4" s="1"/>
      <c r="J4" s="1"/>
      <c r="K4" s="1"/>
      <c r="M4" s="18" t="s">
        <v>36</v>
      </c>
      <c r="N4" s="12">
        <v>202176</v>
      </c>
      <c r="O4" s="12">
        <v>102479</v>
      </c>
      <c r="P4" s="12">
        <v>99697</v>
      </c>
      <c r="R4" s="16"/>
      <c r="S4" s="16"/>
    </row>
    <row r="5" spans="1:24" x14ac:dyDescent="0.25">
      <c r="A5" t="s">
        <v>36</v>
      </c>
      <c r="B5">
        <v>202176</v>
      </c>
      <c r="C5">
        <v>102479</v>
      </c>
      <c r="D5">
        <v>99697</v>
      </c>
      <c r="E5">
        <v>127151</v>
      </c>
      <c r="F5">
        <v>67888</v>
      </c>
      <c r="G5">
        <v>59263</v>
      </c>
      <c r="I5" s="1"/>
      <c r="J5" s="1"/>
      <c r="K5" s="1"/>
      <c r="M5" t="s">
        <v>164</v>
      </c>
      <c r="N5" s="12">
        <v>7596</v>
      </c>
      <c r="O5" s="12">
        <v>3916</v>
      </c>
      <c r="P5" s="12">
        <v>3680</v>
      </c>
      <c r="R5" s="16">
        <f>N$24+N$34+N$44+N$54</f>
        <v>9874</v>
      </c>
      <c r="S5" s="16">
        <f xml:space="preserve"> N$34+N$44+N$54+N$64</f>
        <v>6703</v>
      </c>
      <c r="T5">
        <v>1</v>
      </c>
      <c r="U5">
        <v>9</v>
      </c>
      <c r="V5">
        <f>R5*T5+S5*U5</f>
        <v>70201</v>
      </c>
      <c r="W5" s="19">
        <f>(V5/V$15)*100</f>
        <v>7.434609201415733</v>
      </c>
      <c r="X5" s="20">
        <f>ABS(W5-10)</f>
        <v>2.565390798584267</v>
      </c>
    </row>
    <row r="6" spans="1:24" x14ac:dyDescent="0.25">
      <c r="A6" t="s">
        <v>37</v>
      </c>
      <c r="B6">
        <v>35363</v>
      </c>
      <c r="C6">
        <v>18100</v>
      </c>
      <c r="D6">
        <v>17263</v>
      </c>
      <c r="E6">
        <v>35363</v>
      </c>
      <c r="F6">
        <v>18100</v>
      </c>
      <c r="G6">
        <v>17263</v>
      </c>
      <c r="I6" s="1"/>
      <c r="J6" s="1"/>
      <c r="K6" s="1"/>
      <c r="M6">
        <v>1</v>
      </c>
      <c r="N6" s="12">
        <v>6811</v>
      </c>
      <c r="O6" s="12">
        <v>3469</v>
      </c>
      <c r="P6" s="12">
        <v>3342</v>
      </c>
      <c r="R6" s="16">
        <f>N$25+N$35+N$45+N$55</f>
        <v>10334</v>
      </c>
      <c r="S6" s="16">
        <f xml:space="preserve"> N$35+N$45+N$55+N$65</f>
        <v>7517</v>
      </c>
      <c r="T6">
        <v>2</v>
      </c>
      <c r="U6">
        <v>8</v>
      </c>
      <c r="V6">
        <f t="shared" ref="V6:V14" si="0">R6*T6+S6*U6</f>
        <v>80804</v>
      </c>
      <c r="W6" s="19">
        <f t="shared" ref="W6:W14" si="1">(V6/V$15)*100</f>
        <v>8.5575157321291275</v>
      </c>
      <c r="X6" s="20">
        <f t="shared" ref="X6:X14" si="2">ABS(W6-10)</f>
        <v>1.4424842678708725</v>
      </c>
    </row>
    <row r="7" spans="1:24" x14ac:dyDescent="0.25">
      <c r="A7" t="s">
        <v>38</v>
      </c>
      <c r="B7">
        <v>30158</v>
      </c>
      <c r="C7">
        <v>15628</v>
      </c>
      <c r="D7">
        <v>14530</v>
      </c>
      <c r="E7">
        <v>30158</v>
      </c>
      <c r="F7">
        <v>15628</v>
      </c>
      <c r="G7">
        <v>14530</v>
      </c>
      <c r="H7" s="2"/>
      <c r="I7" s="1"/>
      <c r="J7" s="1"/>
      <c r="K7" s="1"/>
      <c r="M7">
        <v>2</v>
      </c>
      <c r="N7" s="12">
        <v>7061</v>
      </c>
      <c r="O7" s="12">
        <v>3596</v>
      </c>
      <c r="P7" s="12">
        <v>3465</v>
      </c>
      <c r="R7" s="16">
        <f>N$26+N$36+N$46+N$56</f>
        <v>8275</v>
      </c>
      <c r="S7" s="16">
        <f xml:space="preserve"> N$36+N$46+N$56+N$66</f>
        <v>5468</v>
      </c>
      <c r="T7">
        <v>3</v>
      </c>
      <c r="U7">
        <v>7</v>
      </c>
      <c r="V7">
        <f t="shared" si="0"/>
        <v>63101</v>
      </c>
      <c r="W7" s="19">
        <f t="shared" si="1"/>
        <v>6.6826865033052822</v>
      </c>
      <c r="X7" s="20">
        <f t="shared" si="2"/>
        <v>3.3173134966947178</v>
      </c>
    </row>
    <row r="8" spans="1:24" x14ac:dyDescent="0.25">
      <c r="A8" s="3" t="s">
        <v>39</v>
      </c>
      <c r="B8">
        <v>24159</v>
      </c>
      <c r="C8">
        <v>12365</v>
      </c>
      <c r="D8">
        <v>11794</v>
      </c>
      <c r="E8">
        <v>24159</v>
      </c>
      <c r="F8">
        <v>12365</v>
      </c>
      <c r="G8">
        <v>11794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7112</v>
      </c>
      <c r="O8" s="12">
        <v>3582</v>
      </c>
      <c r="P8" s="12">
        <v>3530</v>
      </c>
      <c r="R8" s="16">
        <f>N$17+N$27+N$37+N$47</f>
        <v>12514</v>
      </c>
      <c r="S8" s="16">
        <f xml:space="preserve"> N$27+ N$37+N$47+N$57</f>
        <v>8951</v>
      </c>
      <c r="T8">
        <v>4</v>
      </c>
      <c r="U8">
        <v>6</v>
      </c>
      <c r="V8">
        <f t="shared" si="0"/>
        <v>103762</v>
      </c>
      <c r="W8" s="19">
        <f t="shared" si="1"/>
        <v>10.988873662160072</v>
      </c>
      <c r="X8" s="20">
        <f t="shared" si="2"/>
        <v>0.98887366216007244</v>
      </c>
    </row>
    <row r="9" spans="1:24" x14ac:dyDescent="0.25">
      <c r="A9" s="3" t="s">
        <v>40</v>
      </c>
      <c r="B9">
        <v>20465</v>
      </c>
      <c r="C9">
        <v>10408</v>
      </c>
      <c r="D9">
        <v>10057</v>
      </c>
      <c r="E9">
        <v>19347</v>
      </c>
      <c r="F9">
        <v>10300</v>
      </c>
      <c r="G9">
        <v>9047</v>
      </c>
      <c r="H9" s="5"/>
      <c r="I9" s="6">
        <f t="shared" si="3"/>
        <v>94.537014414854625</v>
      </c>
      <c r="J9" s="6">
        <f t="shared" si="3"/>
        <v>98.962336664104527</v>
      </c>
      <c r="K9" s="6">
        <f t="shared" si="3"/>
        <v>89.957243710848161</v>
      </c>
      <c r="M9">
        <v>4</v>
      </c>
      <c r="N9" s="12">
        <v>6783</v>
      </c>
      <c r="O9" s="12">
        <v>3537</v>
      </c>
      <c r="P9" s="12">
        <v>3246</v>
      </c>
      <c r="R9" s="16">
        <f>N$18+N$28+N$38+N$48</f>
        <v>11949</v>
      </c>
      <c r="S9" s="16">
        <f xml:space="preserve"> N$28+N$38+N$48+N$58</f>
        <v>8514</v>
      </c>
      <c r="T9">
        <v>5</v>
      </c>
      <c r="U9">
        <v>5</v>
      </c>
      <c r="V9">
        <f t="shared" si="0"/>
        <v>102315</v>
      </c>
      <c r="W9" s="19">
        <f t="shared" si="1"/>
        <v>10.835629698193056</v>
      </c>
      <c r="X9" s="20">
        <f t="shared" si="2"/>
        <v>0.83562969819305621</v>
      </c>
    </row>
    <row r="10" spans="1:24" x14ac:dyDescent="0.25">
      <c r="A10" s="3" t="s">
        <v>41</v>
      </c>
      <c r="B10">
        <v>16930</v>
      </c>
      <c r="C10">
        <v>8391</v>
      </c>
      <c r="D10">
        <v>8539</v>
      </c>
      <c r="E10">
        <v>10131</v>
      </c>
      <c r="F10">
        <v>6502</v>
      </c>
      <c r="G10">
        <v>3629</v>
      </c>
      <c r="H10" s="5"/>
      <c r="I10" s="6">
        <f t="shared" si="3"/>
        <v>59.84051978735971</v>
      </c>
      <c r="J10" s="6">
        <f t="shared" si="3"/>
        <v>77.487784531045165</v>
      </c>
      <c r="K10" s="6">
        <f t="shared" si="3"/>
        <v>42.49912167701136</v>
      </c>
      <c r="M10">
        <v>5</v>
      </c>
      <c r="N10" s="12">
        <v>6652</v>
      </c>
      <c r="O10" s="12">
        <v>3480</v>
      </c>
      <c r="P10" s="12">
        <v>3172</v>
      </c>
      <c r="R10" s="16">
        <f>N$19+N$29+N$39+N$49</f>
        <v>11952</v>
      </c>
      <c r="S10" s="16">
        <f xml:space="preserve"> N$29+N$39+N$49+N$59</f>
        <v>8572</v>
      </c>
      <c r="T10">
        <v>6</v>
      </c>
      <c r="U10">
        <v>4</v>
      </c>
      <c r="V10">
        <f t="shared" si="0"/>
        <v>106000</v>
      </c>
      <c r="W10" s="19">
        <f t="shared" si="1"/>
        <v>11.225888168972915</v>
      </c>
      <c r="X10" s="20">
        <f t="shared" si="2"/>
        <v>1.2258881689729151</v>
      </c>
    </row>
    <row r="11" spans="1:24" x14ac:dyDescent="0.25">
      <c r="A11" s="3" t="s">
        <v>42</v>
      </c>
      <c r="B11">
        <v>14898</v>
      </c>
      <c r="C11">
        <v>7268</v>
      </c>
      <c r="D11">
        <v>7630</v>
      </c>
      <c r="E11">
        <v>3855</v>
      </c>
      <c r="F11">
        <v>2613</v>
      </c>
      <c r="G11">
        <v>1242</v>
      </c>
      <c r="H11" s="5"/>
      <c r="I11" s="6">
        <f t="shared" si="3"/>
        <v>25.875956504228753</v>
      </c>
      <c r="J11" s="6">
        <f t="shared" si="3"/>
        <v>35.95211887727023</v>
      </c>
      <c r="K11" s="6">
        <f t="shared" si="3"/>
        <v>16.277850589777195</v>
      </c>
      <c r="M11">
        <v>6</v>
      </c>
      <c r="N11" s="12">
        <v>6331</v>
      </c>
      <c r="O11" s="12">
        <v>3261</v>
      </c>
      <c r="P11" s="12">
        <v>3070</v>
      </c>
      <c r="R11" s="16">
        <f>N$20+N$30+N$40+N$50</f>
        <v>10973</v>
      </c>
      <c r="S11" s="16">
        <f xml:space="preserve"> N$30+N$40+N$50+N$60</f>
        <v>8009</v>
      </c>
      <c r="T11">
        <v>7</v>
      </c>
      <c r="U11">
        <v>3</v>
      </c>
      <c r="V11">
        <f t="shared" si="0"/>
        <v>100838</v>
      </c>
      <c r="W11" s="19">
        <f t="shared" si="1"/>
        <v>10.679208596065008</v>
      </c>
      <c r="X11" s="20">
        <f t="shared" si="2"/>
        <v>0.67920859606500805</v>
      </c>
    </row>
    <row r="12" spans="1:24" x14ac:dyDescent="0.25">
      <c r="A12" s="3" t="s">
        <v>43</v>
      </c>
      <c r="B12">
        <v>12437</v>
      </c>
      <c r="C12">
        <v>6279</v>
      </c>
      <c r="D12">
        <v>6158</v>
      </c>
      <c r="E12">
        <v>1443</v>
      </c>
      <c r="F12">
        <v>906</v>
      </c>
      <c r="G12">
        <v>537</v>
      </c>
      <c r="H12" s="5"/>
      <c r="I12" s="6">
        <f t="shared" si="3"/>
        <v>11.602476481466592</v>
      </c>
      <c r="J12" s="6">
        <f t="shared" si="3"/>
        <v>14.429049211657908</v>
      </c>
      <c r="K12" s="6">
        <f t="shared" si="3"/>
        <v>8.7203637544657369</v>
      </c>
      <c r="M12">
        <v>7</v>
      </c>
      <c r="N12" s="12">
        <v>5994</v>
      </c>
      <c r="O12" s="12">
        <v>3109</v>
      </c>
      <c r="P12" s="12">
        <v>2885</v>
      </c>
      <c r="R12" s="16">
        <f>N$21+N$31+N$41+N$51</f>
        <v>11419</v>
      </c>
      <c r="S12" s="16">
        <f xml:space="preserve"> N$31+N$41+N$51+N$61</f>
        <v>8401</v>
      </c>
      <c r="T12">
        <v>8</v>
      </c>
      <c r="U12">
        <v>2</v>
      </c>
      <c r="V12">
        <f t="shared" si="0"/>
        <v>108154</v>
      </c>
      <c r="W12" s="19">
        <f t="shared" si="1"/>
        <v>11.454006688934875</v>
      </c>
      <c r="X12" s="20">
        <f t="shared" si="2"/>
        <v>1.4540066889348751</v>
      </c>
    </row>
    <row r="13" spans="1:24" x14ac:dyDescent="0.25">
      <c r="A13" s="3" t="s">
        <v>44</v>
      </c>
      <c r="B13">
        <v>10327</v>
      </c>
      <c r="C13">
        <v>5190</v>
      </c>
      <c r="D13">
        <v>5137</v>
      </c>
      <c r="E13">
        <v>795</v>
      </c>
      <c r="F13">
        <v>434</v>
      </c>
      <c r="G13">
        <v>361</v>
      </c>
      <c r="H13" s="5"/>
      <c r="I13" s="6">
        <f t="shared" si="3"/>
        <v>7.6982666795778059</v>
      </c>
      <c r="J13" s="6">
        <f t="shared" si="3"/>
        <v>8.3622350674373784</v>
      </c>
      <c r="K13" s="6">
        <f t="shared" si="3"/>
        <v>7.0274479268055288</v>
      </c>
      <c r="M13">
        <v>8</v>
      </c>
      <c r="N13" s="12">
        <v>5706</v>
      </c>
      <c r="O13" s="12">
        <v>2936</v>
      </c>
      <c r="P13" s="12">
        <v>2770</v>
      </c>
      <c r="R13" s="16">
        <f>N$22+N$32+N$42+N$52</f>
        <v>9921</v>
      </c>
      <c r="S13" s="16">
        <f xml:space="preserve"> N$32+N$42+N$52+N$62</f>
        <v>6742</v>
      </c>
      <c r="T13">
        <v>9</v>
      </c>
      <c r="U13">
        <v>1</v>
      </c>
      <c r="V13">
        <f t="shared" si="0"/>
        <v>96031</v>
      </c>
      <c r="W13" s="19">
        <f t="shared" si="1"/>
        <v>10.170125158062623</v>
      </c>
      <c r="X13" s="20">
        <f t="shared" si="2"/>
        <v>0.17012515806262307</v>
      </c>
    </row>
    <row r="14" spans="1:24" x14ac:dyDescent="0.25">
      <c r="A14" s="3" t="s">
        <v>45</v>
      </c>
      <c r="B14">
        <v>8539</v>
      </c>
      <c r="C14">
        <v>4304</v>
      </c>
      <c r="D14">
        <v>4235</v>
      </c>
      <c r="E14">
        <v>510</v>
      </c>
      <c r="F14">
        <v>273</v>
      </c>
      <c r="G14">
        <v>237</v>
      </c>
      <c r="H14" s="5"/>
      <c r="I14" s="6">
        <f t="shared" si="3"/>
        <v>5.9725963227544208</v>
      </c>
      <c r="J14" s="6">
        <f t="shared" si="3"/>
        <v>6.3429368029739779</v>
      </c>
      <c r="K14" s="6">
        <f t="shared" si="3"/>
        <v>5.5962219598583234</v>
      </c>
      <c r="M14">
        <v>9</v>
      </c>
      <c r="N14" s="12">
        <v>5475</v>
      </c>
      <c r="O14" s="12">
        <v>2842</v>
      </c>
      <c r="P14" s="12">
        <v>2633</v>
      </c>
      <c r="R14" s="16">
        <f>N$23+N$33+N$43+N$53</f>
        <v>11304</v>
      </c>
      <c r="S14" s="16">
        <f xml:space="preserve"> N$33+N$43+N$53+N$63</f>
        <v>7934</v>
      </c>
      <c r="T14">
        <v>10</v>
      </c>
      <c r="U14">
        <v>0</v>
      </c>
      <c r="V14">
        <f t="shared" si="0"/>
        <v>113040</v>
      </c>
      <c r="W14" s="19">
        <f t="shared" si="1"/>
        <v>11.971456590761306</v>
      </c>
      <c r="X14" s="20">
        <f t="shared" si="2"/>
        <v>1.9714565907613064</v>
      </c>
    </row>
    <row r="15" spans="1:24" x14ac:dyDescent="0.25">
      <c r="A15" s="3" t="s">
        <v>46</v>
      </c>
      <c r="B15">
        <v>7801</v>
      </c>
      <c r="C15">
        <v>3972</v>
      </c>
      <c r="D15">
        <v>3829</v>
      </c>
      <c r="E15">
        <v>434</v>
      </c>
      <c r="F15">
        <v>245</v>
      </c>
      <c r="G15">
        <v>189</v>
      </c>
      <c r="H15" s="5"/>
      <c r="I15" s="6">
        <f t="shared" si="3"/>
        <v>5.5633893090629405</v>
      </c>
      <c r="J15" s="6">
        <f t="shared" si="3"/>
        <v>6.168177240684793</v>
      </c>
      <c r="K15" s="6">
        <f t="shared" si="3"/>
        <v>4.9360146252285197</v>
      </c>
      <c r="M15">
        <v>10</v>
      </c>
      <c r="N15" s="12">
        <v>5210</v>
      </c>
      <c r="O15" s="12">
        <v>2719</v>
      </c>
      <c r="P15" s="12">
        <v>2491</v>
      </c>
      <c r="R15" s="16"/>
      <c r="S15" s="16"/>
      <c r="V15">
        <f>SUM(V5:V14)</f>
        <v>944246</v>
      </c>
      <c r="W15">
        <f>SUM(W5:W14)</f>
        <v>99.999999999999986</v>
      </c>
      <c r="X15" s="20">
        <f>SUM(X5:X14)</f>
        <v>14.650377126299713</v>
      </c>
    </row>
    <row r="16" spans="1:24" x14ac:dyDescent="0.25">
      <c r="A16" t="s">
        <v>47</v>
      </c>
      <c r="B16">
        <v>6740</v>
      </c>
      <c r="C16">
        <v>3493</v>
      </c>
      <c r="D16">
        <v>3247</v>
      </c>
      <c r="E16">
        <v>313</v>
      </c>
      <c r="F16">
        <v>162</v>
      </c>
      <c r="G16">
        <v>151</v>
      </c>
      <c r="H16" s="7"/>
      <c r="I16" s="6">
        <f>SUM(I8:I14)*5</f>
        <v>1527.6341509512097</v>
      </c>
      <c r="J16" s="6">
        <f>SUM(J8:J14)*5</f>
        <v>1707.6823057724457</v>
      </c>
      <c r="K16" s="6">
        <f>SUM(K8:K14)*5</f>
        <v>1350.3912480938313</v>
      </c>
      <c r="M16">
        <v>11</v>
      </c>
      <c r="N16" s="12">
        <v>4588</v>
      </c>
      <c r="O16" s="12">
        <v>2370</v>
      </c>
      <c r="P16" s="12">
        <v>2218</v>
      </c>
      <c r="R16" s="16"/>
      <c r="S16" s="16"/>
      <c r="X16" s="20">
        <f>X$15/2</f>
        <v>7.3251885631498563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4981</v>
      </c>
      <c r="O17" s="12">
        <v>2479</v>
      </c>
      <c r="P17" s="12">
        <v>2502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3027.6341509512094</v>
      </c>
      <c r="J18" s="6">
        <f>J16+1500</f>
        <v>3207.6823057724459</v>
      </c>
      <c r="K18" s="6">
        <f>K16+1500</f>
        <v>2850.3912480938316</v>
      </c>
      <c r="M18">
        <v>13</v>
      </c>
      <c r="N18" s="12">
        <v>4667</v>
      </c>
      <c r="O18" s="12">
        <v>2361</v>
      </c>
      <c r="P18" s="12">
        <v>2306</v>
      </c>
      <c r="Q18" s="3" t="s">
        <v>161</v>
      </c>
      <c r="R18" s="15">
        <f>X33</f>
        <v>7.5690167058093669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4713</v>
      </c>
      <c r="O19" s="12">
        <v>2436</v>
      </c>
      <c r="P19" s="12">
        <v>2277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5.9725963227544208</v>
      </c>
      <c r="J20" s="6">
        <f t="shared" si="4"/>
        <v>6.3429368029739779</v>
      </c>
      <c r="K20" s="6">
        <f t="shared" si="4"/>
        <v>5.5962219598583234</v>
      </c>
      <c r="M20">
        <v>15</v>
      </c>
      <c r="N20" s="12">
        <v>3978</v>
      </c>
      <c r="O20" s="12">
        <v>2046</v>
      </c>
      <c r="P20" s="12">
        <v>1932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5.5633893090629405</v>
      </c>
      <c r="J21" s="6">
        <f t="shared" si="4"/>
        <v>6.168177240684793</v>
      </c>
      <c r="K21" s="6">
        <f t="shared" si="4"/>
        <v>4.9360146252285197</v>
      </c>
      <c r="M21">
        <v>16</v>
      </c>
      <c r="N21" s="12">
        <v>4231</v>
      </c>
      <c r="O21" s="12">
        <v>2124</v>
      </c>
      <c r="P21" s="12">
        <v>2107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5.7679928159086806</v>
      </c>
      <c r="J22" s="8">
        <f>(J20+J21)/2</f>
        <v>6.2555570218293859</v>
      </c>
      <c r="K22" s="8">
        <f>(K20+K21)/2</f>
        <v>5.2661182925434211</v>
      </c>
      <c r="M22">
        <v>17</v>
      </c>
      <c r="N22" s="12">
        <v>3953</v>
      </c>
      <c r="O22" s="12">
        <v>1984</v>
      </c>
      <c r="P22" s="12">
        <v>1969</v>
      </c>
      <c r="R22" s="16">
        <f>O$24+O$34+O$44+O$54</f>
        <v>4971</v>
      </c>
      <c r="S22" s="16">
        <f xml:space="preserve"> O$34+O$44+O$54+O$64</f>
        <v>3327</v>
      </c>
      <c r="T22">
        <v>1</v>
      </c>
      <c r="U22">
        <v>9</v>
      </c>
      <c r="V22">
        <f>R22*T22+S22*U22</f>
        <v>34914</v>
      </c>
      <c r="W22" s="19">
        <f>(V22/V$32)*100</f>
        <v>7.3672682614943437</v>
      </c>
      <c r="X22" s="20">
        <f>ABS(W22-10)</f>
        <v>2.6327317385056563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4310</v>
      </c>
      <c r="O23" s="12">
        <v>2182</v>
      </c>
      <c r="P23" s="12">
        <v>2128</v>
      </c>
      <c r="R23" s="16">
        <f>O$25+O$35+O$45+O$55</f>
        <v>4989</v>
      </c>
      <c r="S23" s="16">
        <f xml:space="preserve"> O$35+O$45+O$55+O$65</f>
        <v>3541</v>
      </c>
      <c r="T23">
        <v>2</v>
      </c>
      <c r="U23">
        <v>8</v>
      </c>
      <c r="V23">
        <f t="shared" ref="V23:V31" si="5">R23*T23+S23*U23</f>
        <v>38306</v>
      </c>
      <c r="W23" s="19">
        <f t="shared" ref="W23:W31" si="6">(V23/V$32)*100</f>
        <v>8.0830205082431785</v>
      </c>
      <c r="X23" s="20">
        <f t="shared" ref="X23:X31" si="7">ABS(W23-10)</f>
        <v>1.9169794917568215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288.39964079543404</v>
      </c>
      <c r="J24" s="8">
        <f>J22*50</f>
        <v>312.7778510914693</v>
      </c>
      <c r="K24" s="8">
        <f>K22*50</f>
        <v>263.30591462717103</v>
      </c>
      <c r="M24">
        <v>19</v>
      </c>
      <c r="N24" s="12">
        <v>3993</v>
      </c>
      <c r="O24" s="12">
        <v>2072</v>
      </c>
      <c r="P24" s="12">
        <v>1921</v>
      </c>
      <c r="R24" s="16">
        <f>O$26+O$36+O$46+O$56</f>
        <v>4256</v>
      </c>
      <c r="S24" s="16">
        <f xml:space="preserve"> O$36+O$46+O$56+O$66</f>
        <v>2902</v>
      </c>
      <c r="T24">
        <v>3</v>
      </c>
      <c r="U24">
        <v>7</v>
      </c>
      <c r="V24">
        <f t="shared" si="5"/>
        <v>33082</v>
      </c>
      <c r="W24" s="19">
        <f t="shared" si="6"/>
        <v>6.98069452445311</v>
      </c>
      <c r="X24" s="20">
        <f t="shared" si="7"/>
        <v>3.01930547554689</v>
      </c>
    </row>
    <row r="25" spans="1:24" x14ac:dyDescent="0.25">
      <c r="I25" s="1"/>
      <c r="J25" s="1"/>
      <c r="K25" s="1"/>
      <c r="M25">
        <v>20</v>
      </c>
      <c r="N25" s="12">
        <v>3918</v>
      </c>
      <c r="O25" s="12">
        <v>1944</v>
      </c>
      <c r="P25" s="12">
        <v>1974</v>
      </c>
      <c r="R25" s="16">
        <f>O$17+O$27+O$37+O$47</f>
        <v>6218</v>
      </c>
      <c r="S25" s="16">
        <f xml:space="preserve"> O$27+ O$37+O$47+O$57</f>
        <v>4502</v>
      </c>
      <c r="T25">
        <v>4</v>
      </c>
      <c r="U25">
        <v>6</v>
      </c>
      <c r="V25">
        <f t="shared" si="5"/>
        <v>51884</v>
      </c>
      <c r="W25" s="19">
        <f t="shared" si="6"/>
        <v>10.94813961389049</v>
      </c>
      <c r="X25" s="20">
        <f t="shared" si="7"/>
        <v>0.94813961389048984</v>
      </c>
    </row>
    <row r="26" spans="1:24" x14ac:dyDescent="0.25">
      <c r="H26" s="7" t="s">
        <v>30</v>
      </c>
      <c r="I26" s="1">
        <f>I18-I24</f>
        <v>2739.2345101557753</v>
      </c>
      <c r="J26" s="1">
        <f>J18-J24</f>
        <v>2894.9044546809764</v>
      </c>
      <c r="K26" s="1">
        <f>K18-K24</f>
        <v>2587.0853334666604</v>
      </c>
      <c r="M26">
        <v>21</v>
      </c>
      <c r="N26" s="12">
        <v>3401</v>
      </c>
      <c r="O26" s="12">
        <v>1672</v>
      </c>
      <c r="P26" s="12">
        <v>1729</v>
      </c>
      <c r="R26" s="16">
        <f>O$18+O$28+O$38+O$48</f>
        <v>6004</v>
      </c>
      <c r="S26" s="16">
        <f xml:space="preserve"> O$28+O$38+O$48+O$58</f>
        <v>4304</v>
      </c>
      <c r="T26">
        <v>5</v>
      </c>
      <c r="U26">
        <v>5</v>
      </c>
      <c r="V26">
        <f t="shared" si="5"/>
        <v>51540</v>
      </c>
      <c r="W26" s="19">
        <f t="shared" si="6"/>
        <v>10.875551532262659</v>
      </c>
      <c r="X26" s="20">
        <f t="shared" si="7"/>
        <v>0.87555153226265858</v>
      </c>
    </row>
    <row r="27" spans="1:24" x14ac:dyDescent="0.25">
      <c r="I27" s="1"/>
      <c r="J27" s="1"/>
      <c r="K27" s="1"/>
      <c r="M27">
        <v>22</v>
      </c>
      <c r="N27" s="12">
        <v>3092</v>
      </c>
      <c r="O27" s="12">
        <v>1540</v>
      </c>
      <c r="P27" s="12">
        <v>1552</v>
      </c>
      <c r="R27" s="16">
        <f>O$19+O$29+O$39+O$49</f>
        <v>6175</v>
      </c>
      <c r="S27" s="16">
        <f xml:space="preserve"> O$29+O$39+O$49+O$59</f>
        <v>4416</v>
      </c>
      <c r="T27">
        <v>6</v>
      </c>
      <c r="U27">
        <v>4</v>
      </c>
      <c r="V27">
        <f t="shared" si="5"/>
        <v>54714</v>
      </c>
      <c r="W27" s="19">
        <f t="shared" si="6"/>
        <v>11.545303192398508</v>
      </c>
      <c r="X27" s="20">
        <f t="shared" si="7"/>
        <v>1.5453031923985083</v>
      </c>
    </row>
    <row r="28" spans="1:24" x14ac:dyDescent="0.25">
      <c r="H28" s="7" t="s">
        <v>31</v>
      </c>
      <c r="I28" s="1">
        <f>100-I22</f>
        <v>94.232007184091316</v>
      </c>
      <c r="J28" s="1">
        <f>100-J22</f>
        <v>93.744442978170611</v>
      </c>
      <c r="K28" s="1">
        <f>100-K22</f>
        <v>94.733881707456575</v>
      </c>
      <c r="M28">
        <v>23</v>
      </c>
      <c r="N28" s="12">
        <v>3292</v>
      </c>
      <c r="O28" s="12">
        <v>1623</v>
      </c>
      <c r="P28" s="12">
        <v>1669</v>
      </c>
      <c r="R28" s="16">
        <f>O$20+O$30+O$40+O$50</f>
        <v>5641</v>
      </c>
      <c r="S28" s="16">
        <f xml:space="preserve"> O$30+O$40+O$50+O$60</f>
        <v>4126</v>
      </c>
      <c r="T28">
        <v>7</v>
      </c>
      <c r="U28">
        <v>3</v>
      </c>
      <c r="V28">
        <f t="shared" si="5"/>
        <v>51865</v>
      </c>
      <c r="W28" s="19">
        <f t="shared" si="6"/>
        <v>10.944130388451741</v>
      </c>
      <c r="X28" s="20">
        <f t="shared" si="7"/>
        <v>0.94413038845174135</v>
      </c>
    </row>
    <row r="29" spans="1:24" x14ac:dyDescent="0.25">
      <c r="I29" s="1"/>
      <c r="J29" s="1"/>
      <c r="K29" s="1"/>
      <c r="M29">
        <v>24</v>
      </c>
      <c r="N29" s="12">
        <v>3227</v>
      </c>
      <c r="O29" s="12">
        <v>1612</v>
      </c>
      <c r="P29" s="12">
        <v>1615</v>
      </c>
      <c r="R29" s="16">
        <f>O$21+O$31+O$41+O$51</f>
        <v>5654</v>
      </c>
      <c r="S29" s="16">
        <f xml:space="preserve"> O$31+O$41+O$51+O$61</f>
        <v>4115</v>
      </c>
      <c r="T29">
        <v>8</v>
      </c>
      <c r="U29">
        <v>2</v>
      </c>
      <c r="V29">
        <f t="shared" si="5"/>
        <v>53462</v>
      </c>
      <c r="W29" s="19">
        <f t="shared" si="6"/>
        <v>11.281116337171639</v>
      </c>
      <c r="X29" s="20">
        <f t="shared" si="7"/>
        <v>1.281116337171639</v>
      </c>
    </row>
    <row r="30" spans="1:24" x14ac:dyDescent="0.25">
      <c r="C30" t="s">
        <v>32</v>
      </c>
      <c r="H30" s="9" t="s">
        <v>33</v>
      </c>
      <c r="I30" s="10">
        <f>I26/I28</f>
        <v>29.069045561179827</v>
      </c>
      <c r="J30" s="10">
        <f>J26/J28</f>
        <v>30.880811306917529</v>
      </c>
      <c r="K30" s="10">
        <f>K26/K28</f>
        <v>27.308976332836458</v>
      </c>
      <c r="M30">
        <v>25</v>
      </c>
      <c r="N30" s="12">
        <v>3123</v>
      </c>
      <c r="O30" s="12">
        <v>1560</v>
      </c>
      <c r="P30" s="12">
        <v>1563</v>
      </c>
      <c r="R30" s="16">
        <f>O$22+O$32+O$42+O$52</f>
        <v>4985</v>
      </c>
      <c r="S30" s="16">
        <f xml:space="preserve"> O$32+O$42+O$52+O$62</f>
        <v>3405</v>
      </c>
      <c r="T30">
        <v>9</v>
      </c>
      <c r="U30">
        <v>1</v>
      </c>
      <c r="V30">
        <f t="shared" si="5"/>
        <v>48270</v>
      </c>
      <c r="W30" s="19">
        <f t="shared" si="6"/>
        <v>10.18554273306788</v>
      </c>
      <c r="X30" s="20">
        <f t="shared" si="7"/>
        <v>0.18554273306788005</v>
      </c>
    </row>
    <row r="31" spans="1:24" x14ac:dyDescent="0.25">
      <c r="M31">
        <v>26</v>
      </c>
      <c r="N31" s="12">
        <v>3201</v>
      </c>
      <c r="O31" s="12">
        <v>1536</v>
      </c>
      <c r="P31" s="12">
        <v>1665</v>
      </c>
      <c r="R31" s="16">
        <f>O$23+O$33+O$43+O$53</f>
        <v>5587</v>
      </c>
      <c r="S31" s="16">
        <f xml:space="preserve"> O$33+O$43+O$53+O$63</f>
        <v>3864</v>
      </c>
      <c r="T31">
        <v>10</v>
      </c>
      <c r="U31">
        <v>0</v>
      </c>
      <c r="V31">
        <f t="shared" si="5"/>
        <v>55870</v>
      </c>
      <c r="W31" s="19">
        <f t="shared" si="6"/>
        <v>11.789232908566449</v>
      </c>
      <c r="X31" s="20">
        <f t="shared" si="7"/>
        <v>1.7892329085664489</v>
      </c>
    </row>
    <row r="32" spans="1:24" x14ac:dyDescent="0.25">
      <c r="M32">
        <v>27</v>
      </c>
      <c r="N32" s="12">
        <v>2931</v>
      </c>
      <c r="O32" s="12">
        <v>1438</v>
      </c>
      <c r="P32" s="12">
        <v>1493</v>
      </c>
      <c r="R32" s="16"/>
      <c r="S32" s="16"/>
      <c r="V32">
        <f>SUM(V22:V31)</f>
        <v>473907</v>
      </c>
      <c r="W32">
        <f>SUM(W22:W31)</f>
        <v>99.999999999999986</v>
      </c>
      <c r="X32" s="20">
        <f>SUM(X22:X31)</f>
        <v>15.138033411618734</v>
      </c>
    </row>
    <row r="33" spans="1:24" x14ac:dyDescent="0.25">
      <c r="A33" t="s">
        <v>34</v>
      </c>
      <c r="M33">
        <v>28</v>
      </c>
      <c r="N33" s="12">
        <v>3008</v>
      </c>
      <c r="O33" s="12">
        <v>1489</v>
      </c>
      <c r="P33" s="12">
        <v>1519</v>
      </c>
      <c r="R33" s="16"/>
      <c r="S33" s="16"/>
      <c r="X33" s="20">
        <f>X$32/2</f>
        <v>7.5690167058093669</v>
      </c>
    </row>
    <row r="34" spans="1:24" x14ac:dyDescent="0.25">
      <c r="A34" t="s">
        <v>35</v>
      </c>
      <c r="B34" t="s">
        <v>1</v>
      </c>
      <c r="E34" t="s">
        <v>2</v>
      </c>
      <c r="M34">
        <v>29</v>
      </c>
      <c r="N34" s="12">
        <v>2635</v>
      </c>
      <c r="O34" s="12">
        <v>1245</v>
      </c>
      <c r="P34" s="12">
        <v>1390</v>
      </c>
      <c r="R34" s="16"/>
      <c r="S34" s="16"/>
    </row>
    <row r="35" spans="1:24" x14ac:dyDescent="0.25">
      <c r="B35" t="s">
        <v>1</v>
      </c>
      <c r="C35" t="s">
        <v>3</v>
      </c>
      <c r="D35" t="s">
        <v>4</v>
      </c>
      <c r="E35" t="s">
        <v>1</v>
      </c>
      <c r="F35" t="s">
        <v>3</v>
      </c>
      <c r="G35" t="s">
        <v>4</v>
      </c>
      <c r="M35">
        <v>30</v>
      </c>
      <c r="N35" s="12">
        <v>2852</v>
      </c>
      <c r="O35" s="12">
        <v>1400</v>
      </c>
      <c r="P35" s="12">
        <v>1452</v>
      </c>
      <c r="Q35" s="3" t="s">
        <v>162</v>
      </c>
      <c r="R35" s="15">
        <f>X50</f>
        <v>7.0795107358734866</v>
      </c>
      <c r="S35" s="16"/>
    </row>
    <row r="36" spans="1:24" x14ac:dyDescent="0.25">
      <c r="A36" t="s">
        <v>36</v>
      </c>
      <c r="B36">
        <v>476727</v>
      </c>
      <c r="C36">
        <v>242747</v>
      </c>
      <c r="D36">
        <v>233980</v>
      </c>
      <c r="E36">
        <v>301508</v>
      </c>
      <c r="F36">
        <v>159731</v>
      </c>
      <c r="G36">
        <v>141777</v>
      </c>
      <c r="M36">
        <v>31</v>
      </c>
      <c r="N36" s="12">
        <v>2256</v>
      </c>
      <c r="O36" s="12">
        <v>1174</v>
      </c>
      <c r="P36" s="12">
        <v>1082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37</v>
      </c>
      <c r="B37">
        <v>82463</v>
      </c>
      <c r="C37">
        <v>41918</v>
      </c>
      <c r="D37">
        <v>40545</v>
      </c>
      <c r="E37">
        <v>82463</v>
      </c>
      <c r="F37">
        <v>41918</v>
      </c>
      <c r="G37">
        <v>40545</v>
      </c>
      <c r="M37">
        <v>32</v>
      </c>
      <c r="N37" s="12">
        <v>2558</v>
      </c>
      <c r="O37" s="12">
        <v>1249</v>
      </c>
      <c r="P37" s="12">
        <v>1309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38</v>
      </c>
      <c r="B38">
        <v>77323</v>
      </c>
      <c r="C38">
        <v>39372</v>
      </c>
      <c r="D38">
        <v>37951</v>
      </c>
      <c r="E38">
        <v>77323</v>
      </c>
      <c r="F38">
        <v>39372</v>
      </c>
      <c r="G38">
        <v>37951</v>
      </c>
      <c r="M38">
        <v>33</v>
      </c>
      <c r="N38" s="12">
        <v>2309</v>
      </c>
      <c r="O38" s="12">
        <v>1144</v>
      </c>
      <c r="P38" s="12">
        <v>1165</v>
      </c>
      <c r="R38" s="16"/>
      <c r="S38" s="16"/>
    </row>
    <row r="39" spans="1:24" x14ac:dyDescent="0.25">
      <c r="A39" t="s">
        <v>39</v>
      </c>
      <c r="B39">
        <v>62953</v>
      </c>
      <c r="C39">
        <v>31892</v>
      </c>
      <c r="D39">
        <v>31061</v>
      </c>
      <c r="E39">
        <v>62953</v>
      </c>
      <c r="F39">
        <v>31892</v>
      </c>
      <c r="G39">
        <v>31061</v>
      </c>
      <c r="M39">
        <v>34</v>
      </c>
      <c r="N39" s="12">
        <v>2462</v>
      </c>
      <c r="O39" s="12">
        <v>1312</v>
      </c>
      <c r="P39" s="12">
        <v>1150</v>
      </c>
      <c r="R39" s="16">
        <f>P$24+P$34+P$44+P$54</f>
        <v>4903</v>
      </c>
      <c r="S39" s="16">
        <f xml:space="preserve"> P$34+P$44+P$54+P$64</f>
        <v>3376</v>
      </c>
      <c r="T39">
        <v>1</v>
      </c>
      <c r="U39">
        <v>9</v>
      </c>
      <c r="V39">
        <f>R39*T39+S39*U39</f>
        <v>35287</v>
      </c>
      <c r="W39" s="19">
        <f>(V39/V$49)*100</f>
        <v>7.502460990902307</v>
      </c>
      <c r="X39" s="20">
        <f>ABS(W39-10)</f>
        <v>2.497539009097693</v>
      </c>
    </row>
    <row r="40" spans="1:24" x14ac:dyDescent="0.25">
      <c r="A40" t="s">
        <v>40</v>
      </c>
      <c r="B40">
        <v>50911</v>
      </c>
      <c r="C40">
        <v>25473</v>
      </c>
      <c r="D40">
        <v>25438</v>
      </c>
      <c r="E40">
        <v>46075</v>
      </c>
      <c r="F40">
        <v>24919</v>
      </c>
      <c r="G40">
        <v>21156</v>
      </c>
      <c r="M40">
        <v>35</v>
      </c>
      <c r="N40" s="12">
        <v>2273</v>
      </c>
      <c r="O40" s="12">
        <v>1182</v>
      </c>
      <c r="P40" s="12">
        <v>1091</v>
      </c>
      <c r="R40" s="16">
        <f>P$25+P$35+P$45+P$55</f>
        <v>5345</v>
      </c>
      <c r="S40" s="16">
        <f xml:space="preserve"> P$35+P$45+P$55+P$65</f>
        <v>3976</v>
      </c>
      <c r="T40">
        <v>2</v>
      </c>
      <c r="U40">
        <v>8</v>
      </c>
      <c r="V40">
        <f t="shared" ref="V40:V48" si="8">R40*T40+S40*U40</f>
        <v>42498</v>
      </c>
      <c r="W40" s="19">
        <f t="shared" ref="W40:W48" si="9">(V40/V$49)*100</f>
        <v>9.0356104852032253</v>
      </c>
      <c r="X40" s="20">
        <f t="shared" ref="X40:X48" si="10">ABS(W40-10)</f>
        <v>0.96438951479677471</v>
      </c>
    </row>
    <row r="41" spans="1:24" x14ac:dyDescent="0.25">
      <c r="A41" t="s">
        <v>41</v>
      </c>
      <c r="B41">
        <v>41805</v>
      </c>
      <c r="C41">
        <v>20677</v>
      </c>
      <c r="D41">
        <v>21128</v>
      </c>
      <c r="E41">
        <v>20191</v>
      </c>
      <c r="F41">
        <v>13504</v>
      </c>
      <c r="G41">
        <v>6687</v>
      </c>
      <c r="M41">
        <v>36</v>
      </c>
      <c r="N41" s="12">
        <v>2253</v>
      </c>
      <c r="O41" s="12">
        <v>1096</v>
      </c>
      <c r="P41" s="12">
        <v>1157</v>
      </c>
      <c r="R41" s="16">
        <f>P$26+P$36+P$46+P$56</f>
        <v>4019</v>
      </c>
      <c r="S41" s="16">
        <f xml:space="preserve"> P$36+P$46+P$56+P$66</f>
        <v>2566</v>
      </c>
      <c r="T41">
        <v>3</v>
      </c>
      <c r="U41">
        <v>7</v>
      </c>
      <c r="V41">
        <f t="shared" si="8"/>
        <v>30019</v>
      </c>
      <c r="W41" s="19">
        <f t="shared" si="9"/>
        <v>6.3824177880209803</v>
      </c>
      <c r="X41" s="20">
        <f t="shared" si="10"/>
        <v>3.6175822119790197</v>
      </c>
    </row>
    <row r="42" spans="1:24" x14ac:dyDescent="0.25">
      <c r="A42" t="s">
        <v>42</v>
      </c>
      <c r="B42">
        <v>34307</v>
      </c>
      <c r="C42">
        <v>17060</v>
      </c>
      <c r="D42">
        <v>17247</v>
      </c>
      <c r="E42">
        <v>6173</v>
      </c>
      <c r="F42">
        <v>4303</v>
      </c>
      <c r="G42">
        <v>1870</v>
      </c>
      <c r="M42">
        <v>37</v>
      </c>
      <c r="N42" s="12">
        <v>1766</v>
      </c>
      <c r="O42" s="12">
        <v>892</v>
      </c>
      <c r="P42" s="12">
        <v>874</v>
      </c>
      <c r="R42" s="16">
        <f>P$17+P$27+P$37+P$47</f>
        <v>6296</v>
      </c>
      <c r="S42" s="16">
        <f xml:space="preserve"> P$27+ P$37+P$47+P$57</f>
        <v>4449</v>
      </c>
      <c r="T42">
        <v>4</v>
      </c>
      <c r="U42">
        <v>6</v>
      </c>
      <c r="V42">
        <f t="shared" si="8"/>
        <v>51878</v>
      </c>
      <c r="W42" s="19">
        <f t="shared" si="9"/>
        <v>11.029916719642641</v>
      </c>
      <c r="X42" s="20">
        <f t="shared" si="10"/>
        <v>1.0299167196426406</v>
      </c>
    </row>
    <row r="43" spans="1:24" x14ac:dyDescent="0.25">
      <c r="A43" t="s">
        <v>43</v>
      </c>
      <c r="B43">
        <v>27453</v>
      </c>
      <c r="C43">
        <v>14054</v>
      </c>
      <c r="D43">
        <v>13399</v>
      </c>
      <c r="E43">
        <v>2119</v>
      </c>
      <c r="F43">
        <v>1363</v>
      </c>
      <c r="G43">
        <v>756</v>
      </c>
      <c r="M43">
        <v>38</v>
      </c>
      <c r="N43" s="12">
        <v>2097</v>
      </c>
      <c r="O43" s="12">
        <v>1032</v>
      </c>
      <c r="P43" s="12">
        <v>1065</v>
      </c>
      <c r="R43" s="16">
        <f>P$18+P$28+P$38+P$48</f>
        <v>5945</v>
      </c>
      <c r="S43" s="16">
        <f xml:space="preserve"> P$28+P$38+P$48+P$58</f>
        <v>4210</v>
      </c>
      <c r="T43">
        <v>5</v>
      </c>
      <c r="U43">
        <v>5</v>
      </c>
      <c r="V43">
        <f t="shared" si="8"/>
        <v>50775</v>
      </c>
      <c r="W43" s="19">
        <f t="shared" si="9"/>
        <v>10.795405016381801</v>
      </c>
      <c r="X43" s="20">
        <f t="shared" si="10"/>
        <v>0.79540501638180139</v>
      </c>
    </row>
    <row r="44" spans="1:24" x14ac:dyDescent="0.25">
      <c r="A44" t="s">
        <v>44</v>
      </c>
      <c r="B44">
        <v>23412</v>
      </c>
      <c r="C44">
        <v>11957</v>
      </c>
      <c r="D44">
        <v>11455</v>
      </c>
      <c r="E44">
        <v>1157</v>
      </c>
      <c r="F44">
        <v>675</v>
      </c>
      <c r="G44">
        <v>482</v>
      </c>
      <c r="M44">
        <v>39</v>
      </c>
      <c r="N44" s="12">
        <v>1938</v>
      </c>
      <c r="O44" s="12">
        <v>988</v>
      </c>
      <c r="P44" s="12">
        <v>950</v>
      </c>
      <c r="R44" s="16">
        <f>P$19+P$29+P$39+P$49</f>
        <v>5777</v>
      </c>
      <c r="S44" s="16">
        <f xml:space="preserve"> P$29+P$39+P$49+P$59</f>
        <v>4156</v>
      </c>
      <c r="T44">
        <v>6</v>
      </c>
      <c r="U44">
        <v>4</v>
      </c>
      <c r="V44">
        <f t="shared" si="8"/>
        <v>51286</v>
      </c>
      <c r="W44" s="19">
        <f t="shared" si="9"/>
        <v>10.904050057511709</v>
      </c>
      <c r="X44" s="20">
        <f t="shared" si="10"/>
        <v>0.90405005751170897</v>
      </c>
    </row>
    <row r="45" spans="1:24" x14ac:dyDescent="0.25">
      <c r="A45" t="s">
        <v>45</v>
      </c>
      <c r="B45">
        <v>18768</v>
      </c>
      <c r="C45">
        <v>9675</v>
      </c>
      <c r="D45">
        <v>9093</v>
      </c>
      <c r="E45">
        <v>722</v>
      </c>
      <c r="F45">
        <v>400</v>
      </c>
      <c r="G45">
        <v>322</v>
      </c>
      <c r="M45">
        <v>40</v>
      </c>
      <c r="N45" s="12">
        <v>1984</v>
      </c>
      <c r="O45" s="12">
        <v>913</v>
      </c>
      <c r="P45" s="12">
        <v>1071</v>
      </c>
      <c r="R45" s="16">
        <f>P$20+P$30+P$40+P$50</f>
        <v>5332</v>
      </c>
      <c r="S45" s="16">
        <f xml:space="preserve"> P$30+P$40+P$50+P$60</f>
        <v>3883</v>
      </c>
      <c r="T45">
        <v>7</v>
      </c>
      <c r="U45">
        <v>3</v>
      </c>
      <c r="V45">
        <f t="shared" si="8"/>
        <v>48973</v>
      </c>
      <c r="W45" s="19">
        <f t="shared" si="9"/>
        <v>10.412277102260283</v>
      </c>
      <c r="X45" s="20">
        <f t="shared" si="10"/>
        <v>0.41227710226028336</v>
      </c>
    </row>
    <row r="46" spans="1:24" x14ac:dyDescent="0.25">
      <c r="A46" t="s">
        <v>46</v>
      </c>
      <c r="B46">
        <v>16891</v>
      </c>
      <c r="C46">
        <v>8819</v>
      </c>
      <c r="D46">
        <v>8072</v>
      </c>
      <c r="E46">
        <v>625</v>
      </c>
      <c r="F46">
        <v>367</v>
      </c>
      <c r="G46">
        <v>258</v>
      </c>
      <c r="M46">
        <v>41</v>
      </c>
      <c r="N46" s="12">
        <v>1441</v>
      </c>
      <c r="O46" s="12">
        <v>750</v>
      </c>
      <c r="P46" s="12">
        <v>691</v>
      </c>
      <c r="R46" s="16">
        <f>P$21+P$31+P$41+P$51</f>
        <v>5765</v>
      </c>
      <c r="S46" s="16">
        <f xml:space="preserve"> P$31+P$41+P$51+P$61</f>
        <v>4286</v>
      </c>
      <c r="T46">
        <v>8</v>
      </c>
      <c r="U46">
        <v>2</v>
      </c>
      <c r="V46">
        <f t="shared" si="8"/>
        <v>54692</v>
      </c>
      <c r="W46" s="19">
        <f t="shared" si="9"/>
        <v>11.628208589974465</v>
      </c>
      <c r="X46" s="20">
        <f t="shared" si="10"/>
        <v>1.6282085899744647</v>
      </c>
    </row>
    <row r="47" spans="1:24" x14ac:dyDescent="0.25">
      <c r="A47" t="s">
        <v>47</v>
      </c>
      <c r="B47">
        <v>13296</v>
      </c>
      <c r="C47">
        <v>7091</v>
      </c>
      <c r="D47">
        <v>6205</v>
      </c>
      <c r="E47">
        <v>460</v>
      </c>
      <c r="F47">
        <v>240</v>
      </c>
      <c r="G47">
        <v>220</v>
      </c>
      <c r="M47">
        <v>42</v>
      </c>
      <c r="N47" s="12">
        <v>1883</v>
      </c>
      <c r="O47" s="12">
        <v>950</v>
      </c>
      <c r="P47" s="12">
        <v>933</v>
      </c>
      <c r="R47" s="16">
        <f>P$22+P$32+P$42+P$52</f>
        <v>4936</v>
      </c>
      <c r="S47" s="16">
        <f xml:space="preserve"> P$32+P$42+P$52+P$62</f>
        <v>3337</v>
      </c>
      <c r="T47">
        <v>9</v>
      </c>
      <c r="U47">
        <v>1</v>
      </c>
      <c r="V47">
        <f t="shared" si="8"/>
        <v>47761</v>
      </c>
      <c r="W47" s="19">
        <f t="shared" si="9"/>
        <v>10.154590625059798</v>
      </c>
      <c r="X47" s="20">
        <f t="shared" si="10"/>
        <v>0.15459062505979837</v>
      </c>
    </row>
    <row r="48" spans="1:24" x14ac:dyDescent="0.25">
      <c r="A48" t="s">
        <v>48</v>
      </c>
      <c r="B48">
        <v>8836</v>
      </c>
      <c r="C48">
        <v>4689</v>
      </c>
      <c r="D48">
        <v>4147</v>
      </c>
      <c r="E48">
        <v>320</v>
      </c>
      <c r="F48">
        <v>187</v>
      </c>
      <c r="G48">
        <v>133</v>
      </c>
      <c r="M48">
        <v>43</v>
      </c>
      <c r="N48" s="12">
        <v>1681</v>
      </c>
      <c r="O48" s="12">
        <v>876</v>
      </c>
      <c r="P48" s="12">
        <v>805</v>
      </c>
      <c r="R48" s="16">
        <f>P$23+P$33+P$43+P$53</f>
        <v>5717</v>
      </c>
      <c r="S48" s="16">
        <f xml:space="preserve"> P$33+P$43+P$53+P$63</f>
        <v>4070</v>
      </c>
      <c r="T48">
        <v>10</v>
      </c>
      <c r="U48">
        <v>0</v>
      </c>
      <c r="V48">
        <f t="shared" si="8"/>
        <v>57170</v>
      </c>
      <c r="W48" s="19">
        <f t="shared" si="9"/>
        <v>12.155062625042788</v>
      </c>
      <c r="X48" s="20">
        <f t="shared" si="10"/>
        <v>2.1550626250427882</v>
      </c>
    </row>
    <row r="49" spans="1:24" x14ac:dyDescent="0.25">
      <c r="A49" t="s">
        <v>49</v>
      </c>
      <c r="B49">
        <v>6638</v>
      </c>
      <c r="C49">
        <v>3527</v>
      </c>
      <c r="D49">
        <v>3111</v>
      </c>
      <c r="E49">
        <v>266</v>
      </c>
      <c r="F49">
        <v>172</v>
      </c>
      <c r="G49">
        <v>94</v>
      </c>
      <c r="M49">
        <v>44</v>
      </c>
      <c r="N49" s="12">
        <v>1550</v>
      </c>
      <c r="O49" s="12">
        <v>815</v>
      </c>
      <c r="P49" s="12">
        <v>735</v>
      </c>
      <c r="R49" s="16"/>
      <c r="S49" s="16"/>
      <c r="V49">
        <f>SUM(V39:V48)</f>
        <v>470339</v>
      </c>
      <c r="W49">
        <f>SUM(W39:W48)</f>
        <v>99.999999999999986</v>
      </c>
      <c r="X49" s="20">
        <f>SUM(X39:X48)</f>
        <v>14.159021471746973</v>
      </c>
    </row>
    <row r="50" spans="1:24" x14ac:dyDescent="0.25">
      <c r="A50" t="s">
        <v>50</v>
      </c>
      <c r="B50">
        <v>7922</v>
      </c>
      <c r="C50">
        <v>4366</v>
      </c>
      <c r="D50">
        <v>3556</v>
      </c>
      <c r="E50">
        <v>382</v>
      </c>
      <c r="F50">
        <v>243</v>
      </c>
      <c r="G50">
        <v>139</v>
      </c>
      <c r="M50">
        <v>45</v>
      </c>
      <c r="N50" s="12">
        <v>1599</v>
      </c>
      <c r="O50" s="12">
        <v>853</v>
      </c>
      <c r="P50" s="12">
        <v>746</v>
      </c>
      <c r="R50" s="16"/>
      <c r="S50" s="16"/>
      <c r="X50" s="20">
        <f>X$49/2</f>
        <v>7.0795107358734866</v>
      </c>
    </row>
    <row r="51" spans="1:24" x14ac:dyDescent="0.25">
      <c r="A51" t="s">
        <v>51</v>
      </c>
      <c r="B51">
        <v>4062</v>
      </c>
      <c r="C51">
        <v>2365</v>
      </c>
      <c r="D51">
        <v>1697</v>
      </c>
      <c r="E51">
        <v>189</v>
      </c>
      <c r="F51">
        <v>133</v>
      </c>
      <c r="G51">
        <v>56</v>
      </c>
      <c r="M51">
        <v>46</v>
      </c>
      <c r="N51" s="12">
        <v>1734</v>
      </c>
      <c r="O51" s="12">
        <v>898</v>
      </c>
      <c r="P51" s="12">
        <v>836</v>
      </c>
      <c r="R51" s="16"/>
      <c r="S51" s="16"/>
    </row>
    <row r="52" spans="1:24" x14ac:dyDescent="0.25">
      <c r="A52" t="s">
        <v>52</v>
      </c>
      <c r="B52">
        <v>246</v>
      </c>
      <c r="C52">
        <v>140</v>
      </c>
      <c r="D52">
        <v>106</v>
      </c>
      <c r="E52">
        <v>116</v>
      </c>
      <c r="F52">
        <v>62</v>
      </c>
      <c r="G52">
        <v>54</v>
      </c>
      <c r="M52">
        <v>47</v>
      </c>
      <c r="N52" s="12">
        <v>1271</v>
      </c>
      <c r="O52" s="12">
        <v>671</v>
      </c>
      <c r="P52" s="12">
        <v>600</v>
      </c>
      <c r="R52" s="16"/>
      <c r="S52" s="16"/>
    </row>
    <row r="53" spans="1:24" x14ac:dyDescent="0.25">
      <c r="M53">
        <v>48</v>
      </c>
      <c r="N53" s="12">
        <v>1889</v>
      </c>
      <c r="O53" s="12">
        <v>884</v>
      </c>
      <c r="P53" s="12">
        <v>1005</v>
      </c>
      <c r="R53" s="16"/>
      <c r="S53" s="16"/>
    </row>
    <row r="54" spans="1:24" x14ac:dyDescent="0.25">
      <c r="M54">
        <v>49</v>
      </c>
      <c r="N54" s="12">
        <v>1308</v>
      </c>
      <c r="O54" s="12">
        <v>666</v>
      </c>
      <c r="P54" s="12">
        <v>642</v>
      </c>
      <c r="R54" s="16"/>
      <c r="S54" s="16"/>
    </row>
    <row r="55" spans="1:24" x14ac:dyDescent="0.25">
      <c r="M55">
        <v>50</v>
      </c>
      <c r="N55" s="12">
        <v>1580</v>
      </c>
      <c r="O55" s="12">
        <v>732</v>
      </c>
      <c r="P55" s="12">
        <v>848</v>
      </c>
      <c r="R55" s="16"/>
      <c r="S55" s="16"/>
    </row>
    <row r="56" spans="1:24" x14ac:dyDescent="0.25">
      <c r="M56">
        <v>51</v>
      </c>
      <c r="N56" s="12">
        <v>1177</v>
      </c>
      <c r="O56" s="12">
        <v>660</v>
      </c>
      <c r="P56" s="12">
        <v>517</v>
      </c>
      <c r="R56" s="16"/>
      <c r="S56" s="16"/>
    </row>
    <row r="57" spans="1:24" x14ac:dyDescent="0.25">
      <c r="M57">
        <v>52</v>
      </c>
      <c r="N57" s="12">
        <v>1418</v>
      </c>
      <c r="O57" s="12">
        <v>763</v>
      </c>
      <c r="P57" s="12">
        <v>655</v>
      </c>
      <c r="R57" s="16"/>
      <c r="S57" s="16"/>
    </row>
    <row r="58" spans="1:24" x14ac:dyDescent="0.25">
      <c r="M58">
        <v>53</v>
      </c>
      <c r="N58" s="12">
        <v>1232</v>
      </c>
      <c r="O58" s="12">
        <v>661</v>
      </c>
      <c r="P58" s="12">
        <v>571</v>
      </c>
      <c r="R58" s="16"/>
      <c r="S58" s="16"/>
    </row>
    <row r="59" spans="1:24" x14ac:dyDescent="0.25">
      <c r="M59">
        <v>54</v>
      </c>
      <c r="N59" s="12">
        <v>1333</v>
      </c>
      <c r="O59" s="12">
        <v>677</v>
      </c>
      <c r="P59" s="12">
        <v>656</v>
      </c>
      <c r="R59" s="16"/>
      <c r="S59" s="16"/>
    </row>
    <row r="60" spans="1:24" x14ac:dyDescent="0.25">
      <c r="M60">
        <v>55</v>
      </c>
      <c r="N60" s="12">
        <v>1014</v>
      </c>
      <c r="O60" s="12">
        <v>531</v>
      </c>
      <c r="P60" s="12">
        <v>483</v>
      </c>
      <c r="R60" s="16"/>
      <c r="S60" s="16"/>
    </row>
    <row r="61" spans="1:24" x14ac:dyDescent="0.25">
      <c r="M61">
        <v>56</v>
      </c>
      <c r="N61" s="12">
        <v>1213</v>
      </c>
      <c r="O61" s="12">
        <v>585</v>
      </c>
      <c r="P61" s="12">
        <v>628</v>
      </c>
      <c r="R61" s="16"/>
      <c r="S61" s="16"/>
    </row>
    <row r="62" spans="1:24" x14ac:dyDescent="0.25">
      <c r="M62">
        <v>57</v>
      </c>
      <c r="N62" s="12">
        <v>774</v>
      </c>
      <c r="O62" s="12">
        <v>404</v>
      </c>
      <c r="P62" s="12">
        <v>370</v>
      </c>
      <c r="R62" s="16"/>
      <c r="S62" s="16"/>
    </row>
    <row r="63" spans="1:24" x14ac:dyDescent="0.25">
      <c r="M63">
        <v>58</v>
      </c>
      <c r="N63" s="12">
        <v>940</v>
      </c>
      <c r="O63" s="12">
        <v>459</v>
      </c>
      <c r="P63" s="12">
        <v>481</v>
      </c>
      <c r="R63" s="16"/>
      <c r="S63" s="16"/>
    </row>
    <row r="64" spans="1:24" x14ac:dyDescent="0.25">
      <c r="M64">
        <v>59</v>
      </c>
      <c r="N64" s="12">
        <v>822</v>
      </c>
      <c r="O64" s="12">
        <v>428</v>
      </c>
      <c r="P64" s="12">
        <v>394</v>
      </c>
      <c r="R64" s="16"/>
      <c r="S64" s="16"/>
    </row>
    <row r="65" spans="13:19" x14ac:dyDescent="0.25">
      <c r="M65">
        <v>60</v>
      </c>
      <c r="N65" s="12">
        <v>1101</v>
      </c>
      <c r="O65" s="12">
        <v>496</v>
      </c>
      <c r="P65" s="12">
        <v>605</v>
      </c>
      <c r="R65" s="16"/>
      <c r="S65" s="16"/>
    </row>
    <row r="66" spans="13:19" x14ac:dyDescent="0.25">
      <c r="M66">
        <v>61</v>
      </c>
      <c r="N66" s="12">
        <v>594</v>
      </c>
      <c r="O66" s="12">
        <v>318</v>
      </c>
      <c r="P66" s="12">
        <v>276</v>
      </c>
      <c r="R66" s="16"/>
      <c r="S66" s="16"/>
    </row>
    <row r="67" spans="13:19" x14ac:dyDescent="0.25">
      <c r="M67">
        <v>62</v>
      </c>
      <c r="N67" s="12">
        <v>714</v>
      </c>
      <c r="O67" s="12">
        <v>388</v>
      </c>
      <c r="P67" s="12">
        <v>326</v>
      </c>
      <c r="R67" s="16"/>
      <c r="S67" s="16"/>
    </row>
    <row r="68" spans="13:19" x14ac:dyDescent="0.25">
      <c r="M68">
        <v>63</v>
      </c>
      <c r="N68" s="12">
        <v>650</v>
      </c>
      <c r="O68" s="12">
        <v>328</v>
      </c>
      <c r="P68" s="12">
        <v>322</v>
      </c>
      <c r="R68" s="16"/>
      <c r="S68" s="16"/>
    </row>
    <row r="69" spans="13:19" x14ac:dyDescent="0.25">
      <c r="M69">
        <v>64</v>
      </c>
      <c r="N69" s="12">
        <v>651</v>
      </c>
      <c r="O69" s="12">
        <v>352</v>
      </c>
      <c r="P69" s="12">
        <v>299</v>
      </c>
      <c r="R69" s="16"/>
      <c r="S69" s="16"/>
    </row>
    <row r="70" spans="13:19" x14ac:dyDescent="0.25">
      <c r="M70">
        <v>65</v>
      </c>
      <c r="N70" s="12">
        <v>614</v>
      </c>
      <c r="O70" s="12">
        <v>267</v>
      </c>
      <c r="P70" s="12">
        <v>347</v>
      </c>
      <c r="R70" s="16"/>
      <c r="S70" s="16"/>
    </row>
    <row r="71" spans="13:19" x14ac:dyDescent="0.25">
      <c r="M71">
        <v>66</v>
      </c>
      <c r="N71" s="12">
        <v>763</v>
      </c>
      <c r="O71" s="12">
        <v>420</v>
      </c>
      <c r="P71" s="12">
        <v>343</v>
      </c>
      <c r="R71" s="16"/>
      <c r="S71" s="16"/>
    </row>
    <row r="72" spans="13:19" x14ac:dyDescent="0.25">
      <c r="M72">
        <v>67</v>
      </c>
      <c r="N72" s="12">
        <v>407</v>
      </c>
      <c r="O72" s="12">
        <v>220</v>
      </c>
      <c r="P72" s="12">
        <v>187</v>
      </c>
      <c r="R72" s="16"/>
      <c r="S72" s="16"/>
    </row>
    <row r="73" spans="13:19" x14ac:dyDescent="0.25">
      <c r="M73">
        <v>68</v>
      </c>
      <c r="N73" s="12">
        <v>415</v>
      </c>
      <c r="O73" s="12">
        <v>195</v>
      </c>
      <c r="P73" s="12">
        <v>220</v>
      </c>
      <c r="R73" s="16"/>
      <c r="S73" s="16"/>
    </row>
    <row r="74" spans="13:19" x14ac:dyDescent="0.25">
      <c r="M74" s="18">
        <v>69</v>
      </c>
      <c r="N74" s="12">
        <v>329</v>
      </c>
      <c r="O74" s="12">
        <v>171</v>
      </c>
      <c r="P74" s="12">
        <v>158</v>
      </c>
      <c r="R74" s="16"/>
      <c r="S74" s="16"/>
    </row>
    <row r="75" spans="13:19" x14ac:dyDescent="0.25">
      <c r="M75">
        <v>70</v>
      </c>
      <c r="N75" s="12">
        <v>515</v>
      </c>
      <c r="O75" s="12">
        <v>201</v>
      </c>
      <c r="P75" s="12">
        <v>314</v>
      </c>
      <c r="R75" s="16"/>
      <c r="S75" s="16"/>
    </row>
    <row r="76" spans="13:19" x14ac:dyDescent="0.25">
      <c r="M76">
        <v>71</v>
      </c>
      <c r="N76" s="12">
        <v>231</v>
      </c>
      <c r="O76" s="12">
        <v>131</v>
      </c>
      <c r="P76" s="12">
        <v>100</v>
      </c>
      <c r="R76" s="16"/>
      <c r="S76" s="16"/>
    </row>
    <row r="77" spans="13:19" x14ac:dyDescent="0.25">
      <c r="M77">
        <v>72</v>
      </c>
      <c r="N77" s="12">
        <v>285</v>
      </c>
      <c r="O77" s="12">
        <v>117</v>
      </c>
      <c r="P77" s="12">
        <v>168</v>
      </c>
      <c r="R77" s="16"/>
      <c r="S77" s="16"/>
    </row>
    <row r="78" spans="13:19" x14ac:dyDescent="0.25">
      <c r="M78">
        <v>73</v>
      </c>
      <c r="N78" s="12">
        <v>210</v>
      </c>
      <c r="O78" s="12">
        <v>117</v>
      </c>
      <c r="P78" s="12">
        <v>93</v>
      </c>
      <c r="R78" s="16"/>
      <c r="S78" s="16"/>
    </row>
    <row r="79" spans="13:19" x14ac:dyDescent="0.25">
      <c r="M79">
        <v>74</v>
      </c>
      <c r="N79" s="12">
        <v>188</v>
      </c>
      <c r="O79" s="12">
        <v>83</v>
      </c>
      <c r="P79" s="12">
        <v>105</v>
      </c>
      <c r="R79" s="16"/>
      <c r="S79" s="16"/>
    </row>
    <row r="80" spans="13:19" x14ac:dyDescent="0.25">
      <c r="M80">
        <v>75</v>
      </c>
      <c r="N80" s="12">
        <v>204</v>
      </c>
      <c r="O80" s="12">
        <v>76</v>
      </c>
      <c r="P80" s="12">
        <v>128</v>
      </c>
      <c r="R80" s="16"/>
      <c r="S80" s="16"/>
    </row>
    <row r="81" spans="13:19" x14ac:dyDescent="0.25">
      <c r="M81">
        <v>76</v>
      </c>
      <c r="N81" s="12">
        <v>235</v>
      </c>
      <c r="O81" s="12">
        <v>110</v>
      </c>
      <c r="P81" s="12">
        <v>125</v>
      </c>
      <c r="R81" s="16"/>
      <c r="S81" s="16"/>
    </row>
    <row r="82" spans="13:19" x14ac:dyDescent="0.25">
      <c r="M82">
        <v>77</v>
      </c>
      <c r="N82" s="12">
        <v>143</v>
      </c>
      <c r="O82" s="12">
        <v>67</v>
      </c>
      <c r="P82" s="12">
        <v>76</v>
      </c>
      <c r="R82" s="16"/>
      <c r="S82" s="16"/>
    </row>
    <row r="83" spans="13:19" x14ac:dyDescent="0.25">
      <c r="M83">
        <v>78</v>
      </c>
      <c r="N83" s="12">
        <v>195</v>
      </c>
      <c r="O83" s="12">
        <v>92</v>
      </c>
      <c r="P83" s="12">
        <v>103</v>
      </c>
      <c r="R83" s="16"/>
      <c r="S83" s="16"/>
    </row>
    <row r="84" spans="13:19" x14ac:dyDescent="0.25">
      <c r="M84">
        <v>79</v>
      </c>
      <c r="N84" s="12">
        <v>118</v>
      </c>
      <c r="O84" s="12">
        <v>63</v>
      </c>
      <c r="P84" s="12">
        <v>55</v>
      </c>
      <c r="R84" s="16"/>
      <c r="S84" s="16"/>
    </row>
    <row r="85" spans="13:19" x14ac:dyDescent="0.25">
      <c r="M85">
        <v>80</v>
      </c>
      <c r="N85" s="12">
        <v>213</v>
      </c>
      <c r="O85" s="12">
        <v>74</v>
      </c>
      <c r="P85" s="12">
        <v>139</v>
      </c>
      <c r="R85" s="16"/>
      <c r="S85" s="16"/>
    </row>
    <row r="86" spans="13:19" x14ac:dyDescent="0.25">
      <c r="M86">
        <v>81</v>
      </c>
      <c r="N86" s="12">
        <v>70</v>
      </c>
      <c r="O86" s="12">
        <v>37</v>
      </c>
      <c r="P86" s="12">
        <v>33</v>
      </c>
      <c r="R86" s="16"/>
      <c r="S86" s="16"/>
    </row>
    <row r="87" spans="13:19" x14ac:dyDescent="0.25">
      <c r="M87">
        <v>82</v>
      </c>
      <c r="N87" s="12">
        <v>77</v>
      </c>
      <c r="O87" s="12">
        <v>35</v>
      </c>
      <c r="P87" s="12">
        <v>42</v>
      </c>
      <c r="R87" s="16"/>
      <c r="S87" s="16"/>
    </row>
    <row r="88" spans="13:19" x14ac:dyDescent="0.25">
      <c r="M88">
        <v>83</v>
      </c>
      <c r="N88" s="12">
        <v>56</v>
      </c>
      <c r="O88" s="12">
        <v>25</v>
      </c>
      <c r="P88" s="12">
        <v>31</v>
      </c>
      <c r="R88" s="16"/>
      <c r="S88" s="16"/>
    </row>
    <row r="89" spans="13:19" x14ac:dyDescent="0.25">
      <c r="M89">
        <v>84</v>
      </c>
      <c r="N89" s="12">
        <v>68</v>
      </c>
      <c r="O89" s="12">
        <v>32</v>
      </c>
      <c r="P89" s="12">
        <v>36</v>
      </c>
      <c r="R89" s="16"/>
      <c r="S89" s="16"/>
    </row>
    <row r="90" spans="13:19" x14ac:dyDescent="0.25">
      <c r="M90">
        <v>85</v>
      </c>
      <c r="N90" s="12">
        <v>57</v>
      </c>
      <c r="O90" s="12">
        <v>18</v>
      </c>
      <c r="P90" s="12">
        <v>39</v>
      </c>
      <c r="R90" s="16"/>
      <c r="S90" s="16"/>
    </row>
    <row r="91" spans="13:19" x14ac:dyDescent="0.25">
      <c r="M91">
        <v>86</v>
      </c>
      <c r="N91" s="12">
        <v>71</v>
      </c>
      <c r="O91" s="12">
        <v>30</v>
      </c>
      <c r="P91" s="12">
        <v>41</v>
      </c>
      <c r="R91" s="16"/>
      <c r="S91" s="16"/>
    </row>
    <row r="92" spans="13:19" x14ac:dyDescent="0.25">
      <c r="M92">
        <v>87</v>
      </c>
      <c r="N92" s="12">
        <v>35</v>
      </c>
      <c r="O92" s="12">
        <v>14</v>
      </c>
      <c r="P92" s="12">
        <v>21</v>
      </c>
      <c r="R92" s="16"/>
      <c r="S92" s="16"/>
    </row>
    <row r="93" spans="13:19" x14ac:dyDescent="0.25">
      <c r="M93">
        <v>88</v>
      </c>
      <c r="N93" s="12">
        <v>41</v>
      </c>
      <c r="O93" s="12">
        <v>20</v>
      </c>
      <c r="P93" s="12">
        <v>21</v>
      </c>
      <c r="R93" s="16"/>
      <c r="S93" s="16"/>
    </row>
    <row r="94" spans="13:19" x14ac:dyDescent="0.25">
      <c r="M94">
        <v>89</v>
      </c>
      <c r="N94" s="12">
        <v>30</v>
      </c>
      <c r="O94" s="12">
        <v>16</v>
      </c>
      <c r="P94" s="12">
        <v>14</v>
      </c>
      <c r="R94" s="16"/>
      <c r="S94" s="16"/>
    </row>
    <row r="95" spans="13:19" x14ac:dyDescent="0.25">
      <c r="M95">
        <v>90</v>
      </c>
      <c r="N95" s="12">
        <v>38</v>
      </c>
      <c r="O95" s="12">
        <v>13</v>
      </c>
      <c r="P95" s="12">
        <v>25</v>
      </c>
      <c r="R95" s="16"/>
      <c r="S95" s="16"/>
    </row>
    <row r="96" spans="13:19" x14ac:dyDescent="0.25">
      <c r="M96">
        <v>91</v>
      </c>
      <c r="N96" s="12">
        <v>28</v>
      </c>
      <c r="O96" s="12">
        <v>20</v>
      </c>
      <c r="P96" s="12">
        <v>8</v>
      </c>
      <c r="R96" s="16"/>
      <c r="S96" s="16"/>
    </row>
    <row r="97" spans="13:19" x14ac:dyDescent="0.25">
      <c r="M97">
        <v>92</v>
      </c>
      <c r="N97" s="12">
        <v>16</v>
      </c>
      <c r="O97" s="12">
        <v>8</v>
      </c>
      <c r="P97" s="12">
        <v>8</v>
      </c>
      <c r="R97" s="16"/>
      <c r="S97" s="16"/>
    </row>
    <row r="98" spans="13:19" x14ac:dyDescent="0.25">
      <c r="M98">
        <v>93</v>
      </c>
      <c r="N98" s="12">
        <v>5</v>
      </c>
      <c r="O98" s="12">
        <v>3</v>
      </c>
      <c r="P98" s="12">
        <v>2</v>
      </c>
      <c r="R98" s="16"/>
      <c r="S98" s="16"/>
    </row>
    <row r="99" spans="13:19" x14ac:dyDescent="0.25">
      <c r="M99">
        <v>94</v>
      </c>
      <c r="N99" s="12">
        <v>6</v>
      </c>
      <c r="O99" s="12">
        <v>4</v>
      </c>
      <c r="P99" s="12">
        <v>2</v>
      </c>
      <c r="R99" s="16"/>
      <c r="S99" s="16"/>
    </row>
    <row r="100" spans="13:19" x14ac:dyDescent="0.25">
      <c r="M100">
        <v>95</v>
      </c>
      <c r="N100" s="12">
        <v>13</v>
      </c>
      <c r="O100" s="12">
        <v>7</v>
      </c>
      <c r="P100" s="12">
        <v>6</v>
      </c>
      <c r="R100" s="16"/>
      <c r="S100" s="16"/>
    </row>
    <row r="101" spans="13:19" x14ac:dyDescent="0.25">
      <c r="M101">
        <v>96</v>
      </c>
      <c r="N101" s="12">
        <v>14</v>
      </c>
      <c r="O101" s="12">
        <v>7</v>
      </c>
      <c r="P101" s="12">
        <v>7</v>
      </c>
      <c r="R101" s="16"/>
      <c r="S101" s="16"/>
    </row>
    <row r="102" spans="13:19" x14ac:dyDescent="0.25">
      <c r="M102">
        <v>97</v>
      </c>
      <c r="N102" s="12">
        <v>5</v>
      </c>
      <c r="O102" s="12">
        <v>2</v>
      </c>
      <c r="P102" s="12">
        <v>3</v>
      </c>
      <c r="R102" s="16"/>
      <c r="S102" s="16"/>
    </row>
    <row r="103" spans="13:19" x14ac:dyDescent="0.25">
      <c r="M103" t="s">
        <v>165</v>
      </c>
      <c r="N103">
        <v>53</v>
      </c>
      <c r="O103">
        <v>22</v>
      </c>
      <c r="P103">
        <v>31</v>
      </c>
    </row>
    <row r="104" spans="13:19" x14ac:dyDescent="0.25">
      <c r="M104" t="s">
        <v>52</v>
      </c>
      <c r="N104">
        <v>138</v>
      </c>
      <c r="O104">
        <v>75</v>
      </c>
      <c r="P104">
        <v>63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topLeftCell="A17" workbookViewId="0">
      <selection activeCell="E22" sqref="E22"/>
    </sheetView>
  </sheetViews>
  <sheetFormatPr defaultRowHeight="13.2" x14ac:dyDescent="0.25"/>
  <sheetData>
    <row r="1" spans="1:24" x14ac:dyDescent="0.25">
      <c r="A1" t="s">
        <v>316</v>
      </c>
      <c r="I1" s="1"/>
      <c r="J1" s="1"/>
      <c r="K1" s="1"/>
      <c r="M1" t="s">
        <v>318</v>
      </c>
      <c r="N1" s="12"/>
      <c r="O1" s="12"/>
      <c r="P1" s="12"/>
      <c r="Q1" s="14"/>
      <c r="R1" s="15">
        <f>X16</f>
        <v>6.859483044576562</v>
      </c>
      <c r="S1" s="21" t="s">
        <v>125</v>
      </c>
      <c r="T1" s="22"/>
      <c r="U1" s="22"/>
    </row>
    <row r="2" spans="1:24" x14ac:dyDescent="0.25">
      <c r="A2" t="s">
        <v>317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62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62</v>
      </c>
      <c r="I4" s="1"/>
      <c r="J4" s="1"/>
      <c r="K4" s="1"/>
      <c r="M4" s="18" t="s">
        <v>36</v>
      </c>
      <c r="N4" s="12">
        <v>7686</v>
      </c>
      <c r="O4" s="12">
        <v>3859</v>
      </c>
      <c r="P4" s="12">
        <v>3827</v>
      </c>
      <c r="R4" s="16"/>
      <c r="S4" s="16"/>
    </row>
    <row r="5" spans="1:24" x14ac:dyDescent="0.25">
      <c r="A5" t="s">
        <v>36</v>
      </c>
      <c r="B5">
        <v>7686</v>
      </c>
      <c r="C5">
        <v>3859</v>
      </c>
      <c r="D5">
        <v>3827</v>
      </c>
      <c r="E5">
        <v>4916</v>
      </c>
      <c r="F5">
        <v>2559</v>
      </c>
      <c r="G5">
        <v>2357</v>
      </c>
      <c r="I5" s="1"/>
      <c r="J5" s="1"/>
      <c r="K5" s="1"/>
      <c r="M5">
        <v>0</v>
      </c>
      <c r="N5" s="12">
        <v>211</v>
      </c>
      <c r="O5" s="12">
        <v>115</v>
      </c>
      <c r="P5" s="12">
        <v>96</v>
      </c>
      <c r="R5" s="16">
        <f>N$24+N$34+N$44+N$54</f>
        <v>426</v>
      </c>
      <c r="S5" s="16">
        <f xml:space="preserve"> N$34+N$44+N$54+N$64</f>
        <v>300</v>
      </c>
      <c r="T5">
        <v>1</v>
      </c>
      <c r="U5">
        <v>9</v>
      </c>
      <c r="V5">
        <f>R5*T5+S5*U5</f>
        <v>3126</v>
      </c>
      <c r="W5" s="19">
        <f>(V5/V$15)*100</f>
        <v>7.9763210941287532</v>
      </c>
      <c r="X5" s="20">
        <f>ABS(W5-10)</f>
        <v>2.0236789058712468</v>
      </c>
    </row>
    <row r="6" spans="1:24" x14ac:dyDescent="0.25">
      <c r="A6" t="s">
        <v>5</v>
      </c>
      <c r="B6">
        <v>1026</v>
      </c>
      <c r="C6">
        <v>528</v>
      </c>
      <c r="D6">
        <v>498</v>
      </c>
      <c r="E6">
        <v>1026</v>
      </c>
      <c r="F6">
        <v>528</v>
      </c>
      <c r="G6">
        <v>498</v>
      </c>
      <c r="I6" s="1"/>
      <c r="J6" s="1"/>
      <c r="K6" s="1"/>
      <c r="M6">
        <v>1</v>
      </c>
      <c r="N6" s="12">
        <v>230</v>
      </c>
      <c r="O6" s="12">
        <v>113</v>
      </c>
      <c r="P6" s="12">
        <v>117</v>
      </c>
      <c r="R6" s="16">
        <f>N$25+N$35+N$45+N$55</f>
        <v>406</v>
      </c>
      <c r="S6" s="16">
        <f xml:space="preserve"> N$35+N$45+N$55+N$65</f>
        <v>268</v>
      </c>
      <c r="T6">
        <v>2</v>
      </c>
      <c r="U6">
        <v>8</v>
      </c>
      <c r="V6">
        <f t="shared" ref="V6:V14" si="0">R6*T6+S6*U6</f>
        <v>2956</v>
      </c>
      <c r="W6" s="19">
        <f t="shared" ref="W6:W14" si="1">(V6/V$15)*100</f>
        <v>7.5425480339873952</v>
      </c>
      <c r="X6" s="20">
        <f t="shared" ref="X6:X14" si="2">ABS(W6-10)</f>
        <v>2.4574519660126048</v>
      </c>
    </row>
    <row r="7" spans="1:24" x14ac:dyDescent="0.25">
      <c r="A7" t="s">
        <v>6</v>
      </c>
      <c r="B7">
        <v>953</v>
      </c>
      <c r="C7">
        <v>486</v>
      </c>
      <c r="D7">
        <v>467</v>
      </c>
      <c r="E7">
        <v>953</v>
      </c>
      <c r="F7">
        <v>486</v>
      </c>
      <c r="G7">
        <v>467</v>
      </c>
      <c r="H7" s="2"/>
      <c r="I7" s="1"/>
      <c r="J7" s="1"/>
      <c r="K7" s="1"/>
      <c r="M7">
        <v>2</v>
      </c>
      <c r="N7" s="12">
        <v>199</v>
      </c>
      <c r="O7" s="12">
        <v>82</v>
      </c>
      <c r="P7" s="12">
        <v>117</v>
      </c>
      <c r="R7" s="16">
        <f>N$26+N$36+N$46+N$56</f>
        <v>354</v>
      </c>
      <c r="S7" s="16">
        <f xml:space="preserve"> N$36+N$46+N$56+N$66</f>
        <v>275</v>
      </c>
      <c r="T7">
        <v>3</v>
      </c>
      <c r="U7">
        <v>7</v>
      </c>
      <c r="V7">
        <f t="shared" si="0"/>
        <v>2987</v>
      </c>
      <c r="W7" s="19">
        <f t="shared" si="1"/>
        <v>7.6216478273072905</v>
      </c>
      <c r="X7" s="20">
        <f t="shared" si="2"/>
        <v>2.3783521726927095</v>
      </c>
    </row>
    <row r="8" spans="1:24" x14ac:dyDescent="0.25">
      <c r="A8" s="3" t="s">
        <v>7</v>
      </c>
      <c r="B8" s="3">
        <v>1079</v>
      </c>
      <c r="C8" s="3">
        <v>569</v>
      </c>
      <c r="D8" s="3">
        <v>510</v>
      </c>
      <c r="E8" s="4">
        <v>1079</v>
      </c>
      <c r="F8" s="4">
        <v>569</v>
      </c>
      <c r="G8" s="4">
        <v>510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182</v>
      </c>
      <c r="O8" s="12">
        <v>98</v>
      </c>
      <c r="P8" s="12">
        <v>84</v>
      </c>
      <c r="R8" s="16">
        <f>N$17+N$27+N$37+N$47</f>
        <v>510</v>
      </c>
      <c r="S8" s="16">
        <f xml:space="preserve"> N$27+ N$37+N$47+N$57</f>
        <v>337</v>
      </c>
      <c r="T8">
        <v>4</v>
      </c>
      <c r="U8">
        <v>6</v>
      </c>
      <c r="V8">
        <f t="shared" si="0"/>
        <v>4062</v>
      </c>
      <c r="W8" s="19">
        <f t="shared" si="1"/>
        <v>10.364624531142354</v>
      </c>
      <c r="X8" s="20">
        <f t="shared" si="2"/>
        <v>0.36462453114235416</v>
      </c>
    </row>
    <row r="9" spans="1:24" x14ac:dyDescent="0.25">
      <c r="A9" s="3" t="s">
        <v>8</v>
      </c>
      <c r="B9" s="3">
        <v>939</v>
      </c>
      <c r="C9" s="3">
        <v>493</v>
      </c>
      <c r="D9" s="3">
        <v>446</v>
      </c>
      <c r="E9" s="4">
        <v>908</v>
      </c>
      <c r="F9" s="4">
        <v>480</v>
      </c>
      <c r="G9" s="4">
        <v>428</v>
      </c>
      <c r="H9" s="5"/>
      <c r="I9" s="6">
        <f t="shared" si="3"/>
        <v>96.698615548455805</v>
      </c>
      <c r="J9" s="6">
        <f t="shared" si="3"/>
        <v>97.363083164300207</v>
      </c>
      <c r="K9" s="6">
        <f t="shared" si="3"/>
        <v>95.964125560538122</v>
      </c>
      <c r="M9">
        <v>4</v>
      </c>
      <c r="N9" s="12">
        <v>204</v>
      </c>
      <c r="O9" s="12">
        <v>120</v>
      </c>
      <c r="P9" s="12">
        <v>84</v>
      </c>
      <c r="R9" s="16">
        <f>N$18+N$28+N$38+N$48</f>
        <v>537</v>
      </c>
      <c r="S9" s="16">
        <f xml:space="preserve"> N$28+N$38+N$48+N$58</f>
        <v>339</v>
      </c>
      <c r="T9">
        <v>5</v>
      </c>
      <c r="U9">
        <v>5</v>
      </c>
      <c r="V9">
        <f t="shared" si="0"/>
        <v>4380</v>
      </c>
      <c r="W9" s="19">
        <f t="shared" si="1"/>
        <v>11.176035314230308</v>
      </c>
      <c r="X9" s="20">
        <f t="shared" si="2"/>
        <v>1.1760353142303082</v>
      </c>
    </row>
    <row r="10" spans="1:24" x14ac:dyDescent="0.25">
      <c r="A10" s="3" t="s">
        <v>10</v>
      </c>
      <c r="B10" s="3">
        <v>604</v>
      </c>
      <c r="C10" s="3">
        <v>281</v>
      </c>
      <c r="D10" s="3">
        <v>323</v>
      </c>
      <c r="E10" s="4">
        <v>418</v>
      </c>
      <c r="F10" s="4">
        <v>218</v>
      </c>
      <c r="G10" s="4">
        <v>200</v>
      </c>
      <c r="H10" s="5"/>
      <c r="I10" s="6">
        <f t="shared" si="3"/>
        <v>69.205298013245027</v>
      </c>
      <c r="J10" s="6">
        <f t="shared" si="3"/>
        <v>77.580071174377224</v>
      </c>
      <c r="K10" s="6">
        <f t="shared" si="3"/>
        <v>61.919504643962853</v>
      </c>
      <c r="M10">
        <v>5</v>
      </c>
      <c r="N10" s="12">
        <v>219</v>
      </c>
      <c r="O10" s="12">
        <v>123</v>
      </c>
      <c r="P10" s="12">
        <v>96</v>
      </c>
      <c r="R10" s="16">
        <f>N$19+N$29+N$39+N$49</f>
        <v>515</v>
      </c>
      <c r="S10" s="16">
        <f xml:space="preserve"> N$29+N$39+N$49+N$59</f>
        <v>342</v>
      </c>
      <c r="T10">
        <v>6</v>
      </c>
      <c r="U10">
        <v>4</v>
      </c>
      <c r="V10">
        <f t="shared" si="0"/>
        <v>4458</v>
      </c>
      <c r="W10" s="19">
        <f t="shared" si="1"/>
        <v>11.375060600648109</v>
      </c>
      <c r="X10" s="20">
        <f t="shared" si="2"/>
        <v>1.3750606006481085</v>
      </c>
    </row>
    <row r="11" spans="1:24" x14ac:dyDescent="0.25">
      <c r="A11" s="3" t="s">
        <v>11</v>
      </c>
      <c r="B11" s="3">
        <v>497</v>
      </c>
      <c r="C11" s="3">
        <v>238</v>
      </c>
      <c r="D11" s="3">
        <v>259</v>
      </c>
      <c r="E11" s="4">
        <v>194</v>
      </c>
      <c r="F11" s="4">
        <v>106</v>
      </c>
      <c r="G11" s="4">
        <v>88</v>
      </c>
      <c r="H11" s="5"/>
      <c r="I11" s="6">
        <f t="shared" si="3"/>
        <v>39.034205231388327</v>
      </c>
      <c r="J11" s="6">
        <f t="shared" si="3"/>
        <v>44.537815126050425</v>
      </c>
      <c r="K11" s="6">
        <f t="shared" si="3"/>
        <v>33.976833976833973</v>
      </c>
      <c r="M11">
        <v>6</v>
      </c>
      <c r="N11" s="12">
        <v>182</v>
      </c>
      <c r="O11" s="12">
        <v>93</v>
      </c>
      <c r="P11" s="12">
        <v>89</v>
      </c>
      <c r="R11" s="16">
        <f>N$20+N$30+N$40+N$50</f>
        <v>493</v>
      </c>
      <c r="S11" s="16">
        <f xml:space="preserve"> N$30+N$40+N$50+N$60</f>
        <v>331</v>
      </c>
      <c r="T11">
        <v>7</v>
      </c>
      <c r="U11">
        <v>3</v>
      </c>
      <c r="V11">
        <f t="shared" si="0"/>
        <v>4444</v>
      </c>
      <c r="W11" s="19">
        <f t="shared" si="1"/>
        <v>11.33933811334235</v>
      </c>
      <c r="X11" s="20">
        <f t="shared" si="2"/>
        <v>1.3393381133423503</v>
      </c>
    </row>
    <row r="12" spans="1:24" x14ac:dyDescent="0.25">
      <c r="A12" s="3" t="s">
        <v>12</v>
      </c>
      <c r="B12" s="3">
        <v>474</v>
      </c>
      <c r="C12" s="3">
        <v>207</v>
      </c>
      <c r="D12" s="3">
        <v>267</v>
      </c>
      <c r="E12" s="4">
        <v>140</v>
      </c>
      <c r="F12" s="4">
        <v>76</v>
      </c>
      <c r="G12" s="4">
        <v>64</v>
      </c>
      <c r="H12" s="5"/>
      <c r="I12" s="6">
        <f t="shared" si="3"/>
        <v>29.535864978902953</v>
      </c>
      <c r="J12" s="6">
        <f t="shared" si="3"/>
        <v>36.714975845410628</v>
      </c>
      <c r="K12" s="6">
        <f t="shared" si="3"/>
        <v>23.970037453183522</v>
      </c>
      <c r="M12">
        <v>7</v>
      </c>
      <c r="N12" s="12">
        <v>195</v>
      </c>
      <c r="O12" s="12">
        <v>88</v>
      </c>
      <c r="P12" s="12">
        <v>107</v>
      </c>
      <c r="R12" s="16">
        <f>N$21+N$31+N$41+N$51</f>
        <v>457</v>
      </c>
      <c r="S12" s="16">
        <f xml:space="preserve"> N$31+N$41+N$51+N$61</f>
        <v>291</v>
      </c>
      <c r="T12">
        <v>8</v>
      </c>
      <c r="U12">
        <v>2</v>
      </c>
      <c r="V12">
        <f t="shared" si="0"/>
        <v>4238</v>
      </c>
      <c r="W12" s="19">
        <f t="shared" si="1"/>
        <v>10.813707228700467</v>
      </c>
      <c r="X12" s="20">
        <f t="shared" si="2"/>
        <v>0.81370722870046741</v>
      </c>
    </row>
    <row r="13" spans="1:24" x14ac:dyDescent="0.25">
      <c r="A13" s="3" t="s">
        <v>13</v>
      </c>
      <c r="B13" s="3">
        <v>445</v>
      </c>
      <c r="C13" s="3">
        <v>229</v>
      </c>
      <c r="D13" s="3">
        <v>216</v>
      </c>
      <c r="E13" s="4">
        <v>71</v>
      </c>
      <c r="F13" s="4">
        <v>43</v>
      </c>
      <c r="G13" s="4">
        <v>28</v>
      </c>
      <c r="H13" s="5"/>
      <c r="I13" s="6">
        <f t="shared" si="3"/>
        <v>15.955056179775282</v>
      </c>
      <c r="J13" s="6">
        <f t="shared" si="3"/>
        <v>18.777292576419214</v>
      </c>
      <c r="K13" s="6">
        <f t="shared" si="3"/>
        <v>12.962962962962962</v>
      </c>
      <c r="M13">
        <v>8</v>
      </c>
      <c r="N13" s="12">
        <v>179</v>
      </c>
      <c r="O13" s="12">
        <v>90</v>
      </c>
      <c r="P13" s="12">
        <v>89</v>
      </c>
      <c r="R13" s="16">
        <f>N$22+N$32+N$42+N$52</f>
        <v>444</v>
      </c>
      <c r="S13" s="16">
        <f xml:space="preserve"> N$32+N$42+N$52+N$62</f>
        <v>284</v>
      </c>
      <c r="T13">
        <v>9</v>
      </c>
      <c r="U13">
        <v>1</v>
      </c>
      <c r="V13">
        <f t="shared" si="0"/>
        <v>4280</v>
      </c>
      <c r="W13" s="19">
        <f t="shared" si="1"/>
        <v>10.920874690617744</v>
      </c>
      <c r="X13" s="20">
        <f t="shared" si="2"/>
        <v>0.92087469061774385</v>
      </c>
    </row>
    <row r="14" spans="1:24" x14ac:dyDescent="0.25">
      <c r="A14" s="3" t="s">
        <v>14</v>
      </c>
      <c r="B14" s="3">
        <v>435</v>
      </c>
      <c r="C14" s="3">
        <v>220</v>
      </c>
      <c r="D14" s="3">
        <v>215</v>
      </c>
      <c r="E14" s="4">
        <v>53</v>
      </c>
      <c r="F14" s="4">
        <v>26</v>
      </c>
      <c r="G14" s="4">
        <v>27</v>
      </c>
      <c r="H14" s="5"/>
      <c r="I14" s="6">
        <f t="shared" si="3"/>
        <v>12.183908045977011</v>
      </c>
      <c r="J14" s="6">
        <f t="shared" si="3"/>
        <v>11.818181818181818</v>
      </c>
      <c r="K14" s="6">
        <f t="shared" si="3"/>
        <v>12.558139534883722</v>
      </c>
      <c r="M14">
        <v>9</v>
      </c>
      <c r="N14" s="12">
        <v>178</v>
      </c>
      <c r="O14" s="12">
        <v>92</v>
      </c>
      <c r="P14" s="12">
        <v>86</v>
      </c>
      <c r="R14" s="16">
        <f>N$23+N$33+N$43+N$53</f>
        <v>426</v>
      </c>
      <c r="S14" s="16">
        <f xml:space="preserve"> N$33+N$43+N$53+N$63</f>
        <v>282</v>
      </c>
      <c r="T14">
        <v>10</v>
      </c>
      <c r="U14">
        <v>0</v>
      </c>
      <c r="V14">
        <f t="shared" si="0"/>
        <v>4260</v>
      </c>
      <c r="W14" s="19">
        <f t="shared" si="1"/>
        <v>10.869842565895231</v>
      </c>
      <c r="X14" s="20">
        <f t="shared" si="2"/>
        <v>0.86984256589523135</v>
      </c>
    </row>
    <row r="15" spans="1:24" x14ac:dyDescent="0.25">
      <c r="A15" s="3" t="s">
        <v>15</v>
      </c>
      <c r="B15" s="3">
        <v>365</v>
      </c>
      <c r="C15" s="3">
        <v>182</v>
      </c>
      <c r="D15" s="3">
        <v>183</v>
      </c>
      <c r="E15" s="4">
        <v>37</v>
      </c>
      <c r="F15" s="4">
        <v>14</v>
      </c>
      <c r="G15" s="4">
        <v>23</v>
      </c>
      <c r="H15" s="5"/>
      <c r="I15" s="6">
        <f t="shared" si="3"/>
        <v>10.136986301369863</v>
      </c>
      <c r="J15" s="6">
        <f t="shared" si="3"/>
        <v>7.6923076923076925</v>
      </c>
      <c r="K15" s="6">
        <f t="shared" si="3"/>
        <v>12.568306010928962</v>
      </c>
      <c r="M15">
        <v>10</v>
      </c>
      <c r="N15" s="12">
        <v>203</v>
      </c>
      <c r="O15" s="12">
        <v>104</v>
      </c>
      <c r="P15" s="12">
        <v>99</v>
      </c>
      <c r="R15" s="16"/>
      <c r="S15" s="16"/>
      <c r="V15">
        <f>SUM(V5:V14)</f>
        <v>39191</v>
      </c>
      <c r="W15">
        <f>SUM(W5:W14)</f>
        <v>100</v>
      </c>
      <c r="X15" s="20">
        <f>SUM(X5:X14)</f>
        <v>13.718966089153124</v>
      </c>
    </row>
    <row r="16" spans="1:24" x14ac:dyDescent="0.25">
      <c r="A16" t="s">
        <v>16</v>
      </c>
      <c r="B16">
        <v>265</v>
      </c>
      <c r="C16">
        <v>152</v>
      </c>
      <c r="D16">
        <v>113</v>
      </c>
      <c r="E16">
        <v>14</v>
      </c>
      <c r="F16">
        <v>7</v>
      </c>
      <c r="G16">
        <v>7</v>
      </c>
      <c r="H16" s="7"/>
      <c r="I16" s="6">
        <f>SUM(I8:I14)*5</f>
        <v>1813.0647399887223</v>
      </c>
      <c r="J16" s="6">
        <f>SUM(J8:J14)*5</f>
        <v>1933.9570985236974</v>
      </c>
      <c r="K16" s="6">
        <f>SUM(K8:K14)*5</f>
        <v>1706.7580206618254</v>
      </c>
      <c r="M16">
        <v>11</v>
      </c>
      <c r="N16" s="12">
        <v>188</v>
      </c>
      <c r="O16" s="12">
        <v>92</v>
      </c>
      <c r="P16" s="12">
        <v>96</v>
      </c>
      <c r="R16" s="16"/>
      <c r="S16" s="16"/>
      <c r="X16" s="20">
        <f>X$15/2</f>
        <v>6.859483044576562</v>
      </c>
    </row>
    <row r="17" spans="1:24" x14ac:dyDescent="0.25">
      <c r="A17" t="s">
        <v>17</v>
      </c>
      <c r="B17">
        <v>181</v>
      </c>
      <c r="C17">
        <v>82</v>
      </c>
      <c r="D17">
        <v>99</v>
      </c>
      <c r="E17">
        <v>4</v>
      </c>
      <c r="F17">
        <v>1</v>
      </c>
      <c r="G17">
        <v>3</v>
      </c>
      <c r="H17" s="7"/>
      <c r="I17" s="1"/>
      <c r="J17" s="1"/>
      <c r="K17" s="1"/>
      <c r="M17">
        <v>12</v>
      </c>
      <c r="N17" s="12">
        <v>225</v>
      </c>
      <c r="O17" s="12">
        <v>127</v>
      </c>
      <c r="P17" s="12">
        <v>98</v>
      </c>
      <c r="R17" s="16"/>
      <c r="S17" s="16"/>
    </row>
    <row r="18" spans="1:24" x14ac:dyDescent="0.25">
      <c r="A18" t="s">
        <v>19</v>
      </c>
      <c r="B18">
        <v>144</v>
      </c>
      <c r="C18">
        <v>66</v>
      </c>
      <c r="D18">
        <v>78</v>
      </c>
      <c r="E18">
        <v>9</v>
      </c>
      <c r="F18">
        <v>2</v>
      </c>
      <c r="G18">
        <v>7</v>
      </c>
      <c r="H18" s="7"/>
      <c r="I18" s="6">
        <f>I16+1500</f>
        <v>3313.0647399887221</v>
      </c>
      <c r="J18" s="6">
        <f>J16+1500</f>
        <v>3433.9570985236974</v>
      </c>
      <c r="K18" s="6">
        <f>K16+1500</f>
        <v>3206.7580206618254</v>
      </c>
      <c r="M18">
        <v>13</v>
      </c>
      <c r="N18" s="12">
        <v>245</v>
      </c>
      <c r="O18" s="12">
        <v>131</v>
      </c>
      <c r="P18" s="12">
        <v>114</v>
      </c>
      <c r="Q18" s="3"/>
      <c r="R18" s="15">
        <f>X33</f>
        <v>6.7235179286961895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218</v>
      </c>
      <c r="O19" s="12">
        <v>115</v>
      </c>
      <c r="P19" s="12">
        <v>103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12.183908045977011</v>
      </c>
      <c r="J20" s="6">
        <f t="shared" si="4"/>
        <v>11.818181818181818</v>
      </c>
      <c r="K20" s="6">
        <f t="shared" si="4"/>
        <v>12.558139534883722</v>
      </c>
      <c r="M20">
        <v>15</v>
      </c>
      <c r="N20" s="12">
        <v>213</v>
      </c>
      <c r="O20" s="12">
        <v>114</v>
      </c>
      <c r="P20" s="12">
        <v>99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10.136986301369863</v>
      </c>
      <c r="J21" s="6">
        <f t="shared" si="4"/>
        <v>7.6923076923076925</v>
      </c>
      <c r="K21" s="6">
        <f t="shared" si="4"/>
        <v>12.568306010928962</v>
      </c>
      <c r="M21">
        <v>16</v>
      </c>
      <c r="N21" s="12">
        <v>203</v>
      </c>
      <c r="O21" s="12">
        <v>104</v>
      </c>
      <c r="P21" s="12">
        <v>99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11.160447173673436</v>
      </c>
      <c r="J22" s="8">
        <f>(J20+J21)/2</f>
        <v>9.755244755244755</v>
      </c>
      <c r="K22" s="8">
        <f>(K20+K21)/2</f>
        <v>12.563222772906343</v>
      </c>
      <c r="M22">
        <v>17</v>
      </c>
      <c r="N22" s="12">
        <v>191</v>
      </c>
      <c r="O22" s="12">
        <v>92</v>
      </c>
      <c r="P22" s="12">
        <v>99</v>
      </c>
      <c r="R22" s="16">
        <f>O$24+O$34+O$44+O$54</f>
        <v>214</v>
      </c>
      <c r="S22" s="16">
        <f xml:space="preserve"> O$34+O$44+O$54+O$64</f>
        <v>144</v>
      </c>
      <c r="T22">
        <v>1</v>
      </c>
      <c r="U22">
        <v>9</v>
      </c>
      <c r="V22">
        <f>R22*T22+S22*U22</f>
        <v>1510</v>
      </c>
      <c r="W22" s="19">
        <f>(V22/V$32)*100</f>
        <v>7.7571149696907424</v>
      </c>
      <c r="X22" s="20">
        <f>ABS(W22-10)</f>
        <v>2.2428850303092576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178</v>
      </c>
      <c r="O23" s="12">
        <v>97</v>
      </c>
      <c r="P23" s="12">
        <v>81</v>
      </c>
      <c r="R23" s="16">
        <f>O$25+O$35+O$45+O$55</f>
        <v>213</v>
      </c>
      <c r="S23" s="16">
        <f xml:space="preserve"> O$35+O$45+O$55+O$65</f>
        <v>147</v>
      </c>
      <c r="T23">
        <v>2</v>
      </c>
      <c r="U23">
        <v>8</v>
      </c>
      <c r="V23">
        <f t="shared" ref="V23:V31" si="5">R23*T23+S23*U23</f>
        <v>1602</v>
      </c>
      <c r="W23" s="19">
        <f t="shared" ref="W23:W31" si="6">(V23/V$32)*100</f>
        <v>8.2297338949964036</v>
      </c>
      <c r="X23" s="20">
        <f t="shared" ref="X23:X31" si="7">ABS(W23-10)</f>
        <v>1.7702661050035964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558.02235868367177</v>
      </c>
      <c r="J24" s="8">
        <f>J22*50</f>
        <v>487.76223776223776</v>
      </c>
      <c r="K24" s="8">
        <f>K22*50</f>
        <v>628.16113864531712</v>
      </c>
      <c r="M24">
        <v>19</v>
      </c>
      <c r="N24" s="12">
        <v>154</v>
      </c>
      <c r="O24" s="12">
        <v>86</v>
      </c>
      <c r="P24" s="12">
        <v>68</v>
      </c>
      <c r="R24" s="16">
        <f>O$26+O$36+O$46+O$56</f>
        <v>172</v>
      </c>
      <c r="S24" s="16">
        <f xml:space="preserve"> O$36+O$46+O$56+O$66</f>
        <v>129</v>
      </c>
      <c r="T24">
        <v>3</v>
      </c>
      <c r="U24">
        <v>7</v>
      </c>
      <c r="V24">
        <f t="shared" si="5"/>
        <v>1419</v>
      </c>
      <c r="W24" s="19">
        <f t="shared" si="6"/>
        <v>7.2896332066166654</v>
      </c>
      <c r="X24" s="20">
        <f t="shared" si="7"/>
        <v>2.7103667933833346</v>
      </c>
    </row>
    <row r="25" spans="1:24" x14ac:dyDescent="0.25">
      <c r="I25" s="1"/>
      <c r="J25" s="1"/>
      <c r="K25" s="1"/>
      <c r="M25">
        <v>20</v>
      </c>
      <c r="N25" s="12">
        <v>162</v>
      </c>
      <c r="O25" s="12">
        <v>78</v>
      </c>
      <c r="P25" s="12">
        <v>84</v>
      </c>
      <c r="R25" s="16">
        <f>O$17+O$27+O$37+O$47</f>
        <v>263</v>
      </c>
      <c r="S25" s="16">
        <f xml:space="preserve"> O$27+ O$37+O$47+O$57</f>
        <v>163</v>
      </c>
      <c r="T25">
        <v>4</v>
      </c>
      <c r="U25">
        <v>6</v>
      </c>
      <c r="V25">
        <f t="shared" si="5"/>
        <v>2030</v>
      </c>
      <c r="W25" s="19">
        <f t="shared" si="6"/>
        <v>10.428439330114045</v>
      </c>
      <c r="X25" s="20">
        <f t="shared" si="7"/>
        <v>0.42843933011404545</v>
      </c>
    </row>
    <row r="26" spans="1:24" x14ac:dyDescent="0.25">
      <c r="H26" s="7" t="s">
        <v>30</v>
      </c>
      <c r="I26" s="1">
        <f>I18-I24</f>
        <v>2755.0423813050502</v>
      </c>
      <c r="J26" s="1">
        <f>J18-J24</f>
        <v>2946.1948607614595</v>
      </c>
      <c r="K26" s="1">
        <f>K18-K24</f>
        <v>2578.5968820165081</v>
      </c>
      <c r="M26">
        <v>21</v>
      </c>
      <c r="N26" s="12">
        <v>105</v>
      </c>
      <c r="O26" s="12">
        <v>54</v>
      </c>
      <c r="P26" s="12">
        <v>51</v>
      </c>
      <c r="R26" s="16">
        <f>O$18+O$28+O$38+O$48</f>
        <v>268</v>
      </c>
      <c r="S26" s="16">
        <f xml:space="preserve"> O$28+O$38+O$48+O$58</f>
        <v>164</v>
      </c>
      <c r="T26">
        <v>5</v>
      </c>
      <c r="U26">
        <v>5</v>
      </c>
      <c r="V26">
        <f t="shared" si="5"/>
        <v>2160</v>
      </c>
      <c r="W26" s="19">
        <f t="shared" si="6"/>
        <v>11.096270420219872</v>
      </c>
      <c r="X26" s="20">
        <f t="shared" si="7"/>
        <v>1.0962704202198719</v>
      </c>
    </row>
    <row r="27" spans="1:24" x14ac:dyDescent="0.25">
      <c r="I27" s="1"/>
      <c r="J27" s="1"/>
      <c r="K27" s="1"/>
      <c r="M27">
        <v>22</v>
      </c>
      <c r="N27" s="12">
        <v>100</v>
      </c>
      <c r="O27" s="12">
        <v>46</v>
      </c>
      <c r="P27" s="12">
        <v>54</v>
      </c>
      <c r="R27" s="16">
        <f>O$19+O$29+O$39+O$49</f>
        <v>235</v>
      </c>
      <c r="S27" s="16">
        <f xml:space="preserve"> O$29+O$39+O$49+O$59</f>
        <v>148</v>
      </c>
      <c r="T27">
        <v>6</v>
      </c>
      <c r="U27">
        <v>4</v>
      </c>
      <c r="V27">
        <f t="shared" si="5"/>
        <v>2002</v>
      </c>
      <c r="W27" s="19">
        <f t="shared" si="6"/>
        <v>10.284598787629713</v>
      </c>
      <c r="X27" s="20">
        <f t="shared" si="7"/>
        <v>0.28459878762971336</v>
      </c>
    </row>
    <row r="28" spans="1:24" x14ac:dyDescent="0.25">
      <c r="H28" s="7" t="s">
        <v>31</v>
      </c>
      <c r="I28" s="1">
        <f>100-I22</f>
        <v>88.839552826326567</v>
      </c>
      <c r="J28" s="1">
        <f>100-J22</f>
        <v>90.24475524475524</v>
      </c>
      <c r="K28" s="1">
        <f>100-K22</f>
        <v>87.436777227093657</v>
      </c>
      <c r="M28">
        <v>23</v>
      </c>
      <c r="N28" s="12">
        <v>118</v>
      </c>
      <c r="O28" s="12">
        <v>57</v>
      </c>
      <c r="P28" s="12">
        <v>61</v>
      </c>
      <c r="R28" s="16">
        <f>O$20+O$30+O$40+O$50</f>
        <v>272</v>
      </c>
      <c r="S28" s="16">
        <f xml:space="preserve"> O$30+O$40+O$50+O$60</f>
        <v>177</v>
      </c>
      <c r="T28">
        <v>7</v>
      </c>
      <c r="U28">
        <v>3</v>
      </c>
      <c r="V28">
        <f t="shared" si="5"/>
        <v>2435</v>
      </c>
      <c r="W28" s="19">
        <f t="shared" si="6"/>
        <v>12.50899003390527</v>
      </c>
      <c r="X28" s="20">
        <f t="shared" si="7"/>
        <v>2.5089900339052704</v>
      </c>
    </row>
    <row r="29" spans="1:24" x14ac:dyDescent="0.25">
      <c r="I29" s="1"/>
      <c r="J29" s="1"/>
      <c r="K29" s="1"/>
      <c r="M29">
        <v>24</v>
      </c>
      <c r="N29" s="12">
        <v>119</v>
      </c>
      <c r="O29" s="12">
        <v>46</v>
      </c>
      <c r="P29" s="12">
        <v>73</v>
      </c>
      <c r="R29" s="16">
        <f>O$21+O$31+O$41+O$51</f>
        <v>225</v>
      </c>
      <c r="S29" s="16">
        <f xml:space="preserve"> O$31+O$41+O$51+O$61</f>
        <v>138</v>
      </c>
      <c r="T29">
        <v>8</v>
      </c>
      <c r="U29">
        <v>2</v>
      </c>
      <c r="V29">
        <f t="shared" si="5"/>
        <v>2076</v>
      </c>
      <c r="W29" s="19">
        <f t="shared" si="6"/>
        <v>10.664748792766876</v>
      </c>
      <c r="X29" s="20">
        <f t="shared" si="7"/>
        <v>0.6647487927668756</v>
      </c>
    </row>
    <row r="30" spans="1:24" x14ac:dyDescent="0.25">
      <c r="C30" t="s">
        <v>32</v>
      </c>
      <c r="H30" s="9" t="s">
        <v>33</v>
      </c>
      <c r="I30" s="10">
        <f>I26/I28</f>
        <v>31.011439090546901</v>
      </c>
      <c r="J30" s="10">
        <f>J26/J28</f>
        <v>32.646715620990989</v>
      </c>
      <c r="K30" s="10">
        <f>K26/K28</f>
        <v>29.49098724578208</v>
      </c>
      <c r="M30">
        <v>25</v>
      </c>
      <c r="N30" s="12">
        <v>107</v>
      </c>
      <c r="O30" s="12">
        <v>57</v>
      </c>
      <c r="P30" s="12">
        <v>50</v>
      </c>
      <c r="R30" s="16">
        <f>O$22+O$32+O$42+O$52</f>
        <v>215</v>
      </c>
      <c r="S30" s="16">
        <f xml:space="preserve"> O$32+O$42+O$52+O$62</f>
        <v>137</v>
      </c>
      <c r="T30">
        <v>9</v>
      </c>
      <c r="U30">
        <v>1</v>
      </c>
      <c r="V30">
        <f t="shared" si="5"/>
        <v>2072</v>
      </c>
      <c r="W30" s="19">
        <f t="shared" si="6"/>
        <v>10.644200143840543</v>
      </c>
      <c r="X30" s="20">
        <f t="shared" si="7"/>
        <v>0.64420014384054269</v>
      </c>
    </row>
    <row r="31" spans="1:24" x14ac:dyDescent="0.25">
      <c r="M31">
        <v>26</v>
      </c>
      <c r="N31" s="12">
        <v>102</v>
      </c>
      <c r="O31" s="12">
        <v>44</v>
      </c>
      <c r="P31" s="12">
        <v>58</v>
      </c>
      <c r="R31" s="16">
        <f>O$23+O$33+O$43+O$53</f>
        <v>216</v>
      </c>
      <c r="S31" s="16">
        <f xml:space="preserve"> O$33+O$43+O$53+O$63</f>
        <v>135</v>
      </c>
      <c r="T31">
        <v>10</v>
      </c>
      <c r="U31">
        <v>0</v>
      </c>
      <c r="V31">
        <f t="shared" si="5"/>
        <v>2160</v>
      </c>
      <c r="W31" s="19">
        <f t="shared" si="6"/>
        <v>11.096270420219872</v>
      </c>
      <c r="X31" s="20">
        <f t="shared" si="7"/>
        <v>1.0962704202198719</v>
      </c>
    </row>
    <row r="32" spans="1:24" x14ac:dyDescent="0.25">
      <c r="M32">
        <v>27</v>
      </c>
      <c r="N32" s="12">
        <v>95</v>
      </c>
      <c r="O32" s="12">
        <v>46</v>
      </c>
      <c r="P32" s="12">
        <v>49</v>
      </c>
      <c r="R32" s="16"/>
      <c r="S32" s="16"/>
      <c r="V32">
        <f>SUM(V22:V31)</f>
        <v>19466</v>
      </c>
      <c r="W32">
        <f>SUM(W22:W31)</f>
        <v>100</v>
      </c>
      <c r="X32" s="20">
        <f>SUM(X22:X31)</f>
        <v>13.447035857392379</v>
      </c>
    </row>
    <row r="33" spans="13:24" x14ac:dyDescent="0.25">
      <c r="M33">
        <v>28</v>
      </c>
      <c r="N33" s="12">
        <v>89</v>
      </c>
      <c r="O33" s="12">
        <v>43</v>
      </c>
      <c r="P33" s="12">
        <v>46</v>
      </c>
      <c r="R33" s="16"/>
      <c r="S33" s="16"/>
      <c r="X33" s="20">
        <f>X$32/2</f>
        <v>6.7235179286961895</v>
      </c>
    </row>
    <row r="34" spans="13:24" x14ac:dyDescent="0.25">
      <c r="M34">
        <v>29</v>
      </c>
      <c r="N34" s="12">
        <v>104</v>
      </c>
      <c r="O34" s="12">
        <v>48</v>
      </c>
      <c r="P34" s="12">
        <v>56</v>
      </c>
      <c r="R34" s="16"/>
      <c r="S34" s="16"/>
    </row>
    <row r="35" spans="13:24" x14ac:dyDescent="0.25">
      <c r="M35">
        <v>30</v>
      </c>
      <c r="N35" s="12">
        <v>89</v>
      </c>
      <c r="O35" s="12">
        <v>44</v>
      </c>
      <c r="P35" s="12">
        <v>45</v>
      </c>
      <c r="Q35" s="3"/>
      <c r="R35" s="15">
        <f>X50</f>
        <v>6.9936628643852954</v>
      </c>
      <c r="S35" s="16"/>
    </row>
    <row r="36" spans="13:24" x14ac:dyDescent="0.25">
      <c r="M36">
        <v>31</v>
      </c>
      <c r="N36" s="12">
        <v>110</v>
      </c>
      <c r="O36" s="12">
        <v>45</v>
      </c>
      <c r="P36" s="12">
        <v>65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83</v>
      </c>
      <c r="O37" s="12">
        <v>40</v>
      </c>
      <c r="P37" s="12">
        <v>43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101</v>
      </c>
      <c r="O38" s="12">
        <v>42</v>
      </c>
      <c r="P38" s="12">
        <v>59</v>
      </c>
      <c r="R38" s="16"/>
      <c r="S38" s="16"/>
    </row>
    <row r="39" spans="13:24" x14ac:dyDescent="0.25">
      <c r="M39">
        <v>34</v>
      </c>
      <c r="N39" s="12">
        <v>91</v>
      </c>
      <c r="O39" s="12">
        <v>36</v>
      </c>
      <c r="P39" s="12">
        <v>55</v>
      </c>
      <c r="R39" s="16">
        <f>P$24+P$34+P$44+P$54</f>
        <v>212</v>
      </c>
      <c r="S39" s="16">
        <f xml:space="preserve"> P$34+P$44+P$54+P$64</f>
        <v>156</v>
      </c>
      <c r="T39">
        <v>1</v>
      </c>
      <c r="U39">
        <v>9</v>
      </c>
      <c r="V39">
        <f>R39*T39+S39*U39</f>
        <v>1616</v>
      </c>
      <c r="W39" s="19">
        <f>(V39/V$49)*100</f>
        <v>8.1926489226869457</v>
      </c>
      <c r="X39" s="20">
        <f>ABS(W39-10)</f>
        <v>1.8073510773130543</v>
      </c>
    </row>
    <row r="40" spans="13:24" x14ac:dyDescent="0.25">
      <c r="M40">
        <v>35</v>
      </c>
      <c r="N40" s="12">
        <v>95</v>
      </c>
      <c r="O40" s="12">
        <v>53</v>
      </c>
      <c r="P40" s="12">
        <v>42</v>
      </c>
      <c r="R40" s="16">
        <f>P$25+P$35+P$45+P$55</f>
        <v>193</v>
      </c>
      <c r="S40" s="16">
        <f xml:space="preserve"> P$35+P$45+P$55+P$65</f>
        <v>121</v>
      </c>
      <c r="T40">
        <v>2</v>
      </c>
      <c r="U40">
        <v>8</v>
      </c>
      <c r="V40">
        <f t="shared" ref="V40:V48" si="8">R40*T40+S40*U40</f>
        <v>1354</v>
      </c>
      <c r="W40" s="19">
        <f t="shared" ref="W40:W48" si="9">(V40/V$49)*100</f>
        <v>6.8643852978453737</v>
      </c>
      <c r="X40" s="20">
        <f t="shared" ref="X40:X48" si="10">ABS(W40-10)</f>
        <v>3.1356147021546263</v>
      </c>
    </row>
    <row r="41" spans="13:24" x14ac:dyDescent="0.25">
      <c r="M41">
        <v>36</v>
      </c>
      <c r="N41" s="12">
        <v>83</v>
      </c>
      <c r="O41" s="12">
        <v>41</v>
      </c>
      <c r="P41" s="12">
        <v>42</v>
      </c>
      <c r="R41" s="16">
        <f>P$26+P$36+P$46+P$56</f>
        <v>182</v>
      </c>
      <c r="S41" s="16">
        <f xml:space="preserve"> P$36+P$46+P$56+P$66</f>
        <v>146</v>
      </c>
      <c r="T41">
        <v>3</v>
      </c>
      <c r="U41">
        <v>7</v>
      </c>
      <c r="V41">
        <f t="shared" si="8"/>
        <v>1568</v>
      </c>
      <c r="W41" s="19">
        <f t="shared" si="9"/>
        <v>7.9493029150823835</v>
      </c>
      <c r="X41" s="20">
        <f t="shared" si="10"/>
        <v>2.0506970849176165</v>
      </c>
    </row>
    <row r="42" spans="13:24" x14ac:dyDescent="0.25">
      <c r="M42">
        <v>37</v>
      </c>
      <c r="N42" s="12">
        <v>89</v>
      </c>
      <c r="O42" s="12">
        <v>47</v>
      </c>
      <c r="P42" s="12">
        <v>42</v>
      </c>
      <c r="R42" s="16">
        <f>P$17+P$27+P$37+P$47</f>
        <v>247</v>
      </c>
      <c r="S42" s="16">
        <f xml:space="preserve"> P$27+ P$37+P$47+P$57</f>
        <v>174</v>
      </c>
      <c r="T42">
        <v>4</v>
      </c>
      <c r="U42">
        <v>6</v>
      </c>
      <c r="V42">
        <f t="shared" si="8"/>
        <v>2032</v>
      </c>
      <c r="W42" s="19">
        <f t="shared" si="9"/>
        <v>10.301647655259822</v>
      </c>
      <c r="X42" s="20">
        <f t="shared" si="10"/>
        <v>0.3016476552598224</v>
      </c>
    </row>
    <row r="43" spans="13:24" x14ac:dyDescent="0.25">
      <c r="M43">
        <v>38</v>
      </c>
      <c r="N43" s="12">
        <v>86</v>
      </c>
      <c r="O43" s="12">
        <v>42</v>
      </c>
      <c r="P43" s="12">
        <v>44</v>
      </c>
      <c r="R43" s="16">
        <f>P$18+P$28+P$38+P$48</f>
        <v>269</v>
      </c>
      <c r="S43" s="16">
        <f xml:space="preserve"> P$28+P$38+P$48+P$58</f>
        <v>175</v>
      </c>
      <c r="T43">
        <v>5</v>
      </c>
      <c r="U43">
        <v>5</v>
      </c>
      <c r="V43">
        <f t="shared" si="8"/>
        <v>2220</v>
      </c>
      <c r="W43" s="19">
        <f t="shared" si="9"/>
        <v>11.254752851711027</v>
      </c>
      <c r="X43" s="20">
        <f t="shared" si="10"/>
        <v>1.2547528517110269</v>
      </c>
    </row>
    <row r="44" spans="13:24" x14ac:dyDescent="0.25">
      <c r="M44">
        <v>39</v>
      </c>
      <c r="N44" s="12">
        <v>92</v>
      </c>
      <c r="O44" s="12">
        <v>46</v>
      </c>
      <c r="P44" s="12">
        <v>46</v>
      </c>
      <c r="R44" s="16">
        <f>P$19+P$29+P$39+P$49</f>
        <v>280</v>
      </c>
      <c r="S44" s="16">
        <f xml:space="preserve"> P$29+P$39+P$49+P$59</f>
        <v>194</v>
      </c>
      <c r="T44">
        <v>6</v>
      </c>
      <c r="U44">
        <v>4</v>
      </c>
      <c r="V44">
        <f t="shared" si="8"/>
        <v>2456</v>
      </c>
      <c r="W44" s="19">
        <f t="shared" si="9"/>
        <v>12.451204055766793</v>
      </c>
      <c r="X44" s="20">
        <f t="shared" si="10"/>
        <v>2.4512040557667927</v>
      </c>
    </row>
    <row r="45" spans="13:24" x14ac:dyDescent="0.25">
      <c r="M45">
        <v>40</v>
      </c>
      <c r="N45" s="12">
        <v>98</v>
      </c>
      <c r="O45" s="12">
        <v>59</v>
      </c>
      <c r="P45" s="12">
        <v>39</v>
      </c>
      <c r="R45" s="16">
        <f>P$20+P$30+P$40+P$50</f>
        <v>221</v>
      </c>
      <c r="S45" s="16">
        <f xml:space="preserve"> P$30+P$40+P$50+P$60</f>
        <v>154</v>
      </c>
      <c r="T45">
        <v>7</v>
      </c>
      <c r="U45">
        <v>3</v>
      </c>
      <c r="V45">
        <f t="shared" si="8"/>
        <v>2009</v>
      </c>
      <c r="W45" s="19">
        <f t="shared" si="9"/>
        <v>10.185044359949302</v>
      </c>
      <c r="X45" s="20">
        <f t="shared" si="10"/>
        <v>0.18504435994930191</v>
      </c>
    </row>
    <row r="46" spans="13:24" x14ac:dyDescent="0.25">
      <c r="M46">
        <v>41</v>
      </c>
      <c r="N46" s="12">
        <v>75</v>
      </c>
      <c r="O46" s="12">
        <v>35</v>
      </c>
      <c r="P46" s="12">
        <v>40</v>
      </c>
      <c r="R46" s="16">
        <f>P$21+P$31+P$41+P$51</f>
        <v>232</v>
      </c>
      <c r="S46" s="16">
        <f xml:space="preserve"> P$31+P$41+P$51+P$61</f>
        <v>153</v>
      </c>
      <c r="T46">
        <v>8</v>
      </c>
      <c r="U46">
        <v>2</v>
      </c>
      <c r="V46">
        <f t="shared" si="8"/>
        <v>2162</v>
      </c>
      <c r="W46" s="19">
        <f t="shared" si="9"/>
        <v>10.960709759188846</v>
      </c>
      <c r="X46" s="20">
        <f t="shared" si="10"/>
        <v>0.96070975918884649</v>
      </c>
    </row>
    <row r="47" spans="13:24" x14ac:dyDescent="0.25">
      <c r="M47">
        <v>42</v>
      </c>
      <c r="N47" s="12">
        <v>102</v>
      </c>
      <c r="O47" s="12">
        <v>50</v>
      </c>
      <c r="P47" s="12">
        <v>52</v>
      </c>
      <c r="R47" s="16">
        <f>P$22+P$32+P$42+P$52</f>
        <v>229</v>
      </c>
      <c r="S47" s="16">
        <f xml:space="preserve"> P$32+P$42+P$52+P$62</f>
        <v>147</v>
      </c>
      <c r="T47">
        <v>9</v>
      </c>
      <c r="U47">
        <v>1</v>
      </c>
      <c r="V47">
        <f t="shared" si="8"/>
        <v>2208</v>
      </c>
      <c r="W47" s="19">
        <f t="shared" si="9"/>
        <v>11.193916349809886</v>
      </c>
      <c r="X47" s="20">
        <f t="shared" si="10"/>
        <v>1.1939163498098857</v>
      </c>
    </row>
    <row r="48" spans="13:24" x14ac:dyDescent="0.25">
      <c r="M48">
        <v>43</v>
      </c>
      <c r="N48" s="12">
        <v>73</v>
      </c>
      <c r="O48" s="12">
        <v>38</v>
      </c>
      <c r="P48" s="12">
        <v>35</v>
      </c>
      <c r="R48" s="16">
        <f>P$23+P$33+P$43+P$53</f>
        <v>210</v>
      </c>
      <c r="S48" s="16">
        <f xml:space="preserve"> P$33+P$43+P$53+P$63</f>
        <v>147</v>
      </c>
      <c r="T48">
        <v>10</v>
      </c>
      <c r="U48">
        <v>0</v>
      </c>
      <c r="V48">
        <f t="shared" si="8"/>
        <v>2100</v>
      </c>
      <c r="W48" s="19">
        <f t="shared" si="9"/>
        <v>10.646387832699618</v>
      </c>
      <c r="X48" s="20">
        <f t="shared" si="10"/>
        <v>0.64638783269961841</v>
      </c>
    </row>
    <row r="49" spans="13:24" x14ac:dyDescent="0.25">
      <c r="M49">
        <v>44</v>
      </c>
      <c r="N49" s="12">
        <v>87</v>
      </c>
      <c r="O49" s="12">
        <v>38</v>
      </c>
      <c r="P49" s="12">
        <v>49</v>
      </c>
      <c r="R49" s="16"/>
      <c r="S49" s="16"/>
      <c r="V49">
        <f>SUM(V39:V48)</f>
        <v>19725</v>
      </c>
      <c r="W49">
        <f>SUM(W39:W48)</f>
        <v>99.999999999999986</v>
      </c>
      <c r="X49" s="20">
        <f>SUM(X39:X48)</f>
        <v>13.987325728770591</v>
      </c>
    </row>
    <row r="50" spans="13:24" x14ac:dyDescent="0.25">
      <c r="M50">
        <v>45</v>
      </c>
      <c r="N50" s="12">
        <v>78</v>
      </c>
      <c r="O50" s="12">
        <v>48</v>
      </c>
      <c r="P50" s="12">
        <v>30</v>
      </c>
      <c r="R50" s="16"/>
      <c r="S50" s="16"/>
      <c r="X50" s="20">
        <f>X$49/2</f>
        <v>6.9936628643852954</v>
      </c>
    </row>
    <row r="51" spans="13:24" x14ac:dyDescent="0.25">
      <c r="M51">
        <v>46</v>
      </c>
      <c r="N51" s="12">
        <v>69</v>
      </c>
      <c r="O51" s="12">
        <v>36</v>
      </c>
      <c r="P51" s="12">
        <v>33</v>
      </c>
      <c r="R51" s="16"/>
      <c r="S51" s="16"/>
    </row>
    <row r="52" spans="13:24" x14ac:dyDescent="0.25">
      <c r="M52">
        <v>47</v>
      </c>
      <c r="N52" s="12">
        <v>69</v>
      </c>
      <c r="O52" s="12">
        <v>30</v>
      </c>
      <c r="P52" s="12">
        <v>39</v>
      </c>
      <c r="R52" s="16"/>
      <c r="S52" s="16"/>
    </row>
    <row r="53" spans="13:24" x14ac:dyDescent="0.25">
      <c r="M53">
        <v>48</v>
      </c>
      <c r="N53" s="12">
        <v>73</v>
      </c>
      <c r="O53" s="12">
        <v>34</v>
      </c>
      <c r="P53" s="12">
        <v>39</v>
      </c>
      <c r="R53" s="16"/>
      <c r="S53" s="16"/>
    </row>
    <row r="54" spans="13:24" x14ac:dyDescent="0.25">
      <c r="M54">
        <v>49</v>
      </c>
      <c r="N54" s="12">
        <v>76</v>
      </c>
      <c r="O54" s="12">
        <v>34</v>
      </c>
      <c r="P54" s="12">
        <v>42</v>
      </c>
      <c r="R54" s="16"/>
      <c r="S54" s="16"/>
    </row>
    <row r="55" spans="13:24" x14ac:dyDescent="0.25">
      <c r="M55">
        <v>50</v>
      </c>
      <c r="N55" s="12">
        <v>57</v>
      </c>
      <c r="O55" s="12">
        <v>32</v>
      </c>
      <c r="P55" s="12">
        <v>25</v>
      </c>
      <c r="R55" s="16"/>
      <c r="S55" s="16"/>
    </row>
    <row r="56" spans="13:24" x14ac:dyDescent="0.25">
      <c r="M56">
        <v>51</v>
      </c>
      <c r="N56" s="12">
        <v>64</v>
      </c>
      <c r="O56" s="12">
        <v>38</v>
      </c>
      <c r="P56" s="12">
        <v>26</v>
      </c>
      <c r="R56" s="16"/>
      <c r="S56" s="16"/>
    </row>
    <row r="57" spans="13:24" x14ac:dyDescent="0.25">
      <c r="M57">
        <v>52</v>
      </c>
      <c r="N57" s="12">
        <v>52</v>
      </c>
      <c r="O57" s="12">
        <v>27</v>
      </c>
      <c r="P57" s="12">
        <v>25</v>
      </c>
      <c r="R57" s="16"/>
      <c r="S57" s="16"/>
    </row>
    <row r="58" spans="13:24" x14ac:dyDescent="0.25">
      <c r="M58">
        <v>53</v>
      </c>
      <c r="N58" s="12">
        <v>47</v>
      </c>
      <c r="O58" s="12">
        <v>27</v>
      </c>
      <c r="P58" s="12">
        <v>20</v>
      </c>
      <c r="R58" s="16"/>
      <c r="S58" s="16"/>
    </row>
    <row r="59" spans="13:24" x14ac:dyDescent="0.25">
      <c r="M59">
        <v>54</v>
      </c>
      <c r="N59" s="12">
        <v>45</v>
      </c>
      <c r="O59" s="12">
        <v>28</v>
      </c>
      <c r="P59" s="12">
        <v>17</v>
      </c>
      <c r="R59" s="16"/>
      <c r="S59" s="16"/>
    </row>
    <row r="60" spans="13:24" x14ac:dyDescent="0.25">
      <c r="M60">
        <v>55</v>
      </c>
      <c r="N60" s="12">
        <v>51</v>
      </c>
      <c r="O60" s="12">
        <v>19</v>
      </c>
      <c r="P60" s="12">
        <v>32</v>
      </c>
      <c r="R60" s="16"/>
      <c r="S60" s="16"/>
    </row>
    <row r="61" spans="13:24" x14ac:dyDescent="0.25">
      <c r="M61">
        <v>56</v>
      </c>
      <c r="N61" s="12">
        <v>37</v>
      </c>
      <c r="O61" s="12">
        <v>17</v>
      </c>
      <c r="P61" s="12">
        <v>20</v>
      </c>
      <c r="R61" s="16"/>
      <c r="S61" s="16"/>
    </row>
    <row r="62" spans="13:24" x14ac:dyDescent="0.25">
      <c r="M62">
        <v>57</v>
      </c>
      <c r="N62" s="12">
        <v>31</v>
      </c>
      <c r="O62" s="12">
        <v>14</v>
      </c>
      <c r="P62" s="12">
        <v>17</v>
      </c>
      <c r="R62" s="16"/>
      <c r="S62" s="16"/>
    </row>
    <row r="63" spans="13:24" x14ac:dyDescent="0.25">
      <c r="M63">
        <v>58</v>
      </c>
      <c r="N63" s="12">
        <v>34</v>
      </c>
      <c r="O63" s="12">
        <v>16</v>
      </c>
      <c r="P63" s="12">
        <v>18</v>
      </c>
      <c r="R63" s="16"/>
      <c r="S63" s="16"/>
    </row>
    <row r="64" spans="13:24" x14ac:dyDescent="0.25">
      <c r="M64">
        <v>59</v>
      </c>
      <c r="N64" s="12">
        <v>28</v>
      </c>
      <c r="O64" s="12">
        <v>16</v>
      </c>
      <c r="P64" s="12">
        <v>12</v>
      </c>
      <c r="R64" s="16"/>
      <c r="S64" s="16"/>
    </row>
    <row r="65" spans="13:19" x14ac:dyDescent="0.25">
      <c r="M65">
        <v>60</v>
      </c>
      <c r="N65" s="12">
        <v>24</v>
      </c>
      <c r="O65" s="12">
        <v>12</v>
      </c>
      <c r="P65" s="12">
        <v>12</v>
      </c>
      <c r="R65" s="16"/>
      <c r="S65" s="16"/>
    </row>
    <row r="66" spans="13:19" x14ac:dyDescent="0.25">
      <c r="M66">
        <v>61</v>
      </c>
      <c r="N66" s="12">
        <v>26</v>
      </c>
      <c r="O66" s="12">
        <v>11</v>
      </c>
      <c r="P66" s="12">
        <v>15</v>
      </c>
      <c r="R66" s="16"/>
      <c r="S66" s="16"/>
    </row>
    <row r="67" spans="13:19" x14ac:dyDescent="0.25">
      <c r="M67">
        <v>62</v>
      </c>
      <c r="N67" s="12">
        <v>34</v>
      </c>
      <c r="O67" s="12">
        <v>15</v>
      </c>
      <c r="P67" s="12">
        <v>19</v>
      </c>
      <c r="R67" s="16"/>
      <c r="S67" s="16"/>
    </row>
    <row r="68" spans="13:19" x14ac:dyDescent="0.25">
      <c r="M68">
        <v>63</v>
      </c>
      <c r="N68" s="12">
        <v>28</v>
      </c>
      <c r="O68" s="12">
        <v>13</v>
      </c>
      <c r="P68" s="12">
        <v>15</v>
      </c>
      <c r="R68" s="16"/>
      <c r="S68" s="16"/>
    </row>
    <row r="69" spans="13:19" x14ac:dyDescent="0.25">
      <c r="M69">
        <v>64</v>
      </c>
      <c r="N69" s="12">
        <v>32</v>
      </c>
      <c r="O69" s="12">
        <v>15</v>
      </c>
      <c r="P69" s="12">
        <v>17</v>
      </c>
      <c r="R69" s="16"/>
      <c r="S69" s="16"/>
    </row>
    <row r="70" spans="13:19" x14ac:dyDescent="0.25">
      <c r="M70">
        <v>65</v>
      </c>
      <c r="N70" s="12">
        <v>26</v>
      </c>
      <c r="O70" s="12">
        <v>13</v>
      </c>
      <c r="P70" s="12">
        <v>13</v>
      </c>
      <c r="R70" s="16"/>
      <c r="S70" s="16"/>
    </row>
    <row r="71" spans="13:19" x14ac:dyDescent="0.25">
      <c r="M71">
        <v>66</v>
      </c>
      <c r="N71" s="12">
        <v>31</v>
      </c>
      <c r="O71" s="12">
        <v>17</v>
      </c>
      <c r="P71" s="12">
        <v>14</v>
      </c>
      <c r="R71" s="16"/>
      <c r="S71" s="16"/>
    </row>
    <row r="72" spans="13:19" x14ac:dyDescent="0.25">
      <c r="M72">
        <v>67</v>
      </c>
      <c r="N72" s="12">
        <v>16</v>
      </c>
      <c r="O72" s="12">
        <v>8</v>
      </c>
      <c r="P72" s="12">
        <v>8</v>
      </c>
      <c r="R72" s="16"/>
      <c r="S72" s="16"/>
    </row>
    <row r="73" spans="13:19" x14ac:dyDescent="0.25">
      <c r="M73">
        <v>68</v>
      </c>
      <c r="N73" s="12">
        <v>15</v>
      </c>
      <c r="O73" s="12">
        <v>8</v>
      </c>
      <c r="P73" s="12">
        <v>7</v>
      </c>
      <c r="R73" s="16"/>
      <c r="S73" s="16"/>
    </row>
    <row r="74" spans="13:19" x14ac:dyDescent="0.25">
      <c r="M74" s="18">
        <v>69</v>
      </c>
      <c r="N74" s="12">
        <v>30</v>
      </c>
      <c r="O74" s="12">
        <v>11</v>
      </c>
      <c r="P74" s="12">
        <v>19</v>
      </c>
      <c r="R74" s="16"/>
      <c r="S74" s="16"/>
    </row>
    <row r="75" spans="13:19" x14ac:dyDescent="0.25">
      <c r="M75">
        <v>70</v>
      </c>
      <c r="N75" s="12">
        <v>12</v>
      </c>
      <c r="O75" s="12">
        <v>5</v>
      </c>
      <c r="P75" s="12">
        <v>7</v>
      </c>
      <c r="R75" s="16"/>
      <c r="S75" s="16"/>
    </row>
    <row r="76" spans="13:19" x14ac:dyDescent="0.25">
      <c r="M76">
        <v>71</v>
      </c>
      <c r="N76" s="12">
        <v>18</v>
      </c>
      <c r="O76" s="12">
        <v>7</v>
      </c>
      <c r="P76" s="12">
        <v>11</v>
      </c>
      <c r="R76" s="16"/>
      <c r="S76" s="16"/>
    </row>
    <row r="77" spans="13:19" x14ac:dyDescent="0.25">
      <c r="M77">
        <v>72</v>
      </c>
      <c r="N77" s="12">
        <v>15</v>
      </c>
      <c r="O77" s="12">
        <v>6</v>
      </c>
      <c r="P77" s="12">
        <v>9</v>
      </c>
      <c r="R77" s="16"/>
      <c r="S77" s="16"/>
    </row>
    <row r="78" spans="13:19" x14ac:dyDescent="0.25">
      <c r="M78">
        <v>73</v>
      </c>
      <c r="N78" s="12">
        <v>13</v>
      </c>
      <c r="O78" s="12">
        <v>4</v>
      </c>
      <c r="P78" s="12">
        <v>9</v>
      </c>
      <c r="R78" s="16"/>
      <c r="S78" s="16"/>
    </row>
    <row r="79" spans="13:19" x14ac:dyDescent="0.25">
      <c r="M79">
        <v>74</v>
      </c>
      <c r="N79" s="12">
        <v>7</v>
      </c>
      <c r="O79" s="12">
        <v>2</v>
      </c>
      <c r="P79" s="12">
        <v>5</v>
      </c>
      <c r="R79" s="16"/>
      <c r="S79" s="16"/>
    </row>
    <row r="80" spans="13:19" x14ac:dyDescent="0.25">
      <c r="M80">
        <v>75</v>
      </c>
      <c r="N80" s="12">
        <v>9</v>
      </c>
      <c r="O80" s="12">
        <v>7</v>
      </c>
      <c r="P80" s="12">
        <v>2</v>
      </c>
      <c r="R80" s="16"/>
      <c r="S80" s="16"/>
    </row>
    <row r="81" spans="13:19" x14ac:dyDescent="0.25">
      <c r="M81">
        <v>76</v>
      </c>
      <c r="N81" s="12">
        <v>12</v>
      </c>
      <c r="O81" s="12">
        <v>7</v>
      </c>
      <c r="P81" s="12">
        <v>5</v>
      </c>
      <c r="R81" s="16"/>
      <c r="S81" s="16"/>
    </row>
    <row r="82" spans="13:19" x14ac:dyDescent="0.25">
      <c r="M82">
        <v>77</v>
      </c>
      <c r="N82" s="12">
        <v>13</v>
      </c>
      <c r="O82" s="12">
        <v>5</v>
      </c>
      <c r="P82" s="12">
        <v>8</v>
      </c>
      <c r="R82" s="16"/>
      <c r="S82" s="16"/>
    </row>
    <row r="83" spans="13:19" x14ac:dyDescent="0.25">
      <c r="M83">
        <v>78</v>
      </c>
      <c r="N83" s="12">
        <v>8</v>
      </c>
      <c r="O83" s="12">
        <v>5</v>
      </c>
      <c r="P83" s="12">
        <v>3</v>
      </c>
      <c r="R83" s="16"/>
      <c r="S83" s="16"/>
    </row>
    <row r="84" spans="13:19" x14ac:dyDescent="0.25">
      <c r="M84">
        <v>79</v>
      </c>
      <c r="N84" s="12">
        <v>9</v>
      </c>
      <c r="O84" s="12">
        <v>5</v>
      </c>
      <c r="P84" s="12">
        <v>4</v>
      </c>
      <c r="R84" s="16"/>
      <c r="S84" s="16"/>
    </row>
    <row r="85" spans="13:19" x14ac:dyDescent="0.25">
      <c r="M85">
        <v>80</v>
      </c>
      <c r="N85" s="12">
        <v>10</v>
      </c>
      <c r="O85" s="12">
        <v>4</v>
      </c>
      <c r="P85" s="12">
        <v>6</v>
      </c>
      <c r="R85" s="16"/>
      <c r="S85" s="16"/>
    </row>
    <row r="86" spans="13:19" x14ac:dyDescent="0.25">
      <c r="M86">
        <v>81</v>
      </c>
      <c r="N86" s="12">
        <v>9</v>
      </c>
      <c r="O86" s="12">
        <v>3</v>
      </c>
      <c r="P86" s="12">
        <v>6</v>
      </c>
      <c r="R86" s="16"/>
      <c r="S86" s="16"/>
    </row>
    <row r="87" spans="13:19" x14ac:dyDescent="0.25">
      <c r="M87">
        <v>82</v>
      </c>
      <c r="N87" s="12">
        <v>4</v>
      </c>
      <c r="O87" s="12">
        <v>2</v>
      </c>
      <c r="P87" s="12">
        <v>2</v>
      </c>
      <c r="R87" s="16"/>
      <c r="S87" s="16"/>
    </row>
    <row r="88" spans="13:19" x14ac:dyDescent="0.25">
      <c r="M88">
        <v>83</v>
      </c>
      <c r="N88" s="12">
        <v>5</v>
      </c>
      <c r="O88" s="12">
        <v>3</v>
      </c>
      <c r="P88" s="12">
        <v>2</v>
      </c>
      <c r="R88" s="16"/>
      <c r="S88" s="16"/>
    </row>
    <row r="89" spans="13:19" x14ac:dyDescent="0.25">
      <c r="M89">
        <v>84</v>
      </c>
      <c r="N89" s="12">
        <v>4</v>
      </c>
      <c r="O89" s="12">
        <v>1</v>
      </c>
      <c r="P89" s="12">
        <v>3</v>
      </c>
      <c r="R89" s="16"/>
      <c r="S89" s="16"/>
    </row>
    <row r="90" spans="13:19" x14ac:dyDescent="0.25">
      <c r="M90">
        <v>85</v>
      </c>
      <c r="N90" s="12">
        <v>3</v>
      </c>
      <c r="O90" s="12">
        <v>2</v>
      </c>
      <c r="P90" s="12">
        <v>1</v>
      </c>
      <c r="R90" s="16"/>
      <c r="S90" s="16"/>
    </row>
    <row r="91" spans="13:19" x14ac:dyDescent="0.25">
      <c r="M91">
        <v>86</v>
      </c>
      <c r="N91" s="12">
        <v>3</v>
      </c>
      <c r="O91" s="12">
        <v>0</v>
      </c>
      <c r="P91" s="12">
        <v>3</v>
      </c>
      <c r="R91" s="16"/>
      <c r="S91" s="16"/>
    </row>
    <row r="92" spans="13:19" x14ac:dyDescent="0.25">
      <c r="M92">
        <v>87</v>
      </c>
      <c r="N92" s="12">
        <v>2</v>
      </c>
      <c r="O92" s="12">
        <v>0</v>
      </c>
      <c r="P92" s="12">
        <v>2</v>
      </c>
      <c r="R92" s="16"/>
      <c r="S92" s="16"/>
    </row>
    <row r="93" spans="13:19" x14ac:dyDescent="0.25">
      <c r="M93">
        <v>88</v>
      </c>
      <c r="N93" s="12">
        <v>1</v>
      </c>
      <c r="O93" s="12">
        <v>0</v>
      </c>
      <c r="P93" s="12">
        <v>1</v>
      </c>
      <c r="R93" s="16"/>
      <c r="S93" s="16"/>
    </row>
    <row r="94" spans="13:19" x14ac:dyDescent="0.25">
      <c r="M94">
        <v>89</v>
      </c>
      <c r="N94" s="12">
        <v>1</v>
      </c>
      <c r="O94" s="12">
        <v>1</v>
      </c>
      <c r="P94" s="12">
        <v>0</v>
      </c>
      <c r="R94" s="16"/>
      <c r="S94" s="16"/>
    </row>
    <row r="95" spans="13:19" x14ac:dyDescent="0.25">
      <c r="M95">
        <v>90</v>
      </c>
      <c r="N95" s="12">
        <v>1</v>
      </c>
      <c r="O95" s="12">
        <v>0</v>
      </c>
      <c r="P95" s="12">
        <v>1</v>
      </c>
      <c r="R95" s="16"/>
      <c r="S95" s="16"/>
    </row>
    <row r="96" spans="13:19" x14ac:dyDescent="0.25">
      <c r="M96">
        <v>91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>
        <v>92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93</v>
      </c>
      <c r="N98" s="12">
        <v>1</v>
      </c>
      <c r="O98" s="12">
        <v>0</v>
      </c>
      <c r="P98" s="12">
        <v>1</v>
      </c>
      <c r="R98" s="16"/>
      <c r="S98" s="16"/>
    </row>
    <row r="99" spans="13:19" x14ac:dyDescent="0.25">
      <c r="M99">
        <v>94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95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96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>
        <v>97</v>
      </c>
      <c r="N102" s="12">
        <v>1</v>
      </c>
      <c r="O102" s="12">
        <v>0</v>
      </c>
      <c r="P102" s="12">
        <v>1</v>
      </c>
      <c r="R102" s="16"/>
      <c r="S102" s="16"/>
    </row>
    <row r="103" spans="13:19" x14ac:dyDescent="0.25">
      <c r="M103" t="s">
        <v>314</v>
      </c>
      <c r="N103">
        <v>0</v>
      </c>
      <c r="O103">
        <v>0</v>
      </c>
      <c r="P103">
        <v>0</v>
      </c>
    </row>
    <row r="104" spans="13:19" x14ac:dyDescent="0.25">
      <c r="M104" t="s">
        <v>276</v>
      </c>
      <c r="N104">
        <v>0</v>
      </c>
      <c r="O104">
        <v>0</v>
      </c>
      <c r="P104">
        <v>0</v>
      </c>
    </row>
    <row r="105" spans="13:19" x14ac:dyDescent="0.25">
      <c r="M105" t="s">
        <v>315</v>
      </c>
      <c r="N105">
        <v>0</v>
      </c>
      <c r="O105">
        <v>0</v>
      </c>
      <c r="P105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opLeftCell="K16" workbookViewId="0">
      <selection activeCell="Q36" sqref="Q36"/>
    </sheetView>
  </sheetViews>
  <sheetFormatPr defaultRowHeight="13.2" x14ac:dyDescent="0.25"/>
  <sheetData>
    <row r="1" spans="1:24" x14ac:dyDescent="0.25">
      <c r="A1" t="s">
        <v>67</v>
      </c>
      <c r="I1" s="1"/>
      <c r="J1" s="1"/>
      <c r="K1" s="1"/>
      <c r="M1" t="s">
        <v>282</v>
      </c>
      <c r="N1" s="12"/>
      <c r="O1" s="12"/>
      <c r="P1" s="12"/>
      <c r="Q1" s="14" t="s">
        <v>1</v>
      </c>
      <c r="R1" s="15">
        <f>X16</f>
        <v>7.5837117257120656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61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f>'FSM73'!B111</f>
        <v>19308</v>
      </c>
      <c r="C4">
        <f>'FSM73'!C111</f>
        <v>9950</v>
      </c>
      <c r="D4">
        <f>'FSM73'!D111</f>
        <v>9358</v>
      </c>
      <c r="E4">
        <f>'FSM73'!E111</f>
        <v>12324</v>
      </c>
      <c r="F4">
        <f>'FSM73'!F111</f>
        <v>6637</v>
      </c>
      <c r="G4">
        <f>'FSM73'!G111</f>
        <v>5687</v>
      </c>
      <c r="I4" s="1"/>
      <c r="J4" s="1"/>
      <c r="K4" s="1"/>
      <c r="M4" s="18" t="s">
        <v>36</v>
      </c>
      <c r="N4" s="12">
        <v>19308</v>
      </c>
      <c r="O4" s="12">
        <v>9950</v>
      </c>
      <c r="P4" s="12">
        <v>9358</v>
      </c>
      <c r="R4" s="16"/>
      <c r="S4" s="16"/>
    </row>
    <row r="5" spans="1:24" x14ac:dyDescent="0.25">
      <c r="A5" t="s">
        <v>5</v>
      </c>
      <c r="B5">
        <f>'FSM73'!B112</f>
        <v>3554</v>
      </c>
      <c r="C5">
        <f>'FSM73'!C112</f>
        <v>1824</v>
      </c>
      <c r="D5">
        <f>'FSM73'!D112</f>
        <v>1730</v>
      </c>
      <c r="E5">
        <f>'FSM73'!E112</f>
        <v>3554</v>
      </c>
      <c r="F5">
        <f>'FSM73'!F112</f>
        <v>1824</v>
      </c>
      <c r="G5">
        <f>'FSM73'!G112</f>
        <v>1730</v>
      </c>
      <c r="I5" s="1"/>
      <c r="J5" s="1"/>
      <c r="K5" s="1"/>
      <c r="M5" t="s">
        <v>168</v>
      </c>
      <c r="N5" s="12">
        <v>814</v>
      </c>
      <c r="O5" s="12">
        <v>423</v>
      </c>
      <c r="P5" s="12">
        <v>391</v>
      </c>
      <c r="R5" s="16">
        <f>N$24+N$34+N$44+N$54</f>
        <v>842</v>
      </c>
      <c r="S5" s="16">
        <f xml:space="preserve"> N$34+N$44+N$54+N$64</f>
        <v>530</v>
      </c>
      <c r="T5">
        <v>1</v>
      </c>
      <c r="U5">
        <v>9</v>
      </c>
      <c r="V5">
        <f>R5*T5+S5*U5</f>
        <v>5612</v>
      </c>
      <c r="W5" s="19">
        <f>(V5/V$15)*100</f>
        <v>6.8134910035694345</v>
      </c>
      <c r="X5" s="20">
        <f>ABS(W5-10)</f>
        <v>3.1865089964305655</v>
      </c>
    </row>
    <row r="6" spans="1:24" x14ac:dyDescent="0.25">
      <c r="A6" t="s">
        <v>6</v>
      </c>
      <c r="B6">
        <f>'FSM73'!B113</f>
        <v>2940</v>
      </c>
      <c r="C6">
        <f>'FSM73'!C113</f>
        <v>1529</v>
      </c>
      <c r="D6">
        <f>'FSM73'!D113</f>
        <v>1411</v>
      </c>
      <c r="E6">
        <f>'FSM73'!E113</f>
        <v>2940</v>
      </c>
      <c r="F6">
        <f>'FSM73'!F113</f>
        <v>1529</v>
      </c>
      <c r="G6">
        <f>'FSM73'!G113</f>
        <v>1411</v>
      </c>
      <c r="I6" s="1"/>
      <c r="J6" s="1"/>
      <c r="K6" s="1"/>
      <c r="M6" t="s">
        <v>169</v>
      </c>
      <c r="N6" s="12">
        <v>666</v>
      </c>
      <c r="O6" s="12">
        <v>330</v>
      </c>
      <c r="P6" s="12">
        <v>336</v>
      </c>
      <c r="R6" s="16">
        <f>N$25+N$35+N$45+N$55</f>
        <v>878</v>
      </c>
      <c r="S6" s="16">
        <f xml:space="preserve"> N$35+N$45+N$55+N$65</f>
        <v>634</v>
      </c>
      <c r="T6">
        <v>2</v>
      </c>
      <c r="U6">
        <v>8</v>
      </c>
      <c r="V6">
        <f t="shared" ref="V6:V14" si="0">R6*T6+S6*U6</f>
        <v>6828</v>
      </c>
      <c r="W6" s="19">
        <f t="shared" ref="W6:W14" si="1">(V6/V$15)*100</f>
        <v>8.2898283272223985</v>
      </c>
      <c r="X6" s="20">
        <f t="shared" ref="X6:X14" si="2">ABS(W6-10)</f>
        <v>1.7101716727776015</v>
      </c>
    </row>
    <row r="7" spans="1:24" x14ac:dyDescent="0.25">
      <c r="A7" t="s">
        <v>7</v>
      </c>
      <c r="B7">
        <f>'FSM73'!B114</f>
        <v>2649</v>
      </c>
      <c r="C7">
        <f>'FSM73'!C114</f>
        <v>1380</v>
      </c>
      <c r="D7">
        <f>'FSM73'!D114</f>
        <v>1269</v>
      </c>
      <c r="E7">
        <f>'FSM73'!E114</f>
        <v>2642</v>
      </c>
      <c r="F7">
        <f>'FSM73'!F114</f>
        <v>1380</v>
      </c>
      <c r="G7">
        <f>'FSM73'!G114</f>
        <v>1262</v>
      </c>
      <c r="H7" s="2"/>
      <c r="I7" s="1"/>
      <c r="J7" s="1"/>
      <c r="K7" s="1"/>
      <c r="M7" t="s">
        <v>170</v>
      </c>
      <c r="N7" s="12">
        <v>698</v>
      </c>
      <c r="O7" s="12">
        <v>373</v>
      </c>
      <c r="P7" s="12">
        <v>325</v>
      </c>
      <c r="R7" s="16">
        <f>N$26+N$36+N$46+N$56</f>
        <v>794</v>
      </c>
      <c r="S7" s="16">
        <f xml:space="preserve"> N$36+N$46+N$56+N$66</f>
        <v>534</v>
      </c>
      <c r="T7">
        <v>3</v>
      </c>
      <c r="U7">
        <v>7</v>
      </c>
      <c r="V7">
        <f t="shared" si="0"/>
        <v>6120</v>
      </c>
      <c r="W7" s="19">
        <f t="shared" si="1"/>
        <v>7.4302503460165603</v>
      </c>
      <c r="X7" s="20">
        <f t="shared" si="2"/>
        <v>2.5697496539834397</v>
      </c>
    </row>
    <row r="8" spans="1:24" x14ac:dyDescent="0.25">
      <c r="A8" s="3" t="s">
        <v>8</v>
      </c>
      <c r="B8">
        <f>'FSM73'!B115</f>
        <v>2146</v>
      </c>
      <c r="C8">
        <f>'FSM73'!C115</f>
        <v>1120</v>
      </c>
      <c r="D8">
        <f>'FSM73'!D115</f>
        <v>1026</v>
      </c>
      <c r="E8">
        <f>'FSM73'!E115</f>
        <v>1863</v>
      </c>
      <c r="F8">
        <f>'FSM73'!F115</f>
        <v>1073</v>
      </c>
      <c r="G8">
        <f>'FSM73'!G115</f>
        <v>790</v>
      </c>
      <c r="H8" s="5" t="s">
        <v>9</v>
      </c>
      <c r="I8" s="6">
        <f t="shared" ref="I8:K15" si="3">E8/B8*100</f>
        <v>86.812674743709223</v>
      </c>
      <c r="J8" s="6">
        <f t="shared" si="3"/>
        <v>95.803571428571431</v>
      </c>
      <c r="K8" s="6">
        <f t="shared" si="3"/>
        <v>76.998050682261209</v>
      </c>
      <c r="M8" t="s">
        <v>171</v>
      </c>
      <c r="N8" s="12">
        <v>730</v>
      </c>
      <c r="O8" s="12">
        <v>380</v>
      </c>
      <c r="P8" s="12">
        <v>350</v>
      </c>
      <c r="R8" s="16">
        <f>N$17+N$27+N$37+N$47</f>
        <v>1101</v>
      </c>
      <c r="S8" s="16">
        <f xml:space="preserve"> N$27+ N$37+N$47+N$57</f>
        <v>742</v>
      </c>
      <c r="T8">
        <v>4</v>
      </c>
      <c r="U8">
        <v>6</v>
      </c>
      <c r="V8">
        <f t="shared" si="0"/>
        <v>8856</v>
      </c>
      <c r="W8" s="19">
        <f t="shared" si="1"/>
        <v>10.752009324235729</v>
      </c>
      <c r="X8" s="20">
        <f t="shared" si="2"/>
        <v>0.75200932423572908</v>
      </c>
    </row>
    <row r="9" spans="1:24" x14ac:dyDescent="0.25">
      <c r="A9" s="3" t="s">
        <v>10</v>
      </c>
      <c r="B9">
        <f>'FSM73'!B116</f>
        <v>1584</v>
      </c>
      <c r="C9">
        <f>'FSM73'!C116</f>
        <v>815</v>
      </c>
      <c r="D9">
        <f>'FSM73'!D116</f>
        <v>769</v>
      </c>
      <c r="E9">
        <f>'FSM73'!E116</f>
        <v>776</v>
      </c>
      <c r="F9">
        <f>'FSM73'!F116</f>
        <v>507</v>
      </c>
      <c r="G9">
        <f>'FSM73'!G116</f>
        <v>269</v>
      </c>
      <c r="H9" s="5"/>
      <c r="I9" s="6">
        <f t="shared" si="3"/>
        <v>48.98989898989899</v>
      </c>
      <c r="J9" s="6">
        <f t="shared" si="3"/>
        <v>62.208588957055213</v>
      </c>
      <c r="K9" s="6">
        <f t="shared" si="3"/>
        <v>34.980494148244475</v>
      </c>
      <c r="M9" t="s">
        <v>172</v>
      </c>
      <c r="N9" s="12">
        <v>646</v>
      </c>
      <c r="O9" s="12">
        <v>318</v>
      </c>
      <c r="P9" s="12">
        <v>328</v>
      </c>
      <c r="R9" s="16">
        <f>N$18+N$28+N$38+N$48</f>
        <v>1180</v>
      </c>
      <c r="S9" s="16">
        <f xml:space="preserve"> N$28+N$38+N$48+N$58</f>
        <v>796</v>
      </c>
      <c r="T9">
        <v>5</v>
      </c>
      <c r="U9">
        <v>5</v>
      </c>
      <c r="V9">
        <f t="shared" si="0"/>
        <v>9880</v>
      </c>
      <c r="W9" s="19">
        <f t="shared" si="1"/>
        <v>11.99524075468033</v>
      </c>
      <c r="X9" s="20">
        <f t="shared" si="2"/>
        <v>1.9952407546803297</v>
      </c>
    </row>
    <row r="10" spans="1:24" x14ac:dyDescent="0.25">
      <c r="A10" s="3" t="s">
        <v>11</v>
      </c>
      <c r="B10">
        <f>'FSM73'!B117</f>
        <v>971</v>
      </c>
      <c r="C10">
        <f>'FSM73'!C117</f>
        <v>491</v>
      </c>
      <c r="D10">
        <f>'FSM73'!D117</f>
        <v>480</v>
      </c>
      <c r="E10">
        <f>'FSM73'!E117</f>
        <v>210</v>
      </c>
      <c r="F10">
        <f>'FSM73'!F117</f>
        <v>133</v>
      </c>
      <c r="G10">
        <f>'FSM73'!G117</f>
        <v>77</v>
      </c>
      <c r="H10" s="5"/>
      <c r="I10" s="6">
        <f t="shared" si="3"/>
        <v>21.627188465499486</v>
      </c>
      <c r="J10" s="6">
        <f t="shared" si="3"/>
        <v>27.087576374745421</v>
      </c>
      <c r="K10" s="6">
        <f t="shared" si="3"/>
        <v>16.041666666666668</v>
      </c>
      <c r="M10" t="s">
        <v>173</v>
      </c>
      <c r="N10" s="12">
        <v>601</v>
      </c>
      <c r="O10" s="12">
        <v>297</v>
      </c>
      <c r="P10" s="12">
        <v>304</v>
      </c>
      <c r="R10" s="16">
        <f>N$19+N$29+N$39+N$49</f>
        <v>1047</v>
      </c>
      <c r="S10" s="16">
        <f xml:space="preserve"> N$29+N$39+N$49+N$59</f>
        <v>692</v>
      </c>
      <c r="T10">
        <v>6</v>
      </c>
      <c r="U10">
        <v>4</v>
      </c>
      <c r="V10">
        <f t="shared" si="0"/>
        <v>9050</v>
      </c>
      <c r="W10" s="19">
        <f t="shared" si="1"/>
        <v>10.987543403831678</v>
      </c>
      <c r="X10" s="20">
        <f t="shared" si="2"/>
        <v>0.98754340383167794</v>
      </c>
    </row>
    <row r="11" spans="1:24" x14ac:dyDescent="0.25">
      <c r="A11" s="3" t="s">
        <v>12</v>
      </c>
      <c r="B11">
        <f>'FSM73'!B118</f>
        <v>823</v>
      </c>
      <c r="C11">
        <f>'FSM73'!C118</f>
        <v>412</v>
      </c>
      <c r="D11">
        <f>'FSM73'!D118</f>
        <v>411</v>
      </c>
      <c r="E11">
        <f>'FSM73'!E118</f>
        <v>85</v>
      </c>
      <c r="F11">
        <f>'FSM73'!F118</f>
        <v>46</v>
      </c>
      <c r="G11">
        <f>'FSM73'!G118</f>
        <v>39</v>
      </c>
      <c r="H11" s="5"/>
      <c r="I11" s="6">
        <f t="shared" si="3"/>
        <v>10.328068043742405</v>
      </c>
      <c r="J11" s="6">
        <f t="shared" si="3"/>
        <v>11.165048543689322</v>
      </c>
      <c r="K11" s="6">
        <f t="shared" si="3"/>
        <v>9.4890510948905096</v>
      </c>
      <c r="M11" t="s">
        <v>174</v>
      </c>
      <c r="N11" s="12">
        <v>605</v>
      </c>
      <c r="O11" s="12">
        <v>296</v>
      </c>
      <c r="P11" s="12">
        <v>309</v>
      </c>
      <c r="R11" s="16">
        <f>N$20+N$30+N$40+N$50</f>
        <v>1057</v>
      </c>
      <c r="S11" s="16">
        <f xml:space="preserve"> N$30+N$40+N$50+N$60</f>
        <v>687</v>
      </c>
      <c r="T11">
        <v>7</v>
      </c>
      <c r="U11">
        <v>3</v>
      </c>
      <c r="V11">
        <f t="shared" si="0"/>
        <v>9460</v>
      </c>
      <c r="W11" s="19">
        <f t="shared" si="1"/>
        <v>11.485321613287036</v>
      </c>
      <c r="X11" s="20">
        <f t="shared" si="2"/>
        <v>1.4853216132870362</v>
      </c>
    </row>
    <row r="12" spans="1:24" x14ac:dyDescent="0.25">
      <c r="A12" s="3" t="s">
        <v>13</v>
      </c>
      <c r="B12">
        <f>'FSM73'!B119</f>
        <v>834</v>
      </c>
      <c r="C12">
        <f>'FSM73'!C119</f>
        <v>428</v>
      </c>
      <c r="D12">
        <f>'FSM73'!D119</f>
        <v>406</v>
      </c>
      <c r="E12">
        <f>'FSM73'!E119</f>
        <v>50</v>
      </c>
      <c r="F12">
        <f>'FSM73'!F119</f>
        <v>26</v>
      </c>
      <c r="G12">
        <f>'FSM73'!G119</f>
        <v>24</v>
      </c>
      <c r="H12" s="5"/>
      <c r="I12" s="6">
        <f t="shared" si="3"/>
        <v>5.9952038369304557</v>
      </c>
      <c r="J12" s="6">
        <f t="shared" si="3"/>
        <v>6.0747663551401869</v>
      </c>
      <c r="K12" s="6">
        <f t="shared" si="3"/>
        <v>5.9113300492610836</v>
      </c>
      <c r="M12" t="s">
        <v>175</v>
      </c>
      <c r="N12" s="12">
        <v>641</v>
      </c>
      <c r="O12" s="12">
        <v>361</v>
      </c>
      <c r="P12" s="12">
        <v>280</v>
      </c>
      <c r="R12" s="16">
        <f>N$21+N$31+N$41+N$51</f>
        <v>990</v>
      </c>
      <c r="S12" s="16">
        <f xml:space="preserve"> N$31+N$41+N$51+N$61</f>
        <v>672</v>
      </c>
      <c r="T12">
        <v>8</v>
      </c>
      <c r="U12">
        <v>2</v>
      </c>
      <c r="V12">
        <f t="shared" si="0"/>
        <v>9264</v>
      </c>
      <c r="W12" s="19">
        <f t="shared" si="1"/>
        <v>11.247359347303499</v>
      </c>
      <c r="X12" s="20">
        <f t="shared" si="2"/>
        <v>1.2473593473034992</v>
      </c>
    </row>
    <row r="13" spans="1:24" x14ac:dyDescent="0.25">
      <c r="A13" s="3" t="s">
        <v>14</v>
      </c>
      <c r="B13">
        <f>'FSM73'!B120</f>
        <v>786</v>
      </c>
      <c r="C13">
        <f>'FSM73'!C120</f>
        <v>407</v>
      </c>
      <c r="D13">
        <f>'FSM73'!D120</f>
        <v>379</v>
      </c>
      <c r="E13">
        <f>'FSM73'!E120</f>
        <v>45</v>
      </c>
      <c r="F13">
        <f>'FSM73'!F120</f>
        <v>31</v>
      </c>
      <c r="G13">
        <f>'FSM73'!G120</f>
        <v>14</v>
      </c>
      <c r="H13" s="5"/>
      <c r="I13" s="6">
        <f t="shared" si="3"/>
        <v>5.7251908396946565</v>
      </c>
      <c r="J13" s="6">
        <f t="shared" si="3"/>
        <v>7.6167076167076173</v>
      </c>
      <c r="K13" s="6">
        <f t="shared" si="3"/>
        <v>3.6939313984168867</v>
      </c>
      <c r="M13" t="s">
        <v>176</v>
      </c>
      <c r="N13" s="12">
        <v>539</v>
      </c>
      <c r="O13" s="12">
        <v>282</v>
      </c>
      <c r="P13" s="12">
        <v>257</v>
      </c>
      <c r="R13" s="16">
        <f>N$22+N$32+N$42+N$52</f>
        <v>951</v>
      </c>
      <c r="S13" s="16">
        <f xml:space="preserve"> N$32+N$42+N$52+N$62</f>
        <v>597</v>
      </c>
      <c r="T13">
        <v>9</v>
      </c>
      <c r="U13">
        <v>1</v>
      </c>
      <c r="V13">
        <f t="shared" si="0"/>
        <v>9156</v>
      </c>
      <c r="W13" s="19">
        <f t="shared" si="1"/>
        <v>11.116237282373795</v>
      </c>
      <c r="X13" s="20">
        <f t="shared" si="2"/>
        <v>1.1162372823737954</v>
      </c>
    </row>
    <row r="14" spans="1:24" x14ac:dyDescent="0.25">
      <c r="A14" s="3" t="s">
        <v>15</v>
      </c>
      <c r="B14">
        <f>'FSM73'!B121</f>
        <v>703</v>
      </c>
      <c r="C14">
        <f>'FSM73'!C121</f>
        <v>371</v>
      </c>
      <c r="D14">
        <f>'FSM73'!D121</f>
        <v>332</v>
      </c>
      <c r="E14">
        <f>'FSM73'!E121</f>
        <v>35</v>
      </c>
      <c r="F14">
        <f>'FSM73'!F121</f>
        <v>23</v>
      </c>
      <c r="G14">
        <f>'FSM73'!G121</f>
        <v>12</v>
      </c>
      <c r="H14" s="5"/>
      <c r="I14" s="6">
        <f t="shared" si="3"/>
        <v>4.9786628733997151</v>
      </c>
      <c r="J14" s="6">
        <f t="shared" si="3"/>
        <v>6.1994609164420487</v>
      </c>
      <c r="K14" s="6">
        <f t="shared" si="3"/>
        <v>3.6144578313253009</v>
      </c>
      <c r="M14" t="s">
        <v>177</v>
      </c>
      <c r="N14" s="12">
        <v>554</v>
      </c>
      <c r="O14" s="12">
        <v>293</v>
      </c>
      <c r="P14" s="12">
        <v>261</v>
      </c>
      <c r="R14" s="16">
        <f>N$23+N$33+N$43+N$53</f>
        <v>814</v>
      </c>
      <c r="S14" s="16">
        <f xml:space="preserve"> N$33+N$43+N$53+N$63</f>
        <v>543</v>
      </c>
      <c r="T14">
        <v>10</v>
      </c>
      <c r="U14">
        <v>0</v>
      </c>
      <c r="V14">
        <f t="shared" si="0"/>
        <v>8140</v>
      </c>
      <c r="W14" s="19">
        <f t="shared" si="1"/>
        <v>9.882718597479542</v>
      </c>
      <c r="X14" s="20">
        <f t="shared" si="2"/>
        <v>0.11728140252045804</v>
      </c>
    </row>
    <row r="15" spans="1:24" x14ac:dyDescent="0.25">
      <c r="A15" s="3" t="s">
        <v>16</v>
      </c>
      <c r="B15">
        <f>'FSM73'!B122</f>
        <v>709</v>
      </c>
      <c r="C15">
        <f>'FSM73'!C122</f>
        <v>333</v>
      </c>
      <c r="D15">
        <f>'FSM73'!D122</f>
        <v>376</v>
      </c>
      <c r="E15">
        <f>'FSM73'!E122</f>
        <v>28</v>
      </c>
      <c r="F15">
        <f>'FSM73'!F122</f>
        <v>15</v>
      </c>
      <c r="G15">
        <f>'FSM73'!G122</f>
        <v>13</v>
      </c>
      <c r="H15" s="5"/>
      <c r="I15" s="6">
        <f t="shared" si="3"/>
        <v>3.9492242595204514</v>
      </c>
      <c r="J15" s="6">
        <f t="shared" si="3"/>
        <v>4.5045045045045047</v>
      </c>
      <c r="K15" s="6">
        <f t="shared" si="3"/>
        <v>3.4574468085106385</v>
      </c>
      <c r="M15" t="s">
        <v>178</v>
      </c>
      <c r="N15" s="12">
        <v>558</v>
      </c>
      <c r="O15" s="12">
        <v>271</v>
      </c>
      <c r="P15" s="12">
        <v>287</v>
      </c>
      <c r="R15" s="16"/>
      <c r="S15" s="16"/>
      <c r="V15">
        <f>SUM(V5:V14)</f>
        <v>82366</v>
      </c>
      <c r="W15">
        <f>SUM(W5:W14)</f>
        <v>100</v>
      </c>
      <c r="X15" s="20">
        <f>SUM(X5:X14)</f>
        <v>15.167423451424131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922.28443896437454</v>
      </c>
      <c r="J16" s="6">
        <f>SUM(J8:J14)*5</f>
        <v>1080.7786009617562</v>
      </c>
      <c r="K16" s="6">
        <f>SUM(K8:K14)*5</f>
        <v>753.64490935533058</v>
      </c>
      <c r="M16" t="s">
        <v>179</v>
      </c>
      <c r="N16" s="12">
        <v>603</v>
      </c>
      <c r="O16" s="12">
        <v>325</v>
      </c>
      <c r="P16" s="12">
        <v>278</v>
      </c>
      <c r="R16" s="16"/>
      <c r="S16" s="16"/>
      <c r="X16" s="20">
        <f>X$15/2</f>
        <v>7.5837117257120656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180</v>
      </c>
      <c r="N17" s="12">
        <v>473</v>
      </c>
      <c r="O17" s="12">
        <v>247</v>
      </c>
      <c r="P17" s="12">
        <v>226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2422.2844389643747</v>
      </c>
      <c r="J18" s="6">
        <f>J16+1500</f>
        <v>2580.7786009617562</v>
      </c>
      <c r="K18" s="6">
        <f>K16+1500</f>
        <v>2253.6449093553306</v>
      </c>
      <c r="M18" t="s">
        <v>181</v>
      </c>
      <c r="N18" s="12">
        <v>540</v>
      </c>
      <c r="O18" s="12">
        <v>285</v>
      </c>
      <c r="P18" s="12">
        <v>255</v>
      </c>
      <c r="Q18" s="3" t="s">
        <v>161</v>
      </c>
      <c r="R18" s="15">
        <f>X33</f>
        <v>7.671091028899558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182</v>
      </c>
      <c r="N19" s="12">
        <v>475</v>
      </c>
      <c r="O19" s="12">
        <v>252</v>
      </c>
      <c r="P19" s="12">
        <v>223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4.9786628733997151</v>
      </c>
      <c r="J20" s="6">
        <f t="shared" si="4"/>
        <v>6.1994609164420487</v>
      </c>
      <c r="K20" s="6">
        <f t="shared" si="4"/>
        <v>3.6144578313253009</v>
      </c>
      <c r="M20" t="s">
        <v>183</v>
      </c>
      <c r="N20" s="12">
        <v>474</v>
      </c>
      <c r="O20" s="12">
        <v>235</v>
      </c>
      <c r="P20" s="12">
        <v>239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3.9492242595204514</v>
      </c>
      <c r="J21" s="6">
        <f t="shared" si="4"/>
        <v>4.5045045045045047</v>
      </c>
      <c r="K21" s="6">
        <f t="shared" si="4"/>
        <v>3.4574468085106385</v>
      </c>
      <c r="M21" t="s">
        <v>184</v>
      </c>
      <c r="N21" s="12">
        <v>429</v>
      </c>
      <c r="O21" s="12">
        <v>226</v>
      </c>
      <c r="P21" s="12">
        <v>203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4.4639435664600828</v>
      </c>
      <c r="J22" s="8">
        <f>(J20+J21)/2</f>
        <v>5.3519827104732762</v>
      </c>
      <c r="K22" s="8">
        <f>(K20+K21)/2</f>
        <v>3.5359523199179694</v>
      </c>
      <c r="M22" t="s">
        <v>185</v>
      </c>
      <c r="N22" s="12">
        <v>465</v>
      </c>
      <c r="O22" s="12">
        <v>259</v>
      </c>
      <c r="P22" s="12">
        <v>206</v>
      </c>
      <c r="R22" s="16">
        <f>O$24+O$34+O$44+O$54</f>
        <v>419</v>
      </c>
      <c r="S22" s="16">
        <f xml:space="preserve"> O$34+O$44+O$54+O$64</f>
        <v>271</v>
      </c>
      <c r="T22">
        <v>1</v>
      </c>
      <c r="U22">
        <v>9</v>
      </c>
      <c r="V22">
        <f>R22*T22+S22*U22</f>
        <v>2858</v>
      </c>
      <c r="W22" s="19">
        <f>(V22/V$32)*100</f>
        <v>6.725971947660736</v>
      </c>
      <c r="X22" s="20">
        <f>ABS(W22-10)</f>
        <v>3.274028052339264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186</v>
      </c>
      <c r="N23" s="12">
        <v>388</v>
      </c>
      <c r="O23" s="12">
        <v>208</v>
      </c>
      <c r="P23" s="12">
        <v>180</v>
      </c>
      <c r="R23" s="16">
        <f>O$25+O$35+O$45+O$55</f>
        <v>432</v>
      </c>
      <c r="S23" s="16">
        <f xml:space="preserve"> O$35+O$45+O$55+O$65</f>
        <v>319</v>
      </c>
      <c r="T23">
        <v>2</v>
      </c>
      <c r="U23">
        <v>8</v>
      </c>
      <c r="V23">
        <f t="shared" ref="V23:V31" si="5">R23*T23+S23*U23</f>
        <v>3416</v>
      </c>
      <c r="W23" s="19">
        <f t="shared" ref="W23:W31" si="6">(V23/V$32)*100</f>
        <v>8.0391603125294164</v>
      </c>
      <c r="X23" s="20">
        <f t="shared" ref="X23:X31" si="7">ABS(W23-10)</f>
        <v>1.9608396874705836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223.19717832300415</v>
      </c>
      <c r="J24" s="8">
        <f>J22*50</f>
        <v>267.59913552366379</v>
      </c>
      <c r="K24" s="8">
        <f>K22*50</f>
        <v>176.79761599589847</v>
      </c>
      <c r="M24" t="s">
        <v>187</v>
      </c>
      <c r="N24" s="12">
        <v>390</v>
      </c>
      <c r="O24" s="12">
        <v>192</v>
      </c>
      <c r="P24" s="12">
        <v>198</v>
      </c>
      <c r="R24" s="16">
        <f>O$26+O$36+O$46+O$56</f>
        <v>418</v>
      </c>
      <c r="S24" s="16">
        <f xml:space="preserve"> O$36+O$46+O$56+O$66</f>
        <v>280</v>
      </c>
      <c r="T24">
        <v>3</v>
      </c>
      <c r="U24">
        <v>7</v>
      </c>
      <c r="V24">
        <f t="shared" si="5"/>
        <v>3214</v>
      </c>
      <c r="W24" s="19">
        <f t="shared" si="6"/>
        <v>7.5637767109102887</v>
      </c>
      <c r="X24" s="20">
        <f t="shared" si="7"/>
        <v>2.4362232890897113</v>
      </c>
    </row>
    <row r="25" spans="1:24" x14ac:dyDescent="0.25">
      <c r="I25" s="1"/>
      <c r="J25" s="1"/>
      <c r="K25" s="1"/>
      <c r="M25" t="s">
        <v>188</v>
      </c>
      <c r="N25" s="12">
        <v>352</v>
      </c>
      <c r="O25" s="12">
        <v>178</v>
      </c>
      <c r="P25" s="12">
        <v>174</v>
      </c>
      <c r="R25" s="16">
        <f>O$17+O$27+O$37+O$47</f>
        <v>577</v>
      </c>
      <c r="S25" s="16">
        <f xml:space="preserve"> O$27+ O$37+O$47+O$57</f>
        <v>390</v>
      </c>
      <c r="T25">
        <v>4</v>
      </c>
      <c r="U25">
        <v>6</v>
      </c>
      <c r="V25">
        <f t="shared" si="5"/>
        <v>4648</v>
      </c>
      <c r="W25" s="19">
        <f t="shared" si="6"/>
        <v>10.938529605572814</v>
      </c>
      <c r="X25" s="20">
        <f t="shared" si="7"/>
        <v>0.93852960557281406</v>
      </c>
    </row>
    <row r="26" spans="1:24" x14ac:dyDescent="0.25">
      <c r="H26" s="7" t="s">
        <v>30</v>
      </c>
      <c r="I26" s="1">
        <f>I18-I24</f>
        <v>2199.0872606413704</v>
      </c>
      <c r="J26" s="1">
        <f>J18-J24</f>
        <v>2313.1794654380924</v>
      </c>
      <c r="K26" s="1">
        <f>K18-K24</f>
        <v>2076.8472933594321</v>
      </c>
      <c r="M26" t="s">
        <v>189</v>
      </c>
      <c r="N26" s="12">
        <v>328</v>
      </c>
      <c r="O26" s="12">
        <v>174</v>
      </c>
      <c r="P26" s="12">
        <v>154</v>
      </c>
      <c r="R26" s="16">
        <f>O$18+O$28+O$38+O$48</f>
        <v>592</v>
      </c>
      <c r="S26" s="16">
        <f xml:space="preserve"> O$28+O$38+O$48+O$58</f>
        <v>373</v>
      </c>
      <c r="T26">
        <v>5</v>
      </c>
      <c r="U26">
        <v>5</v>
      </c>
      <c r="V26">
        <f t="shared" si="5"/>
        <v>4825</v>
      </c>
      <c r="W26" s="19">
        <f t="shared" si="6"/>
        <v>11.355078603031158</v>
      </c>
      <c r="X26" s="20">
        <f t="shared" si="7"/>
        <v>1.3550786030311581</v>
      </c>
    </row>
    <row r="27" spans="1:24" x14ac:dyDescent="0.25">
      <c r="I27" s="1"/>
      <c r="J27" s="1"/>
      <c r="K27" s="1"/>
      <c r="M27" t="s">
        <v>190</v>
      </c>
      <c r="N27" s="12">
        <v>288</v>
      </c>
      <c r="O27" s="12">
        <v>159</v>
      </c>
      <c r="P27" s="12">
        <v>129</v>
      </c>
      <c r="R27" s="16">
        <f>O$19+O$29+O$39+O$49</f>
        <v>546</v>
      </c>
      <c r="S27" s="16">
        <f xml:space="preserve"> O$29+O$39+O$49+O$59</f>
        <v>354</v>
      </c>
      <c r="T27">
        <v>6</v>
      </c>
      <c r="U27">
        <v>4</v>
      </c>
      <c r="V27">
        <f t="shared" si="5"/>
        <v>4692</v>
      </c>
      <c r="W27" s="19">
        <f t="shared" si="6"/>
        <v>11.042078508895791</v>
      </c>
      <c r="X27" s="20">
        <f t="shared" si="7"/>
        <v>1.0420785088957913</v>
      </c>
    </row>
    <row r="28" spans="1:24" x14ac:dyDescent="0.25">
      <c r="H28" s="7" t="s">
        <v>31</v>
      </c>
      <c r="I28" s="1">
        <f>100-I22</f>
        <v>95.536056433539912</v>
      </c>
      <c r="J28" s="1">
        <f>100-J22</f>
        <v>94.64801728952672</v>
      </c>
      <c r="K28" s="1">
        <f>100-K22</f>
        <v>96.464047680082032</v>
      </c>
      <c r="M28" t="s">
        <v>191</v>
      </c>
      <c r="N28" s="12">
        <v>324</v>
      </c>
      <c r="O28" s="12">
        <v>158</v>
      </c>
      <c r="P28" s="12">
        <v>166</v>
      </c>
      <c r="R28" s="16">
        <f>O$20+O$30+O$40+O$50</f>
        <v>548</v>
      </c>
      <c r="S28" s="16">
        <f xml:space="preserve"> O$30+O$40+O$50+O$60</f>
        <v>367</v>
      </c>
      <c r="T28">
        <v>7</v>
      </c>
      <c r="U28">
        <v>3</v>
      </c>
      <c r="V28">
        <f t="shared" si="5"/>
        <v>4937</v>
      </c>
      <c r="W28" s="19">
        <f t="shared" si="6"/>
        <v>11.618657629671468</v>
      </c>
      <c r="X28" s="20">
        <f t="shared" si="7"/>
        <v>1.6186576296714676</v>
      </c>
    </row>
    <row r="29" spans="1:24" x14ac:dyDescent="0.25">
      <c r="I29" s="1"/>
      <c r="J29" s="1"/>
      <c r="K29" s="1"/>
      <c r="M29" t="s">
        <v>192</v>
      </c>
      <c r="N29" s="12">
        <v>292</v>
      </c>
      <c r="O29" s="12">
        <v>146</v>
      </c>
      <c r="P29" s="12">
        <v>146</v>
      </c>
      <c r="R29" s="16">
        <f>O$21+O$31+O$41+O$51</f>
        <v>498</v>
      </c>
      <c r="S29" s="16">
        <f xml:space="preserve"> O$31+O$41+O$51+O$61</f>
        <v>334</v>
      </c>
      <c r="T29">
        <v>8</v>
      </c>
      <c r="U29">
        <v>2</v>
      </c>
      <c r="V29">
        <f t="shared" si="5"/>
        <v>4652</v>
      </c>
      <c r="W29" s="19">
        <f t="shared" si="6"/>
        <v>10.94794314223854</v>
      </c>
      <c r="X29" s="20">
        <f t="shared" si="7"/>
        <v>0.94794314223853959</v>
      </c>
    </row>
    <row r="30" spans="1:24" x14ac:dyDescent="0.25">
      <c r="C30" t="s">
        <v>32</v>
      </c>
      <c r="H30" s="9" t="s">
        <v>33</v>
      </c>
      <c r="I30" s="10">
        <f>I26/I28</f>
        <v>23.01840103868193</v>
      </c>
      <c r="J30" s="10">
        <f>J26/J28</f>
        <v>24.439809006903069</v>
      </c>
      <c r="K30" s="10">
        <f>K26/K28</f>
        <v>21.529754797841239</v>
      </c>
      <c r="M30" t="s">
        <v>193</v>
      </c>
      <c r="N30" s="12">
        <v>268</v>
      </c>
      <c r="O30" s="12">
        <v>134</v>
      </c>
      <c r="P30" s="12">
        <v>134</v>
      </c>
      <c r="R30" s="16">
        <f>O$22+O$32+O$42+O$52</f>
        <v>510</v>
      </c>
      <c r="S30" s="16">
        <f xml:space="preserve"> O$32+O$42+O$52+O$62</f>
        <v>310</v>
      </c>
      <c r="T30">
        <v>9</v>
      </c>
      <c r="U30">
        <v>1</v>
      </c>
      <c r="V30">
        <f t="shared" si="5"/>
        <v>4900</v>
      </c>
      <c r="W30" s="19">
        <f t="shared" si="6"/>
        <v>11.531582415513508</v>
      </c>
      <c r="X30" s="20">
        <f t="shared" si="7"/>
        <v>1.5315824155135083</v>
      </c>
    </row>
    <row r="31" spans="1:24" x14ac:dyDescent="0.25">
      <c r="M31" t="s">
        <v>194</v>
      </c>
      <c r="N31" s="12">
        <v>214</v>
      </c>
      <c r="O31" s="12">
        <v>107</v>
      </c>
      <c r="P31" s="12">
        <v>107</v>
      </c>
      <c r="R31" s="16">
        <f>O$23+O$33+O$43+O$53</f>
        <v>435</v>
      </c>
      <c r="S31" s="16">
        <f xml:space="preserve"> O$33+O$43+O$53+O$63</f>
        <v>294</v>
      </c>
      <c r="T31">
        <v>10</v>
      </c>
      <c r="U31">
        <v>0</v>
      </c>
      <c r="V31">
        <f t="shared" si="5"/>
        <v>4350</v>
      </c>
      <c r="W31" s="19">
        <f t="shared" si="6"/>
        <v>10.237221123976278</v>
      </c>
      <c r="X31" s="20">
        <f t="shared" si="7"/>
        <v>0.23722112397627804</v>
      </c>
    </row>
    <row r="32" spans="1:24" x14ac:dyDescent="0.25">
      <c r="M32" t="s">
        <v>195</v>
      </c>
      <c r="N32" s="12">
        <v>185</v>
      </c>
      <c r="O32" s="12">
        <v>100</v>
      </c>
      <c r="P32" s="12">
        <v>85</v>
      </c>
      <c r="R32" s="16"/>
      <c r="S32" s="16"/>
      <c r="V32">
        <f>SUM(V22:V31)</f>
        <v>42492</v>
      </c>
      <c r="W32">
        <f>SUM(W22:W31)</f>
        <v>100.00000000000001</v>
      </c>
      <c r="X32" s="20">
        <f>SUM(X22:X31)</f>
        <v>15.342182057799116</v>
      </c>
    </row>
    <row r="33" spans="13:24" x14ac:dyDescent="0.25">
      <c r="M33" t="s">
        <v>196</v>
      </c>
      <c r="N33" s="12">
        <v>145</v>
      </c>
      <c r="O33" s="12">
        <v>74</v>
      </c>
      <c r="P33" s="12">
        <v>71</v>
      </c>
      <c r="R33" s="16"/>
      <c r="S33" s="16"/>
      <c r="X33" s="20">
        <f>X$32/2</f>
        <v>7.671091028899558</v>
      </c>
    </row>
    <row r="34" spans="13:24" x14ac:dyDescent="0.25">
      <c r="M34" t="s">
        <v>197</v>
      </c>
      <c r="N34" s="12">
        <v>159</v>
      </c>
      <c r="O34" s="12">
        <v>76</v>
      </c>
      <c r="P34" s="12">
        <v>83</v>
      </c>
      <c r="R34" s="16"/>
      <c r="S34" s="16"/>
    </row>
    <row r="35" spans="13:24" x14ac:dyDescent="0.25">
      <c r="M35" t="s">
        <v>198</v>
      </c>
      <c r="N35" s="12">
        <v>212</v>
      </c>
      <c r="O35" s="12">
        <v>100</v>
      </c>
      <c r="P35" s="12">
        <v>112</v>
      </c>
      <c r="Q35" s="3" t="s">
        <v>162</v>
      </c>
      <c r="R35" s="15">
        <f>X50</f>
        <v>7.7433916838039822</v>
      </c>
      <c r="S35" s="16"/>
    </row>
    <row r="36" spans="13:24" x14ac:dyDescent="0.25">
      <c r="M36" t="s">
        <v>199</v>
      </c>
      <c r="N36" s="12">
        <v>153</v>
      </c>
      <c r="O36" s="12">
        <v>76</v>
      </c>
      <c r="P36" s="12">
        <v>77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 t="s">
        <v>200</v>
      </c>
      <c r="N37" s="12">
        <v>176</v>
      </c>
      <c r="O37" s="12">
        <v>92</v>
      </c>
      <c r="P37" s="12">
        <v>84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 t="s">
        <v>201</v>
      </c>
      <c r="N38" s="12">
        <v>139</v>
      </c>
      <c r="O38" s="12">
        <v>66</v>
      </c>
      <c r="P38" s="12">
        <v>73</v>
      </c>
      <c r="R38" s="16"/>
      <c r="S38" s="16"/>
    </row>
    <row r="39" spans="13:24" x14ac:dyDescent="0.25">
      <c r="M39" t="s">
        <v>202</v>
      </c>
      <c r="N39" s="12">
        <v>143</v>
      </c>
      <c r="O39" s="12">
        <v>78</v>
      </c>
      <c r="P39" s="12">
        <v>65</v>
      </c>
      <c r="R39" s="16">
        <f>P$24+P$34+P$44+P$54</f>
        <v>423</v>
      </c>
      <c r="S39" s="16">
        <f xml:space="preserve"> P$34+P$44+P$54+P$64</f>
        <v>259</v>
      </c>
      <c r="T39">
        <v>1</v>
      </c>
      <c r="U39">
        <v>9</v>
      </c>
      <c r="V39">
        <f>R39*T39+S39*U39</f>
        <v>2754</v>
      </c>
      <c r="W39" s="19">
        <f>(V39/V$49)*100</f>
        <v>6.9067562822892112</v>
      </c>
      <c r="X39" s="20">
        <f>ABS(W39-10)</f>
        <v>3.0932437177107888</v>
      </c>
    </row>
    <row r="40" spans="13:24" x14ac:dyDescent="0.25">
      <c r="M40" t="s">
        <v>203</v>
      </c>
      <c r="N40" s="12">
        <v>164</v>
      </c>
      <c r="O40" s="12">
        <v>91</v>
      </c>
      <c r="P40" s="12">
        <v>73</v>
      </c>
      <c r="R40" s="16">
        <f>P$25+P$35+P$45+P$55</f>
        <v>446</v>
      </c>
      <c r="S40" s="16">
        <f xml:space="preserve"> P$35+P$45+P$55+P$65</f>
        <v>315</v>
      </c>
      <c r="T40">
        <v>2</v>
      </c>
      <c r="U40">
        <v>8</v>
      </c>
      <c r="V40">
        <f t="shared" ref="V40:V48" si="8">R40*T40+S40*U40</f>
        <v>3412</v>
      </c>
      <c r="W40" s="19">
        <f t="shared" ref="W40:W48" si="9">(V40/V$49)*100</f>
        <v>8.5569544063800969</v>
      </c>
      <c r="X40" s="20">
        <f t="shared" ref="X40:X48" si="10">ABS(W40-10)</f>
        <v>1.4430455936199031</v>
      </c>
    </row>
    <row r="41" spans="13:24" x14ac:dyDescent="0.25">
      <c r="M41" t="s">
        <v>204</v>
      </c>
      <c r="N41" s="12">
        <v>184</v>
      </c>
      <c r="O41" s="12">
        <v>87</v>
      </c>
      <c r="P41" s="12">
        <v>97</v>
      </c>
      <c r="R41" s="16">
        <f>P$26+P$36+P$46+P$56</f>
        <v>376</v>
      </c>
      <c r="S41" s="16">
        <f xml:space="preserve"> P$36+P$46+P$56+P$66</f>
        <v>254</v>
      </c>
      <c r="T41">
        <v>3</v>
      </c>
      <c r="U41">
        <v>7</v>
      </c>
      <c r="V41">
        <f t="shared" si="8"/>
        <v>2906</v>
      </c>
      <c r="W41" s="19">
        <f t="shared" si="9"/>
        <v>7.2879570647539751</v>
      </c>
      <c r="X41" s="20">
        <f t="shared" si="10"/>
        <v>2.7120429352460249</v>
      </c>
    </row>
    <row r="42" spans="13:24" x14ac:dyDescent="0.25">
      <c r="M42" t="s">
        <v>205</v>
      </c>
      <c r="N42" s="12">
        <v>151</v>
      </c>
      <c r="O42" s="12">
        <v>72</v>
      </c>
      <c r="P42" s="12">
        <v>79</v>
      </c>
      <c r="R42" s="16">
        <f>P$17+P$27+P$37+P$47</f>
        <v>524</v>
      </c>
      <c r="S42" s="16">
        <f xml:space="preserve"> P$27+ P$37+P$47+P$57</f>
        <v>352</v>
      </c>
      <c r="T42">
        <v>4</v>
      </c>
      <c r="U42">
        <v>6</v>
      </c>
      <c r="V42">
        <f t="shared" si="8"/>
        <v>4208</v>
      </c>
      <c r="W42" s="19">
        <f t="shared" si="9"/>
        <v>10.553242714550835</v>
      </c>
      <c r="X42" s="20">
        <f t="shared" si="10"/>
        <v>0.5532427145508354</v>
      </c>
    </row>
    <row r="43" spans="13:24" x14ac:dyDescent="0.25">
      <c r="M43" t="s">
        <v>206</v>
      </c>
      <c r="N43" s="12">
        <v>170</v>
      </c>
      <c r="O43" s="12">
        <v>98</v>
      </c>
      <c r="P43" s="12">
        <v>72</v>
      </c>
      <c r="R43" s="16">
        <f>P$18+P$28+P$38+P$48</f>
        <v>588</v>
      </c>
      <c r="S43" s="16">
        <f xml:space="preserve"> P$28+P$38+P$48+P$58</f>
        <v>423</v>
      </c>
      <c r="T43">
        <v>5</v>
      </c>
      <c r="U43">
        <v>5</v>
      </c>
      <c r="V43">
        <f t="shared" si="8"/>
        <v>5055</v>
      </c>
      <c r="W43" s="19">
        <f t="shared" si="9"/>
        <v>12.677433916838041</v>
      </c>
      <c r="X43" s="20">
        <f t="shared" si="10"/>
        <v>2.6774339168380408</v>
      </c>
    </row>
    <row r="44" spans="13:24" x14ac:dyDescent="0.25">
      <c r="M44" t="s">
        <v>207</v>
      </c>
      <c r="N44" s="12">
        <v>165</v>
      </c>
      <c r="O44" s="12">
        <v>80</v>
      </c>
      <c r="P44" s="12">
        <v>85</v>
      </c>
      <c r="R44" s="16">
        <f>P$19+P$29+P$39+P$49</f>
        <v>501</v>
      </c>
      <c r="S44" s="16">
        <f xml:space="preserve"> P$29+P$39+P$49+P$59</f>
        <v>338</v>
      </c>
      <c r="T44">
        <v>6</v>
      </c>
      <c r="U44">
        <v>4</v>
      </c>
      <c r="V44">
        <f t="shared" si="8"/>
        <v>4358</v>
      </c>
      <c r="W44" s="19">
        <f t="shared" si="9"/>
        <v>10.929427697246325</v>
      </c>
      <c r="X44" s="20">
        <f t="shared" si="10"/>
        <v>0.92942769724632512</v>
      </c>
    </row>
    <row r="45" spans="13:24" x14ac:dyDescent="0.25">
      <c r="M45" t="s">
        <v>208</v>
      </c>
      <c r="N45" s="12">
        <v>147</v>
      </c>
      <c r="O45" s="12">
        <v>75</v>
      </c>
      <c r="P45" s="12">
        <v>72</v>
      </c>
      <c r="R45" s="16">
        <f>P$20+P$30+P$40+P$50</f>
        <v>509</v>
      </c>
      <c r="S45" s="16">
        <f xml:space="preserve"> P$30+P$40+P$50+P$60</f>
        <v>320</v>
      </c>
      <c r="T45">
        <v>7</v>
      </c>
      <c r="U45">
        <v>3</v>
      </c>
      <c r="V45">
        <f t="shared" si="8"/>
        <v>4523</v>
      </c>
      <c r="W45" s="19">
        <f t="shared" si="9"/>
        <v>11.343231178211365</v>
      </c>
      <c r="X45" s="20">
        <f t="shared" si="10"/>
        <v>1.3432311782113651</v>
      </c>
    </row>
    <row r="46" spans="13:24" x14ac:dyDescent="0.25">
      <c r="M46" t="s">
        <v>209</v>
      </c>
      <c r="N46" s="12">
        <v>161</v>
      </c>
      <c r="O46" s="12">
        <v>100</v>
      </c>
      <c r="P46" s="12">
        <v>61</v>
      </c>
      <c r="R46" s="16">
        <f>P$21+P$31+P$41+P$51</f>
        <v>492</v>
      </c>
      <c r="S46" s="16">
        <f xml:space="preserve"> P$31+P$41+P$51+P$61</f>
        <v>338</v>
      </c>
      <c r="T46">
        <v>8</v>
      </c>
      <c r="U46">
        <v>2</v>
      </c>
      <c r="V46">
        <f t="shared" si="8"/>
        <v>4612</v>
      </c>
      <c r="W46" s="19">
        <f t="shared" si="9"/>
        <v>11.566434267944024</v>
      </c>
      <c r="X46" s="20">
        <f t="shared" si="10"/>
        <v>1.5664342679440235</v>
      </c>
    </row>
    <row r="47" spans="13:24" x14ac:dyDescent="0.25">
      <c r="M47" t="s">
        <v>210</v>
      </c>
      <c r="N47" s="12">
        <v>164</v>
      </c>
      <c r="O47" s="12">
        <v>79</v>
      </c>
      <c r="P47" s="12">
        <v>85</v>
      </c>
      <c r="R47" s="16">
        <f>P$22+P$32+P$42+P$52</f>
        <v>441</v>
      </c>
      <c r="S47" s="16">
        <f xml:space="preserve"> P$32+P$42+P$52+P$62</f>
        <v>287</v>
      </c>
      <c r="T47">
        <v>9</v>
      </c>
      <c r="U47">
        <v>1</v>
      </c>
      <c r="V47">
        <f t="shared" si="8"/>
        <v>4256</v>
      </c>
      <c r="W47" s="19">
        <f t="shared" si="9"/>
        <v>10.673621909013391</v>
      </c>
      <c r="X47" s="20">
        <f t="shared" si="10"/>
        <v>0.67362190901339147</v>
      </c>
    </row>
    <row r="48" spans="13:24" x14ac:dyDescent="0.25">
      <c r="M48" t="s">
        <v>211</v>
      </c>
      <c r="N48" s="12">
        <v>177</v>
      </c>
      <c r="O48" s="12">
        <v>83</v>
      </c>
      <c r="P48" s="12">
        <v>94</v>
      </c>
      <c r="R48" s="16">
        <f>P$23+P$33+P$43+P$53</f>
        <v>379</v>
      </c>
      <c r="S48" s="16">
        <f xml:space="preserve"> P$33+P$43+P$53+P$63</f>
        <v>249</v>
      </c>
      <c r="T48">
        <v>10</v>
      </c>
      <c r="U48">
        <v>0</v>
      </c>
      <c r="V48">
        <f t="shared" si="8"/>
        <v>3790</v>
      </c>
      <c r="W48" s="19">
        <f t="shared" si="9"/>
        <v>9.5049405627727346</v>
      </c>
      <c r="X48" s="20">
        <f t="shared" si="10"/>
        <v>0.49505943722726542</v>
      </c>
    </row>
    <row r="49" spans="13:24" x14ac:dyDescent="0.25">
      <c r="M49" t="s">
        <v>212</v>
      </c>
      <c r="N49" s="12">
        <v>137</v>
      </c>
      <c r="O49" s="12">
        <v>70</v>
      </c>
      <c r="P49" s="12">
        <v>67</v>
      </c>
      <c r="R49" s="16"/>
      <c r="S49" s="16"/>
      <c r="V49">
        <f>SUM(V39:V48)</f>
        <v>39874</v>
      </c>
      <c r="W49">
        <f>SUM(W39:W48)</f>
        <v>99.999999999999986</v>
      </c>
      <c r="X49" s="20">
        <f>SUM(X39:X48)</f>
        <v>15.486783367607964</v>
      </c>
    </row>
    <row r="50" spans="13:24" x14ac:dyDescent="0.25">
      <c r="M50" t="s">
        <v>213</v>
      </c>
      <c r="N50" s="12">
        <v>151</v>
      </c>
      <c r="O50" s="12">
        <v>88</v>
      </c>
      <c r="P50" s="12">
        <v>63</v>
      </c>
      <c r="R50" s="16"/>
      <c r="S50" s="16"/>
      <c r="X50" s="20">
        <f>X$49/2</f>
        <v>7.7433916838039822</v>
      </c>
    </row>
    <row r="51" spans="13:24" x14ac:dyDescent="0.25">
      <c r="M51" t="s">
        <v>214</v>
      </c>
      <c r="N51" s="12">
        <v>163</v>
      </c>
      <c r="O51" s="12">
        <v>78</v>
      </c>
      <c r="P51" s="12">
        <v>85</v>
      </c>
      <c r="R51" s="16"/>
      <c r="S51" s="16"/>
    </row>
    <row r="52" spans="13:24" x14ac:dyDescent="0.25">
      <c r="M52" t="s">
        <v>215</v>
      </c>
      <c r="N52" s="12">
        <v>150</v>
      </c>
      <c r="O52" s="12">
        <v>79</v>
      </c>
      <c r="P52" s="12">
        <v>71</v>
      </c>
      <c r="R52" s="16"/>
      <c r="S52" s="16"/>
    </row>
    <row r="53" spans="13:24" x14ac:dyDescent="0.25">
      <c r="M53" t="s">
        <v>216</v>
      </c>
      <c r="N53" s="12">
        <v>111</v>
      </c>
      <c r="O53" s="12">
        <v>55</v>
      </c>
      <c r="P53" s="12">
        <v>56</v>
      </c>
      <c r="R53" s="16"/>
      <c r="S53" s="16"/>
    </row>
    <row r="54" spans="13:24" x14ac:dyDescent="0.25">
      <c r="M54" t="s">
        <v>217</v>
      </c>
      <c r="N54" s="12">
        <v>128</v>
      </c>
      <c r="O54" s="12">
        <v>71</v>
      </c>
      <c r="P54" s="12">
        <v>57</v>
      </c>
      <c r="R54" s="16"/>
      <c r="S54" s="16"/>
    </row>
    <row r="55" spans="13:24" x14ac:dyDescent="0.25">
      <c r="M55" t="s">
        <v>218</v>
      </c>
      <c r="N55" s="12">
        <v>167</v>
      </c>
      <c r="O55" s="12">
        <v>79</v>
      </c>
      <c r="P55" s="12">
        <v>88</v>
      </c>
      <c r="R55" s="16"/>
      <c r="S55" s="16"/>
    </row>
    <row r="56" spans="13:24" x14ac:dyDescent="0.25">
      <c r="M56" t="s">
        <v>219</v>
      </c>
      <c r="N56" s="12">
        <v>152</v>
      </c>
      <c r="O56" s="12">
        <v>68</v>
      </c>
      <c r="P56" s="12">
        <v>84</v>
      </c>
      <c r="R56" s="16"/>
      <c r="S56" s="16"/>
    </row>
    <row r="57" spans="13:24" x14ac:dyDescent="0.25">
      <c r="M57" t="s">
        <v>220</v>
      </c>
      <c r="N57" s="12">
        <v>114</v>
      </c>
      <c r="O57" s="12">
        <v>60</v>
      </c>
      <c r="P57" s="12">
        <v>54</v>
      </c>
      <c r="R57" s="16"/>
      <c r="S57" s="16"/>
    </row>
    <row r="58" spans="13:24" x14ac:dyDescent="0.25">
      <c r="M58" t="s">
        <v>221</v>
      </c>
      <c r="N58" s="12">
        <v>156</v>
      </c>
      <c r="O58" s="12">
        <v>66</v>
      </c>
      <c r="P58" s="12">
        <v>90</v>
      </c>
      <c r="R58" s="16"/>
      <c r="S58" s="16"/>
    </row>
    <row r="59" spans="13:24" x14ac:dyDescent="0.25">
      <c r="M59" t="s">
        <v>222</v>
      </c>
      <c r="N59" s="12">
        <v>120</v>
      </c>
      <c r="O59" s="12">
        <v>60</v>
      </c>
      <c r="P59" s="12">
        <v>60</v>
      </c>
      <c r="R59" s="16"/>
      <c r="S59" s="16"/>
    </row>
    <row r="60" spans="13:24" x14ac:dyDescent="0.25">
      <c r="M60" t="s">
        <v>223</v>
      </c>
      <c r="N60" s="12">
        <v>104</v>
      </c>
      <c r="O60" s="12">
        <v>54</v>
      </c>
      <c r="P60" s="12">
        <v>50</v>
      </c>
      <c r="R60" s="16"/>
      <c r="S60" s="16"/>
    </row>
    <row r="61" spans="13:24" x14ac:dyDescent="0.25">
      <c r="M61" t="s">
        <v>224</v>
      </c>
      <c r="N61" s="12">
        <v>111</v>
      </c>
      <c r="O61" s="12">
        <v>62</v>
      </c>
      <c r="P61" s="12">
        <v>49</v>
      </c>
      <c r="R61" s="16"/>
      <c r="S61" s="16"/>
    </row>
    <row r="62" spans="13:24" x14ac:dyDescent="0.25">
      <c r="M62" t="s">
        <v>225</v>
      </c>
      <c r="N62" s="12">
        <v>111</v>
      </c>
      <c r="O62" s="12">
        <v>59</v>
      </c>
      <c r="P62" s="12">
        <v>52</v>
      </c>
      <c r="R62" s="16"/>
      <c r="S62" s="16"/>
    </row>
    <row r="63" spans="13:24" x14ac:dyDescent="0.25">
      <c r="M63" t="s">
        <v>226</v>
      </c>
      <c r="N63" s="12">
        <v>117</v>
      </c>
      <c r="O63" s="12">
        <v>67</v>
      </c>
      <c r="P63" s="12">
        <v>50</v>
      </c>
      <c r="R63" s="16"/>
      <c r="S63" s="16"/>
    </row>
    <row r="64" spans="13:24" x14ac:dyDescent="0.25">
      <c r="M64" t="s">
        <v>227</v>
      </c>
      <c r="N64" s="12">
        <v>78</v>
      </c>
      <c r="O64" s="12">
        <v>44</v>
      </c>
      <c r="P64" s="12">
        <v>34</v>
      </c>
      <c r="R64" s="16"/>
      <c r="S64" s="16"/>
    </row>
    <row r="65" spans="13:19" x14ac:dyDescent="0.25">
      <c r="M65" t="s">
        <v>228</v>
      </c>
      <c r="N65" s="12">
        <v>108</v>
      </c>
      <c r="O65" s="12">
        <v>65</v>
      </c>
      <c r="P65" s="12">
        <v>43</v>
      </c>
      <c r="R65" s="16"/>
      <c r="S65" s="16"/>
    </row>
    <row r="66" spans="13:19" x14ac:dyDescent="0.25">
      <c r="M66" t="s">
        <v>229</v>
      </c>
      <c r="N66" s="12">
        <v>68</v>
      </c>
      <c r="O66" s="12">
        <v>36</v>
      </c>
      <c r="P66" s="12">
        <v>32</v>
      </c>
      <c r="R66" s="16"/>
      <c r="S66" s="16"/>
    </row>
    <row r="67" spans="13:19" x14ac:dyDescent="0.25">
      <c r="M67" t="s">
        <v>230</v>
      </c>
      <c r="N67" s="12">
        <v>69</v>
      </c>
      <c r="O67" s="12">
        <v>40</v>
      </c>
      <c r="P67" s="12">
        <v>29</v>
      </c>
      <c r="R67" s="16"/>
      <c r="S67" s="16"/>
    </row>
    <row r="68" spans="13:19" x14ac:dyDescent="0.25">
      <c r="M68" t="s">
        <v>231</v>
      </c>
      <c r="N68" s="12">
        <v>86</v>
      </c>
      <c r="O68" s="12">
        <v>41</v>
      </c>
      <c r="P68" s="12">
        <v>45</v>
      </c>
      <c r="R68" s="16"/>
      <c r="S68" s="16"/>
    </row>
    <row r="69" spans="13:19" x14ac:dyDescent="0.25">
      <c r="M69" t="s">
        <v>232</v>
      </c>
      <c r="N69" s="12">
        <v>55</v>
      </c>
      <c r="O69" s="12">
        <v>23</v>
      </c>
      <c r="P69" s="12">
        <v>32</v>
      </c>
      <c r="R69" s="16"/>
      <c r="S69" s="16"/>
    </row>
    <row r="70" spans="13:19" x14ac:dyDescent="0.25">
      <c r="M70" t="s">
        <v>233</v>
      </c>
      <c r="N70" s="12">
        <v>51</v>
      </c>
      <c r="O70" s="12">
        <v>30</v>
      </c>
      <c r="P70" s="12">
        <v>21</v>
      </c>
      <c r="R70" s="16"/>
      <c r="S70" s="16"/>
    </row>
    <row r="71" spans="13:19" x14ac:dyDescent="0.25">
      <c r="M71" t="s">
        <v>234</v>
      </c>
      <c r="N71" s="12">
        <v>52</v>
      </c>
      <c r="O71" s="12">
        <v>29</v>
      </c>
      <c r="P71" s="12">
        <v>23</v>
      </c>
      <c r="R71" s="16"/>
      <c r="S71" s="16"/>
    </row>
    <row r="72" spans="13:19" x14ac:dyDescent="0.25">
      <c r="M72" t="s">
        <v>235</v>
      </c>
      <c r="N72" s="12">
        <v>36</v>
      </c>
      <c r="O72" s="12">
        <v>21</v>
      </c>
      <c r="P72" s="12">
        <v>15</v>
      </c>
      <c r="R72" s="16"/>
      <c r="S72" s="16"/>
    </row>
    <row r="73" spans="13:19" x14ac:dyDescent="0.25">
      <c r="M73" t="s">
        <v>236</v>
      </c>
      <c r="N73" s="12">
        <v>82</v>
      </c>
      <c r="O73" s="12">
        <v>36</v>
      </c>
      <c r="P73" s="12">
        <v>46</v>
      </c>
      <c r="R73" s="16"/>
      <c r="S73" s="16"/>
    </row>
    <row r="74" spans="13:19" x14ac:dyDescent="0.25">
      <c r="M74" s="18" t="s">
        <v>237</v>
      </c>
      <c r="N74" s="12">
        <v>33</v>
      </c>
      <c r="O74" s="12">
        <v>19</v>
      </c>
      <c r="P74" s="12">
        <v>14</v>
      </c>
      <c r="R74" s="16"/>
      <c r="S74" s="16"/>
    </row>
    <row r="75" spans="13:19" x14ac:dyDescent="0.25">
      <c r="M75" t="s">
        <v>238</v>
      </c>
      <c r="N75" s="12">
        <v>45</v>
      </c>
      <c r="O75" s="12">
        <v>21</v>
      </c>
      <c r="P75" s="12">
        <v>24</v>
      </c>
      <c r="R75" s="16"/>
      <c r="S75" s="16"/>
    </row>
    <row r="76" spans="13:19" x14ac:dyDescent="0.25">
      <c r="M76" t="s">
        <v>239</v>
      </c>
      <c r="N76" s="12">
        <v>49</v>
      </c>
      <c r="O76" s="12">
        <v>25</v>
      </c>
      <c r="P76" s="12">
        <v>24</v>
      </c>
      <c r="R76" s="16"/>
      <c r="S76" s="16"/>
    </row>
    <row r="77" spans="13:19" x14ac:dyDescent="0.25">
      <c r="M77" t="s">
        <v>240</v>
      </c>
      <c r="N77" s="12">
        <v>39</v>
      </c>
      <c r="O77" s="12">
        <v>17</v>
      </c>
      <c r="P77" s="12">
        <v>22</v>
      </c>
      <c r="R77" s="16"/>
      <c r="S77" s="16"/>
    </row>
    <row r="78" spans="13:19" x14ac:dyDescent="0.25">
      <c r="M78" t="s">
        <v>241</v>
      </c>
      <c r="N78" s="12">
        <v>38</v>
      </c>
      <c r="O78" s="12">
        <v>22</v>
      </c>
      <c r="P78" s="12">
        <v>16</v>
      </c>
      <c r="R78" s="16"/>
      <c r="S78" s="16"/>
    </row>
    <row r="79" spans="13:19" x14ac:dyDescent="0.25">
      <c r="M79" t="s">
        <v>242</v>
      </c>
      <c r="N79" s="12">
        <v>21</v>
      </c>
      <c r="O79" s="12">
        <v>13</v>
      </c>
      <c r="P79" s="12">
        <v>8</v>
      </c>
      <c r="R79" s="16"/>
      <c r="S79" s="16"/>
    </row>
    <row r="80" spans="13:19" x14ac:dyDescent="0.25">
      <c r="M80" t="s">
        <v>243</v>
      </c>
      <c r="N80" s="12">
        <v>22</v>
      </c>
      <c r="O80" s="12">
        <v>12</v>
      </c>
      <c r="P80" s="12">
        <v>10</v>
      </c>
      <c r="R80" s="16"/>
      <c r="S80" s="16"/>
    </row>
    <row r="81" spans="13:19" x14ac:dyDescent="0.25">
      <c r="M81" t="s">
        <v>244</v>
      </c>
      <c r="N81" s="12">
        <v>17</v>
      </c>
      <c r="O81" s="12">
        <v>6</v>
      </c>
      <c r="P81" s="12">
        <v>11</v>
      </c>
      <c r="R81" s="16"/>
      <c r="S81" s="16"/>
    </row>
    <row r="82" spans="13:19" x14ac:dyDescent="0.25">
      <c r="M82" t="s">
        <v>245</v>
      </c>
      <c r="N82" s="12">
        <v>19</v>
      </c>
      <c r="O82" s="12">
        <v>11</v>
      </c>
      <c r="P82" s="12">
        <v>8</v>
      </c>
      <c r="R82" s="16"/>
      <c r="S82" s="16"/>
    </row>
    <row r="83" spans="13:19" x14ac:dyDescent="0.25">
      <c r="M83" t="s">
        <v>246</v>
      </c>
      <c r="N83" s="12">
        <v>10</v>
      </c>
      <c r="O83" s="12">
        <v>4</v>
      </c>
      <c r="P83" s="12">
        <v>6</v>
      </c>
      <c r="R83" s="16"/>
      <c r="S83" s="16"/>
    </row>
    <row r="84" spans="13:19" x14ac:dyDescent="0.25">
      <c r="M84" t="s">
        <v>247</v>
      </c>
      <c r="N84" s="12">
        <v>21</v>
      </c>
      <c r="O84" s="12">
        <v>7</v>
      </c>
      <c r="P84" s="12">
        <v>14</v>
      </c>
      <c r="R84" s="16"/>
      <c r="S84" s="16"/>
    </row>
    <row r="85" spans="13:19" x14ac:dyDescent="0.25">
      <c r="M85" t="s">
        <v>248</v>
      </c>
      <c r="N85" s="12">
        <v>14</v>
      </c>
      <c r="O85" s="12">
        <v>3</v>
      </c>
      <c r="P85" s="12">
        <v>11</v>
      </c>
      <c r="R85" s="16"/>
      <c r="S85" s="16"/>
    </row>
    <row r="86" spans="13:19" x14ac:dyDescent="0.25">
      <c r="M86" t="s">
        <v>249</v>
      </c>
      <c r="N86" s="12">
        <v>24</v>
      </c>
      <c r="O86" s="12">
        <v>12</v>
      </c>
      <c r="P86" s="12">
        <v>12</v>
      </c>
      <c r="R86" s="16"/>
      <c r="S86" s="16"/>
    </row>
    <row r="87" spans="13:19" x14ac:dyDescent="0.25">
      <c r="M87" t="s">
        <v>250</v>
      </c>
      <c r="N87" s="12">
        <v>14</v>
      </c>
      <c r="O87" s="12">
        <v>8</v>
      </c>
      <c r="P87" s="12">
        <v>6</v>
      </c>
      <c r="R87" s="16"/>
      <c r="S87" s="16"/>
    </row>
    <row r="88" spans="13:19" x14ac:dyDescent="0.25">
      <c r="M88" t="s">
        <v>251</v>
      </c>
      <c r="N88" s="12">
        <v>16</v>
      </c>
      <c r="O88" s="12">
        <v>8</v>
      </c>
      <c r="P88" s="12">
        <v>8</v>
      </c>
      <c r="R88" s="16"/>
      <c r="S88" s="16"/>
    </row>
    <row r="89" spans="13:19" x14ac:dyDescent="0.25">
      <c r="M89" t="s">
        <v>252</v>
      </c>
      <c r="N89" s="12">
        <v>11</v>
      </c>
      <c r="O89" s="12">
        <v>5</v>
      </c>
      <c r="P89" s="12">
        <v>6</v>
      </c>
      <c r="R89" s="16"/>
      <c r="S89" s="16"/>
    </row>
    <row r="90" spans="13:19" x14ac:dyDescent="0.25">
      <c r="M90" t="s">
        <v>253</v>
      </c>
      <c r="N90" s="12">
        <v>12</v>
      </c>
      <c r="O90" s="12">
        <v>3</v>
      </c>
      <c r="P90" s="12">
        <v>9</v>
      </c>
      <c r="R90" s="16"/>
      <c r="S90" s="16"/>
    </row>
    <row r="91" spans="13:19" x14ac:dyDescent="0.25">
      <c r="M91" t="s">
        <v>145</v>
      </c>
      <c r="N91" s="12">
        <v>5</v>
      </c>
      <c r="O91" s="12">
        <v>4</v>
      </c>
      <c r="P91" s="12">
        <v>1</v>
      </c>
      <c r="R91" s="16"/>
      <c r="S91" s="16"/>
    </row>
    <row r="92" spans="13:19" x14ac:dyDescent="0.25">
      <c r="M92" t="s">
        <v>146</v>
      </c>
      <c r="N92" s="12">
        <v>2</v>
      </c>
      <c r="O92" s="12">
        <v>0</v>
      </c>
      <c r="P92" s="12">
        <v>2</v>
      </c>
      <c r="R92" s="16"/>
      <c r="S92" s="16"/>
    </row>
    <row r="93" spans="13:19" x14ac:dyDescent="0.25">
      <c r="M93" t="s">
        <v>147</v>
      </c>
      <c r="N93" s="12">
        <v>5</v>
      </c>
      <c r="O93" s="12">
        <v>1</v>
      </c>
      <c r="P93" s="12">
        <v>4</v>
      </c>
      <c r="R93" s="16"/>
      <c r="S93" s="16"/>
    </row>
    <row r="94" spans="13:19" x14ac:dyDescent="0.25">
      <c r="M94" t="s">
        <v>148</v>
      </c>
      <c r="N94" s="12">
        <v>1</v>
      </c>
      <c r="O94" s="12">
        <v>0</v>
      </c>
      <c r="P94" s="12">
        <v>1</v>
      </c>
      <c r="R94" s="16"/>
      <c r="S94" s="16"/>
    </row>
    <row r="95" spans="13:19" x14ac:dyDescent="0.25">
      <c r="M95" t="s">
        <v>149</v>
      </c>
      <c r="N95" s="12">
        <v>4</v>
      </c>
      <c r="O95" s="12">
        <v>2</v>
      </c>
      <c r="P95" s="12">
        <v>2</v>
      </c>
      <c r="R95" s="16"/>
      <c r="S95" s="16"/>
    </row>
    <row r="96" spans="13:19" x14ac:dyDescent="0.25">
      <c r="M96" t="s">
        <v>150</v>
      </c>
      <c r="N96" s="12">
        <v>4</v>
      </c>
      <c r="O96" s="12">
        <v>2</v>
      </c>
      <c r="P96" s="12">
        <v>2</v>
      </c>
      <c r="R96" s="16"/>
      <c r="S96" s="16"/>
    </row>
    <row r="97" spans="13:19" x14ac:dyDescent="0.25">
      <c r="M97" t="s">
        <v>151</v>
      </c>
      <c r="N97" s="12">
        <v>2</v>
      </c>
      <c r="O97" s="12">
        <v>1</v>
      </c>
      <c r="P97" s="12">
        <v>1</v>
      </c>
      <c r="R97" s="16"/>
      <c r="S97" s="16"/>
    </row>
    <row r="98" spans="13:19" x14ac:dyDescent="0.25">
      <c r="M98" t="s">
        <v>152</v>
      </c>
      <c r="N98" s="12">
        <v>2</v>
      </c>
      <c r="O98" s="12">
        <v>1</v>
      </c>
      <c r="P98" s="12">
        <v>1</v>
      </c>
      <c r="R98" s="16"/>
      <c r="S98" s="16"/>
    </row>
    <row r="99" spans="13:19" x14ac:dyDescent="0.25">
      <c r="M99" t="s">
        <v>153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 t="s">
        <v>154</v>
      </c>
      <c r="N100" s="12">
        <v>5</v>
      </c>
      <c r="O100" s="12">
        <v>1</v>
      </c>
      <c r="P100" s="12">
        <v>4</v>
      </c>
      <c r="R100" s="16"/>
      <c r="S100" s="16"/>
    </row>
    <row r="101" spans="13:19" x14ac:dyDescent="0.25">
      <c r="M101" t="s">
        <v>155</v>
      </c>
      <c r="N101" s="12">
        <v>6</v>
      </c>
      <c r="O101" s="12">
        <v>3</v>
      </c>
      <c r="P101" s="12">
        <v>3</v>
      </c>
      <c r="R101" s="16"/>
      <c r="S101" s="16"/>
    </row>
    <row r="102" spans="13:19" x14ac:dyDescent="0.25">
      <c r="M102" t="s">
        <v>156</v>
      </c>
      <c r="N102" s="12">
        <v>40</v>
      </c>
      <c r="O102" s="12">
        <v>22</v>
      </c>
      <c r="P102" s="12">
        <v>18</v>
      </c>
      <c r="R102" s="16"/>
      <c r="S102" s="16"/>
    </row>
    <row r="103" spans="13:19" x14ac:dyDescent="0.25">
      <c r="M103" t="s">
        <v>157</v>
      </c>
      <c r="N103">
        <v>0</v>
      </c>
      <c r="O103">
        <v>0</v>
      </c>
      <c r="P103">
        <v>0</v>
      </c>
    </row>
    <row r="104" spans="13:19" x14ac:dyDescent="0.25">
      <c r="M104" t="s">
        <v>254</v>
      </c>
      <c r="N104">
        <v>814</v>
      </c>
      <c r="O104">
        <v>423</v>
      </c>
      <c r="P104">
        <v>391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opLeftCell="P14" workbookViewId="0">
      <selection activeCell="Q36" sqref="Q36"/>
    </sheetView>
  </sheetViews>
  <sheetFormatPr defaultRowHeight="13.2" x14ac:dyDescent="0.25"/>
  <sheetData>
    <row r="1" spans="1:24" x14ac:dyDescent="0.25">
      <c r="A1" t="s">
        <v>328</v>
      </c>
      <c r="I1" s="1"/>
      <c r="J1" s="1"/>
      <c r="K1" s="1"/>
      <c r="M1" t="s">
        <v>330</v>
      </c>
      <c r="N1" s="12"/>
      <c r="O1" s="12"/>
      <c r="P1" s="12"/>
      <c r="Q1" s="14" t="s">
        <v>1</v>
      </c>
      <c r="R1" s="15">
        <f>X16</f>
        <v>7.2942418004952634</v>
      </c>
      <c r="S1" s="21" t="s">
        <v>125</v>
      </c>
      <c r="T1" s="22"/>
      <c r="U1" s="22"/>
    </row>
    <row r="2" spans="1:24" x14ac:dyDescent="0.25">
      <c r="A2" t="s">
        <v>329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67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67</v>
      </c>
      <c r="I4" s="1"/>
      <c r="J4" s="1"/>
      <c r="K4" s="1"/>
      <c r="M4" s="18" t="s">
        <v>36</v>
      </c>
      <c r="N4" s="12">
        <v>22081</v>
      </c>
      <c r="O4" s="12">
        <v>11192</v>
      </c>
      <c r="P4" s="12">
        <v>10889</v>
      </c>
      <c r="R4" s="16"/>
      <c r="S4" s="16"/>
    </row>
    <row r="5" spans="1:24" x14ac:dyDescent="0.25">
      <c r="A5" t="s">
        <v>36</v>
      </c>
      <c r="B5">
        <v>22081</v>
      </c>
      <c r="C5">
        <v>11192</v>
      </c>
      <c r="D5">
        <v>10889</v>
      </c>
      <c r="E5">
        <v>14164</v>
      </c>
      <c r="F5">
        <v>7430</v>
      </c>
      <c r="G5">
        <v>6734</v>
      </c>
      <c r="I5" s="1"/>
      <c r="J5" s="1"/>
      <c r="K5" s="1"/>
      <c r="M5" t="s">
        <v>164</v>
      </c>
      <c r="N5" s="12">
        <v>848</v>
      </c>
      <c r="O5" s="12">
        <v>411</v>
      </c>
      <c r="P5" s="12">
        <v>437</v>
      </c>
      <c r="R5" s="16">
        <f>N$24+N$34+N$44+N$54</f>
        <v>957</v>
      </c>
      <c r="S5" s="16">
        <f xml:space="preserve"> N$34+N$44+N$54+N$64</f>
        <v>649</v>
      </c>
      <c r="T5">
        <v>1</v>
      </c>
      <c r="U5">
        <v>9</v>
      </c>
      <c r="V5">
        <f>R5*T5+S5*U5</f>
        <v>6798</v>
      </c>
      <c r="W5" s="19">
        <f>(V5/V$15)*100</f>
        <v>7.1029287303958952</v>
      </c>
      <c r="X5" s="20">
        <f>ABS(W5-10)</f>
        <v>2.8970712696041048</v>
      </c>
    </row>
    <row r="6" spans="1:24" x14ac:dyDescent="0.25">
      <c r="A6" t="s">
        <v>98</v>
      </c>
      <c r="B6">
        <v>4066</v>
      </c>
      <c r="C6">
        <v>2114</v>
      </c>
      <c r="D6">
        <v>1952</v>
      </c>
      <c r="E6">
        <v>4066</v>
      </c>
      <c r="F6">
        <v>2114</v>
      </c>
      <c r="G6">
        <v>1952</v>
      </c>
      <c r="I6" s="1"/>
      <c r="J6" s="1"/>
      <c r="K6" s="1"/>
      <c r="M6">
        <v>1</v>
      </c>
      <c r="N6" s="12">
        <v>806</v>
      </c>
      <c r="O6" s="12">
        <v>422</v>
      </c>
      <c r="P6" s="12">
        <v>384</v>
      </c>
      <c r="R6" s="16">
        <f>N$25+N$35+N$45+N$55</f>
        <v>1064</v>
      </c>
      <c r="S6" s="16">
        <f xml:space="preserve"> N$35+N$45+N$55+N$65</f>
        <v>770</v>
      </c>
      <c r="T6">
        <v>2</v>
      </c>
      <c r="U6">
        <v>8</v>
      </c>
      <c r="V6">
        <f t="shared" ref="V6:V14" si="0">R6*T6+S6*U6</f>
        <v>8288</v>
      </c>
      <c r="W6" s="19">
        <f t="shared" ref="W6:W14" si="1">(V6/V$15)*100</f>
        <v>8.6597636536512486</v>
      </c>
      <c r="X6" s="20">
        <f t="shared" ref="X6:X14" si="2">ABS(W6-10)</f>
        <v>1.3402363463487514</v>
      </c>
    </row>
    <row r="7" spans="1:24" x14ac:dyDescent="0.25">
      <c r="A7" t="s">
        <v>261</v>
      </c>
      <c r="B7">
        <v>3502</v>
      </c>
      <c r="C7">
        <v>1777</v>
      </c>
      <c r="D7">
        <v>1725</v>
      </c>
      <c r="E7">
        <v>3502</v>
      </c>
      <c r="F7">
        <v>1777</v>
      </c>
      <c r="G7">
        <v>1725</v>
      </c>
      <c r="H7" s="2"/>
      <c r="I7" s="1"/>
      <c r="J7" s="1"/>
      <c r="K7" s="1"/>
      <c r="M7">
        <v>2</v>
      </c>
      <c r="N7" s="12">
        <v>781</v>
      </c>
      <c r="O7" s="12">
        <v>410</v>
      </c>
      <c r="P7" s="12">
        <v>371</v>
      </c>
      <c r="R7" s="16">
        <f>N$26+N$36+N$46+N$56</f>
        <v>871</v>
      </c>
      <c r="S7" s="16">
        <f xml:space="preserve"> N$36+N$46+N$56+N$66</f>
        <v>576</v>
      </c>
      <c r="T7">
        <v>3</v>
      </c>
      <c r="U7">
        <v>7</v>
      </c>
      <c r="V7">
        <f t="shared" si="0"/>
        <v>6645</v>
      </c>
      <c r="W7" s="19">
        <f t="shared" si="1"/>
        <v>6.9430658154575937</v>
      </c>
      <c r="X7" s="20">
        <f t="shared" si="2"/>
        <v>3.0569341845424063</v>
      </c>
    </row>
    <row r="8" spans="1:24" x14ac:dyDescent="0.25">
      <c r="A8" s="3" t="s">
        <v>104</v>
      </c>
      <c r="B8" s="3">
        <v>2891</v>
      </c>
      <c r="C8" s="3">
        <v>1479</v>
      </c>
      <c r="D8" s="3">
        <v>1412</v>
      </c>
      <c r="E8" s="4">
        <v>2891</v>
      </c>
      <c r="F8" s="4">
        <v>1479</v>
      </c>
      <c r="G8" s="4">
        <v>1412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796</v>
      </c>
      <c r="O8" s="12">
        <v>425</v>
      </c>
      <c r="P8" s="12">
        <v>371</v>
      </c>
      <c r="R8" s="16">
        <f>N$17+N$27+N$37+N$47</f>
        <v>1266</v>
      </c>
      <c r="S8" s="16">
        <f xml:space="preserve"> N$27+ N$37+N$47+N$57</f>
        <v>874</v>
      </c>
      <c r="T8">
        <v>4</v>
      </c>
      <c r="U8">
        <v>6</v>
      </c>
      <c r="V8">
        <f t="shared" si="0"/>
        <v>10308</v>
      </c>
      <c r="W8" s="19">
        <f t="shared" si="1"/>
        <v>10.770372073098102</v>
      </c>
      <c r="X8" s="20">
        <f t="shared" si="2"/>
        <v>0.77037207309810185</v>
      </c>
    </row>
    <row r="9" spans="1:24" x14ac:dyDescent="0.25">
      <c r="A9" s="3" t="s">
        <v>105</v>
      </c>
      <c r="B9" s="3">
        <v>2347</v>
      </c>
      <c r="C9" s="3">
        <v>1193</v>
      </c>
      <c r="D9" s="3">
        <v>1154</v>
      </c>
      <c r="E9" s="4">
        <v>2024</v>
      </c>
      <c r="F9" s="4">
        <v>1107</v>
      </c>
      <c r="G9" s="4">
        <v>917</v>
      </c>
      <c r="H9" s="5"/>
      <c r="I9" s="6">
        <f t="shared" si="3"/>
        <v>86.237750319556881</v>
      </c>
      <c r="J9" s="6">
        <f t="shared" si="3"/>
        <v>92.791282481139987</v>
      </c>
      <c r="K9" s="6">
        <f t="shared" si="3"/>
        <v>79.462738301559781</v>
      </c>
      <c r="M9">
        <v>4</v>
      </c>
      <c r="N9" s="12">
        <v>835</v>
      </c>
      <c r="O9" s="12">
        <v>446</v>
      </c>
      <c r="P9" s="12">
        <v>389</v>
      </c>
      <c r="R9" s="16">
        <f>N$18+N$28+N$38+N$48</f>
        <v>1261</v>
      </c>
      <c r="S9" s="16">
        <f xml:space="preserve"> N$28+N$38+N$48+N$58</f>
        <v>848</v>
      </c>
      <c r="T9">
        <v>5</v>
      </c>
      <c r="U9">
        <v>5</v>
      </c>
      <c r="V9">
        <f t="shared" si="0"/>
        <v>10545</v>
      </c>
      <c r="W9" s="19">
        <f t="shared" si="1"/>
        <v>11.01800286290449</v>
      </c>
      <c r="X9" s="20">
        <f t="shared" si="2"/>
        <v>1.0180028629044902</v>
      </c>
    </row>
    <row r="10" spans="1:24" x14ac:dyDescent="0.25">
      <c r="A10" s="3" t="s">
        <v>106</v>
      </c>
      <c r="B10" s="3">
        <v>1920</v>
      </c>
      <c r="C10" s="3">
        <v>927</v>
      </c>
      <c r="D10" s="3">
        <v>993</v>
      </c>
      <c r="E10" s="4">
        <v>914</v>
      </c>
      <c r="F10" s="4">
        <v>535</v>
      </c>
      <c r="G10" s="4">
        <v>379</v>
      </c>
      <c r="H10" s="5"/>
      <c r="I10" s="6">
        <f t="shared" si="3"/>
        <v>47.604166666666664</v>
      </c>
      <c r="J10" s="6">
        <f t="shared" si="3"/>
        <v>57.713052858683923</v>
      </c>
      <c r="K10" s="6">
        <f t="shared" si="3"/>
        <v>38.16717019133938</v>
      </c>
      <c r="M10">
        <v>5</v>
      </c>
      <c r="N10" s="12">
        <v>732</v>
      </c>
      <c r="O10" s="12">
        <v>359</v>
      </c>
      <c r="P10" s="12">
        <v>373</v>
      </c>
      <c r="R10" s="16">
        <f>N$19+N$29+N$39+N$49</f>
        <v>1264</v>
      </c>
      <c r="S10" s="16">
        <f xml:space="preserve"> N$29+N$39+N$49+N$59</f>
        <v>796</v>
      </c>
      <c r="T10">
        <v>6</v>
      </c>
      <c r="U10">
        <v>4</v>
      </c>
      <c r="V10">
        <f t="shared" si="0"/>
        <v>10768</v>
      </c>
      <c r="W10" s="19">
        <f t="shared" si="1"/>
        <v>11.251005673566198</v>
      </c>
      <c r="X10" s="20">
        <f t="shared" si="2"/>
        <v>1.2510056735661976</v>
      </c>
    </row>
    <row r="11" spans="1:24" x14ac:dyDescent="0.25">
      <c r="A11" s="3" t="s">
        <v>107</v>
      </c>
      <c r="B11" s="3">
        <v>1588</v>
      </c>
      <c r="C11" s="3">
        <v>800</v>
      </c>
      <c r="D11" s="3">
        <v>788</v>
      </c>
      <c r="E11" s="4">
        <v>369</v>
      </c>
      <c r="F11" s="4">
        <v>214</v>
      </c>
      <c r="G11" s="4">
        <v>155</v>
      </c>
      <c r="H11" s="5"/>
      <c r="I11" s="6">
        <f t="shared" si="3"/>
        <v>23.236775818639799</v>
      </c>
      <c r="J11" s="6">
        <f t="shared" si="3"/>
        <v>26.75</v>
      </c>
      <c r="K11" s="6">
        <f t="shared" si="3"/>
        <v>19.670050761421322</v>
      </c>
      <c r="M11">
        <v>6</v>
      </c>
      <c r="N11" s="12">
        <v>800</v>
      </c>
      <c r="O11" s="12">
        <v>409</v>
      </c>
      <c r="P11" s="12">
        <v>391</v>
      </c>
      <c r="R11" s="16">
        <f>N$20+N$30+N$40+N$50</f>
        <v>1124</v>
      </c>
      <c r="S11" s="16">
        <f xml:space="preserve"> N$30+N$40+N$50+N$60</f>
        <v>770</v>
      </c>
      <c r="T11">
        <v>7</v>
      </c>
      <c r="U11">
        <v>3</v>
      </c>
      <c r="V11">
        <f t="shared" si="0"/>
        <v>10178</v>
      </c>
      <c r="W11" s="19">
        <f t="shared" si="1"/>
        <v>10.634540838183206</v>
      </c>
      <c r="X11" s="20">
        <f t="shared" si="2"/>
        <v>0.63454083818320584</v>
      </c>
    </row>
    <row r="12" spans="1:24" x14ac:dyDescent="0.25">
      <c r="A12" s="3" t="s">
        <v>108</v>
      </c>
      <c r="B12" s="3">
        <v>1171</v>
      </c>
      <c r="C12" s="3">
        <v>597</v>
      </c>
      <c r="D12" s="3">
        <v>574</v>
      </c>
      <c r="E12" s="4">
        <v>148</v>
      </c>
      <c r="F12" s="4">
        <v>75</v>
      </c>
      <c r="G12" s="4">
        <v>73</v>
      </c>
      <c r="H12" s="5"/>
      <c r="I12" s="6">
        <f t="shared" si="3"/>
        <v>12.63877028181042</v>
      </c>
      <c r="J12" s="6">
        <f t="shared" si="3"/>
        <v>12.562814070351758</v>
      </c>
      <c r="K12" s="6">
        <f t="shared" si="3"/>
        <v>12.717770034843207</v>
      </c>
      <c r="M12">
        <v>7</v>
      </c>
      <c r="N12" s="12">
        <v>674</v>
      </c>
      <c r="O12" s="12">
        <v>351</v>
      </c>
      <c r="P12" s="12">
        <v>323</v>
      </c>
      <c r="R12" s="16">
        <f>N$21+N$31+N$41+N$51</f>
        <v>1096</v>
      </c>
      <c r="S12" s="16">
        <f xml:space="preserve"> N$31+N$41+N$51+N$61</f>
        <v>709</v>
      </c>
      <c r="T12">
        <v>8</v>
      </c>
      <c r="U12">
        <v>2</v>
      </c>
      <c r="V12">
        <f t="shared" si="0"/>
        <v>10186</v>
      </c>
      <c r="W12" s="19">
        <f t="shared" si="1"/>
        <v>10.642899683408737</v>
      </c>
      <c r="X12" s="20">
        <f t="shared" si="2"/>
        <v>0.64289968340873749</v>
      </c>
    </row>
    <row r="13" spans="1:24" x14ac:dyDescent="0.25">
      <c r="A13" s="3" t="s">
        <v>109</v>
      </c>
      <c r="B13" s="3">
        <v>773</v>
      </c>
      <c r="C13" s="3">
        <v>388</v>
      </c>
      <c r="D13" s="3">
        <v>385</v>
      </c>
      <c r="E13" s="4">
        <v>61</v>
      </c>
      <c r="F13" s="4">
        <v>30</v>
      </c>
      <c r="G13" s="4">
        <v>31</v>
      </c>
      <c r="H13" s="5"/>
      <c r="I13" s="6">
        <f t="shared" si="3"/>
        <v>7.8913324708926256</v>
      </c>
      <c r="J13" s="6">
        <f t="shared" si="3"/>
        <v>7.731958762886598</v>
      </c>
      <c r="K13" s="6">
        <f t="shared" si="3"/>
        <v>8.0519480519480524</v>
      </c>
      <c r="M13">
        <v>8</v>
      </c>
      <c r="N13" s="12">
        <v>635</v>
      </c>
      <c r="O13" s="12">
        <v>315</v>
      </c>
      <c r="P13" s="12">
        <v>320</v>
      </c>
      <c r="R13" s="16">
        <f>N$22+N$32+N$42+N$52</f>
        <v>1111</v>
      </c>
      <c r="S13" s="16">
        <f xml:space="preserve"> N$32+N$42+N$52+N$62</f>
        <v>772</v>
      </c>
      <c r="T13">
        <v>9</v>
      </c>
      <c r="U13">
        <v>1</v>
      </c>
      <c r="V13">
        <f t="shared" si="0"/>
        <v>10771</v>
      </c>
      <c r="W13" s="19">
        <f t="shared" si="1"/>
        <v>11.254140240525771</v>
      </c>
      <c r="X13" s="20">
        <f t="shared" si="2"/>
        <v>1.2541402405257713</v>
      </c>
    </row>
    <row r="14" spans="1:24" x14ac:dyDescent="0.25">
      <c r="A14" s="3" t="s">
        <v>110</v>
      </c>
      <c r="B14" s="3">
        <v>694</v>
      </c>
      <c r="C14" s="3">
        <v>345</v>
      </c>
      <c r="D14" s="3">
        <v>349</v>
      </c>
      <c r="E14" s="4">
        <v>39</v>
      </c>
      <c r="F14" s="4">
        <v>21</v>
      </c>
      <c r="G14" s="4">
        <v>18</v>
      </c>
      <c r="H14" s="5"/>
      <c r="I14" s="6">
        <f t="shared" si="3"/>
        <v>5.6195965417867439</v>
      </c>
      <c r="J14" s="6">
        <f t="shared" si="3"/>
        <v>6.0869565217391308</v>
      </c>
      <c r="K14" s="6">
        <f t="shared" si="3"/>
        <v>5.1575931232091694</v>
      </c>
      <c r="M14">
        <v>9</v>
      </c>
      <c r="N14" s="12">
        <v>661</v>
      </c>
      <c r="O14" s="12">
        <v>343</v>
      </c>
      <c r="P14" s="12">
        <v>318</v>
      </c>
      <c r="R14" s="16">
        <f>N$23+N$33+N$43+N$53</f>
        <v>1122</v>
      </c>
      <c r="S14" s="16">
        <f xml:space="preserve"> N$33+N$43+N$53+N$63</f>
        <v>719</v>
      </c>
      <c r="T14">
        <v>10</v>
      </c>
      <c r="U14">
        <v>0</v>
      </c>
      <c r="V14">
        <f t="shared" si="0"/>
        <v>11220</v>
      </c>
      <c r="W14" s="19">
        <f t="shared" si="1"/>
        <v>11.72328042880876</v>
      </c>
      <c r="X14" s="20">
        <f t="shared" si="2"/>
        <v>1.72328042880876</v>
      </c>
    </row>
    <row r="15" spans="1:24" x14ac:dyDescent="0.25">
      <c r="A15" s="3" t="s">
        <v>111</v>
      </c>
      <c r="B15" s="3">
        <v>702</v>
      </c>
      <c r="C15" s="3">
        <v>354</v>
      </c>
      <c r="D15" s="3">
        <v>348</v>
      </c>
      <c r="E15" s="4">
        <v>27</v>
      </c>
      <c r="F15" s="4">
        <v>15</v>
      </c>
      <c r="G15" s="4">
        <v>12</v>
      </c>
      <c r="H15" s="5"/>
      <c r="I15" s="6">
        <f t="shared" si="3"/>
        <v>3.8461538461538463</v>
      </c>
      <c r="J15" s="6">
        <f t="shared" si="3"/>
        <v>4.2372881355932197</v>
      </c>
      <c r="K15" s="6">
        <f t="shared" si="3"/>
        <v>3.4482758620689653</v>
      </c>
      <c r="M15">
        <v>10</v>
      </c>
      <c r="N15" s="12">
        <v>634</v>
      </c>
      <c r="O15" s="12">
        <v>327</v>
      </c>
      <c r="P15" s="12">
        <v>307</v>
      </c>
      <c r="R15" s="16"/>
      <c r="S15" s="16"/>
      <c r="V15">
        <f>SUM(V5:V14)</f>
        <v>95707</v>
      </c>
      <c r="W15">
        <f>SUM(W5:W14)</f>
        <v>100</v>
      </c>
      <c r="X15" s="20">
        <f>SUM(X5:X14)</f>
        <v>14.588483600990527</v>
      </c>
    </row>
    <row r="16" spans="1:24" x14ac:dyDescent="0.25">
      <c r="A16" t="s">
        <v>112</v>
      </c>
      <c r="B16">
        <v>668</v>
      </c>
      <c r="C16">
        <v>318</v>
      </c>
      <c r="D16">
        <v>350</v>
      </c>
      <c r="E16">
        <v>29</v>
      </c>
      <c r="F16">
        <v>16</v>
      </c>
      <c r="G16">
        <v>13</v>
      </c>
      <c r="H16" s="7"/>
      <c r="I16" s="6">
        <f>SUM(I8:I14)*5</f>
        <v>1416.1419604967657</v>
      </c>
      <c r="J16" s="6">
        <f>SUM(J8:J14)*5</f>
        <v>1518.1803234740071</v>
      </c>
      <c r="K16" s="6">
        <f>SUM(K8:K14)*5</f>
        <v>1316.1363523216046</v>
      </c>
      <c r="M16">
        <v>11</v>
      </c>
      <c r="N16" s="12">
        <v>587</v>
      </c>
      <c r="O16" s="12">
        <v>276</v>
      </c>
      <c r="P16" s="12">
        <v>311</v>
      </c>
      <c r="R16" s="16"/>
      <c r="S16" s="16"/>
      <c r="X16" s="20">
        <f>X$15/2</f>
        <v>7.2942418004952634</v>
      </c>
    </row>
    <row r="17" spans="1:24" x14ac:dyDescent="0.25">
      <c r="A17" t="s">
        <v>113</v>
      </c>
      <c r="B17">
        <v>556</v>
      </c>
      <c r="C17">
        <v>280</v>
      </c>
      <c r="D17">
        <v>276</v>
      </c>
      <c r="E17">
        <v>26</v>
      </c>
      <c r="F17">
        <v>12</v>
      </c>
      <c r="G17">
        <v>14</v>
      </c>
      <c r="H17" s="7"/>
      <c r="I17" s="1"/>
      <c r="J17" s="1"/>
      <c r="K17" s="1"/>
      <c r="M17">
        <v>12</v>
      </c>
      <c r="N17" s="12">
        <v>525</v>
      </c>
      <c r="O17" s="12">
        <v>261</v>
      </c>
      <c r="P17" s="12">
        <v>264</v>
      </c>
      <c r="R17" s="16"/>
      <c r="S17" s="16"/>
    </row>
    <row r="18" spans="1:24" x14ac:dyDescent="0.25">
      <c r="A18" t="s">
        <v>114</v>
      </c>
      <c r="B18">
        <v>489</v>
      </c>
      <c r="C18">
        <v>264</v>
      </c>
      <c r="D18">
        <v>225</v>
      </c>
      <c r="E18">
        <v>21</v>
      </c>
      <c r="F18">
        <v>13</v>
      </c>
      <c r="G18">
        <v>8</v>
      </c>
      <c r="H18" s="7"/>
      <c r="I18" s="6">
        <f>I16+1500</f>
        <v>2916.1419604967659</v>
      </c>
      <c r="J18" s="6">
        <f>J16+1500</f>
        <v>3018.1803234740073</v>
      </c>
      <c r="K18" s="6">
        <f>K16+1500</f>
        <v>2816.1363523216046</v>
      </c>
      <c r="M18">
        <v>13</v>
      </c>
      <c r="N18" s="12">
        <v>560</v>
      </c>
      <c r="O18" s="12">
        <v>312</v>
      </c>
      <c r="P18" s="12">
        <v>248</v>
      </c>
      <c r="Q18" s="3" t="s">
        <v>161</v>
      </c>
      <c r="R18" s="15">
        <f>X33</f>
        <v>7.6270340005826291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585</v>
      </c>
      <c r="O19" s="12">
        <v>303</v>
      </c>
      <c r="P19" s="12">
        <v>282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5.6195965417867439</v>
      </c>
      <c r="J20" s="6">
        <f t="shared" si="4"/>
        <v>6.0869565217391308</v>
      </c>
      <c r="K20" s="6">
        <f t="shared" si="4"/>
        <v>5.1575931232091694</v>
      </c>
      <c r="M20">
        <v>15</v>
      </c>
      <c r="N20" s="12">
        <v>463</v>
      </c>
      <c r="O20" s="12">
        <v>232</v>
      </c>
      <c r="P20" s="12">
        <v>231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3.8461538461538463</v>
      </c>
      <c r="J21" s="6">
        <f t="shared" si="4"/>
        <v>4.2372881355932197</v>
      </c>
      <c r="K21" s="6">
        <f t="shared" si="4"/>
        <v>3.4482758620689653</v>
      </c>
      <c r="M21">
        <v>16</v>
      </c>
      <c r="N21" s="12">
        <v>481</v>
      </c>
      <c r="O21" s="12">
        <v>251</v>
      </c>
      <c r="P21" s="12">
        <v>230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4.7328751939702949</v>
      </c>
      <c r="J22" s="8">
        <f>(J20+J21)/2</f>
        <v>5.1621223286661753</v>
      </c>
      <c r="K22" s="8">
        <f>(K20+K21)/2</f>
        <v>4.3029344926390678</v>
      </c>
      <c r="M22">
        <v>17</v>
      </c>
      <c r="N22" s="12">
        <v>461</v>
      </c>
      <c r="O22" s="12">
        <v>221</v>
      </c>
      <c r="P22" s="12">
        <v>240</v>
      </c>
      <c r="R22" s="16">
        <f>O$24+O$34+O$44+O$54</f>
        <v>489</v>
      </c>
      <c r="S22" s="16">
        <f xml:space="preserve"> O$34+O$44+O$54+O$64</f>
        <v>323</v>
      </c>
      <c r="T22">
        <v>1</v>
      </c>
      <c r="U22">
        <v>9</v>
      </c>
      <c r="V22">
        <f>R22*T22+S22*U22</f>
        <v>3396</v>
      </c>
      <c r="W22" s="19">
        <f>(V22/V$32)*100</f>
        <v>7.0664613591909768</v>
      </c>
      <c r="X22" s="20">
        <f>ABS(W22-10)</f>
        <v>2.9335386408090232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531</v>
      </c>
      <c r="O23" s="12">
        <v>277</v>
      </c>
      <c r="P23" s="12">
        <v>254</v>
      </c>
      <c r="R23" s="16">
        <f>O$25+O$35+O$45+O$55</f>
        <v>537</v>
      </c>
      <c r="S23" s="16">
        <f xml:space="preserve"> O$35+O$45+O$55+O$65</f>
        <v>388</v>
      </c>
      <c r="T23">
        <v>2</v>
      </c>
      <c r="U23">
        <v>8</v>
      </c>
      <c r="V23">
        <f t="shared" ref="V23:V31" si="5">R23*T23+S23*U23</f>
        <v>4178</v>
      </c>
      <c r="W23" s="19">
        <f t="shared" ref="W23:W31" si="6">(V23/V$32)*100</f>
        <v>8.693661825294436</v>
      </c>
      <c r="X23" s="20">
        <f t="shared" ref="X23:X31" si="7">ABS(W23-10)</f>
        <v>1.306338174705564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236.64375969851474</v>
      </c>
      <c r="J24" s="8">
        <f>J22*50</f>
        <v>258.10611643330878</v>
      </c>
      <c r="K24" s="8">
        <f>K22*50</f>
        <v>215.14672463195339</v>
      </c>
      <c r="M24">
        <v>19</v>
      </c>
      <c r="N24" s="12">
        <v>411</v>
      </c>
      <c r="O24" s="12">
        <v>212</v>
      </c>
      <c r="P24" s="12">
        <v>199</v>
      </c>
      <c r="R24" s="16">
        <f>O$26+O$36+O$46+O$56</f>
        <v>406</v>
      </c>
      <c r="S24" s="16">
        <f xml:space="preserve"> O$36+O$46+O$56+O$66</f>
        <v>280</v>
      </c>
      <c r="T24">
        <v>3</v>
      </c>
      <c r="U24">
        <v>7</v>
      </c>
      <c r="V24">
        <f t="shared" si="5"/>
        <v>3178</v>
      </c>
      <c r="W24" s="19">
        <f t="shared" si="6"/>
        <v>6.6128428149319571</v>
      </c>
      <c r="X24" s="20">
        <f t="shared" si="7"/>
        <v>3.3871571850680429</v>
      </c>
    </row>
    <row r="25" spans="1:24" x14ac:dyDescent="0.25">
      <c r="I25" s="1"/>
      <c r="J25" s="1"/>
      <c r="K25" s="1"/>
      <c r="M25">
        <v>20</v>
      </c>
      <c r="N25" s="12">
        <v>430</v>
      </c>
      <c r="O25" s="12">
        <v>220</v>
      </c>
      <c r="P25" s="12">
        <v>210</v>
      </c>
      <c r="R25" s="16">
        <f>O$17+O$27+O$37+O$47</f>
        <v>628</v>
      </c>
      <c r="S25" s="16">
        <f xml:space="preserve"> O$27+ O$37+O$47+O$57</f>
        <v>443</v>
      </c>
      <c r="T25">
        <v>4</v>
      </c>
      <c r="U25">
        <v>6</v>
      </c>
      <c r="V25">
        <f t="shared" si="5"/>
        <v>5170</v>
      </c>
      <c r="W25" s="19">
        <f t="shared" si="6"/>
        <v>10.757834283574015</v>
      </c>
      <c r="X25" s="20">
        <f t="shared" si="7"/>
        <v>0.75783428357401483</v>
      </c>
    </row>
    <row r="26" spans="1:24" x14ac:dyDescent="0.25">
      <c r="H26" s="7" t="s">
        <v>30</v>
      </c>
      <c r="I26" s="1">
        <f>I18-I24</f>
        <v>2679.4982007982512</v>
      </c>
      <c r="J26" s="1">
        <f>J18-J24</f>
        <v>2760.0742070406986</v>
      </c>
      <c r="K26" s="1">
        <f>K18-K24</f>
        <v>2600.9896276896511</v>
      </c>
      <c r="M26">
        <v>21</v>
      </c>
      <c r="N26" s="12">
        <v>383</v>
      </c>
      <c r="O26" s="12">
        <v>171</v>
      </c>
      <c r="P26" s="12">
        <v>212</v>
      </c>
      <c r="R26" s="16">
        <f>O$18+O$28+O$38+O$48</f>
        <v>658</v>
      </c>
      <c r="S26" s="16">
        <f xml:space="preserve"> O$28+O$38+O$48+O$58</f>
        <v>415</v>
      </c>
      <c r="T26">
        <v>5</v>
      </c>
      <c r="U26">
        <v>5</v>
      </c>
      <c r="V26">
        <f t="shared" si="5"/>
        <v>5365</v>
      </c>
      <c r="W26" s="19">
        <f t="shared" si="6"/>
        <v>11.163593990594698</v>
      </c>
      <c r="X26" s="20">
        <f t="shared" si="7"/>
        <v>1.1635939905946984</v>
      </c>
    </row>
    <row r="27" spans="1:24" x14ac:dyDescent="0.25">
      <c r="I27" s="1"/>
      <c r="J27" s="1"/>
      <c r="K27" s="1"/>
      <c r="M27">
        <v>22</v>
      </c>
      <c r="N27" s="12">
        <v>378</v>
      </c>
      <c r="O27" s="12">
        <v>181</v>
      </c>
      <c r="P27" s="12">
        <v>197</v>
      </c>
      <c r="R27" s="16">
        <f>O$19+O$29+O$39+O$49</f>
        <v>641</v>
      </c>
      <c r="S27" s="16">
        <f xml:space="preserve"> O$29+O$39+O$49+O$59</f>
        <v>386</v>
      </c>
      <c r="T27">
        <v>6</v>
      </c>
      <c r="U27">
        <v>4</v>
      </c>
      <c r="V27">
        <f t="shared" si="5"/>
        <v>5390</v>
      </c>
      <c r="W27" s="19">
        <f t="shared" si="6"/>
        <v>11.21561446585376</v>
      </c>
      <c r="X27" s="20">
        <f t="shared" si="7"/>
        <v>1.2156144658537595</v>
      </c>
    </row>
    <row r="28" spans="1:24" x14ac:dyDescent="0.25">
      <c r="H28" s="7" t="s">
        <v>31</v>
      </c>
      <c r="I28" s="1">
        <f>100-I22</f>
        <v>95.267124806029699</v>
      </c>
      <c r="J28" s="1">
        <f>100-J22</f>
        <v>94.837877671333828</v>
      </c>
      <c r="K28" s="1">
        <f>100-K22</f>
        <v>95.697065507360932</v>
      </c>
      <c r="M28">
        <v>23</v>
      </c>
      <c r="N28" s="12">
        <v>356</v>
      </c>
      <c r="O28" s="12">
        <v>175</v>
      </c>
      <c r="P28" s="12">
        <v>181</v>
      </c>
      <c r="R28" s="16">
        <f>O$20+O$30+O$40+O$50</f>
        <v>560</v>
      </c>
      <c r="S28" s="16">
        <f xml:space="preserve"> O$30+O$40+O$50+O$60</f>
        <v>391</v>
      </c>
      <c r="T28">
        <v>7</v>
      </c>
      <c r="U28">
        <v>3</v>
      </c>
      <c r="V28">
        <f t="shared" si="5"/>
        <v>5093</v>
      </c>
      <c r="W28" s="19">
        <f t="shared" si="6"/>
        <v>10.597611219776104</v>
      </c>
      <c r="X28" s="20">
        <f t="shared" si="7"/>
        <v>0.59761121977610365</v>
      </c>
    </row>
    <row r="29" spans="1:24" x14ac:dyDescent="0.25">
      <c r="I29" s="1"/>
      <c r="J29" s="1"/>
      <c r="K29" s="1"/>
      <c r="M29">
        <v>24</v>
      </c>
      <c r="N29" s="12">
        <v>373</v>
      </c>
      <c r="O29" s="12">
        <v>180</v>
      </c>
      <c r="P29" s="12">
        <v>193</v>
      </c>
      <c r="R29" s="16">
        <f>O$21+O$31+O$41+O$51</f>
        <v>535</v>
      </c>
      <c r="S29" s="16">
        <f xml:space="preserve"> O$31+O$41+O$51+O$61</f>
        <v>328</v>
      </c>
      <c r="T29">
        <v>8</v>
      </c>
      <c r="U29">
        <v>2</v>
      </c>
      <c r="V29">
        <f t="shared" si="5"/>
        <v>4936</v>
      </c>
      <c r="W29" s="19">
        <f t="shared" si="6"/>
        <v>10.270922635149194</v>
      </c>
      <c r="X29" s="20">
        <f t="shared" si="7"/>
        <v>0.27092263514919424</v>
      </c>
    </row>
    <row r="30" spans="1:24" x14ac:dyDescent="0.25">
      <c r="C30" t="s">
        <v>32</v>
      </c>
      <c r="H30" s="9" t="s">
        <v>33</v>
      </c>
      <c r="I30" s="10">
        <f>I26/I28</f>
        <v>28.126157961142319</v>
      </c>
      <c r="J30" s="10">
        <f>J26/J28</f>
        <v>29.103078588556105</v>
      </c>
      <c r="K30" s="10">
        <f>K26/K28</f>
        <v>27.179408416547375</v>
      </c>
      <c r="M30">
        <v>25</v>
      </c>
      <c r="N30" s="12">
        <v>355</v>
      </c>
      <c r="O30" s="12">
        <v>178</v>
      </c>
      <c r="P30" s="12">
        <v>177</v>
      </c>
      <c r="R30" s="16">
        <f>O$22+O$32+O$42+O$52</f>
        <v>554</v>
      </c>
      <c r="S30" s="16">
        <f xml:space="preserve"> O$32+O$42+O$52+O$62</f>
        <v>396</v>
      </c>
      <c r="T30">
        <v>9</v>
      </c>
      <c r="U30">
        <v>1</v>
      </c>
      <c r="V30">
        <f t="shared" si="5"/>
        <v>5382</v>
      </c>
      <c r="W30" s="19">
        <f t="shared" si="6"/>
        <v>11.19896791377086</v>
      </c>
      <c r="X30" s="20">
        <f t="shared" si="7"/>
        <v>1.1989679137708595</v>
      </c>
    </row>
    <row r="31" spans="1:24" x14ac:dyDescent="0.25">
      <c r="M31">
        <v>26</v>
      </c>
      <c r="N31" s="12">
        <v>325</v>
      </c>
      <c r="O31" s="12">
        <v>150</v>
      </c>
      <c r="P31" s="12">
        <v>175</v>
      </c>
      <c r="R31" s="16">
        <f>O$23+O$33+O$43+O$53</f>
        <v>597</v>
      </c>
      <c r="S31" s="16">
        <f xml:space="preserve"> O$33+O$43+O$53+O$63</f>
        <v>384</v>
      </c>
      <c r="T31">
        <v>10</v>
      </c>
      <c r="U31">
        <v>0</v>
      </c>
      <c r="V31">
        <f t="shared" si="5"/>
        <v>5970</v>
      </c>
      <c r="W31" s="19">
        <f t="shared" si="6"/>
        <v>12.422489491863997</v>
      </c>
      <c r="X31" s="20">
        <f t="shared" si="7"/>
        <v>2.4224894918639972</v>
      </c>
    </row>
    <row r="32" spans="1:24" x14ac:dyDescent="0.25">
      <c r="M32">
        <v>27</v>
      </c>
      <c r="N32" s="12">
        <v>328</v>
      </c>
      <c r="O32" s="12">
        <v>172</v>
      </c>
      <c r="P32" s="12">
        <v>156</v>
      </c>
      <c r="R32" s="16"/>
      <c r="S32" s="16"/>
      <c r="V32">
        <f>SUM(V22:V31)</f>
        <v>48058</v>
      </c>
      <c r="W32">
        <f>SUM(W22:W31)</f>
        <v>99.999999999999986</v>
      </c>
      <c r="X32" s="20">
        <f>SUM(X22:X31)</f>
        <v>15.254068001165258</v>
      </c>
    </row>
    <row r="33" spans="13:24" x14ac:dyDescent="0.25">
      <c r="M33">
        <v>28</v>
      </c>
      <c r="N33" s="12">
        <v>313</v>
      </c>
      <c r="O33" s="12">
        <v>164</v>
      </c>
      <c r="P33" s="12">
        <v>149</v>
      </c>
      <c r="R33" s="16"/>
      <c r="S33" s="16"/>
      <c r="X33" s="20">
        <f>X$32/2</f>
        <v>7.6270340005826291</v>
      </c>
    </row>
    <row r="34" spans="13:24" x14ac:dyDescent="0.25">
      <c r="M34">
        <v>29</v>
      </c>
      <c r="N34" s="12">
        <v>267</v>
      </c>
      <c r="O34" s="12">
        <v>136</v>
      </c>
      <c r="P34" s="12">
        <v>131</v>
      </c>
      <c r="R34" s="16"/>
      <c r="S34" s="16"/>
    </row>
    <row r="35" spans="13:24" x14ac:dyDescent="0.25">
      <c r="M35">
        <v>30</v>
      </c>
      <c r="N35" s="12">
        <v>325</v>
      </c>
      <c r="O35" s="12">
        <v>177</v>
      </c>
      <c r="P35" s="12">
        <v>148</v>
      </c>
      <c r="Q35" s="3" t="s">
        <v>162</v>
      </c>
      <c r="R35" s="15">
        <f>X50</f>
        <v>6.9585930449747107</v>
      </c>
      <c r="S35" s="16"/>
    </row>
    <row r="36" spans="13:24" x14ac:dyDescent="0.25">
      <c r="M36">
        <v>31</v>
      </c>
      <c r="N36" s="12">
        <v>262</v>
      </c>
      <c r="O36" s="12">
        <v>128</v>
      </c>
      <c r="P36" s="12">
        <v>134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220</v>
      </c>
      <c r="O37" s="12">
        <v>101</v>
      </c>
      <c r="P37" s="12">
        <v>119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202</v>
      </c>
      <c r="O38" s="12">
        <v>107</v>
      </c>
      <c r="P38" s="12">
        <v>95</v>
      </c>
      <c r="R38" s="16"/>
      <c r="S38" s="16"/>
    </row>
    <row r="39" spans="13:24" x14ac:dyDescent="0.25">
      <c r="M39">
        <v>34</v>
      </c>
      <c r="N39" s="12">
        <v>162</v>
      </c>
      <c r="O39" s="12">
        <v>84</v>
      </c>
      <c r="P39" s="12">
        <v>78</v>
      </c>
      <c r="R39" s="16">
        <f>P$24+P$34+P$44+P$54</f>
        <v>468</v>
      </c>
      <c r="S39" s="16">
        <f xml:space="preserve"> P$34+P$44+P$54+P$64</f>
        <v>326</v>
      </c>
      <c r="T39">
        <v>1</v>
      </c>
      <c r="U39">
        <v>9</v>
      </c>
      <c r="V39">
        <f>R39*T39+S39*U39</f>
        <v>3402</v>
      </c>
      <c r="W39" s="19">
        <f>(V39/V$49)*100</f>
        <v>7.1397091229616567</v>
      </c>
      <c r="X39" s="20">
        <f>ABS(W39-10)</f>
        <v>2.8602908770383433</v>
      </c>
    </row>
    <row r="40" spans="13:24" x14ac:dyDescent="0.25">
      <c r="M40">
        <v>35</v>
      </c>
      <c r="N40" s="12">
        <v>161</v>
      </c>
      <c r="O40" s="12">
        <v>74</v>
      </c>
      <c r="P40" s="12">
        <v>87</v>
      </c>
      <c r="R40" s="16">
        <f>P$25+P$35+P$45+P$55</f>
        <v>527</v>
      </c>
      <c r="S40" s="16">
        <f xml:space="preserve"> P$35+P$45+P$55+P$65</f>
        <v>382</v>
      </c>
      <c r="T40">
        <v>2</v>
      </c>
      <c r="U40">
        <v>8</v>
      </c>
      <c r="V40">
        <f t="shared" ref="V40:V48" si="8">R40*T40+S40*U40</f>
        <v>4110</v>
      </c>
      <c r="W40" s="19">
        <f t="shared" ref="W40:W48" si="9">(V40/V$49)*100</f>
        <v>8.6255745136309265</v>
      </c>
      <c r="X40" s="20">
        <f t="shared" ref="X40:X48" si="10">ABS(W40-10)</f>
        <v>1.3744254863690735</v>
      </c>
    </row>
    <row r="41" spans="13:24" x14ac:dyDescent="0.25">
      <c r="M41">
        <v>36</v>
      </c>
      <c r="N41" s="12">
        <v>157</v>
      </c>
      <c r="O41" s="12">
        <v>76</v>
      </c>
      <c r="P41" s="12">
        <v>81</v>
      </c>
      <c r="R41" s="16">
        <f>P$26+P$36+P$46+P$56</f>
        <v>465</v>
      </c>
      <c r="S41" s="16">
        <f xml:space="preserve"> P$36+P$46+P$56+P$66</f>
        <v>296</v>
      </c>
      <c r="T41">
        <v>3</v>
      </c>
      <c r="U41">
        <v>7</v>
      </c>
      <c r="V41">
        <f t="shared" si="8"/>
        <v>3467</v>
      </c>
      <c r="W41" s="19">
        <f t="shared" si="9"/>
        <v>7.2761233184327061</v>
      </c>
      <c r="X41" s="20">
        <f t="shared" si="10"/>
        <v>2.7238766815672939</v>
      </c>
    </row>
    <row r="42" spans="13:24" x14ac:dyDescent="0.25">
      <c r="M42">
        <v>37</v>
      </c>
      <c r="N42" s="12">
        <v>182</v>
      </c>
      <c r="O42" s="12">
        <v>88</v>
      </c>
      <c r="P42" s="12">
        <v>94</v>
      </c>
      <c r="R42" s="16">
        <f>P$17+P$27+P$37+P$47</f>
        <v>638</v>
      </c>
      <c r="S42" s="16">
        <f xml:space="preserve"> P$27+ P$37+P$47+P$57</f>
        <v>431</v>
      </c>
      <c r="T42">
        <v>4</v>
      </c>
      <c r="U42">
        <v>6</v>
      </c>
      <c r="V42">
        <f t="shared" si="8"/>
        <v>5138</v>
      </c>
      <c r="W42" s="19">
        <f t="shared" si="9"/>
        <v>10.783017482003819</v>
      </c>
      <c r="X42" s="20">
        <f t="shared" si="10"/>
        <v>0.78301748200381915</v>
      </c>
    </row>
    <row r="43" spans="13:24" x14ac:dyDescent="0.25">
      <c r="M43">
        <v>38</v>
      </c>
      <c r="N43" s="12">
        <v>138</v>
      </c>
      <c r="O43" s="12">
        <v>79</v>
      </c>
      <c r="P43" s="12">
        <v>59</v>
      </c>
      <c r="R43" s="16">
        <f>P$18+P$28+P$38+P$48</f>
        <v>603</v>
      </c>
      <c r="S43" s="16">
        <f xml:space="preserve"> P$28+P$38+P$48+P$58</f>
        <v>433</v>
      </c>
      <c r="T43">
        <v>5</v>
      </c>
      <c r="U43">
        <v>5</v>
      </c>
      <c r="V43">
        <f t="shared" si="8"/>
        <v>5180</v>
      </c>
      <c r="W43" s="19">
        <f t="shared" si="9"/>
        <v>10.87116203907742</v>
      </c>
      <c r="X43" s="20">
        <f t="shared" si="10"/>
        <v>0.8711620390774204</v>
      </c>
    </row>
    <row r="44" spans="13:24" x14ac:dyDescent="0.25">
      <c r="M44">
        <v>39</v>
      </c>
      <c r="N44" s="12">
        <v>135</v>
      </c>
      <c r="O44" s="12">
        <v>71</v>
      </c>
      <c r="P44" s="12">
        <v>64</v>
      </c>
      <c r="R44" s="16">
        <f>P$19+P$29+P$39+P$49</f>
        <v>623</v>
      </c>
      <c r="S44" s="16">
        <f xml:space="preserve"> P$29+P$39+P$49+P$59</f>
        <v>410</v>
      </c>
      <c r="T44">
        <v>6</v>
      </c>
      <c r="U44">
        <v>4</v>
      </c>
      <c r="V44">
        <f t="shared" si="8"/>
        <v>5378</v>
      </c>
      <c r="W44" s="19">
        <f t="shared" si="9"/>
        <v>11.286700665281538</v>
      </c>
      <c r="X44" s="20">
        <f t="shared" si="10"/>
        <v>1.286700665281538</v>
      </c>
    </row>
    <row r="45" spans="13:24" x14ac:dyDescent="0.25">
      <c r="M45">
        <v>40</v>
      </c>
      <c r="N45" s="12">
        <v>151</v>
      </c>
      <c r="O45" s="12">
        <v>68</v>
      </c>
      <c r="P45" s="12">
        <v>83</v>
      </c>
      <c r="R45" s="16">
        <f>P$20+P$30+P$40+P$50</f>
        <v>564</v>
      </c>
      <c r="S45" s="16">
        <f xml:space="preserve"> P$30+P$40+P$50+P$60</f>
        <v>379</v>
      </c>
      <c r="T45">
        <v>7</v>
      </c>
      <c r="U45">
        <v>3</v>
      </c>
      <c r="V45">
        <f t="shared" si="8"/>
        <v>5085</v>
      </c>
      <c r="W45" s="19">
        <f t="shared" si="9"/>
        <v>10.671787445696657</v>
      </c>
      <c r="X45" s="20">
        <f t="shared" si="10"/>
        <v>0.6717874456966566</v>
      </c>
    </row>
    <row r="46" spans="13:24" x14ac:dyDescent="0.25">
      <c r="M46">
        <v>41</v>
      </c>
      <c r="N46" s="12">
        <v>113</v>
      </c>
      <c r="O46" s="12">
        <v>54</v>
      </c>
      <c r="P46" s="12">
        <v>59</v>
      </c>
      <c r="R46" s="16">
        <f>P$21+P$31+P$41+P$51</f>
        <v>561</v>
      </c>
      <c r="S46" s="16">
        <f xml:space="preserve"> P$31+P$41+P$51+P$61</f>
        <v>381</v>
      </c>
      <c r="T46">
        <v>8</v>
      </c>
      <c r="U46">
        <v>2</v>
      </c>
      <c r="V46">
        <f t="shared" si="8"/>
        <v>5250</v>
      </c>
      <c r="W46" s="19">
        <f t="shared" si="9"/>
        <v>11.018069634200089</v>
      </c>
      <c r="X46" s="20">
        <f t="shared" si="10"/>
        <v>1.0180696342000886</v>
      </c>
    </row>
    <row r="47" spans="13:24" x14ac:dyDescent="0.25">
      <c r="M47">
        <v>42</v>
      </c>
      <c r="N47" s="12">
        <v>143</v>
      </c>
      <c r="O47" s="12">
        <v>85</v>
      </c>
      <c r="P47" s="12">
        <v>58</v>
      </c>
      <c r="R47" s="16">
        <f>P$22+P$32+P$42+P$52</f>
        <v>557</v>
      </c>
      <c r="S47" s="16">
        <f xml:space="preserve"> P$32+P$42+P$52+P$62</f>
        <v>376</v>
      </c>
      <c r="T47">
        <v>9</v>
      </c>
      <c r="U47">
        <v>1</v>
      </c>
      <c r="V47">
        <f t="shared" si="8"/>
        <v>5389</v>
      </c>
      <c r="W47" s="19">
        <f t="shared" si="9"/>
        <v>11.309786144515099</v>
      </c>
      <c r="X47" s="20">
        <f t="shared" si="10"/>
        <v>1.3097861445150993</v>
      </c>
    </row>
    <row r="48" spans="13:24" x14ac:dyDescent="0.25">
      <c r="M48">
        <v>43</v>
      </c>
      <c r="N48" s="12">
        <v>143</v>
      </c>
      <c r="O48" s="12">
        <v>64</v>
      </c>
      <c r="P48" s="12">
        <v>79</v>
      </c>
      <c r="R48" s="16">
        <f>P$23+P$33+P$43+P$53</f>
        <v>525</v>
      </c>
      <c r="S48" s="16">
        <f xml:space="preserve"> P$33+P$43+P$53+P$63</f>
        <v>335</v>
      </c>
      <c r="T48">
        <v>10</v>
      </c>
      <c r="U48">
        <v>0</v>
      </c>
      <c r="V48">
        <f t="shared" si="8"/>
        <v>5250</v>
      </c>
      <c r="W48" s="19">
        <f t="shared" si="9"/>
        <v>11.018069634200089</v>
      </c>
      <c r="X48" s="20">
        <f t="shared" si="10"/>
        <v>1.0180696342000886</v>
      </c>
    </row>
    <row r="49" spans="13:24" x14ac:dyDescent="0.25">
      <c r="M49">
        <v>44</v>
      </c>
      <c r="N49" s="12">
        <v>144</v>
      </c>
      <c r="O49" s="12">
        <v>74</v>
      </c>
      <c r="P49" s="12">
        <v>70</v>
      </c>
      <c r="R49" s="16"/>
      <c r="S49" s="16"/>
      <c r="V49">
        <f>SUM(V39:V48)</f>
        <v>47649</v>
      </c>
      <c r="W49">
        <f>SUM(W39:W48)</f>
        <v>100</v>
      </c>
      <c r="X49" s="20">
        <f>SUM(X39:X48)</f>
        <v>13.917186089949421</v>
      </c>
    </row>
    <row r="50" spans="13:24" x14ac:dyDescent="0.25">
      <c r="M50">
        <v>45</v>
      </c>
      <c r="N50" s="12">
        <v>145</v>
      </c>
      <c r="O50" s="12">
        <v>76</v>
      </c>
      <c r="P50" s="12">
        <v>69</v>
      </c>
      <c r="R50" s="16"/>
      <c r="S50" s="16"/>
      <c r="X50" s="20">
        <f>X$49/2</f>
        <v>6.9585930449747107</v>
      </c>
    </row>
    <row r="51" spans="13:24" x14ac:dyDescent="0.25">
      <c r="M51">
        <v>46</v>
      </c>
      <c r="N51" s="12">
        <v>133</v>
      </c>
      <c r="O51" s="12">
        <v>58</v>
      </c>
      <c r="P51" s="12">
        <v>75</v>
      </c>
      <c r="R51" s="16"/>
      <c r="S51" s="16"/>
    </row>
    <row r="52" spans="13:24" x14ac:dyDescent="0.25">
      <c r="M52">
        <v>47</v>
      </c>
      <c r="N52" s="12">
        <v>140</v>
      </c>
      <c r="O52" s="12">
        <v>73</v>
      </c>
      <c r="P52" s="12">
        <v>67</v>
      </c>
      <c r="R52" s="16"/>
      <c r="S52" s="16"/>
    </row>
    <row r="53" spans="13:24" x14ac:dyDescent="0.25">
      <c r="M53">
        <v>48</v>
      </c>
      <c r="N53" s="12">
        <v>140</v>
      </c>
      <c r="O53" s="12">
        <v>77</v>
      </c>
      <c r="P53" s="12">
        <v>63</v>
      </c>
      <c r="R53" s="16"/>
      <c r="S53" s="16"/>
    </row>
    <row r="54" spans="13:24" x14ac:dyDescent="0.25">
      <c r="M54">
        <v>49</v>
      </c>
      <c r="N54" s="12">
        <v>144</v>
      </c>
      <c r="O54" s="12">
        <v>70</v>
      </c>
      <c r="P54" s="12">
        <v>74</v>
      </c>
      <c r="R54" s="16"/>
      <c r="S54" s="16"/>
    </row>
    <row r="55" spans="13:24" x14ac:dyDescent="0.25">
      <c r="M55">
        <v>50</v>
      </c>
      <c r="N55" s="12">
        <v>158</v>
      </c>
      <c r="O55" s="12">
        <v>72</v>
      </c>
      <c r="P55" s="12">
        <v>86</v>
      </c>
      <c r="R55" s="16"/>
      <c r="S55" s="16"/>
    </row>
    <row r="56" spans="13:24" x14ac:dyDescent="0.25">
      <c r="M56">
        <v>51</v>
      </c>
      <c r="N56" s="12">
        <v>113</v>
      </c>
      <c r="O56" s="12">
        <v>53</v>
      </c>
      <c r="P56" s="12">
        <v>60</v>
      </c>
      <c r="R56" s="16"/>
      <c r="S56" s="16"/>
    </row>
    <row r="57" spans="13:24" x14ac:dyDescent="0.25">
      <c r="M57">
        <v>52</v>
      </c>
      <c r="N57" s="12">
        <v>133</v>
      </c>
      <c r="O57" s="12">
        <v>76</v>
      </c>
      <c r="P57" s="12">
        <v>57</v>
      </c>
      <c r="R57" s="16"/>
      <c r="S57" s="16"/>
    </row>
    <row r="58" spans="13:24" x14ac:dyDescent="0.25">
      <c r="M58">
        <v>53</v>
      </c>
      <c r="N58" s="12">
        <v>147</v>
      </c>
      <c r="O58" s="12">
        <v>69</v>
      </c>
      <c r="P58" s="12">
        <v>78</v>
      </c>
      <c r="R58" s="16"/>
      <c r="S58" s="16"/>
    </row>
    <row r="59" spans="13:24" x14ac:dyDescent="0.25">
      <c r="M59">
        <v>54</v>
      </c>
      <c r="N59" s="12">
        <v>117</v>
      </c>
      <c r="O59" s="12">
        <v>48</v>
      </c>
      <c r="P59" s="12">
        <v>69</v>
      </c>
      <c r="R59" s="16"/>
      <c r="S59" s="16"/>
    </row>
    <row r="60" spans="13:24" x14ac:dyDescent="0.25">
      <c r="M60">
        <v>55</v>
      </c>
      <c r="N60" s="12">
        <v>109</v>
      </c>
      <c r="O60" s="12">
        <v>63</v>
      </c>
      <c r="P60" s="12">
        <v>46</v>
      </c>
      <c r="R60" s="16"/>
      <c r="S60" s="16"/>
    </row>
    <row r="61" spans="13:24" x14ac:dyDescent="0.25">
      <c r="M61">
        <v>56</v>
      </c>
      <c r="N61" s="12">
        <v>94</v>
      </c>
      <c r="O61" s="12">
        <v>44</v>
      </c>
      <c r="P61" s="12">
        <v>50</v>
      </c>
      <c r="R61" s="16"/>
      <c r="S61" s="16"/>
    </row>
    <row r="62" spans="13:24" x14ac:dyDescent="0.25">
      <c r="M62">
        <v>57</v>
      </c>
      <c r="N62" s="12">
        <v>122</v>
      </c>
      <c r="O62" s="12">
        <v>63</v>
      </c>
      <c r="P62" s="12">
        <v>59</v>
      </c>
      <c r="R62" s="16"/>
      <c r="S62" s="16"/>
    </row>
    <row r="63" spans="13:24" x14ac:dyDescent="0.25">
      <c r="M63">
        <v>58</v>
      </c>
      <c r="N63" s="12">
        <v>128</v>
      </c>
      <c r="O63" s="12">
        <v>64</v>
      </c>
      <c r="P63" s="12">
        <v>64</v>
      </c>
      <c r="R63" s="16"/>
      <c r="S63" s="16"/>
    </row>
    <row r="64" spans="13:24" x14ac:dyDescent="0.25">
      <c r="M64">
        <v>59</v>
      </c>
      <c r="N64" s="12">
        <v>103</v>
      </c>
      <c r="O64" s="12">
        <v>46</v>
      </c>
      <c r="P64" s="12">
        <v>57</v>
      </c>
      <c r="R64" s="16"/>
      <c r="S64" s="16"/>
    </row>
    <row r="65" spans="13:19" x14ac:dyDescent="0.25">
      <c r="M65">
        <v>60</v>
      </c>
      <c r="N65" s="12">
        <v>136</v>
      </c>
      <c r="O65" s="12">
        <v>71</v>
      </c>
      <c r="P65" s="12">
        <v>65</v>
      </c>
      <c r="R65" s="16"/>
      <c r="S65" s="16"/>
    </row>
    <row r="66" spans="13:19" x14ac:dyDescent="0.25">
      <c r="M66">
        <v>61</v>
      </c>
      <c r="N66" s="12">
        <v>88</v>
      </c>
      <c r="O66" s="12">
        <v>45</v>
      </c>
      <c r="P66" s="12">
        <v>43</v>
      </c>
      <c r="R66" s="16"/>
      <c r="S66" s="16"/>
    </row>
    <row r="67" spans="13:19" x14ac:dyDescent="0.25">
      <c r="M67">
        <v>62</v>
      </c>
      <c r="N67" s="12">
        <v>84</v>
      </c>
      <c r="O67" s="12">
        <v>46</v>
      </c>
      <c r="P67" s="12">
        <v>38</v>
      </c>
      <c r="R67" s="16"/>
      <c r="S67" s="16"/>
    </row>
    <row r="68" spans="13:19" x14ac:dyDescent="0.25">
      <c r="M68">
        <v>63</v>
      </c>
      <c r="N68" s="12">
        <v>90</v>
      </c>
      <c r="O68" s="12">
        <v>45</v>
      </c>
      <c r="P68" s="12">
        <v>45</v>
      </c>
      <c r="R68" s="16"/>
      <c r="S68" s="16"/>
    </row>
    <row r="69" spans="13:19" x14ac:dyDescent="0.25">
      <c r="M69">
        <v>64</v>
      </c>
      <c r="N69" s="12">
        <v>91</v>
      </c>
      <c r="O69" s="12">
        <v>57</v>
      </c>
      <c r="P69" s="12">
        <v>34</v>
      </c>
      <c r="R69" s="16"/>
      <c r="S69" s="16"/>
    </row>
    <row r="70" spans="13:19" x14ac:dyDescent="0.25">
      <c r="M70">
        <v>65</v>
      </c>
      <c r="N70" s="12">
        <v>78</v>
      </c>
      <c r="O70" s="12">
        <v>45</v>
      </c>
      <c r="P70" s="12">
        <v>33</v>
      </c>
      <c r="R70" s="16"/>
      <c r="S70" s="16"/>
    </row>
    <row r="71" spans="13:19" x14ac:dyDescent="0.25">
      <c r="M71">
        <v>66</v>
      </c>
      <c r="N71" s="12">
        <v>59</v>
      </c>
      <c r="O71" s="12">
        <v>34</v>
      </c>
      <c r="P71" s="12">
        <v>25</v>
      </c>
      <c r="R71" s="16"/>
      <c r="S71" s="16"/>
    </row>
    <row r="72" spans="13:19" x14ac:dyDescent="0.25">
      <c r="M72">
        <v>67</v>
      </c>
      <c r="N72" s="12">
        <v>53</v>
      </c>
      <c r="O72" s="12">
        <v>25</v>
      </c>
      <c r="P72" s="12">
        <v>28</v>
      </c>
      <c r="R72" s="16"/>
      <c r="S72" s="16"/>
    </row>
    <row r="73" spans="13:19" x14ac:dyDescent="0.25">
      <c r="M73">
        <v>68</v>
      </c>
      <c r="N73" s="12">
        <v>39</v>
      </c>
      <c r="O73" s="12">
        <v>14</v>
      </c>
      <c r="P73" s="12">
        <v>25</v>
      </c>
      <c r="R73" s="16"/>
      <c r="S73" s="16"/>
    </row>
    <row r="74" spans="13:19" x14ac:dyDescent="0.25">
      <c r="M74" s="18">
        <v>69</v>
      </c>
      <c r="N74" s="12">
        <v>54</v>
      </c>
      <c r="O74" s="12">
        <v>29</v>
      </c>
      <c r="P74" s="12">
        <v>25</v>
      </c>
      <c r="R74" s="16"/>
      <c r="S74" s="16"/>
    </row>
    <row r="75" spans="13:19" x14ac:dyDescent="0.25">
      <c r="M75">
        <v>70</v>
      </c>
      <c r="N75" s="12">
        <v>53</v>
      </c>
      <c r="O75" s="12">
        <v>28</v>
      </c>
      <c r="P75" s="12">
        <v>25</v>
      </c>
      <c r="R75" s="16"/>
      <c r="S75" s="16"/>
    </row>
    <row r="76" spans="13:19" x14ac:dyDescent="0.25">
      <c r="M76">
        <v>71</v>
      </c>
      <c r="N76" s="12">
        <v>31</v>
      </c>
      <c r="O76" s="12">
        <v>11</v>
      </c>
      <c r="P76" s="12">
        <v>20</v>
      </c>
      <c r="R76" s="16"/>
      <c r="S76" s="16"/>
    </row>
    <row r="77" spans="13:19" x14ac:dyDescent="0.25">
      <c r="M77">
        <v>72</v>
      </c>
      <c r="N77" s="12">
        <v>30</v>
      </c>
      <c r="O77" s="12">
        <v>16</v>
      </c>
      <c r="P77" s="12">
        <v>14</v>
      </c>
      <c r="R77" s="16"/>
      <c r="S77" s="16"/>
    </row>
    <row r="78" spans="13:19" x14ac:dyDescent="0.25">
      <c r="M78">
        <v>73</v>
      </c>
      <c r="N78" s="12">
        <v>38</v>
      </c>
      <c r="O78" s="12">
        <v>18</v>
      </c>
      <c r="P78" s="12">
        <v>20</v>
      </c>
      <c r="R78" s="16"/>
      <c r="S78" s="16"/>
    </row>
    <row r="79" spans="13:19" x14ac:dyDescent="0.25">
      <c r="M79">
        <v>74</v>
      </c>
      <c r="N79" s="12">
        <v>26</v>
      </c>
      <c r="O79" s="12">
        <v>12</v>
      </c>
      <c r="P79" s="12">
        <v>14</v>
      </c>
      <c r="R79" s="16"/>
      <c r="S79" s="16"/>
    </row>
    <row r="80" spans="13:19" x14ac:dyDescent="0.25">
      <c r="M80">
        <v>75</v>
      </c>
      <c r="N80" s="12">
        <v>34</v>
      </c>
      <c r="O80" s="12">
        <v>15</v>
      </c>
      <c r="P80" s="12">
        <v>19</v>
      </c>
      <c r="R80" s="16"/>
      <c r="S80" s="16"/>
    </row>
    <row r="81" spans="13:19" x14ac:dyDescent="0.25">
      <c r="M81">
        <v>76</v>
      </c>
      <c r="N81" s="12">
        <v>27</v>
      </c>
      <c r="O81" s="12">
        <v>15</v>
      </c>
      <c r="P81" s="12">
        <v>12</v>
      </c>
      <c r="R81" s="16"/>
      <c r="S81" s="16"/>
    </row>
    <row r="82" spans="13:19" x14ac:dyDescent="0.25">
      <c r="M82">
        <v>77</v>
      </c>
      <c r="N82" s="12">
        <v>25</v>
      </c>
      <c r="O82" s="12">
        <v>12</v>
      </c>
      <c r="P82" s="12">
        <v>13</v>
      </c>
      <c r="R82" s="16"/>
      <c r="S82" s="16"/>
    </row>
    <row r="83" spans="13:19" x14ac:dyDescent="0.25">
      <c r="M83">
        <v>78</v>
      </c>
      <c r="N83" s="12">
        <v>25</v>
      </c>
      <c r="O83" s="12">
        <v>9</v>
      </c>
      <c r="P83" s="12">
        <v>16</v>
      </c>
      <c r="R83" s="16"/>
      <c r="S83" s="16"/>
    </row>
    <row r="84" spans="13:19" x14ac:dyDescent="0.25">
      <c r="M84">
        <v>79</v>
      </c>
      <c r="N84" s="12">
        <v>22</v>
      </c>
      <c r="O84" s="12">
        <v>9</v>
      </c>
      <c r="P84" s="12">
        <v>13</v>
      </c>
      <c r="R84" s="16"/>
      <c r="S84" s="16"/>
    </row>
    <row r="85" spans="13:19" x14ac:dyDescent="0.25">
      <c r="M85">
        <v>80</v>
      </c>
      <c r="N85" s="12">
        <v>28</v>
      </c>
      <c r="O85" s="12">
        <v>14</v>
      </c>
      <c r="P85" s="12">
        <v>14</v>
      </c>
      <c r="R85" s="16"/>
      <c r="S85" s="16"/>
    </row>
    <row r="86" spans="13:19" x14ac:dyDescent="0.25">
      <c r="M86">
        <v>81</v>
      </c>
      <c r="N86" s="12">
        <v>7</v>
      </c>
      <c r="O86" s="12">
        <v>5</v>
      </c>
      <c r="P86" s="12">
        <v>2</v>
      </c>
      <c r="R86" s="16"/>
      <c r="S86" s="16"/>
    </row>
    <row r="87" spans="13:19" x14ac:dyDescent="0.25">
      <c r="M87">
        <v>82</v>
      </c>
      <c r="N87" s="12">
        <v>16</v>
      </c>
      <c r="O87" s="12">
        <v>10</v>
      </c>
      <c r="P87" s="12">
        <v>6</v>
      </c>
      <c r="R87" s="16"/>
      <c r="S87" s="16"/>
    </row>
    <row r="88" spans="13:19" x14ac:dyDescent="0.25">
      <c r="M88">
        <v>83</v>
      </c>
      <c r="N88" s="12">
        <v>8</v>
      </c>
      <c r="O88" s="12">
        <v>3</v>
      </c>
      <c r="P88" s="12">
        <v>5</v>
      </c>
      <c r="R88" s="16"/>
      <c r="S88" s="16"/>
    </row>
    <row r="89" spans="13:19" x14ac:dyDescent="0.25">
      <c r="M89">
        <v>84</v>
      </c>
      <c r="N89" s="12">
        <v>8</v>
      </c>
      <c r="O89" s="12">
        <v>3</v>
      </c>
      <c r="P89" s="12">
        <v>5</v>
      </c>
      <c r="R89" s="16"/>
      <c r="S89" s="16"/>
    </row>
    <row r="90" spans="13:19" x14ac:dyDescent="0.25">
      <c r="M90">
        <v>85</v>
      </c>
      <c r="N90" s="12">
        <v>8</v>
      </c>
      <c r="O90" s="12">
        <v>3</v>
      </c>
      <c r="P90" s="12">
        <v>5</v>
      </c>
      <c r="R90" s="16"/>
      <c r="S90" s="16"/>
    </row>
    <row r="91" spans="13:19" x14ac:dyDescent="0.25">
      <c r="M91">
        <v>86</v>
      </c>
      <c r="N91" s="12">
        <v>6</v>
      </c>
      <c r="O91" s="12">
        <v>3</v>
      </c>
      <c r="P91" s="12">
        <v>3</v>
      </c>
      <c r="R91" s="16"/>
      <c r="S91" s="16"/>
    </row>
    <row r="92" spans="13:19" x14ac:dyDescent="0.25">
      <c r="M92">
        <v>87</v>
      </c>
      <c r="N92" s="12">
        <v>4</v>
      </c>
      <c r="O92" s="12">
        <v>3</v>
      </c>
      <c r="P92" s="12">
        <v>1</v>
      </c>
      <c r="R92" s="16"/>
      <c r="S92" s="16"/>
    </row>
    <row r="93" spans="13:19" x14ac:dyDescent="0.25">
      <c r="M93">
        <v>88</v>
      </c>
      <c r="N93" s="12">
        <v>2</v>
      </c>
      <c r="O93" s="12">
        <v>1</v>
      </c>
      <c r="P93" s="12">
        <v>1</v>
      </c>
      <c r="R93" s="16"/>
      <c r="S93" s="16"/>
    </row>
    <row r="94" spans="13:19" x14ac:dyDescent="0.25">
      <c r="M94">
        <v>89</v>
      </c>
      <c r="N94" s="12">
        <v>4</v>
      </c>
      <c r="O94" s="12">
        <v>3</v>
      </c>
      <c r="P94" s="12">
        <v>1</v>
      </c>
      <c r="R94" s="16"/>
      <c r="S94" s="16"/>
    </row>
    <row r="95" spans="13:19" x14ac:dyDescent="0.25">
      <c r="M95">
        <v>90</v>
      </c>
      <c r="N95" s="12">
        <v>4</v>
      </c>
      <c r="O95" s="12">
        <v>1</v>
      </c>
      <c r="P95" s="12">
        <v>3</v>
      </c>
      <c r="R95" s="16"/>
      <c r="S95" s="16"/>
    </row>
    <row r="96" spans="13:19" x14ac:dyDescent="0.25">
      <c r="M96">
        <v>91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>
        <v>92</v>
      </c>
      <c r="N97" s="12">
        <v>5</v>
      </c>
      <c r="O97" s="12">
        <v>4</v>
      </c>
      <c r="P97" s="12">
        <v>1</v>
      </c>
      <c r="R97" s="16"/>
      <c r="S97" s="16"/>
    </row>
    <row r="98" spans="13:19" x14ac:dyDescent="0.25">
      <c r="M98">
        <v>93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94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95</v>
      </c>
      <c r="N100" s="12">
        <v>1</v>
      </c>
      <c r="O100" s="12">
        <v>0</v>
      </c>
      <c r="P100" s="12">
        <v>1</v>
      </c>
      <c r="R100" s="16"/>
      <c r="S100" s="16"/>
    </row>
    <row r="101" spans="13:19" x14ac:dyDescent="0.25">
      <c r="M101">
        <v>96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>
        <v>97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165</v>
      </c>
      <c r="N103">
        <v>19</v>
      </c>
      <c r="O103">
        <v>11</v>
      </c>
      <c r="P103">
        <v>8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opLeftCell="G16" workbookViewId="0">
      <selection activeCell="Q36" sqref="Q36"/>
    </sheetView>
  </sheetViews>
  <sheetFormatPr defaultRowHeight="13.2" x14ac:dyDescent="0.25"/>
  <sheetData>
    <row r="1" spans="1:24" x14ac:dyDescent="0.25">
      <c r="A1" t="s">
        <v>274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8.4436941932198124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299</v>
      </c>
      <c r="I2" s="1"/>
      <c r="J2" s="1"/>
      <c r="K2" s="1"/>
      <c r="M2" t="s">
        <v>70</v>
      </c>
      <c r="N2" s="12" t="s">
        <v>1</v>
      </c>
      <c r="O2" s="12" t="s">
        <v>300</v>
      </c>
      <c r="P2" s="12" t="s">
        <v>301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300</v>
      </c>
      <c r="D3" t="s">
        <v>301</v>
      </c>
      <c r="E3" t="s">
        <v>1</v>
      </c>
      <c r="F3" t="s">
        <v>300</v>
      </c>
      <c r="G3" t="s">
        <v>301</v>
      </c>
      <c r="I3" s="1"/>
      <c r="J3" s="1"/>
      <c r="K3" s="1"/>
      <c r="M3" t="s">
        <v>36</v>
      </c>
      <c r="N3" s="12">
        <v>32687</v>
      </c>
      <c r="O3" s="12">
        <v>16799</v>
      </c>
      <c r="P3" s="12">
        <v>15888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32687</v>
      </c>
      <c r="C4">
        <v>16799</v>
      </c>
      <c r="D4">
        <v>15888</v>
      </c>
      <c r="E4">
        <v>19112</v>
      </c>
      <c r="F4">
        <v>10112</v>
      </c>
      <c r="G4">
        <v>9000</v>
      </c>
      <c r="I4" s="1"/>
      <c r="J4" s="1"/>
      <c r="K4" s="1"/>
      <c r="M4" s="18" t="s">
        <v>164</v>
      </c>
      <c r="N4" s="12">
        <v>942</v>
      </c>
      <c r="O4" s="12">
        <v>505</v>
      </c>
      <c r="P4" s="12">
        <v>437</v>
      </c>
      <c r="R4" s="16"/>
      <c r="S4" s="16"/>
    </row>
    <row r="5" spans="1:24" x14ac:dyDescent="0.25">
      <c r="A5" t="s">
        <v>37</v>
      </c>
      <c r="B5">
        <v>6097</v>
      </c>
      <c r="C5">
        <v>3166</v>
      </c>
      <c r="D5">
        <v>2931</v>
      </c>
      <c r="E5">
        <v>4915</v>
      </c>
      <c r="F5">
        <v>2513</v>
      </c>
      <c r="G5">
        <v>2402</v>
      </c>
      <c r="I5" s="1"/>
      <c r="J5" s="1"/>
      <c r="K5" s="1"/>
      <c r="M5">
        <v>1</v>
      </c>
      <c r="N5" s="12">
        <v>1262</v>
      </c>
      <c r="O5" s="12">
        <v>643</v>
      </c>
      <c r="P5" s="12">
        <v>619</v>
      </c>
      <c r="R5" s="16">
        <f>N$24+N$34+N$44+N$54</f>
        <v>1200</v>
      </c>
      <c r="S5" s="16">
        <f xml:space="preserve"> N$34+N$44+N$54+N$64</f>
        <v>816</v>
      </c>
      <c r="T5">
        <v>1</v>
      </c>
      <c r="U5">
        <v>9</v>
      </c>
      <c r="V5">
        <f>R5*T5+S5*U5</f>
        <v>8544</v>
      </c>
      <c r="W5" s="19">
        <f>(V5/V$15)*100</f>
        <v>7.0184085364351017</v>
      </c>
      <c r="X5" s="20">
        <f>ABS(W5-10)</f>
        <v>2.9815914635648983</v>
      </c>
    </row>
    <row r="6" spans="1:24" x14ac:dyDescent="0.25">
      <c r="A6" t="s">
        <v>302</v>
      </c>
      <c r="B6">
        <v>6193</v>
      </c>
      <c r="C6">
        <v>3252</v>
      </c>
      <c r="D6">
        <v>2941</v>
      </c>
      <c r="E6">
        <v>4762</v>
      </c>
      <c r="F6">
        <v>2477</v>
      </c>
      <c r="G6">
        <v>2285</v>
      </c>
      <c r="I6" s="1"/>
      <c r="J6" s="1"/>
      <c r="K6" s="1"/>
      <c r="M6">
        <v>2</v>
      </c>
      <c r="N6" s="12">
        <v>1330</v>
      </c>
      <c r="O6" s="12">
        <v>661</v>
      </c>
      <c r="P6" s="12">
        <v>669</v>
      </c>
      <c r="R6" s="16">
        <f>N$25+N$35+N$45+N$55</f>
        <v>1168</v>
      </c>
      <c r="S6" s="16">
        <f xml:space="preserve"> N$35+N$45+N$55+N$65</f>
        <v>781</v>
      </c>
      <c r="T6">
        <v>2</v>
      </c>
      <c r="U6">
        <v>8</v>
      </c>
      <c r="V6">
        <f t="shared" ref="V6:V14" si="0">R6*T6+S6*U6</f>
        <v>8584</v>
      </c>
      <c r="W6" s="19">
        <f t="shared" ref="W6:W14" si="1">(V6/V$15)*100</f>
        <v>7.0512662543023072</v>
      </c>
      <c r="X6" s="20">
        <f t="shared" ref="X6:X14" si="2">ABS(W6-10)</f>
        <v>2.9487337456976928</v>
      </c>
    </row>
    <row r="7" spans="1:24" x14ac:dyDescent="0.25">
      <c r="A7" t="s">
        <v>303</v>
      </c>
      <c r="B7">
        <v>4755</v>
      </c>
      <c r="C7">
        <v>2438</v>
      </c>
      <c r="D7">
        <v>2317</v>
      </c>
      <c r="E7">
        <v>3895</v>
      </c>
      <c r="F7">
        <v>1976</v>
      </c>
      <c r="G7">
        <v>1919</v>
      </c>
      <c r="H7" s="2"/>
      <c r="I7" s="1"/>
      <c r="J7" s="1"/>
      <c r="K7" s="1"/>
      <c r="M7">
        <v>3</v>
      </c>
      <c r="N7" s="12">
        <v>1264</v>
      </c>
      <c r="O7" s="12">
        <v>679</v>
      </c>
      <c r="P7" s="12">
        <v>585</v>
      </c>
      <c r="R7" s="16">
        <f>N$26+N$36+N$46+N$56</f>
        <v>1148</v>
      </c>
      <c r="S7" s="16">
        <f xml:space="preserve"> N$36+N$46+N$56+N$66</f>
        <v>810</v>
      </c>
      <c r="T7">
        <v>3</v>
      </c>
      <c r="U7">
        <v>7</v>
      </c>
      <c r="V7">
        <f t="shared" si="0"/>
        <v>9114</v>
      </c>
      <c r="W7" s="19">
        <f t="shared" si="1"/>
        <v>7.4866310160427805</v>
      </c>
      <c r="X7" s="20">
        <f t="shared" si="2"/>
        <v>2.5133689839572195</v>
      </c>
    </row>
    <row r="8" spans="1:24" x14ac:dyDescent="0.25">
      <c r="A8" s="3" t="s">
        <v>304</v>
      </c>
      <c r="B8" s="3">
        <v>3120</v>
      </c>
      <c r="C8" s="3">
        <v>1598</v>
      </c>
      <c r="D8" s="3">
        <v>1522</v>
      </c>
      <c r="E8" s="4">
        <v>2807</v>
      </c>
      <c r="F8" s="4">
        <v>1530</v>
      </c>
      <c r="G8" s="4">
        <v>1277</v>
      </c>
      <c r="H8" s="5"/>
      <c r="I8" s="6">
        <f t="shared" ref="I8:K15" si="3">E8/B8*100</f>
        <v>89.967948717948715</v>
      </c>
      <c r="J8" s="6">
        <f t="shared" si="3"/>
        <v>95.744680851063833</v>
      </c>
      <c r="K8" s="6">
        <f t="shared" si="3"/>
        <v>83.90275952693824</v>
      </c>
      <c r="M8">
        <v>4</v>
      </c>
      <c r="N8" s="12">
        <v>1299</v>
      </c>
      <c r="O8" s="12">
        <v>678</v>
      </c>
      <c r="P8" s="12">
        <v>621</v>
      </c>
      <c r="R8" s="16">
        <f>N$17+N$27+N$37+N$47</f>
        <v>1757</v>
      </c>
      <c r="S8" s="16">
        <f xml:space="preserve"> N$27+ N$37+N$47+N$57</f>
        <v>1143</v>
      </c>
      <c r="T8">
        <v>4</v>
      </c>
      <c r="U8">
        <v>6</v>
      </c>
      <c r="V8">
        <f t="shared" si="0"/>
        <v>13886</v>
      </c>
      <c r="W8" s="19">
        <f t="shared" si="1"/>
        <v>11.406556757600402</v>
      </c>
      <c r="X8" s="20">
        <f t="shared" si="2"/>
        <v>1.4065567576004021</v>
      </c>
    </row>
    <row r="9" spans="1:24" x14ac:dyDescent="0.25">
      <c r="A9" s="3" t="s">
        <v>305</v>
      </c>
      <c r="B9" s="3">
        <v>2417</v>
      </c>
      <c r="C9" s="3">
        <v>1195</v>
      </c>
      <c r="D9" s="3">
        <v>1222</v>
      </c>
      <c r="E9" s="4">
        <v>1298</v>
      </c>
      <c r="F9" s="4">
        <v>778</v>
      </c>
      <c r="G9" s="4">
        <v>520</v>
      </c>
      <c r="H9" s="5"/>
      <c r="I9" s="6">
        <f t="shared" si="3"/>
        <v>53.702937525858509</v>
      </c>
      <c r="J9" s="6">
        <f t="shared" si="3"/>
        <v>65.104602510460253</v>
      </c>
      <c r="K9" s="6">
        <f t="shared" si="3"/>
        <v>42.553191489361701</v>
      </c>
      <c r="M9">
        <v>5</v>
      </c>
      <c r="N9" s="12">
        <v>1332</v>
      </c>
      <c r="O9" s="12">
        <v>669</v>
      </c>
      <c r="P9" s="12">
        <v>663</v>
      </c>
      <c r="R9" s="16">
        <f>N$18+N$28+N$38+N$48</f>
        <v>1560</v>
      </c>
      <c r="S9" s="16">
        <f xml:space="preserve"> N$28+N$38+N$48+N$58</f>
        <v>1041</v>
      </c>
      <c r="T9">
        <v>5</v>
      </c>
      <c r="U9">
        <v>5</v>
      </c>
      <c r="V9">
        <f t="shared" si="0"/>
        <v>13005</v>
      </c>
      <c r="W9" s="19">
        <f t="shared" si="1"/>
        <v>10.682865521575199</v>
      </c>
      <c r="X9" s="20">
        <f t="shared" si="2"/>
        <v>0.68286552157519864</v>
      </c>
    </row>
    <row r="10" spans="1:24" x14ac:dyDescent="0.25">
      <c r="A10" s="3" t="s">
        <v>306</v>
      </c>
      <c r="B10" s="3">
        <v>2180</v>
      </c>
      <c r="C10" s="3">
        <v>1106</v>
      </c>
      <c r="D10" s="3">
        <v>1074</v>
      </c>
      <c r="E10" s="4">
        <v>605</v>
      </c>
      <c r="F10" s="4">
        <v>371</v>
      </c>
      <c r="G10" s="4">
        <v>234</v>
      </c>
      <c r="H10" s="5"/>
      <c r="I10" s="6">
        <f t="shared" si="3"/>
        <v>27.75229357798165</v>
      </c>
      <c r="J10" s="6">
        <f t="shared" si="3"/>
        <v>33.544303797468359</v>
      </c>
      <c r="K10" s="6">
        <f t="shared" si="3"/>
        <v>21.787709497206702</v>
      </c>
      <c r="M10">
        <v>6</v>
      </c>
      <c r="N10" s="12">
        <v>1215</v>
      </c>
      <c r="O10" s="12">
        <v>629</v>
      </c>
      <c r="P10" s="12">
        <v>586</v>
      </c>
      <c r="R10" s="16">
        <f>N$19+N$29+N$39+N$49</f>
        <v>1631</v>
      </c>
      <c r="S10" s="16">
        <f xml:space="preserve"> N$29+N$39+N$49+N$59</f>
        <v>1121</v>
      </c>
      <c r="T10">
        <v>6</v>
      </c>
      <c r="U10">
        <v>4</v>
      </c>
      <c r="V10">
        <f t="shared" si="0"/>
        <v>14270</v>
      </c>
      <c r="W10" s="19">
        <f t="shared" si="1"/>
        <v>11.721990849125575</v>
      </c>
      <c r="X10" s="20">
        <f t="shared" si="2"/>
        <v>1.7219908491255751</v>
      </c>
    </row>
    <row r="11" spans="1:24" x14ac:dyDescent="0.25">
      <c r="A11" s="3" t="s">
        <v>307</v>
      </c>
      <c r="B11" s="3">
        <v>1768</v>
      </c>
      <c r="C11" s="3">
        <v>911</v>
      </c>
      <c r="D11" s="3">
        <v>857</v>
      </c>
      <c r="E11" s="4">
        <v>263</v>
      </c>
      <c r="F11" s="4">
        <v>165</v>
      </c>
      <c r="G11" s="4">
        <v>98</v>
      </c>
      <c r="H11" s="5"/>
      <c r="I11" s="6">
        <f t="shared" si="3"/>
        <v>14.875565610859729</v>
      </c>
      <c r="J11" s="6">
        <f t="shared" si="3"/>
        <v>18.111964873765093</v>
      </c>
      <c r="K11" s="6">
        <f t="shared" si="3"/>
        <v>11.435239206534423</v>
      </c>
      <c r="M11">
        <v>7</v>
      </c>
      <c r="N11" s="12">
        <v>1242</v>
      </c>
      <c r="O11" s="12">
        <v>677</v>
      </c>
      <c r="P11" s="12">
        <v>565</v>
      </c>
      <c r="R11" s="16">
        <f>N$20+N$30+N$40+N$50</f>
        <v>1547</v>
      </c>
      <c r="S11" s="16">
        <f xml:space="preserve"> N$30+N$40+N$50+N$60</f>
        <v>1022</v>
      </c>
      <c r="T11">
        <v>7</v>
      </c>
      <c r="U11">
        <v>3</v>
      </c>
      <c r="V11">
        <f t="shared" si="0"/>
        <v>13895</v>
      </c>
      <c r="W11" s="19">
        <f t="shared" si="1"/>
        <v>11.413949744120522</v>
      </c>
      <c r="X11" s="20">
        <f t="shared" si="2"/>
        <v>1.4139497441205222</v>
      </c>
    </row>
    <row r="12" spans="1:24" x14ac:dyDescent="0.25">
      <c r="A12" s="3" t="s">
        <v>308</v>
      </c>
      <c r="B12" s="3">
        <v>1329</v>
      </c>
      <c r="C12" s="3">
        <v>700</v>
      </c>
      <c r="D12" s="3">
        <v>629</v>
      </c>
      <c r="E12" s="4">
        <v>150</v>
      </c>
      <c r="F12" s="4">
        <v>73</v>
      </c>
      <c r="G12" s="4">
        <v>77</v>
      </c>
      <c r="H12" s="5"/>
      <c r="I12" s="6">
        <f t="shared" si="3"/>
        <v>11.286681715575622</v>
      </c>
      <c r="J12" s="6">
        <f t="shared" si="3"/>
        <v>10.428571428571429</v>
      </c>
      <c r="K12" s="6">
        <f t="shared" si="3"/>
        <v>12.241653418124006</v>
      </c>
      <c r="M12">
        <v>8</v>
      </c>
      <c r="N12" s="12">
        <v>1158</v>
      </c>
      <c r="O12" s="12">
        <v>608</v>
      </c>
      <c r="P12" s="12">
        <v>550</v>
      </c>
      <c r="R12" s="16">
        <f>N$21+N$31+N$41+N$51</f>
        <v>1443</v>
      </c>
      <c r="S12" s="16">
        <f xml:space="preserve"> N$31+N$41+N$51+N$61</f>
        <v>991</v>
      </c>
      <c r="T12">
        <v>8</v>
      </c>
      <c r="U12">
        <v>2</v>
      </c>
      <c r="V12">
        <f t="shared" si="0"/>
        <v>13526</v>
      </c>
      <c r="W12" s="19">
        <f t="shared" si="1"/>
        <v>11.11083729679555</v>
      </c>
      <c r="X12" s="20">
        <f t="shared" si="2"/>
        <v>1.11083729679555</v>
      </c>
    </row>
    <row r="13" spans="1:24" x14ac:dyDescent="0.25">
      <c r="A13" s="3" t="s">
        <v>309</v>
      </c>
      <c r="B13" s="3">
        <v>808</v>
      </c>
      <c r="C13" s="3">
        <v>402</v>
      </c>
      <c r="D13" s="3">
        <v>406</v>
      </c>
      <c r="E13" s="4">
        <v>64</v>
      </c>
      <c r="F13" s="4">
        <v>34</v>
      </c>
      <c r="G13" s="4">
        <v>30</v>
      </c>
      <c r="H13" s="5"/>
      <c r="I13" s="6">
        <f t="shared" si="3"/>
        <v>7.9207920792079207</v>
      </c>
      <c r="J13" s="6">
        <f t="shared" si="3"/>
        <v>8.4577114427860707</v>
      </c>
      <c r="K13" s="6">
        <f t="shared" si="3"/>
        <v>7.389162561576355</v>
      </c>
      <c r="M13">
        <v>9</v>
      </c>
      <c r="N13" s="12">
        <v>1246</v>
      </c>
      <c r="O13" s="12">
        <v>669</v>
      </c>
      <c r="P13" s="12">
        <v>577</v>
      </c>
      <c r="R13" s="16">
        <f>N$22+N$32+N$42+N$52</f>
        <v>1423</v>
      </c>
      <c r="S13" s="16">
        <f xml:space="preserve"> N$32+N$42+N$52+N$62</f>
        <v>976</v>
      </c>
      <c r="T13">
        <v>9</v>
      </c>
      <c r="U13">
        <v>1</v>
      </c>
      <c r="V13">
        <f t="shared" si="0"/>
        <v>13783</v>
      </c>
      <c r="W13" s="19">
        <f t="shared" si="1"/>
        <v>11.321948134092347</v>
      </c>
      <c r="X13" s="20">
        <f t="shared" si="2"/>
        <v>1.3219481340923469</v>
      </c>
    </row>
    <row r="14" spans="1:24" x14ac:dyDescent="0.25">
      <c r="A14" s="3" t="s">
        <v>310</v>
      </c>
      <c r="B14" s="3">
        <v>728</v>
      </c>
      <c r="C14" s="3">
        <v>365</v>
      </c>
      <c r="D14" s="3">
        <v>363</v>
      </c>
      <c r="E14" s="4">
        <v>46</v>
      </c>
      <c r="F14" s="4">
        <v>24</v>
      </c>
      <c r="G14" s="4">
        <v>22</v>
      </c>
      <c r="H14" s="5"/>
      <c r="I14" s="6">
        <f t="shared" si="3"/>
        <v>6.3186813186813184</v>
      </c>
      <c r="J14" s="6">
        <f t="shared" si="3"/>
        <v>6.5753424657534243</v>
      </c>
      <c r="K14" s="6">
        <f t="shared" si="3"/>
        <v>6.0606060606060606</v>
      </c>
      <c r="M14">
        <v>10</v>
      </c>
      <c r="N14" s="12">
        <v>1183</v>
      </c>
      <c r="O14" s="12">
        <v>615</v>
      </c>
      <c r="P14" s="12">
        <v>568</v>
      </c>
      <c r="R14" s="16">
        <f>N$23+N$33+N$43+N$53</f>
        <v>1313</v>
      </c>
      <c r="S14" s="16">
        <f xml:space="preserve"> N$33+N$43+N$53+N$63</f>
        <v>856</v>
      </c>
      <c r="T14">
        <v>10</v>
      </c>
      <c r="U14">
        <v>0</v>
      </c>
      <c r="V14">
        <f t="shared" si="0"/>
        <v>13130</v>
      </c>
      <c r="W14" s="19">
        <f t="shared" si="1"/>
        <v>10.785545889910217</v>
      </c>
      <c r="X14" s="20">
        <f t="shared" si="2"/>
        <v>0.78554588991021745</v>
      </c>
    </row>
    <row r="15" spans="1:24" x14ac:dyDescent="0.25">
      <c r="A15" s="3" t="s">
        <v>311</v>
      </c>
      <c r="B15" s="3">
        <v>707</v>
      </c>
      <c r="C15" s="3">
        <v>368</v>
      </c>
      <c r="D15" s="3">
        <v>339</v>
      </c>
      <c r="E15" s="4">
        <v>38</v>
      </c>
      <c r="F15" s="4">
        <v>18</v>
      </c>
      <c r="G15" s="4">
        <v>20</v>
      </c>
      <c r="H15" s="5"/>
      <c r="I15" s="6">
        <f t="shared" si="3"/>
        <v>5.3748231966053748</v>
      </c>
      <c r="J15" s="6">
        <f t="shared" si="3"/>
        <v>4.8913043478260869</v>
      </c>
      <c r="K15" s="6">
        <f t="shared" si="3"/>
        <v>5.8997050147492622</v>
      </c>
      <c r="M15">
        <v>11</v>
      </c>
      <c r="N15" s="12">
        <v>1125</v>
      </c>
      <c r="O15" s="12">
        <v>554</v>
      </c>
      <c r="P15" s="12">
        <v>571</v>
      </c>
      <c r="R15" s="16"/>
      <c r="S15" s="16"/>
      <c r="V15">
        <f>SUM(V5:V14)</f>
        <v>121737</v>
      </c>
      <c r="W15">
        <f>SUM(W5:W14)</f>
        <v>100</v>
      </c>
      <c r="X15" s="20">
        <f>SUM(X5:X14)</f>
        <v>16.887388386439625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1059.1245027305672</v>
      </c>
      <c r="J16" s="6">
        <f>SUM(J8:J14)*5</f>
        <v>1189.8358868493424</v>
      </c>
      <c r="K16" s="6">
        <f>SUM(K8:K14)*5</f>
        <v>926.85160880173726</v>
      </c>
      <c r="M16">
        <v>12</v>
      </c>
      <c r="N16" s="12">
        <v>1019</v>
      </c>
      <c r="O16" s="12">
        <v>532</v>
      </c>
      <c r="P16" s="12">
        <v>487</v>
      </c>
      <c r="R16" s="16"/>
      <c r="S16" s="16"/>
      <c r="X16" s="20">
        <f>X$15/2</f>
        <v>8.4436941932198124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756</v>
      </c>
      <c r="O17" s="12">
        <v>384</v>
      </c>
      <c r="P17" s="12">
        <v>372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2559.1245027305672</v>
      </c>
      <c r="J18" s="6">
        <f>J16+1500</f>
        <v>2689.8358868493424</v>
      </c>
      <c r="K18" s="6">
        <f>K16+1500</f>
        <v>2426.8516088017373</v>
      </c>
      <c r="M18">
        <v>14</v>
      </c>
      <c r="N18" s="12">
        <v>672</v>
      </c>
      <c r="O18" s="12">
        <v>353</v>
      </c>
      <c r="P18" s="12">
        <v>319</v>
      </c>
      <c r="Q18" s="3" t="s">
        <v>161</v>
      </c>
      <c r="R18" s="15">
        <f>X33</f>
        <v>8.9111146959186982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695</v>
      </c>
      <c r="O19" s="12">
        <v>362</v>
      </c>
      <c r="P19" s="12">
        <v>333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6.3186813186813184</v>
      </c>
      <c r="J20" s="6">
        <f t="shared" si="4"/>
        <v>6.5753424657534243</v>
      </c>
      <c r="K20" s="6">
        <f t="shared" si="4"/>
        <v>6.0606060606060606</v>
      </c>
      <c r="M20">
        <v>16</v>
      </c>
      <c r="N20" s="12">
        <v>664</v>
      </c>
      <c r="O20" s="12">
        <v>335</v>
      </c>
      <c r="P20" s="12">
        <v>329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5.3748231966053748</v>
      </c>
      <c r="J21" s="6">
        <f t="shared" si="4"/>
        <v>4.8913043478260869</v>
      </c>
      <c r="K21" s="6">
        <f t="shared" si="4"/>
        <v>5.8997050147492622</v>
      </c>
      <c r="M21">
        <v>17</v>
      </c>
      <c r="N21" s="12">
        <v>585</v>
      </c>
      <c r="O21" s="12">
        <v>282</v>
      </c>
      <c r="P21" s="12">
        <v>303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5.8467522576433471</v>
      </c>
      <c r="J22" s="8">
        <f>(J20+J21)/2</f>
        <v>5.733323406789756</v>
      </c>
      <c r="K22" s="8">
        <f>(K20+K21)/2</f>
        <v>5.9801555376776614</v>
      </c>
      <c r="M22">
        <v>18</v>
      </c>
      <c r="N22" s="12">
        <v>594</v>
      </c>
      <c r="O22" s="12">
        <v>328</v>
      </c>
      <c r="P22" s="12">
        <v>266</v>
      </c>
      <c r="R22" s="16">
        <f>O$24+O$34+O$44+O$54</f>
        <v>607</v>
      </c>
      <c r="S22" s="16">
        <f xml:space="preserve"> O$34+O$44+O$54+O$64</f>
        <v>419</v>
      </c>
      <c r="T22">
        <v>1</v>
      </c>
      <c r="U22">
        <v>9</v>
      </c>
      <c r="V22">
        <f>R22*T22+S22*U22</f>
        <v>4378</v>
      </c>
      <c r="W22" s="19">
        <f>(V22/V$32)*100</f>
        <v>7.0624294241006611</v>
      </c>
      <c r="X22" s="20">
        <f>ABS(W22-10)</f>
        <v>2.9375705758993389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582</v>
      </c>
      <c r="O23" s="12">
        <v>291</v>
      </c>
      <c r="P23" s="12">
        <v>291</v>
      </c>
      <c r="R23" s="16">
        <f>O$25+O$35+O$45+O$55</f>
        <v>551</v>
      </c>
      <c r="S23" s="16">
        <f xml:space="preserve"> O$35+O$45+O$55+O$65</f>
        <v>360</v>
      </c>
      <c r="T23">
        <v>2</v>
      </c>
      <c r="U23">
        <v>8</v>
      </c>
      <c r="V23">
        <f t="shared" ref="V23:V31" si="5">R23*T23+S23*U23</f>
        <v>3982</v>
      </c>
      <c r="W23" s="19">
        <f t="shared" ref="W23:W31" si="6">(V23/V$32)*100</f>
        <v>6.4236167123729633</v>
      </c>
      <c r="X23" s="20">
        <f t="shared" ref="X23:X31" si="7">ABS(W23-10)</f>
        <v>3.5763832876270367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292.33761288216738</v>
      </c>
      <c r="J24" s="8">
        <f>J22*50</f>
        <v>286.66617033948779</v>
      </c>
      <c r="K24" s="8">
        <f>K22*50</f>
        <v>299.00777688388308</v>
      </c>
      <c r="M24">
        <v>20</v>
      </c>
      <c r="N24" s="12">
        <v>501</v>
      </c>
      <c r="O24" s="12">
        <v>248</v>
      </c>
      <c r="P24" s="12">
        <v>253</v>
      </c>
      <c r="R24" s="16">
        <f>O$26+O$36+O$46+O$56</f>
        <v>598</v>
      </c>
      <c r="S24" s="16">
        <f xml:space="preserve"> O$36+O$46+O$56+O$66</f>
        <v>417</v>
      </c>
      <c r="T24">
        <v>3</v>
      </c>
      <c r="U24">
        <v>7</v>
      </c>
      <c r="V24">
        <f t="shared" si="5"/>
        <v>4713</v>
      </c>
      <c r="W24" s="19">
        <f t="shared" si="6"/>
        <v>7.6028391676076792</v>
      </c>
      <c r="X24" s="20">
        <f t="shared" si="7"/>
        <v>2.3971608323923208</v>
      </c>
    </row>
    <row r="25" spans="1:24" x14ac:dyDescent="0.25">
      <c r="I25" s="1"/>
      <c r="J25" s="1"/>
      <c r="K25" s="1"/>
      <c r="M25">
        <v>21</v>
      </c>
      <c r="N25" s="12">
        <v>483</v>
      </c>
      <c r="O25" s="12">
        <v>234</v>
      </c>
      <c r="P25" s="12">
        <v>249</v>
      </c>
      <c r="R25" s="16">
        <f>O$17+O$27+O$37+O$47</f>
        <v>891</v>
      </c>
      <c r="S25" s="16">
        <f xml:space="preserve"> O$27+ O$37+O$47+O$57</f>
        <v>592</v>
      </c>
      <c r="T25">
        <v>4</v>
      </c>
      <c r="U25">
        <v>6</v>
      </c>
      <c r="V25">
        <f t="shared" si="5"/>
        <v>7116</v>
      </c>
      <c r="W25" s="19">
        <f t="shared" si="6"/>
        <v>11.479270850137119</v>
      </c>
      <c r="X25" s="20">
        <f t="shared" si="7"/>
        <v>1.4792708501371195</v>
      </c>
    </row>
    <row r="26" spans="1:24" x14ac:dyDescent="0.25">
      <c r="H26" s="7" t="s">
        <v>30</v>
      </c>
      <c r="I26" s="1">
        <f>I18-I24</f>
        <v>2266.7868898483998</v>
      </c>
      <c r="J26" s="1">
        <f>J18-J24</f>
        <v>2403.1697165098544</v>
      </c>
      <c r="K26" s="1">
        <f>K18-K24</f>
        <v>2127.843831917854</v>
      </c>
      <c r="M26">
        <v>22</v>
      </c>
      <c r="N26" s="12">
        <v>473</v>
      </c>
      <c r="O26" s="12">
        <v>246</v>
      </c>
      <c r="P26" s="12">
        <v>227</v>
      </c>
      <c r="R26" s="16">
        <f>O$18+O$28+O$38+O$48</f>
        <v>806</v>
      </c>
      <c r="S26" s="16">
        <f xml:space="preserve"> O$28+O$38+O$48+O$58</f>
        <v>528</v>
      </c>
      <c r="T26">
        <v>5</v>
      </c>
      <c r="U26">
        <v>5</v>
      </c>
      <c r="V26">
        <f t="shared" si="5"/>
        <v>6670</v>
      </c>
      <c r="W26" s="19">
        <f t="shared" si="6"/>
        <v>10.759799967736731</v>
      </c>
      <c r="X26" s="20">
        <f t="shared" si="7"/>
        <v>0.75979996773673086</v>
      </c>
    </row>
    <row r="27" spans="1:24" x14ac:dyDescent="0.25">
      <c r="I27" s="1"/>
      <c r="J27" s="1"/>
      <c r="K27" s="1"/>
      <c r="M27">
        <v>23</v>
      </c>
      <c r="N27" s="12">
        <v>518</v>
      </c>
      <c r="O27" s="12">
        <v>254</v>
      </c>
      <c r="P27" s="12">
        <v>264</v>
      </c>
      <c r="R27" s="16">
        <f>O$19+O$29+O$39+O$49</f>
        <v>837</v>
      </c>
      <c r="S27" s="16">
        <f xml:space="preserve"> O$29+O$39+O$49+O$59</f>
        <v>565</v>
      </c>
      <c r="T27">
        <v>6</v>
      </c>
      <c r="U27">
        <v>4</v>
      </c>
      <c r="V27">
        <f t="shared" si="5"/>
        <v>7282</v>
      </c>
      <c r="W27" s="19">
        <f t="shared" si="6"/>
        <v>11.747055976770447</v>
      </c>
      <c r="X27" s="20">
        <f t="shared" si="7"/>
        <v>1.7470559767704472</v>
      </c>
    </row>
    <row r="28" spans="1:24" x14ac:dyDescent="0.25">
      <c r="H28" s="7" t="s">
        <v>31</v>
      </c>
      <c r="I28" s="1">
        <f>100-I22</f>
        <v>94.153247742356655</v>
      </c>
      <c r="J28" s="1">
        <f>100-J22</f>
        <v>94.266676593210249</v>
      </c>
      <c r="K28" s="1">
        <f>100-K22</f>
        <v>94.019844462322339</v>
      </c>
      <c r="M28">
        <v>24</v>
      </c>
      <c r="N28" s="12">
        <v>442</v>
      </c>
      <c r="O28" s="12">
        <v>213</v>
      </c>
      <c r="P28" s="12">
        <v>229</v>
      </c>
      <c r="R28" s="16">
        <f>O$20+O$30+O$40+O$50</f>
        <v>794</v>
      </c>
      <c r="S28" s="16">
        <f xml:space="preserve"> O$30+O$40+O$50+O$60</f>
        <v>525</v>
      </c>
      <c r="T28">
        <v>7</v>
      </c>
      <c r="U28">
        <v>3</v>
      </c>
      <c r="V28">
        <f t="shared" si="5"/>
        <v>7133</v>
      </c>
      <c r="W28" s="19">
        <f t="shared" si="6"/>
        <v>11.506694628165834</v>
      </c>
      <c r="X28" s="20">
        <f t="shared" si="7"/>
        <v>1.5066946281658335</v>
      </c>
    </row>
    <row r="29" spans="1:24" x14ac:dyDescent="0.25">
      <c r="I29" s="1"/>
      <c r="J29" s="1"/>
      <c r="K29" s="1"/>
      <c r="M29">
        <v>25</v>
      </c>
      <c r="N29" s="12">
        <v>445</v>
      </c>
      <c r="O29" s="12">
        <v>215</v>
      </c>
      <c r="P29" s="12">
        <v>230</v>
      </c>
      <c r="R29" s="16">
        <f>O$21+O$31+O$41+O$51</f>
        <v>725</v>
      </c>
      <c r="S29" s="16">
        <f xml:space="preserve"> O$31+O$41+O$51+O$61</f>
        <v>521</v>
      </c>
      <c r="T29">
        <v>8</v>
      </c>
      <c r="U29">
        <v>2</v>
      </c>
      <c r="V29">
        <f t="shared" si="5"/>
        <v>6842</v>
      </c>
      <c r="W29" s="19">
        <f t="shared" si="6"/>
        <v>11.037264074850782</v>
      </c>
      <c r="X29" s="20">
        <f t="shared" si="7"/>
        <v>1.037264074850782</v>
      </c>
    </row>
    <row r="30" spans="1:24" x14ac:dyDescent="0.25">
      <c r="C30" t="s">
        <v>32</v>
      </c>
      <c r="H30" s="9" t="s">
        <v>33</v>
      </c>
      <c r="I30" s="10">
        <f>I26/I28</f>
        <v>24.075503970413141</v>
      </c>
      <c r="J30" s="10">
        <f>J26/J28</f>
        <v>25.493311139845019</v>
      </c>
      <c r="K30" s="10">
        <f>K26/K28</f>
        <v>22.631858668629999</v>
      </c>
      <c r="M30">
        <v>26</v>
      </c>
      <c r="N30" s="12">
        <v>442</v>
      </c>
      <c r="O30" s="12">
        <v>230</v>
      </c>
      <c r="P30" s="12">
        <v>212</v>
      </c>
      <c r="R30" s="16">
        <f>O$22+O$32+O$42+O$52</f>
        <v>745</v>
      </c>
      <c r="S30" s="16">
        <f xml:space="preserve"> O$32+O$42+O$52+O$62</f>
        <v>489</v>
      </c>
      <c r="T30">
        <v>9</v>
      </c>
      <c r="U30">
        <v>1</v>
      </c>
      <c r="V30">
        <f t="shared" si="5"/>
        <v>7194</v>
      </c>
      <c r="W30" s="19">
        <f t="shared" si="6"/>
        <v>11.605097596386514</v>
      </c>
      <c r="X30" s="20">
        <f t="shared" si="7"/>
        <v>1.6050975963865142</v>
      </c>
    </row>
    <row r="31" spans="1:24" x14ac:dyDescent="0.25">
      <c r="M31">
        <v>27</v>
      </c>
      <c r="N31" s="12">
        <v>443</v>
      </c>
      <c r="O31" s="12">
        <v>224</v>
      </c>
      <c r="P31" s="12">
        <v>219</v>
      </c>
      <c r="R31" s="16">
        <f>O$23+O$33+O$43+O$53</f>
        <v>668</v>
      </c>
      <c r="S31" s="16">
        <f xml:space="preserve"> O$33+O$43+O$53+O$63</f>
        <v>440</v>
      </c>
      <c r="T31">
        <v>10</v>
      </c>
      <c r="U31">
        <v>0</v>
      </c>
      <c r="V31">
        <f t="shared" si="5"/>
        <v>6680</v>
      </c>
      <c r="W31" s="19">
        <f t="shared" si="6"/>
        <v>10.775931601871269</v>
      </c>
      <c r="X31" s="20">
        <f t="shared" si="7"/>
        <v>0.77593160187126919</v>
      </c>
    </row>
    <row r="32" spans="1:24" x14ac:dyDescent="0.25">
      <c r="M32">
        <v>28</v>
      </c>
      <c r="N32" s="12">
        <v>412</v>
      </c>
      <c r="O32" s="12">
        <v>198</v>
      </c>
      <c r="P32" s="12">
        <v>214</v>
      </c>
      <c r="R32" s="16"/>
      <c r="S32" s="16"/>
      <c r="V32">
        <f>SUM(V22:V31)</f>
        <v>61990</v>
      </c>
      <c r="W32">
        <f>SUM(W22:W31)</f>
        <v>100</v>
      </c>
      <c r="X32" s="20">
        <f>SUM(X22:X31)</f>
        <v>17.822229391837396</v>
      </c>
    </row>
    <row r="33" spans="13:24" x14ac:dyDescent="0.25">
      <c r="M33">
        <v>29</v>
      </c>
      <c r="N33" s="12">
        <v>438</v>
      </c>
      <c r="O33" s="12">
        <v>239</v>
      </c>
      <c r="P33" s="12">
        <v>199</v>
      </c>
      <c r="R33" s="16"/>
      <c r="S33" s="16"/>
      <c r="X33" s="20">
        <f>X$32/2</f>
        <v>8.9111146959186982</v>
      </c>
    </row>
    <row r="34" spans="13:24" x14ac:dyDescent="0.25">
      <c r="M34">
        <v>30</v>
      </c>
      <c r="N34" s="12">
        <v>403</v>
      </c>
      <c r="O34" s="12">
        <v>207</v>
      </c>
      <c r="P34" s="12">
        <v>196</v>
      </c>
      <c r="R34" s="16"/>
      <c r="S34" s="16"/>
    </row>
    <row r="35" spans="13:24" x14ac:dyDescent="0.25">
      <c r="M35">
        <v>31</v>
      </c>
      <c r="N35" s="12">
        <v>374</v>
      </c>
      <c r="O35" s="12">
        <v>174</v>
      </c>
      <c r="P35" s="12">
        <v>200</v>
      </c>
      <c r="Q35" s="3" t="s">
        <v>162</v>
      </c>
      <c r="R35" s="15">
        <f>X50</f>
        <v>7.9587259611361238</v>
      </c>
      <c r="S35" s="16"/>
    </row>
    <row r="36" spans="13:24" x14ac:dyDescent="0.25">
      <c r="M36">
        <v>32</v>
      </c>
      <c r="N36" s="12">
        <v>368</v>
      </c>
      <c r="O36" s="12">
        <v>204</v>
      </c>
      <c r="P36" s="12">
        <v>164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326</v>
      </c>
      <c r="O37" s="12">
        <v>165</v>
      </c>
      <c r="P37" s="12">
        <v>161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297</v>
      </c>
      <c r="O38" s="12">
        <v>161</v>
      </c>
      <c r="P38" s="12">
        <v>136</v>
      </c>
      <c r="R38" s="16"/>
      <c r="S38" s="16"/>
    </row>
    <row r="39" spans="13:24" x14ac:dyDescent="0.25">
      <c r="M39">
        <v>35</v>
      </c>
      <c r="N39" s="12">
        <v>335</v>
      </c>
      <c r="O39" s="12">
        <v>186</v>
      </c>
      <c r="P39" s="12">
        <v>149</v>
      </c>
      <c r="R39" s="16">
        <f>P$24+P$34+P$44+P$54</f>
        <v>593</v>
      </c>
      <c r="S39" s="16">
        <f xml:space="preserve"> P$34+P$44+P$54+P$64</f>
        <v>397</v>
      </c>
      <c r="T39">
        <v>1</v>
      </c>
      <c r="U39">
        <v>9</v>
      </c>
      <c r="V39">
        <f>R39*T39+S39*U39</f>
        <v>4166</v>
      </c>
      <c r="W39" s="19">
        <f>(V39/V$49)*100</f>
        <v>6.9727350327213085</v>
      </c>
      <c r="X39" s="20">
        <f>ABS(W39-10)</f>
        <v>3.0272649672786915</v>
      </c>
    </row>
    <row r="40" spans="13:24" x14ac:dyDescent="0.25">
      <c r="M40">
        <v>36</v>
      </c>
      <c r="N40" s="12">
        <v>320</v>
      </c>
      <c r="O40" s="12">
        <v>162</v>
      </c>
      <c r="P40" s="12">
        <v>158</v>
      </c>
      <c r="R40" s="16">
        <f>P$25+P$35+P$45+P$55</f>
        <v>617</v>
      </c>
      <c r="S40" s="16">
        <f xml:space="preserve"> P$35+P$45+P$55+P$65</f>
        <v>421</v>
      </c>
      <c r="T40">
        <v>2</v>
      </c>
      <c r="U40">
        <v>8</v>
      </c>
      <c r="V40">
        <f t="shared" ref="V40:V48" si="8">R40*T40+S40*U40</f>
        <v>4602</v>
      </c>
      <c r="W40" s="19">
        <f t="shared" ref="W40:W48" si="9">(V40/V$49)*100</f>
        <v>7.7024787855457175</v>
      </c>
      <c r="X40" s="20">
        <f t="shared" ref="X40:X48" si="10">ABS(W40-10)</f>
        <v>2.2975212144542825</v>
      </c>
    </row>
    <row r="41" spans="13:24" x14ac:dyDescent="0.25">
      <c r="M41">
        <v>37</v>
      </c>
      <c r="N41" s="12">
        <v>268</v>
      </c>
      <c r="O41" s="12">
        <v>138</v>
      </c>
      <c r="P41" s="12">
        <v>130</v>
      </c>
      <c r="R41" s="16">
        <f>P$26+P$36+P$46+P$56</f>
        <v>550</v>
      </c>
      <c r="S41" s="16">
        <f xml:space="preserve"> P$36+P$46+P$56+P$66</f>
        <v>393</v>
      </c>
      <c r="T41">
        <v>3</v>
      </c>
      <c r="U41">
        <v>7</v>
      </c>
      <c r="V41">
        <f t="shared" si="8"/>
        <v>4401</v>
      </c>
      <c r="W41" s="19">
        <f t="shared" si="9"/>
        <v>7.3660602205968502</v>
      </c>
      <c r="X41" s="20">
        <f t="shared" si="10"/>
        <v>2.6339397794031498</v>
      </c>
    </row>
    <row r="42" spans="13:24" x14ac:dyDescent="0.25">
      <c r="M42">
        <v>38</v>
      </c>
      <c r="N42" s="12">
        <v>256</v>
      </c>
      <c r="O42" s="12">
        <v>144</v>
      </c>
      <c r="P42" s="12">
        <v>112</v>
      </c>
      <c r="R42" s="16">
        <f>P$17+P$27+P$37+P$47</f>
        <v>866</v>
      </c>
      <c r="S42" s="16">
        <f xml:space="preserve"> P$27+ P$37+P$47+P$57</f>
        <v>551</v>
      </c>
      <c r="T42">
        <v>4</v>
      </c>
      <c r="U42">
        <v>6</v>
      </c>
      <c r="V42">
        <f t="shared" si="8"/>
        <v>6770</v>
      </c>
      <c r="W42" s="19">
        <f t="shared" si="9"/>
        <v>11.331112859223056</v>
      </c>
      <c r="X42" s="20">
        <f t="shared" si="10"/>
        <v>1.3311128592230563</v>
      </c>
    </row>
    <row r="43" spans="13:24" x14ac:dyDescent="0.25">
      <c r="M43">
        <v>39</v>
      </c>
      <c r="N43" s="12">
        <v>150</v>
      </c>
      <c r="O43" s="12">
        <v>70</v>
      </c>
      <c r="P43" s="12">
        <v>80</v>
      </c>
      <c r="R43" s="16">
        <f>P$18+P$28+P$38+P$48</f>
        <v>754</v>
      </c>
      <c r="S43" s="16">
        <f xml:space="preserve"> P$28+P$38+P$48+P$58</f>
        <v>513</v>
      </c>
      <c r="T43">
        <v>5</v>
      </c>
      <c r="U43">
        <v>5</v>
      </c>
      <c r="V43">
        <f t="shared" si="8"/>
        <v>6335</v>
      </c>
      <c r="W43" s="19">
        <f t="shared" si="9"/>
        <v>10.603042830602373</v>
      </c>
      <c r="X43" s="20">
        <f t="shared" si="10"/>
        <v>0.60304283060237296</v>
      </c>
    </row>
    <row r="44" spans="13:24" x14ac:dyDescent="0.25">
      <c r="M44">
        <v>40</v>
      </c>
      <c r="N44" s="12">
        <v>139</v>
      </c>
      <c r="O44" s="12">
        <v>68</v>
      </c>
      <c r="P44" s="12">
        <v>71</v>
      </c>
      <c r="R44" s="16">
        <f>P$19+P$29+P$39+P$49</f>
        <v>794</v>
      </c>
      <c r="S44" s="16">
        <f xml:space="preserve"> P$29+P$39+P$49+P$59</f>
        <v>556</v>
      </c>
      <c r="T44">
        <v>6</v>
      </c>
      <c r="U44">
        <v>4</v>
      </c>
      <c r="V44">
        <f t="shared" si="8"/>
        <v>6988</v>
      </c>
      <c r="W44" s="19">
        <f t="shared" si="9"/>
        <v>11.695984735635262</v>
      </c>
      <c r="X44" s="20">
        <f t="shared" si="10"/>
        <v>1.6959847356352622</v>
      </c>
    </row>
    <row r="45" spans="13:24" x14ac:dyDescent="0.25">
      <c r="M45">
        <v>41</v>
      </c>
      <c r="N45" s="12">
        <v>174</v>
      </c>
      <c r="O45" s="12">
        <v>79</v>
      </c>
      <c r="P45" s="12">
        <v>95</v>
      </c>
      <c r="R45" s="16">
        <f>P$20+P$30+P$40+P$50</f>
        <v>753</v>
      </c>
      <c r="S45" s="16">
        <f xml:space="preserve"> P$30+P$40+P$50+P$60</f>
        <v>497</v>
      </c>
      <c r="T45">
        <v>7</v>
      </c>
      <c r="U45">
        <v>3</v>
      </c>
      <c r="V45">
        <f t="shared" si="8"/>
        <v>6762</v>
      </c>
      <c r="W45" s="19">
        <f t="shared" si="9"/>
        <v>11.317723065593253</v>
      </c>
      <c r="X45" s="20">
        <f t="shared" si="10"/>
        <v>1.3177230655932526</v>
      </c>
    </row>
    <row r="46" spans="13:24" x14ac:dyDescent="0.25">
      <c r="M46">
        <v>42</v>
      </c>
      <c r="N46" s="12">
        <v>189</v>
      </c>
      <c r="O46" s="12">
        <v>88</v>
      </c>
      <c r="P46" s="12">
        <v>101</v>
      </c>
      <c r="R46" s="16">
        <f>P$21+P$31+P$41+P$51</f>
        <v>718</v>
      </c>
      <c r="S46" s="16">
        <f xml:space="preserve"> P$31+P$41+P$51+P$61</f>
        <v>470</v>
      </c>
      <c r="T46">
        <v>8</v>
      </c>
      <c r="U46">
        <v>2</v>
      </c>
      <c r="V46">
        <f t="shared" si="8"/>
        <v>6684</v>
      </c>
      <c r="W46" s="19">
        <f t="shared" si="9"/>
        <v>11.187172577702647</v>
      </c>
      <c r="X46" s="20">
        <f t="shared" si="10"/>
        <v>1.1871725777026469</v>
      </c>
    </row>
    <row r="47" spans="13:24" x14ac:dyDescent="0.25">
      <c r="M47">
        <v>43</v>
      </c>
      <c r="N47" s="12">
        <v>157</v>
      </c>
      <c r="O47" s="12">
        <v>88</v>
      </c>
      <c r="P47" s="12">
        <v>69</v>
      </c>
      <c r="R47" s="16">
        <f>P$22+P$32+P$42+P$52</f>
        <v>678</v>
      </c>
      <c r="S47" s="16">
        <f xml:space="preserve"> P$32+P$42+P$52+P$62</f>
        <v>487</v>
      </c>
      <c r="T47">
        <v>9</v>
      </c>
      <c r="U47">
        <v>1</v>
      </c>
      <c r="V47">
        <f t="shared" si="8"/>
        <v>6589</v>
      </c>
      <c r="W47" s="19">
        <f t="shared" si="9"/>
        <v>11.028168778348704</v>
      </c>
      <c r="X47" s="20">
        <f t="shared" si="10"/>
        <v>1.0281687783487037</v>
      </c>
    </row>
    <row r="48" spans="13:24" x14ac:dyDescent="0.25">
      <c r="M48">
        <v>44</v>
      </c>
      <c r="N48" s="12">
        <v>149</v>
      </c>
      <c r="O48" s="12">
        <v>79</v>
      </c>
      <c r="P48" s="12">
        <v>70</v>
      </c>
      <c r="R48" s="16">
        <f>P$23+P$33+P$43+P$53</f>
        <v>645</v>
      </c>
      <c r="S48" s="16">
        <f xml:space="preserve"> P$33+P$43+P$53+P$63</f>
        <v>416</v>
      </c>
      <c r="T48">
        <v>10</v>
      </c>
      <c r="U48">
        <v>0</v>
      </c>
      <c r="V48">
        <f t="shared" si="8"/>
        <v>6450</v>
      </c>
      <c r="W48" s="19">
        <f t="shared" si="9"/>
        <v>10.79552111403083</v>
      </c>
      <c r="X48" s="20">
        <f t="shared" si="10"/>
        <v>0.79552111403083003</v>
      </c>
    </row>
    <row r="49" spans="13:24" x14ac:dyDescent="0.25">
      <c r="M49">
        <v>45</v>
      </c>
      <c r="N49" s="12">
        <v>156</v>
      </c>
      <c r="O49" s="12">
        <v>74</v>
      </c>
      <c r="P49" s="12">
        <v>82</v>
      </c>
      <c r="R49" s="16"/>
      <c r="S49" s="16"/>
      <c r="V49">
        <f>SUM(V39:V48)</f>
        <v>59747</v>
      </c>
      <c r="W49">
        <f>SUM(W39:W48)</f>
        <v>100.00000000000001</v>
      </c>
      <c r="X49" s="20">
        <f>SUM(X39:X48)</f>
        <v>15.917451922272248</v>
      </c>
    </row>
    <row r="50" spans="13:24" x14ac:dyDescent="0.25">
      <c r="M50">
        <v>46</v>
      </c>
      <c r="N50" s="12">
        <v>121</v>
      </c>
      <c r="O50" s="12">
        <v>67</v>
      </c>
      <c r="P50" s="12">
        <v>54</v>
      </c>
      <c r="R50" s="16"/>
      <c r="S50" s="16"/>
      <c r="X50" s="20">
        <f>X$49/2</f>
        <v>7.9587259611361238</v>
      </c>
    </row>
    <row r="51" spans="13:24" x14ac:dyDescent="0.25">
      <c r="M51">
        <v>47</v>
      </c>
      <c r="N51" s="12">
        <v>147</v>
      </c>
      <c r="O51" s="12">
        <v>81</v>
      </c>
      <c r="P51" s="12">
        <v>66</v>
      </c>
      <c r="R51" s="16"/>
      <c r="S51" s="16"/>
    </row>
    <row r="52" spans="13:24" x14ac:dyDescent="0.25">
      <c r="M52">
        <v>48</v>
      </c>
      <c r="N52" s="12">
        <v>161</v>
      </c>
      <c r="O52" s="12">
        <v>75</v>
      </c>
      <c r="P52" s="12">
        <v>86</v>
      </c>
      <c r="R52" s="16"/>
      <c r="S52" s="16"/>
    </row>
    <row r="53" spans="13:24" x14ac:dyDescent="0.25">
      <c r="M53">
        <v>49</v>
      </c>
      <c r="N53" s="12">
        <v>143</v>
      </c>
      <c r="O53" s="12">
        <v>68</v>
      </c>
      <c r="P53" s="12">
        <v>75</v>
      </c>
      <c r="R53" s="16"/>
      <c r="S53" s="16"/>
    </row>
    <row r="54" spans="13:24" x14ac:dyDescent="0.25">
      <c r="M54">
        <v>50</v>
      </c>
      <c r="N54" s="12">
        <v>157</v>
      </c>
      <c r="O54" s="12">
        <v>84</v>
      </c>
      <c r="P54" s="12">
        <v>73</v>
      </c>
      <c r="R54" s="16"/>
      <c r="S54" s="16"/>
    </row>
    <row r="55" spans="13:24" x14ac:dyDescent="0.25">
      <c r="M55">
        <v>51</v>
      </c>
      <c r="N55" s="12">
        <v>137</v>
      </c>
      <c r="O55" s="12">
        <v>64</v>
      </c>
      <c r="P55" s="12">
        <v>73</v>
      </c>
      <c r="R55" s="16"/>
      <c r="S55" s="16"/>
    </row>
    <row r="56" spans="13:24" x14ac:dyDescent="0.25">
      <c r="M56">
        <v>52</v>
      </c>
      <c r="N56" s="12">
        <v>118</v>
      </c>
      <c r="O56" s="12">
        <v>60</v>
      </c>
      <c r="P56" s="12">
        <v>58</v>
      </c>
      <c r="R56" s="16"/>
      <c r="S56" s="16"/>
    </row>
    <row r="57" spans="13:24" x14ac:dyDescent="0.25">
      <c r="M57">
        <v>53</v>
      </c>
      <c r="N57" s="12">
        <v>142</v>
      </c>
      <c r="O57" s="12">
        <v>85</v>
      </c>
      <c r="P57" s="12">
        <v>57</v>
      </c>
      <c r="R57" s="16"/>
      <c r="S57" s="16"/>
    </row>
    <row r="58" spans="13:24" x14ac:dyDescent="0.25">
      <c r="M58">
        <v>54</v>
      </c>
      <c r="N58" s="12">
        <v>153</v>
      </c>
      <c r="O58" s="12">
        <v>75</v>
      </c>
      <c r="P58" s="12">
        <v>78</v>
      </c>
      <c r="R58" s="16"/>
      <c r="S58" s="16"/>
    </row>
    <row r="59" spans="13:24" x14ac:dyDescent="0.25">
      <c r="M59">
        <v>55</v>
      </c>
      <c r="N59" s="12">
        <v>185</v>
      </c>
      <c r="O59" s="12">
        <v>90</v>
      </c>
      <c r="P59" s="12">
        <v>95</v>
      </c>
      <c r="R59" s="16"/>
      <c r="S59" s="16"/>
    </row>
    <row r="60" spans="13:24" x14ac:dyDescent="0.25">
      <c r="M60">
        <v>56</v>
      </c>
      <c r="N60" s="12">
        <v>139</v>
      </c>
      <c r="O60" s="12">
        <v>66</v>
      </c>
      <c r="P60" s="12">
        <v>73</v>
      </c>
      <c r="R60" s="16"/>
      <c r="S60" s="16"/>
    </row>
    <row r="61" spans="13:24" x14ac:dyDescent="0.25">
      <c r="M61">
        <v>57</v>
      </c>
      <c r="N61" s="12">
        <v>133</v>
      </c>
      <c r="O61" s="12">
        <v>78</v>
      </c>
      <c r="P61" s="12">
        <v>55</v>
      </c>
      <c r="R61" s="16"/>
      <c r="S61" s="16"/>
    </row>
    <row r="62" spans="13:24" x14ac:dyDescent="0.25">
      <c r="M62">
        <v>58</v>
      </c>
      <c r="N62" s="12">
        <v>147</v>
      </c>
      <c r="O62" s="12">
        <v>72</v>
      </c>
      <c r="P62" s="12">
        <v>75</v>
      </c>
      <c r="R62" s="16"/>
      <c r="S62" s="16"/>
    </row>
    <row r="63" spans="13:24" x14ac:dyDescent="0.25">
      <c r="M63">
        <v>59</v>
      </c>
      <c r="N63" s="12">
        <v>125</v>
      </c>
      <c r="O63" s="12">
        <v>63</v>
      </c>
      <c r="P63" s="12">
        <v>62</v>
      </c>
      <c r="R63" s="16"/>
      <c r="S63" s="16"/>
    </row>
    <row r="64" spans="13:24" x14ac:dyDescent="0.25">
      <c r="M64">
        <v>60</v>
      </c>
      <c r="N64" s="12">
        <v>117</v>
      </c>
      <c r="O64" s="12">
        <v>60</v>
      </c>
      <c r="P64" s="12">
        <v>57</v>
      </c>
      <c r="R64" s="16"/>
      <c r="S64" s="16"/>
    </row>
    <row r="65" spans="13:19" x14ac:dyDescent="0.25">
      <c r="M65">
        <v>61</v>
      </c>
      <c r="N65" s="12">
        <v>96</v>
      </c>
      <c r="O65" s="12">
        <v>43</v>
      </c>
      <c r="P65" s="12">
        <v>53</v>
      </c>
      <c r="R65" s="16"/>
      <c r="S65" s="16"/>
    </row>
    <row r="66" spans="13:19" x14ac:dyDescent="0.25">
      <c r="M66">
        <v>62</v>
      </c>
      <c r="N66" s="12">
        <v>135</v>
      </c>
      <c r="O66" s="12">
        <v>65</v>
      </c>
      <c r="P66" s="12">
        <v>70</v>
      </c>
      <c r="R66" s="16"/>
      <c r="S66" s="16"/>
    </row>
    <row r="67" spans="13:19" x14ac:dyDescent="0.25">
      <c r="M67">
        <v>63</v>
      </c>
      <c r="N67" s="12">
        <v>116</v>
      </c>
      <c r="O67" s="12">
        <v>51</v>
      </c>
      <c r="P67" s="12">
        <v>65</v>
      </c>
      <c r="R67" s="16"/>
      <c r="S67" s="16"/>
    </row>
    <row r="68" spans="13:19" x14ac:dyDescent="0.25">
      <c r="M68">
        <v>64</v>
      </c>
      <c r="N68" s="12">
        <v>104</v>
      </c>
      <c r="O68" s="12">
        <v>54</v>
      </c>
      <c r="P68" s="12">
        <v>50</v>
      </c>
      <c r="R68" s="16"/>
      <c r="S68" s="16"/>
    </row>
    <row r="69" spans="13:19" x14ac:dyDescent="0.25">
      <c r="M69">
        <v>65</v>
      </c>
      <c r="N69" s="12">
        <v>143</v>
      </c>
      <c r="O69" s="12">
        <v>82</v>
      </c>
      <c r="P69" s="12">
        <v>61</v>
      </c>
      <c r="R69" s="16"/>
      <c r="S69" s="16"/>
    </row>
    <row r="70" spans="13:19" x14ac:dyDescent="0.25">
      <c r="M70">
        <v>66</v>
      </c>
      <c r="N70" s="12">
        <v>98</v>
      </c>
      <c r="O70" s="12">
        <v>48</v>
      </c>
      <c r="P70" s="12">
        <v>50</v>
      </c>
      <c r="R70" s="16"/>
      <c r="S70" s="16"/>
    </row>
    <row r="71" spans="13:19" x14ac:dyDescent="0.25">
      <c r="M71">
        <v>67</v>
      </c>
      <c r="N71" s="12">
        <v>73</v>
      </c>
      <c r="O71" s="12">
        <v>35</v>
      </c>
      <c r="P71" s="12">
        <v>38</v>
      </c>
      <c r="R71" s="16"/>
      <c r="S71" s="16"/>
    </row>
    <row r="72" spans="13:19" x14ac:dyDescent="0.25">
      <c r="M72">
        <v>68</v>
      </c>
      <c r="N72" s="12">
        <v>89</v>
      </c>
      <c r="O72" s="12">
        <v>42</v>
      </c>
      <c r="P72" s="12">
        <v>47</v>
      </c>
      <c r="R72" s="16"/>
      <c r="S72" s="16"/>
    </row>
    <row r="73" spans="13:19" x14ac:dyDescent="0.25">
      <c r="M73">
        <v>69</v>
      </c>
      <c r="N73" s="12">
        <v>76</v>
      </c>
      <c r="O73" s="12">
        <v>46</v>
      </c>
      <c r="P73" s="12">
        <v>30</v>
      </c>
      <c r="R73" s="16"/>
      <c r="S73" s="16"/>
    </row>
    <row r="74" spans="13:19" x14ac:dyDescent="0.25">
      <c r="M74" s="18">
        <v>70</v>
      </c>
      <c r="N74" s="12">
        <v>72</v>
      </c>
      <c r="O74" s="12">
        <v>40</v>
      </c>
      <c r="P74" s="12">
        <v>32</v>
      </c>
      <c r="R74" s="16"/>
      <c r="S74" s="16"/>
    </row>
    <row r="75" spans="13:19" x14ac:dyDescent="0.25">
      <c r="M75">
        <v>71</v>
      </c>
      <c r="N75" s="12">
        <v>51</v>
      </c>
      <c r="O75" s="12">
        <v>29</v>
      </c>
      <c r="P75" s="12">
        <v>22</v>
      </c>
      <c r="R75" s="16"/>
      <c r="S75" s="16"/>
    </row>
    <row r="76" spans="13:19" x14ac:dyDescent="0.25">
      <c r="M76">
        <v>72</v>
      </c>
      <c r="N76" s="12">
        <v>48</v>
      </c>
      <c r="O76" s="12">
        <v>30</v>
      </c>
      <c r="P76" s="12">
        <v>18</v>
      </c>
      <c r="R76" s="16"/>
      <c r="S76" s="16"/>
    </row>
    <row r="77" spans="13:19" x14ac:dyDescent="0.25">
      <c r="M77">
        <v>73</v>
      </c>
      <c r="N77" s="12">
        <v>39</v>
      </c>
      <c r="O77" s="12">
        <v>17</v>
      </c>
      <c r="P77" s="12">
        <v>22</v>
      </c>
      <c r="R77" s="16"/>
      <c r="S77" s="16"/>
    </row>
    <row r="78" spans="13:19" x14ac:dyDescent="0.25">
      <c r="M78">
        <v>74</v>
      </c>
      <c r="N78" s="12">
        <v>44</v>
      </c>
      <c r="O78" s="12">
        <v>21</v>
      </c>
      <c r="P78" s="12">
        <v>23</v>
      </c>
      <c r="R78" s="16"/>
      <c r="S78" s="16"/>
    </row>
    <row r="79" spans="13:19" x14ac:dyDescent="0.25">
      <c r="M79">
        <v>75</v>
      </c>
      <c r="N79" s="12">
        <v>41</v>
      </c>
      <c r="O79" s="12">
        <v>12</v>
      </c>
      <c r="P79" s="12">
        <v>29</v>
      </c>
      <c r="R79" s="16"/>
      <c r="S79" s="16"/>
    </row>
    <row r="80" spans="13:19" x14ac:dyDescent="0.25">
      <c r="M80">
        <v>76</v>
      </c>
      <c r="N80" s="12">
        <v>30</v>
      </c>
      <c r="O80" s="12">
        <v>12</v>
      </c>
      <c r="P80" s="12">
        <v>18</v>
      </c>
      <c r="R80" s="16"/>
      <c r="S80" s="16"/>
    </row>
    <row r="81" spans="13:19" x14ac:dyDescent="0.25">
      <c r="M81">
        <v>77</v>
      </c>
      <c r="N81" s="12">
        <v>26</v>
      </c>
      <c r="O81" s="12">
        <v>14</v>
      </c>
      <c r="P81" s="12">
        <v>12</v>
      </c>
      <c r="R81" s="16"/>
      <c r="S81" s="16"/>
    </row>
    <row r="82" spans="13:19" x14ac:dyDescent="0.25">
      <c r="M82">
        <v>78</v>
      </c>
      <c r="N82" s="12">
        <v>18</v>
      </c>
      <c r="O82" s="12">
        <v>11</v>
      </c>
      <c r="P82" s="12">
        <v>7</v>
      </c>
      <c r="R82" s="16"/>
      <c r="S82" s="16"/>
    </row>
    <row r="83" spans="13:19" x14ac:dyDescent="0.25">
      <c r="M83">
        <v>79</v>
      </c>
      <c r="N83" s="12">
        <v>17</v>
      </c>
      <c r="O83" s="12">
        <v>6</v>
      </c>
      <c r="P83" s="12">
        <v>11</v>
      </c>
      <c r="R83" s="16"/>
      <c r="S83" s="16"/>
    </row>
    <row r="84" spans="13:19" x14ac:dyDescent="0.25">
      <c r="M84">
        <v>80</v>
      </c>
      <c r="N84" s="12">
        <v>30</v>
      </c>
      <c r="O84" s="12">
        <v>14</v>
      </c>
      <c r="P84" s="12">
        <v>16</v>
      </c>
      <c r="R84" s="16"/>
      <c r="S84" s="16"/>
    </row>
    <row r="85" spans="13:19" x14ac:dyDescent="0.25">
      <c r="M85">
        <v>81</v>
      </c>
      <c r="N85" s="12">
        <v>18</v>
      </c>
      <c r="O85" s="12">
        <v>8</v>
      </c>
      <c r="P85" s="12">
        <v>10</v>
      </c>
      <c r="R85" s="16"/>
      <c r="S85" s="16"/>
    </row>
    <row r="86" spans="13:19" x14ac:dyDescent="0.25">
      <c r="M86">
        <v>82</v>
      </c>
      <c r="N86" s="12">
        <v>28</v>
      </c>
      <c r="O86" s="12">
        <v>11</v>
      </c>
      <c r="P86" s="12">
        <v>17</v>
      </c>
      <c r="R86" s="16"/>
      <c r="S86" s="16"/>
    </row>
    <row r="87" spans="13:19" x14ac:dyDescent="0.25">
      <c r="M87">
        <v>83</v>
      </c>
      <c r="N87" s="12">
        <v>19</v>
      </c>
      <c r="O87" s="12">
        <v>9</v>
      </c>
      <c r="P87" s="12">
        <v>10</v>
      </c>
      <c r="R87" s="16"/>
      <c r="S87" s="16"/>
    </row>
    <row r="88" spans="13:19" x14ac:dyDescent="0.25">
      <c r="M88">
        <v>84</v>
      </c>
      <c r="N88" s="12">
        <v>15</v>
      </c>
      <c r="O88" s="12">
        <v>7</v>
      </c>
      <c r="P88" s="12">
        <v>8</v>
      </c>
      <c r="R88" s="16"/>
      <c r="S88" s="16"/>
    </row>
    <row r="89" spans="13:19" x14ac:dyDescent="0.25">
      <c r="M89">
        <v>85</v>
      </c>
      <c r="N89" s="12">
        <v>11</v>
      </c>
      <c r="O89" s="12">
        <v>7</v>
      </c>
      <c r="P89" s="12">
        <v>4</v>
      </c>
      <c r="R89" s="16"/>
      <c r="S89" s="16"/>
    </row>
    <row r="90" spans="13:19" x14ac:dyDescent="0.25">
      <c r="M90">
        <v>86</v>
      </c>
      <c r="N90" s="12">
        <v>11</v>
      </c>
      <c r="O90" s="12">
        <v>6</v>
      </c>
      <c r="P90" s="12">
        <v>5</v>
      </c>
      <c r="R90" s="16"/>
      <c r="S90" s="16"/>
    </row>
    <row r="91" spans="13:19" x14ac:dyDescent="0.25">
      <c r="M91">
        <v>87</v>
      </c>
      <c r="N91" s="12">
        <v>9</v>
      </c>
      <c r="O91" s="12">
        <v>4</v>
      </c>
      <c r="P91" s="12">
        <v>5</v>
      </c>
      <c r="R91" s="16"/>
      <c r="S91" s="16"/>
    </row>
    <row r="92" spans="13:19" x14ac:dyDescent="0.25">
      <c r="M92">
        <v>88</v>
      </c>
      <c r="N92" s="12">
        <v>4</v>
      </c>
      <c r="O92" s="12">
        <v>3</v>
      </c>
      <c r="P92" s="12">
        <v>1</v>
      </c>
      <c r="R92" s="16"/>
      <c r="S92" s="16"/>
    </row>
    <row r="93" spans="13:19" x14ac:dyDescent="0.25">
      <c r="M93">
        <v>89</v>
      </c>
      <c r="N93" s="12">
        <v>2</v>
      </c>
      <c r="O93" s="12">
        <v>1</v>
      </c>
      <c r="P93" s="12">
        <v>1</v>
      </c>
      <c r="R93" s="16"/>
      <c r="S93" s="16"/>
    </row>
    <row r="94" spans="13:19" x14ac:dyDescent="0.25">
      <c r="M94">
        <v>90</v>
      </c>
      <c r="N94" s="12">
        <v>1</v>
      </c>
      <c r="O94" s="12">
        <v>0</v>
      </c>
      <c r="P94" s="12">
        <v>1</v>
      </c>
      <c r="R94" s="16"/>
      <c r="S94" s="16"/>
    </row>
    <row r="95" spans="13:19" x14ac:dyDescent="0.25">
      <c r="M95">
        <v>91</v>
      </c>
      <c r="N95" s="12">
        <v>2</v>
      </c>
      <c r="O95" s="12">
        <v>0</v>
      </c>
      <c r="P95" s="12">
        <v>2</v>
      </c>
      <c r="R95" s="16"/>
      <c r="S95" s="16"/>
    </row>
    <row r="96" spans="13:19" x14ac:dyDescent="0.25">
      <c r="M96">
        <v>92</v>
      </c>
      <c r="N96" s="12">
        <v>1</v>
      </c>
      <c r="O96" s="12">
        <v>0</v>
      </c>
      <c r="P96" s="12">
        <v>1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3</v>
      </c>
      <c r="O98" s="12">
        <v>2</v>
      </c>
      <c r="P98" s="12">
        <v>1</v>
      </c>
      <c r="R98" s="16"/>
      <c r="S98" s="16"/>
    </row>
    <row r="99" spans="13:19" x14ac:dyDescent="0.25">
      <c r="M99">
        <v>95</v>
      </c>
      <c r="N99" s="12">
        <v>1</v>
      </c>
      <c r="O99" s="12">
        <v>0</v>
      </c>
      <c r="P99" s="12">
        <v>1</v>
      </c>
      <c r="R99" s="16"/>
      <c r="S99" s="16"/>
    </row>
    <row r="100" spans="13:19" x14ac:dyDescent="0.25">
      <c r="M100">
        <v>96</v>
      </c>
      <c r="N100" s="12">
        <v>3</v>
      </c>
      <c r="O100" s="12">
        <v>2</v>
      </c>
      <c r="P100" s="12">
        <v>1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1</v>
      </c>
      <c r="O102" s="12">
        <v>1</v>
      </c>
      <c r="P102" s="12">
        <v>0</v>
      </c>
      <c r="R102" s="16"/>
      <c r="S102" s="16"/>
    </row>
    <row r="103" spans="13:19" x14ac:dyDescent="0.25">
      <c r="M103" t="s">
        <v>57</v>
      </c>
      <c r="N103">
        <v>264</v>
      </c>
      <c r="O103">
        <v>136</v>
      </c>
      <c r="P103">
        <v>128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topLeftCell="N1" workbookViewId="0">
      <selection activeCell="B21" sqref="B21"/>
    </sheetView>
  </sheetViews>
  <sheetFormatPr defaultRowHeight="13.2" x14ac:dyDescent="0.25"/>
  <sheetData>
    <row r="1" spans="1:24" x14ac:dyDescent="0.25">
      <c r="A1" t="s">
        <v>319</v>
      </c>
      <c r="I1" s="1"/>
      <c r="J1" s="1"/>
      <c r="K1" s="1"/>
      <c r="M1" t="s">
        <v>322</v>
      </c>
      <c r="N1" s="12"/>
      <c r="O1" s="12"/>
      <c r="P1" s="12"/>
      <c r="Q1" s="14" t="s">
        <v>1</v>
      </c>
      <c r="R1" s="15">
        <f>X16</f>
        <v>8.3369562562587021</v>
      </c>
      <c r="S1" s="21" t="s">
        <v>125</v>
      </c>
      <c r="T1" s="22"/>
      <c r="U1" s="22"/>
    </row>
    <row r="2" spans="1:24" x14ac:dyDescent="0.25">
      <c r="A2" t="s">
        <v>320</v>
      </c>
      <c r="B2" t="s">
        <v>1</v>
      </c>
      <c r="E2" t="s">
        <v>313</v>
      </c>
      <c r="I2" s="1"/>
      <c r="J2" s="1"/>
      <c r="K2" s="1"/>
      <c r="M2" t="s">
        <v>323</v>
      </c>
      <c r="N2" s="12" t="s">
        <v>326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259</v>
      </c>
      <c r="D3" t="s">
        <v>260</v>
      </c>
      <c r="E3" t="s">
        <v>1</v>
      </c>
      <c r="F3" t="s">
        <v>259</v>
      </c>
      <c r="G3" t="s">
        <v>260</v>
      </c>
      <c r="I3" s="1"/>
      <c r="J3" s="1"/>
      <c r="K3" s="1"/>
      <c r="N3" s="12" t="s">
        <v>1</v>
      </c>
      <c r="O3" s="12" t="s">
        <v>259</v>
      </c>
      <c r="P3" s="12" t="s">
        <v>260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326</v>
      </c>
      <c r="I4" s="1"/>
      <c r="J4" s="1"/>
      <c r="K4" s="1"/>
      <c r="M4" s="18" t="s">
        <v>36</v>
      </c>
      <c r="N4" s="12">
        <v>33692</v>
      </c>
      <c r="O4" s="12">
        <v>17253</v>
      </c>
      <c r="P4" s="12">
        <v>16439</v>
      </c>
      <c r="R4" s="16"/>
      <c r="S4" s="16"/>
    </row>
    <row r="5" spans="1:24" x14ac:dyDescent="0.25">
      <c r="A5" t="s">
        <v>36</v>
      </c>
      <c r="B5">
        <v>33692</v>
      </c>
      <c r="C5">
        <v>17253</v>
      </c>
      <c r="D5">
        <v>16439</v>
      </c>
      <c r="E5">
        <v>21295</v>
      </c>
      <c r="F5">
        <v>11219</v>
      </c>
      <c r="G5">
        <v>10076</v>
      </c>
      <c r="I5" s="1"/>
      <c r="J5" s="1"/>
      <c r="K5" s="1"/>
      <c r="M5">
        <v>0</v>
      </c>
      <c r="N5" s="12">
        <v>1033</v>
      </c>
      <c r="O5" s="12">
        <v>549</v>
      </c>
      <c r="P5" s="12">
        <v>484</v>
      </c>
      <c r="R5" s="16">
        <f>N$24+N$34+N$44+N$54</f>
        <v>1652</v>
      </c>
      <c r="S5" s="16">
        <f xml:space="preserve"> N$34+N$44+N$54+N$64</f>
        <v>1049</v>
      </c>
      <c r="T5">
        <v>1</v>
      </c>
      <c r="U5">
        <v>9</v>
      </c>
      <c r="V5">
        <f>R5*T5+S5*U5</f>
        <v>11093</v>
      </c>
      <c r="W5" s="19">
        <f>(V5/V$15)*100</f>
        <v>6.7734411254671123</v>
      </c>
      <c r="X5" s="20">
        <f>ABS(W5-10)</f>
        <v>3.2265588745328877</v>
      </c>
    </row>
    <row r="6" spans="1:24" x14ac:dyDescent="0.25">
      <c r="A6" t="s">
        <v>321</v>
      </c>
      <c r="B6">
        <v>5016</v>
      </c>
      <c r="C6">
        <v>2588</v>
      </c>
      <c r="D6">
        <v>2428</v>
      </c>
      <c r="E6">
        <v>5016</v>
      </c>
      <c r="F6">
        <v>2588</v>
      </c>
      <c r="G6">
        <v>2428</v>
      </c>
      <c r="I6" s="1"/>
      <c r="J6" s="1"/>
      <c r="K6" s="1"/>
      <c r="M6">
        <v>1</v>
      </c>
      <c r="N6" s="12">
        <v>1006</v>
      </c>
      <c r="O6" s="12">
        <v>533</v>
      </c>
      <c r="P6" s="12">
        <v>473</v>
      </c>
      <c r="R6" s="16">
        <f>N$25+N$35+N$45+N$55</f>
        <v>1722</v>
      </c>
      <c r="S6" s="16">
        <f xml:space="preserve"> N$35+N$45+N$55+N$65</f>
        <v>1144</v>
      </c>
      <c r="T6">
        <v>2</v>
      </c>
      <c r="U6">
        <v>8</v>
      </c>
      <c r="V6">
        <f t="shared" ref="V6:V14" si="0">R6*T6+S6*U6</f>
        <v>12596</v>
      </c>
      <c r="W6" s="19">
        <f t="shared" ref="W6:W14" si="1">(V6/V$15)*100</f>
        <v>7.6911804215616826</v>
      </c>
      <c r="X6" s="20">
        <f t="shared" ref="X6:X14" si="2">ABS(W6-10)</f>
        <v>2.3088195784383174</v>
      </c>
    </row>
    <row r="7" spans="1:24" x14ac:dyDescent="0.25">
      <c r="A7" t="s">
        <v>261</v>
      </c>
      <c r="B7">
        <v>4695</v>
      </c>
      <c r="C7">
        <v>2471</v>
      </c>
      <c r="D7">
        <v>2224</v>
      </c>
      <c r="E7">
        <v>4695</v>
      </c>
      <c r="F7">
        <v>2471</v>
      </c>
      <c r="G7">
        <v>2224</v>
      </c>
      <c r="H7" s="2"/>
      <c r="I7" s="1"/>
      <c r="J7" s="1"/>
      <c r="K7" s="1"/>
      <c r="M7">
        <v>2</v>
      </c>
      <c r="N7" s="12">
        <v>1026</v>
      </c>
      <c r="O7" s="12">
        <v>508</v>
      </c>
      <c r="P7" s="12">
        <v>518</v>
      </c>
      <c r="R7" s="16">
        <f>N$26+N$36+N$46+N$56</f>
        <v>1517</v>
      </c>
      <c r="S7" s="16">
        <f xml:space="preserve"> N$36+N$46+N$56+N$66</f>
        <v>1034</v>
      </c>
      <c r="T7">
        <v>3</v>
      </c>
      <c r="U7">
        <v>7</v>
      </c>
      <c r="V7">
        <f t="shared" si="0"/>
        <v>11789</v>
      </c>
      <c r="W7" s="19">
        <f t="shared" si="1"/>
        <v>7.1984221967125031</v>
      </c>
      <c r="X7" s="20">
        <f t="shared" si="2"/>
        <v>2.8015778032874969</v>
      </c>
    </row>
    <row r="8" spans="1:24" x14ac:dyDescent="0.25">
      <c r="A8" s="3" t="s">
        <v>104</v>
      </c>
      <c r="B8" s="3">
        <v>4481</v>
      </c>
      <c r="C8" s="3">
        <v>2240</v>
      </c>
      <c r="D8" s="3">
        <v>2241</v>
      </c>
      <c r="E8" s="4">
        <v>4481</v>
      </c>
      <c r="F8" s="4">
        <v>2240</v>
      </c>
      <c r="G8" s="4">
        <v>2241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943</v>
      </c>
      <c r="O8" s="12">
        <v>483</v>
      </c>
      <c r="P8" s="12">
        <v>460</v>
      </c>
      <c r="R8" s="16">
        <f>N$17+N$27+N$37+N$47</f>
        <v>2243</v>
      </c>
      <c r="S8" s="16">
        <f xml:space="preserve"> N$27+ N$37+N$47+N$57</f>
        <v>1518</v>
      </c>
      <c r="T8">
        <v>4</v>
      </c>
      <c r="U8">
        <v>6</v>
      </c>
      <c r="V8">
        <f t="shared" si="0"/>
        <v>18080</v>
      </c>
      <c r="W8" s="19">
        <f t="shared" si="1"/>
        <v>11.039738172581394</v>
      </c>
      <c r="X8" s="20">
        <f t="shared" si="2"/>
        <v>1.0397381725813943</v>
      </c>
    </row>
    <row r="9" spans="1:24" x14ac:dyDescent="0.25">
      <c r="A9" s="3" t="s">
        <v>105</v>
      </c>
      <c r="B9" s="3">
        <v>4156</v>
      </c>
      <c r="C9" s="3">
        <v>2208</v>
      </c>
      <c r="D9" s="3">
        <v>1948</v>
      </c>
      <c r="E9" s="4">
        <v>3786</v>
      </c>
      <c r="F9" s="4">
        <v>2084</v>
      </c>
      <c r="G9" s="4">
        <v>1702</v>
      </c>
      <c r="H9" s="5"/>
      <c r="I9" s="6">
        <f t="shared" si="3"/>
        <v>91.097208854667954</v>
      </c>
      <c r="J9" s="6">
        <f t="shared" si="3"/>
        <v>94.384057971014485</v>
      </c>
      <c r="K9" s="6">
        <f t="shared" si="3"/>
        <v>87.371663244353186</v>
      </c>
      <c r="M9">
        <v>4</v>
      </c>
      <c r="N9" s="12">
        <v>1008</v>
      </c>
      <c r="O9" s="12">
        <v>515</v>
      </c>
      <c r="P9" s="12">
        <v>493</v>
      </c>
      <c r="R9" s="16">
        <f>N$18+N$28+N$38+N$48</f>
        <v>2036</v>
      </c>
      <c r="S9" s="16">
        <f xml:space="preserve"> N$28+N$38+N$48+N$58</f>
        <v>1300</v>
      </c>
      <c r="T9">
        <v>5</v>
      </c>
      <c r="U9">
        <v>5</v>
      </c>
      <c r="V9">
        <f t="shared" si="0"/>
        <v>16680</v>
      </c>
      <c r="W9" s="19">
        <f t="shared" si="1"/>
        <v>10.184891190191243</v>
      </c>
      <c r="X9" s="20">
        <f t="shared" si="2"/>
        <v>0.18489119019124267</v>
      </c>
    </row>
    <row r="10" spans="1:24" x14ac:dyDescent="0.25">
      <c r="A10" s="3" t="s">
        <v>106</v>
      </c>
      <c r="B10" s="3">
        <v>2905</v>
      </c>
      <c r="C10" s="3">
        <v>1434</v>
      </c>
      <c r="D10" s="3">
        <v>1471</v>
      </c>
      <c r="E10" s="4">
        <v>1663</v>
      </c>
      <c r="F10" s="4">
        <v>946</v>
      </c>
      <c r="G10" s="4">
        <v>717</v>
      </c>
      <c r="H10" s="5"/>
      <c r="I10" s="6">
        <f t="shared" si="3"/>
        <v>57.246127366609286</v>
      </c>
      <c r="J10" s="6">
        <f t="shared" si="3"/>
        <v>65.969316596931662</v>
      </c>
      <c r="K10" s="6">
        <f t="shared" si="3"/>
        <v>48.74235214140041</v>
      </c>
      <c r="M10">
        <v>5</v>
      </c>
      <c r="N10" s="12">
        <v>1002</v>
      </c>
      <c r="O10" s="12">
        <v>506</v>
      </c>
      <c r="P10" s="12">
        <v>496</v>
      </c>
      <c r="R10" s="16">
        <f>N$19+N$29+N$39+N$49</f>
        <v>2213</v>
      </c>
      <c r="S10" s="16">
        <f xml:space="preserve"> N$29+N$39+N$49+N$59</f>
        <v>1412</v>
      </c>
      <c r="T10">
        <v>6</v>
      </c>
      <c r="U10">
        <v>4</v>
      </c>
      <c r="V10">
        <f t="shared" si="0"/>
        <v>18926</v>
      </c>
      <c r="W10" s="19">
        <f t="shared" si="1"/>
        <v>11.556309991940013</v>
      </c>
      <c r="X10" s="20">
        <f t="shared" si="2"/>
        <v>1.5563099919400134</v>
      </c>
    </row>
    <row r="11" spans="1:24" x14ac:dyDescent="0.25">
      <c r="A11" s="3" t="s">
        <v>107</v>
      </c>
      <c r="B11" s="3">
        <v>2307</v>
      </c>
      <c r="C11" s="3">
        <v>1122</v>
      </c>
      <c r="D11" s="3">
        <v>1185</v>
      </c>
      <c r="E11" s="4">
        <v>682</v>
      </c>
      <c r="F11" s="4">
        <v>372</v>
      </c>
      <c r="G11" s="4">
        <v>310</v>
      </c>
      <c r="H11" s="5"/>
      <c r="I11" s="6">
        <f t="shared" si="3"/>
        <v>29.562201993931513</v>
      </c>
      <c r="J11" s="6">
        <f t="shared" si="3"/>
        <v>33.155080213903744</v>
      </c>
      <c r="K11" s="6">
        <f t="shared" si="3"/>
        <v>26.160337552742618</v>
      </c>
      <c r="M11">
        <v>6</v>
      </c>
      <c r="N11" s="12">
        <v>927</v>
      </c>
      <c r="O11" s="12">
        <v>487</v>
      </c>
      <c r="P11" s="12">
        <v>440</v>
      </c>
      <c r="R11" s="16">
        <f>N$20+N$30+N$40+N$50</f>
        <v>2048</v>
      </c>
      <c r="S11" s="16">
        <f xml:space="preserve"> N$30+N$40+N$50+N$60</f>
        <v>1360</v>
      </c>
      <c r="T11">
        <v>7</v>
      </c>
      <c r="U11">
        <v>3</v>
      </c>
      <c r="V11">
        <f t="shared" si="0"/>
        <v>18416</v>
      </c>
      <c r="W11" s="19">
        <f t="shared" si="1"/>
        <v>11.24490144835503</v>
      </c>
      <c r="X11" s="20">
        <f t="shared" si="2"/>
        <v>1.24490144835503</v>
      </c>
    </row>
    <row r="12" spans="1:24" x14ac:dyDescent="0.25">
      <c r="A12" s="3" t="s">
        <v>108</v>
      </c>
      <c r="B12" s="3">
        <v>2176</v>
      </c>
      <c r="C12" s="3">
        <v>1089</v>
      </c>
      <c r="D12" s="3">
        <v>1087</v>
      </c>
      <c r="E12" s="4">
        <v>355</v>
      </c>
      <c r="F12" s="4">
        <v>202</v>
      </c>
      <c r="G12" s="4">
        <v>153</v>
      </c>
      <c r="H12" s="5"/>
      <c r="I12" s="6">
        <f t="shared" si="3"/>
        <v>16.31433823529412</v>
      </c>
      <c r="J12" s="6">
        <f t="shared" si="3"/>
        <v>18.54912764003673</v>
      </c>
      <c r="K12" s="6">
        <f t="shared" si="3"/>
        <v>14.075436982520701</v>
      </c>
      <c r="M12">
        <v>7</v>
      </c>
      <c r="N12" s="12">
        <v>891</v>
      </c>
      <c r="O12" s="12">
        <v>477</v>
      </c>
      <c r="P12" s="12">
        <v>414</v>
      </c>
      <c r="R12" s="16">
        <f>N$21+N$31+N$41+N$51</f>
        <v>1940</v>
      </c>
      <c r="S12" s="16">
        <f xml:space="preserve"> N$31+N$41+N$51+N$61</f>
        <v>1235</v>
      </c>
      <c r="T12">
        <v>8</v>
      </c>
      <c r="U12">
        <v>2</v>
      </c>
      <c r="V12">
        <f t="shared" si="0"/>
        <v>17990</v>
      </c>
      <c r="W12" s="19">
        <f t="shared" si="1"/>
        <v>10.984783723713456</v>
      </c>
      <c r="X12" s="20">
        <f t="shared" si="2"/>
        <v>0.98478372371345557</v>
      </c>
    </row>
    <row r="13" spans="1:24" x14ac:dyDescent="0.25">
      <c r="A13" s="3" t="s">
        <v>109</v>
      </c>
      <c r="B13" s="3">
        <v>1986</v>
      </c>
      <c r="C13" s="3">
        <v>1017</v>
      </c>
      <c r="D13" s="3">
        <v>969</v>
      </c>
      <c r="E13" s="4">
        <v>211</v>
      </c>
      <c r="F13" s="4">
        <v>124</v>
      </c>
      <c r="G13" s="4">
        <v>87</v>
      </c>
      <c r="H13" s="5"/>
      <c r="I13" s="6">
        <f t="shared" si="3"/>
        <v>10.624370594159114</v>
      </c>
      <c r="J13" s="6">
        <f t="shared" si="3"/>
        <v>12.192723697148477</v>
      </c>
      <c r="K13" s="6">
        <f t="shared" si="3"/>
        <v>8.9783281733746119</v>
      </c>
      <c r="M13">
        <v>8</v>
      </c>
      <c r="N13" s="12">
        <v>958</v>
      </c>
      <c r="O13" s="12">
        <v>500</v>
      </c>
      <c r="P13" s="12">
        <v>458</v>
      </c>
      <c r="R13" s="16">
        <f>N$22+N$32+N$42+N$52</f>
        <v>1916</v>
      </c>
      <c r="S13" s="16">
        <f xml:space="preserve"> N$32+N$42+N$52+N$62</f>
        <v>1218</v>
      </c>
      <c r="T13">
        <v>9</v>
      </c>
      <c r="U13">
        <v>1</v>
      </c>
      <c r="V13">
        <f t="shared" si="0"/>
        <v>18462</v>
      </c>
      <c r="W13" s="19">
        <f t="shared" si="1"/>
        <v>11.272989277776421</v>
      </c>
      <c r="X13" s="20">
        <f t="shared" si="2"/>
        <v>1.2729892777764213</v>
      </c>
    </row>
    <row r="14" spans="1:24" x14ac:dyDescent="0.25">
      <c r="A14" s="3" t="s">
        <v>110</v>
      </c>
      <c r="B14" s="3">
        <v>1622</v>
      </c>
      <c r="C14" s="3">
        <v>875</v>
      </c>
      <c r="D14" s="3">
        <v>747</v>
      </c>
      <c r="E14" s="4">
        <v>108</v>
      </c>
      <c r="F14" s="4">
        <v>56</v>
      </c>
      <c r="G14" s="4">
        <v>52</v>
      </c>
      <c r="H14" s="5"/>
      <c r="I14" s="6">
        <f t="shared" si="3"/>
        <v>6.6584463625154129</v>
      </c>
      <c r="J14" s="6">
        <f t="shared" si="3"/>
        <v>6.4</v>
      </c>
      <c r="K14" s="6">
        <f t="shared" si="3"/>
        <v>6.9611780455153953</v>
      </c>
      <c r="M14">
        <v>9</v>
      </c>
      <c r="N14" s="12">
        <v>917</v>
      </c>
      <c r="O14" s="12">
        <v>501</v>
      </c>
      <c r="P14" s="12">
        <v>416</v>
      </c>
      <c r="R14" s="16">
        <f>N$23+N$33+N$43+N$53</f>
        <v>1974</v>
      </c>
      <c r="S14" s="16">
        <f xml:space="preserve"> N$33+N$43+N$53+N$63</f>
        <v>1160</v>
      </c>
      <c r="T14">
        <v>10</v>
      </c>
      <c r="U14">
        <v>0</v>
      </c>
      <c r="V14">
        <f t="shared" si="0"/>
        <v>19740</v>
      </c>
      <c r="W14" s="19">
        <f t="shared" si="1"/>
        <v>12.053342451701146</v>
      </c>
      <c r="X14" s="20">
        <f t="shared" si="2"/>
        <v>2.0533424517011465</v>
      </c>
    </row>
    <row r="15" spans="1:24" x14ac:dyDescent="0.25">
      <c r="A15" s="3" t="s">
        <v>111</v>
      </c>
      <c r="B15" s="3">
        <v>1081</v>
      </c>
      <c r="C15" s="3">
        <v>584</v>
      </c>
      <c r="D15" s="3">
        <v>497</v>
      </c>
      <c r="E15" s="4">
        <v>60</v>
      </c>
      <c r="F15" s="4">
        <v>33</v>
      </c>
      <c r="G15" s="4">
        <v>27</v>
      </c>
      <c r="H15" s="5"/>
      <c r="I15" s="6">
        <f t="shared" si="3"/>
        <v>5.5504162812210911</v>
      </c>
      <c r="J15" s="6">
        <f t="shared" si="3"/>
        <v>5.6506849315068486</v>
      </c>
      <c r="K15" s="6">
        <f t="shared" si="3"/>
        <v>5.4325955734406444</v>
      </c>
      <c r="M15">
        <v>10</v>
      </c>
      <c r="N15" s="12">
        <v>873</v>
      </c>
      <c r="O15" s="12">
        <v>437</v>
      </c>
      <c r="P15" s="12">
        <v>436</v>
      </c>
      <c r="R15" s="16"/>
      <c r="S15" s="16"/>
      <c r="V15">
        <f>SUM(V5:V14)</f>
        <v>163772</v>
      </c>
      <c r="W15">
        <f>SUM(W5:W14)</f>
        <v>99.999999999999986</v>
      </c>
      <c r="X15" s="20">
        <f>SUM(X5:X14)</f>
        <v>16.673912512517404</v>
      </c>
    </row>
    <row r="16" spans="1:24" x14ac:dyDescent="0.25">
      <c r="A16" t="s">
        <v>112</v>
      </c>
      <c r="B16">
        <v>766</v>
      </c>
      <c r="C16">
        <v>384</v>
      </c>
      <c r="D16">
        <v>382</v>
      </c>
      <c r="E16">
        <v>45</v>
      </c>
      <c r="F16">
        <v>19</v>
      </c>
      <c r="G16">
        <v>26</v>
      </c>
      <c r="H16" s="7"/>
      <c r="I16" s="6">
        <f>SUM(I8:I14)*5</f>
        <v>1557.5134670358873</v>
      </c>
      <c r="J16" s="6">
        <f>SUM(J8:J14)*5</f>
        <v>1653.2515305951754</v>
      </c>
      <c r="K16" s="6">
        <f>SUM(K8:K14)*5</f>
        <v>1461.446480699535</v>
      </c>
      <c r="M16">
        <v>11</v>
      </c>
      <c r="N16" s="12">
        <v>924</v>
      </c>
      <c r="O16" s="12">
        <v>465</v>
      </c>
      <c r="P16" s="12">
        <v>459</v>
      </c>
      <c r="R16" s="16"/>
      <c r="S16" s="16"/>
      <c r="X16" s="20">
        <f>X$15/2</f>
        <v>8.3369562562587021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868</v>
      </c>
      <c r="O17" s="12">
        <v>432</v>
      </c>
      <c r="P17" s="12">
        <v>436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3057.5134670358875</v>
      </c>
      <c r="J18" s="6">
        <f>J16+1500</f>
        <v>3153.2515305951756</v>
      </c>
      <c r="K18" s="6">
        <f>K16+1500</f>
        <v>2961.4464806995347</v>
      </c>
      <c r="M18">
        <v>13</v>
      </c>
      <c r="N18" s="12">
        <v>878</v>
      </c>
      <c r="O18" s="12">
        <v>450</v>
      </c>
      <c r="P18" s="12">
        <v>428</v>
      </c>
      <c r="Q18" s="3" t="s">
        <v>161</v>
      </c>
      <c r="R18" s="15">
        <f>X33</f>
        <v>8.7709031096914174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938</v>
      </c>
      <c r="O19" s="12">
        <v>456</v>
      </c>
      <c r="P19" s="12">
        <v>482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6.6584463625154129</v>
      </c>
      <c r="J20" s="6">
        <f t="shared" si="4"/>
        <v>6.4</v>
      </c>
      <c r="K20" s="6">
        <f t="shared" si="4"/>
        <v>6.9611780455153953</v>
      </c>
      <c r="M20">
        <v>15</v>
      </c>
      <c r="N20" s="12">
        <v>819</v>
      </c>
      <c r="O20" s="12">
        <v>437</v>
      </c>
      <c r="P20" s="12">
        <v>382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5.5504162812210911</v>
      </c>
      <c r="J21" s="6">
        <f t="shared" si="4"/>
        <v>5.6506849315068486</v>
      </c>
      <c r="K21" s="6">
        <f t="shared" si="4"/>
        <v>5.4325955734406444</v>
      </c>
      <c r="M21">
        <v>16</v>
      </c>
      <c r="N21" s="12">
        <v>821</v>
      </c>
      <c r="O21" s="12">
        <v>456</v>
      </c>
      <c r="P21" s="12">
        <v>365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6.104431321868252</v>
      </c>
      <c r="J22" s="8">
        <f>(J20+J21)/2</f>
        <v>6.0253424657534245</v>
      </c>
      <c r="K22" s="8">
        <f>(K20+K21)/2</f>
        <v>6.1968868094780198</v>
      </c>
      <c r="M22">
        <v>17</v>
      </c>
      <c r="N22" s="12">
        <v>852</v>
      </c>
      <c r="O22" s="12">
        <v>477</v>
      </c>
      <c r="P22" s="12">
        <v>375</v>
      </c>
      <c r="R22" s="16">
        <f>O$24+O$34+O$44+O$54</f>
        <v>811</v>
      </c>
      <c r="S22" s="16">
        <f xml:space="preserve"> O$34+O$44+O$54+O$64</f>
        <v>517</v>
      </c>
      <c r="T22">
        <v>1</v>
      </c>
      <c r="U22">
        <v>9</v>
      </c>
      <c r="V22">
        <f>R22*T22+S22*U22</f>
        <v>5464</v>
      </c>
      <c r="W22" s="19">
        <f>(V22/V$32)*100</f>
        <v>6.5125925219609293</v>
      </c>
      <c r="X22" s="20">
        <f>ABS(W22-10)</f>
        <v>3.4874074780390707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926</v>
      </c>
      <c r="O23" s="12">
        <v>477</v>
      </c>
      <c r="P23" s="12">
        <v>449</v>
      </c>
      <c r="R23" s="16">
        <f>O$25+O$35+O$45+O$55</f>
        <v>849</v>
      </c>
      <c r="S23" s="16">
        <f xml:space="preserve"> O$35+O$45+O$55+O$65</f>
        <v>579</v>
      </c>
      <c r="T23">
        <v>2</v>
      </c>
      <c r="U23">
        <v>8</v>
      </c>
      <c r="V23">
        <f t="shared" ref="V23:V31" si="5">R23*T23+S23*U23</f>
        <v>6330</v>
      </c>
      <c r="W23" s="19">
        <f t="shared" ref="W23:W31" si="6">(V23/V$32)*100</f>
        <v>7.5447859926816765</v>
      </c>
      <c r="X23" s="20">
        <f t="shared" ref="X23:X31" si="7">ABS(W23-10)</f>
        <v>2.4552140073183235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305.2215660934126</v>
      </c>
      <c r="J24" s="8">
        <f>J22*50</f>
        <v>301.26712328767121</v>
      </c>
      <c r="K24" s="8">
        <f>K22*50</f>
        <v>309.84434047390101</v>
      </c>
      <c r="M24">
        <v>19</v>
      </c>
      <c r="N24" s="12">
        <v>738</v>
      </c>
      <c r="O24" s="12">
        <v>361</v>
      </c>
      <c r="P24" s="12">
        <v>377</v>
      </c>
      <c r="R24" s="16">
        <f>O$26+O$36+O$46+O$56</f>
        <v>783</v>
      </c>
      <c r="S24" s="16">
        <f xml:space="preserve"> O$36+O$46+O$56+O$66</f>
        <v>524</v>
      </c>
      <c r="T24">
        <v>3</v>
      </c>
      <c r="U24">
        <v>7</v>
      </c>
      <c r="V24">
        <f t="shared" si="5"/>
        <v>6017</v>
      </c>
      <c r="W24" s="19">
        <f t="shared" si="6"/>
        <v>7.1717183756659795</v>
      </c>
      <c r="X24" s="20">
        <f t="shared" si="7"/>
        <v>2.8282816243340205</v>
      </c>
    </row>
    <row r="25" spans="1:24" x14ac:dyDescent="0.25">
      <c r="I25" s="1"/>
      <c r="J25" s="1"/>
      <c r="K25" s="1"/>
      <c r="M25">
        <v>20</v>
      </c>
      <c r="N25" s="12">
        <v>710</v>
      </c>
      <c r="O25" s="12">
        <v>343</v>
      </c>
      <c r="P25" s="12">
        <v>367</v>
      </c>
      <c r="R25" s="16">
        <f>O$17+O$27+O$37+O$47</f>
        <v>1122</v>
      </c>
      <c r="S25" s="16">
        <f xml:space="preserve"> O$27+ O$37+O$47+O$57</f>
        <v>757</v>
      </c>
      <c r="T25">
        <v>4</v>
      </c>
      <c r="U25">
        <v>6</v>
      </c>
      <c r="V25">
        <f t="shared" si="5"/>
        <v>9030</v>
      </c>
      <c r="W25" s="19">
        <f t="shared" si="6"/>
        <v>10.762941155436895</v>
      </c>
      <c r="X25" s="20">
        <f t="shared" si="7"/>
        <v>0.762941155436895</v>
      </c>
    </row>
    <row r="26" spans="1:24" x14ac:dyDescent="0.25">
      <c r="H26" s="7" t="s">
        <v>30</v>
      </c>
      <c r="I26" s="1">
        <f>I18-I24</f>
        <v>2752.291900942475</v>
      </c>
      <c r="J26" s="1">
        <f>J18-J24</f>
        <v>2851.9844073075046</v>
      </c>
      <c r="K26" s="1">
        <f>K18-K24</f>
        <v>2651.6021402256338</v>
      </c>
      <c r="M26">
        <v>21</v>
      </c>
      <c r="N26" s="12">
        <v>586</v>
      </c>
      <c r="O26" s="12">
        <v>303</v>
      </c>
      <c r="P26" s="12">
        <v>283</v>
      </c>
      <c r="R26" s="16">
        <f>O$18+O$28+O$38+O$48</f>
        <v>1027</v>
      </c>
      <c r="S26" s="16">
        <f xml:space="preserve"> O$28+O$38+O$48+O$58</f>
        <v>657</v>
      </c>
      <c r="T26">
        <v>5</v>
      </c>
      <c r="U26">
        <v>5</v>
      </c>
      <c r="V26">
        <f t="shared" si="5"/>
        <v>8420</v>
      </c>
      <c r="W26" s="19">
        <f t="shared" si="6"/>
        <v>10.035876470518124</v>
      </c>
      <c r="X26" s="20">
        <f t="shared" si="7"/>
        <v>3.5876470518124037E-2</v>
      </c>
    </row>
    <row r="27" spans="1:24" x14ac:dyDescent="0.25">
      <c r="I27" s="1"/>
      <c r="J27" s="1"/>
      <c r="K27" s="1"/>
      <c r="M27">
        <v>22</v>
      </c>
      <c r="N27" s="12">
        <v>597</v>
      </c>
      <c r="O27" s="12">
        <v>288</v>
      </c>
      <c r="P27" s="12">
        <v>309</v>
      </c>
      <c r="R27" s="16">
        <f>O$19+O$29+O$39+O$49</f>
        <v>1130</v>
      </c>
      <c r="S27" s="16">
        <f xml:space="preserve"> O$29+O$39+O$49+O$59</f>
        <v>736</v>
      </c>
      <c r="T27">
        <v>6</v>
      </c>
      <c r="U27">
        <v>4</v>
      </c>
      <c r="V27">
        <f t="shared" si="5"/>
        <v>9724</v>
      </c>
      <c r="W27" s="19">
        <f t="shared" si="6"/>
        <v>11.59012622319694</v>
      </c>
      <c r="X27" s="20">
        <f t="shared" si="7"/>
        <v>1.5901262231969397</v>
      </c>
    </row>
    <row r="28" spans="1:24" x14ac:dyDescent="0.25">
      <c r="H28" s="7" t="s">
        <v>31</v>
      </c>
      <c r="I28" s="1">
        <f>100-I22</f>
        <v>93.895568678131752</v>
      </c>
      <c r="J28" s="1">
        <f>100-J22</f>
        <v>93.974657534246575</v>
      </c>
      <c r="K28" s="1">
        <f>100-K22</f>
        <v>93.803113190521984</v>
      </c>
      <c r="M28">
        <v>23</v>
      </c>
      <c r="N28" s="12">
        <v>494</v>
      </c>
      <c r="O28" s="12">
        <v>232</v>
      </c>
      <c r="P28" s="12">
        <v>262</v>
      </c>
      <c r="R28" s="16">
        <f>O$20+O$30+O$40+O$50</f>
        <v>1051</v>
      </c>
      <c r="S28" s="16">
        <f xml:space="preserve"> O$30+O$40+O$50+O$60</f>
        <v>683</v>
      </c>
      <c r="T28">
        <v>7</v>
      </c>
      <c r="U28">
        <v>3</v>
      </c>
      <c r="V28">
        <f t="shared" si="5"/>
        <v>9406</v>
      </c>
      <c r="W28" s="19">
        <f t="shared" si="6"/>
        <v>11.211099059583548</v>
      </c>
      <c r="X28" s="20">
        <f t="shared" si="7"/>
        <v>1.2110990595835478</v>
      </c>
    </row>
    <row r="29" spans="1:24" x14ac:dyDescent="0.25">
      <c r="I29" s="1"/>
      <c r="J29" s="1"/>
      <c r="K29" s="1"/>
      <c r="M29">
        <v>24</v>
      </c>
      <c r="N29" s="12">
        <v>518</v>
      </c>
      <c r="O29" s="12">
        <v>268</v>
      </c>
      <c r="P29" s="12">
        <v>250</v>
      </c>
      <c r="R29" s="16">
        <f>O$21+O$31+O$41+O$51</f>
        <v>1007</v>
      </c>
      <c r="S29" s="16">
        <f xml:space="preserve"> O$31+O$41+O$51+O$61</f>
        <v>618</v>
      </c>
      <c r="T29">
        <v>8</v>
      </c>
      <c r="U29">
        <v>2</v>
      </c>
      <c r="V29">
        <f t="shared" si="5"/>
        <v>9292</v>
      </c>
      <c r="W29" s="19">
        <f t="shared" si="6"/>
        <v>11.075221397156104</v>
      </c>
      <c r="X29" s="20">
        <f t="shared" si="7"/>
        <v>1.0752213971561044</v>
      </c>
    </row>
    <row r="30" spans="1:24" x14ac:dyDescent="0.25">
      <c r="C30" t="s">
        <v>32</v>
      </c>
      <c r="H30" s="9" t="s">
        <v>33</v>
      </c>
      <c r="I30" s="10">
        <f>I26/I28</f>
        <v>29.312266166438192</v>
      </c>
      <c r="J30" s="10">
        <f>J26/J28</f>
        <v>30.348441613295314</v>
      </c>
      <c r="K30" s="10">
        <f>K26/K28</f>
        <v>28.267741336473637</v>
      </c>
      <c r="M30">
        <v>25</v>
      </c>
      <c r="N30" s="12">
        <v>529</v>
      </c>
      <c r="O30" s="12">
        <v>242</v>
      </c>
      <c r="P30" s="12">
        <v>287</v>
      </c>
      <c r="R30" s="16">
        <f>O$22+O$32+O$42+O$52</f>
        <v>1018</v>
      </c>
      <c r="S30" s="16">
        <f xml:space="preserve"> O$32+O$42+O$52+O$62</f>
        <v>614</v>
      </c>
      <c r="T30">
        <v>9</v>
      </c>
      <c r="U30">
        <v>1</v>
      </c>
      <c r="V30">
        <f t="shared" si="5"/>
        <v>9776</v>
      </c>
      <c r="W30" s="19">
        <f t="shared" si="6"/>
        <v>11.652105507812966</v>
      </c>
      <c r="X30" s="20">
        <f t="shared" si="7"/>
        <v>1.6521055078129656</v>
      </c>
    </row>
    <row r="31" spans="1:24" x14ac:dyDescent="0.25">
      <c r="M31">
        <v>26</v>
      </c>
      <c r="N31" s="12">
        <v>431</v>
      </c>
      <c r="O31" s="12">
        <v>207</v>
      </c>
      <c r="P31" s="12">
        <v>224</v>
      </c>
      <c r="R31" s="16">
        <f>O$23+O$33+O$43+O$53</f>
        <v>1044</v>
      </c>
      <c r="S31" s="16">
        <f xml:space="preserve"> O$33+O$43+O$53+O$63</f>
        <v>625</v>
      </c>
      <c r="T31">
        <v>10</v>
      </c>
      <c r="U31">
        <v>0</v>
      </c>
      <c r="V31">
        <f t="shared" si="5"/>
        <v>10440</v>
      </c>
      <c r="W31" s="19">
        <f t="shared" si="6"/>
        <v>12.443533295986843</v>
      </c>
      <c r="X31" s="20">
        <f t="shared" si="7"/>
        <v>2.4435332959868425</v>
      </c>
    </row>
    <row r="32" spans="1:24" x14ac:dyDescent="0.25">
      <c r="M32">
        <v>27</v>
      </c>
      <c r="N32" s="12">
        <v>450</v>
      </c>
      <c r="O32" s="12">
        <v>213</v>
      </c>
      <c r="P32" s="12">
        <v>237</v>
      </c>
      <c r="R32" s="16"/>
      <c r="S32" s="16"/>
      <c r="V32">
        <f>SUM(V22:V31)</f>
        <v>83899</v>
      </c>
      <c r="W32">
        <f>SUM(W22:W31)</f>
        <v>100</v>
      </c>
      <c r="X32" s="20">
        <f>SUM(X22:X31)</f>
        <v>17.541806219382835</v>
      </c>
    </row>
    <row r="33" spans="13:24" x14ac:dyDescent="0.25">
      <c r="M33">
        <v>28</v>
      </c>
      <c r="N33" s="12">
        <v>470</v>
      </c>
      <c r="O33" s="12">
        <v>243</v>
      </c>
      <c r="P33" s="12">
        <v>227</v>
      </c>
      <c r="R33" s="16"/>
      <c r="S33" s="16"/>
      <c r="X33" s="20">
        <f>X$32/2</f>
        <v>8.7709031096914174</v>
      </c>
    </row>
    <row r="34" spans="13:24" x14ac:dyDescent="0.25">
      <c r="M34">
        <v>29</v>
      </c>
      <c r="N34" s="12">
        <v>427</v>
      </c>
      <c r="O34" s="12">
        <v>217</v>
      </c>
      <c r="P34" s="12">
        <v>210</v>
      </c>
      <c r="R34" s="16"/>
      <c r="S34" s="16"/>
    </row>
    <row r="35" spans="13:24" x14ac:dyDescent="0.25">
      <c r="M35">
        <v>30</v>
      </c>
      <c r="N35" s="12">
        <v>480</v>
      </c>
      <c r="O35" s="12">
        <v>245</v>
      </c>
      <c r="P35" s="12">
        <v>235</v>
      </c>
      <c r="Q35" s="3" t="s">
        <v>162</v>
      </c>
      <c r="R35" s="15">
        <f>X50</f>
        <v>7.881136303882414</v>
      </c>
      <c r="S35" s="16"/>
    </row>
    <row r="36" spans="13:24" x14ac:dyDescent="0.25">
      <c r="M36">
        <v>31</v>
      </c>
      <c r="N36" s="12">
        <v>398</v>
      </c>
      <c r="O36" s="12">
        <v>194</v>
      </c>
      <c r="P36" s="12">
        <v>204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475</v>
      </c>
      <c r="O37" s="12">
        <v>246</v>
      </c>
      <c r="P37" s="12">
        <v>229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382</v>
      </c>
      <c r="O38" s="12">
        <v>178</v>
      </c>
      <c r="P38" s="12">
        <v>204</v>
      </c>
      <c r="R38" s="16"/>
      <c r="S38" s="16"/>
    </row>
    <row r="39" spans="13:24" x14ac:dyDescent="0.25">
      <c r="M39">
        <v>34</v>
      </c>
      <c r="N39" s="12">
        <v>441</v>
      </c>
      <c r="O39" s="12">
        <v>226</v>
      </c>
      <c r="P39" s="12">
        <v>215</v>
      </c>
      <c r="R39" s="16">
        <f>P$24+P$34+P$44+P$54</f>
        <v>841</v>
      </c>
      <c r="S39" s="16">
        <f xml:space="preserve"> P$34+P$44+P$54+P$64</f>
        <v>532</v>
      </c>
      <c r="T39">
        <v>1</v>
      </c>
      <c r="U39">
        <v>9</v>
      </c>
      <c r="V39">
        <f>R39*T39+S39*U39</f>
        <v>5629</v>
      </c>
      <c r="W39" s="19">
        <f>(V39/V$49)*100</f>
        <v>7.0474378075194366</v>
      </c>
      <c r="X39" s="20">
        <f>ABS(W39-10)</f>
        <v>2.9525621924805634</v>
      </c>
    </row>
    <row r="40" spans="13:24" x14ac:dyDescent="0.25">
      <c r="M40">
        <v>35</v>
      </c>
      <c r="N40" s="12">
        <v>409</v>
      </c>
      <c r="O40" s="12">
        <v>213</v>
      </c>
      <c r="P40" s="12">
        <v>196</v>
      </c>
      <c r="R40" s="16">
        <f>P$25+P$35+P$45+P$55</f>
        <v>873</v>
      </c>
      <c r="S40" s="16">
        <f xml:space="preserve"> P$35+P$45+P$55+P$65</f>
        <v>565</v>
      </c>
      <c r="T40">
        <v>2</v>
      </c>
      <c r="U40">
        <v>8</v>
      </c>
      <c r="V40">
        <f t="shared" ref="V40:V48" si="8">R40*T40+S40*U40</f>
        <v>6266</v>
      </c>
      <c r="W40" s="19">
        <f t="shared" ref="W40:W48" si="9">(V40/V$49)*100</f>
        <v>7.8449538642595114</v>
      </c>
      <c r="X40" s="20">
        <f t="shared" ref="X40:X48" si="10">ABS(W40-10)</f>
        <v>2.1550461357404886</v>
      </c>
    </row>
    <row r="41" spans="13:24" x14ac:dyDescent="0.25">
      <c r="M41">
        <v>36</v>
      </c>
      <c r="N41" s="12">
        <v>432</v>
      </c>
      <c r="O41" s="12">
        <v>210</v>
      </c>
      <c r="P41" s="12">
        <v>222</v>
      </c>
      <c r="R41" s="16">
        <f>P$26+P$36+P$46+P$56</f>
        <v>734</v>
      </c>
      <c r="S41" s="16">
        <f xml:space="preserve"> P$36+P$46+P$56+P$66</f>
        <v>510</v>
      </c>
      <c r="T41">
        <v>3</v>
      </c>
      <c r="U41">
        <v>7</v>
      </c>
      <c r="V41">
        <f t="shared" si="8"/>
        <v>5772</v>
      </c>
      <c r="W41" s="19">
        <f t="shared" si="9"/>
        <v>7.2264720243386371</v>
      </c>
      <c r="X41" s="20">
        <f t="shared" si="10"/>
        <v>2.7735279756613629</v>
      </c>
    </row>
    <row r="42" spans="13:24" x14ac:dyDescent="0.25">
      <c r="M42">
        <v>37</v>
      </c>
      <c r="N42" s="12">
        <v>379</v>
      </c>
      <c r="O42" s="12">
        <v>193</v>
      </c>
      <c r="P42" s="12">
        <v>186</v>
      </c>
      <c r="R42" s="16">
        <f>P$17+P$27+P$37+P$47</f>
        <v>1121</v>
      </c>
      <c r="S42" s="16">
        <f xml:space="preserve"> P$27+ P$37+P$47+P$57</f>
        <v>761</v>
      </c>
      <c r="T42">
        <v>4</v>
      </c>
      <c r="U42">
        <v>6</v>
      </c>
      <c r="V42">
        <f t="shared" si="8"/>
        <v>9050</v>
      </c>
      <c r="W42" s="19">
        <f t="shared" si="9"/>
        <v>11.330487148348002</v>
      </c>
      <c r="X42" s="20">
        <f t="shared" si="10"/>
        <v>1.3304871483480021</v>
      </c>
    </row>
    <row r="43" spans="13:24" x14ac:dyDescent="0.25">
      <c r="M43">
        <v>38</v>
      </c>
      <c r="N43" s="12">
        <v>404</v>
      </c>
      <c r="O43" s="12">
        <v>226</v>
      </c>
      <c r="P43" s="12">
        <v>178</v>
      </c>
      <c r="R43" s="16">
        <f>P$18+P$28+P$38+P$48</f>
        <v>1009</v>
      </c>
      <c r="S43" s="16">
        <f xml:space="preserve"> P$28+P$38+P$48+P$58</f>
        <v>643</v>
      </c>
      <c r="T43">
        <v>5</v>
      </c>
      <c r="U43">
        <v>5</v>
      </c>
      <c r="V43">
        <f t="shared" si="8"/>
        <v>8260</v>
      </c>
      <c r="W43" s="19">
        <f t="shared" si="9"/>
        <v>10.341416999486686</v>
      </c>
      <c r="X43" s="20">
        <f t="shared" si="10"/>
        <v>0.34141699948668602</v>
      </c>
    </row>
    <row r="44" spans="13:24" x14ac:dyDescent="0.25">
      <c r="M44">
        <v>39</v>
      </c>
      <c r="N44" s="12">
        <v>362</v>
      </c>
      <c r="O44" s="12">
        <v>175</v>
      </c>
      <c r="P44" s="12">
        <v>187</v>
      </c>
      <c r="R44" s="16">
        <f>P$19+P$29+P$39+P$49</f>
        <v>1083</v>
      </c>
      <c r="S44" s="16">
        <f xml:space="preserve"> P$29+P$39+P$49+P$59</f>
        <v>676</v>
      </c>
      <c r="T44">
        <v>6</v>
      </c>
      <c r="U44">
        <v>4</v>
      </c>
      <c r="V44">
        <f t="shared" si="8"/>
        <v>9202</v>
      </c>
      <c r="W44" s="19">
        <f t="shared" si="9"/>
        <v>11.520789252939041</v>
      </c>
      <c r="X44" s="20">
        <f t="shared" si="10"/>
        <v>1.520789252939041</v>
      </c>
    </row>
    <row r="45" spans="13:24" x14ac:dyDescent="0.25">
      <c r="M45">
        <v>40</v>
      </c>
      <c r="N45" s="12">
        <v>370</v>
      </c>
      <c r="O45" s="12">
        <v>179</v>
      </c>
      <c r="P45" s="12">
        <v>191</v>
      </c>
      <c r="R45" s="16">
        <f>P$20+P$30+P$40+P$50</f>
        <v>997</v>
      </c>
      <c r="S45" s="16">
        <f xml:space="preserve"> P$30+P$40+P$50+P$60</f>
        <v>677</v>
      </c>
      <c r="T45">
        <v>7</v>
      </c>
      <c r="U45">
        <v>3</v>
      </c>
      <c r="V45">
        <f t="shared" si="8"/>
        <v>9010</v>
      </c>
      <c r="W45" s="19">
        <f t="shared" si="9"/>
        <v>11.280407647139834</v>
      </c>
      <c r="X45" s="20">
        <f t="shared" si="10"/>
        <v>1.2804076471398336</v>
      </c>
    </row>
    <row r="46" spans="13:24" x14ac:dyDescent="0.25">
      <c r="M46">
        <v>41</v>
      </c>
      <c r="N46" s="12">
        <v>351</v>
      </c>
      <c r="O46" s="12">
        <v>193</v>
      </c>
      <c r="P46" s="12">
        <v>158</v>
      </c>
      <c r="R46" s="16">
        <f>P$21+P$31+P$41+P$51</f>
        <v>933</v>
      </c>
      <c r="S46" s="16">
        <f xml:space="preserve"> P$31+P$41+P$51+P$61</f>
        <v>617</v>
      </c>
      <c r="T46">
        <v>8</v>
      </c>
      <c r="U46">
        <v>2</v>
      </c>
      <c r="V46">
        <f t="shared" si="8"/>
        <v>8698</v>
      </c>
      <c r="W46" s="19">
        <f t="shared" si="9"/>
        <v>10.889787537716124</v>
      </c>
      <c r="X46" s="20">
        <f t="shared" si="10"/>
        <v>0.88978753771612418</v>
      </c>
    </row>
    <row r="47" spans="13:24" x14ac:dyDescent="0.25">
      <c r="M47">
        <v>42</v>
      </c>
      <c r="N47" s="12">
        <v>303</v>
      </c>
      <c r="O47" s="12">
        <v>156</v>
      </c>
      <c r="P47" s="12">
        <v>147</v>
      </c>
      <c r="R47" s="16">
        <f>P$22+P$32+P$42+P$52</f>
        <v>898</v>
      </c>
      <c r="S47" s="16">
        <f xml:space="preserve"> P$32+P$42+P$52+P$62</f>
        <v>604</v>
      </c>
      <c r="T47">
        <v>9</v>
      </c>
      <c r="U47">
        <v>1</v>
      </c>
      <c r="V47">
        <f t="shared" si="8"/>
        <v>8686</v>
      </c>
      <c r="W47" s="19">
        <f t="shared" si="9"/>
        <v>10.874763687353674</v>
      </c>
      <c r="X47" s="20">
        <f t="shared" si="10"/>
        <v>0.87476368735367416</v>
      </c>
    </row>
    <row r="48" spans="13:24" x14ac:dyDescent="0.25">
      <c r="M48">
        <v>43</v>
      </c>
      <c r="N48" s="12">
        <v>282</v>
      </c>
      <c r="O48" s="12">
        <v>167</v>
      </c>
      <c r="P48" s="12">
        <v>115</v>
      </c>
      <c r="R48" s="16">
        <f>P$23+P$33+P$43+P$53</f>
        <v>930</v>
      </c>
      <c r="S48" s="16">
        <f xml:space="preserve"> P$33+P$43+P$53+P$63</f>
        <v>535</v>
      </c>
      <c r="T48">
        <v>10</v>
      </c>
      <c r="U48">
        <v>0</v>
      </c>
      <c r="V48">
        <f t="shared" si="8"/>
        <v>9300</v>
      </c>
      <c r="W48" s="19">
        <f t="shared" si="9"/>
        <v>11.643484030899053</v>
      </c>
      <c r="X48" s="20">
        <f t="shared" si="10"/>
        <v>1.643484030899053</v>
      </c>
    </row>
    <row r="49" spans="13:24" x14ac:dyDescent="0.25">
      <c r="M49">
        <v>44</v>
      </c>
      <c r="N49" s="12">
        <v>316</v>
      </c>
      <c r="O49" s="12">
        <v>180</v>
      </c>
      <c r="P49" s="12">
        <v>136</v>
      </c>
      <c r="R49" s="16"/>
      <c r="S49" s="16"/>
      <c r="V49">
        <f>SUM(V39:V48)</f>
        <v>79873</v>
      </c>
      <c r="W49">
        <f>SUM(W39:W48)</f>
        <v>100</v>
      </c>
      <c r="X49" s="20">
        <f>SUM(X39:X48)</f>
        <v>15.762272607764828</v>
      </c>
    </row>
    <row r="50" spans="13:24" x14ac:dyDescent="0.25">
      <c r="M50">
        <v>45</v>
      </c>
      <c r="N50" s="12">
        <v>291</v>
      </c>
      <c r="O50" s="12">
        <v>159</v>
      </c>
      <c r="P50" s="12">
        <v>132</v>
      </c>
      <c r="R50" s="16"/>
      <c r="S50" s="16"/>
      <c r="X50" s="20">
        <f>X$49/2</f>
        <v>7.881136303882414</v>
      </c>
    </row>
    <row r="51" spans="13:24" x14ac:dyDescent="0.25">
      <c r="M51">
        <v>46</v>
      </c>
      <c r="N51" s="12">
        <v>256</v>
      </c>
      <c r="O51" s="12">
        <v>134</v>
      </c>
      <c r="P51" s="12">
        <v>122</v>
      </c>
      <c r="R51" s="16"/>
      <c r="S51" s="16"/>
    </row>
    <row r="52" spans="13:24" x14ac:dyDescent="0.25">
      <c r="M52">
        <v>47</v>
      </c>
      <c r="N52" s="12">
        <v>235</v>
      </c>
      <c r="O52" s="12">
        <v>135</v>
      </c>
      <c r="P52" s="12">
        <v>100</v>
      </c>
      <c r="R52" s="16"/>
      <c r="S52" s="16"/>
    </row>
    <row r="53" spans="13:24" x14ac:dyDescent="0.25">
      <c r="M53">
        <v>48</v>
      </c>
      <c r="N53" s="12">
        <v>174</v>
      </c>
      <c r="O53" s="12">
        <v>98</v>
      </c>
      <c r="P53" s="12">
        <v>76</v>
      </c>
      <c r="R53" s="16"/>
      <c r="S53" s="16"/>
    </row>
    <row r="54" spans="13:24" x14ac:dyDescent="0.25">
      <c r="M54">
        <v>49</v>
      </c>
      <c r="N54" s="12">
        <v>125</v>
      </c>
      <c r="O54" s="12">
        <v>58</v>
      </c>
      <c r="P54" s="12">
        <v>67</v>
      </c>
      <c r="R54" s="16"/>
      <c r="S54" s="16"/>
    </row>
    <row r="55" spans="13:24" x14ac:dyDescent="0.25">
      <c r="M55">
        <v>50</v>
      </c>
      <c r="N55" s="12">
        <v>162</v>
      </c>
      <c r="O55" s="12">
        <v>82</v>
      </c>
      <c r="P55" s="12">
        <v>80</v>
      </c>
      <c r="R55" s="16"/>
      <c r="S55" s="16"/>
    </row>
    <row r="56" spans="13:24" x14ac:dyDescent="0.25">
      <c r="M56">
        <v>51</v>
      </c>
      <c r="N56" s="12">
        <v>182</v>
      </c>
      <c r="O56" s="12">
        <v>93</v>
      </c>
      <c r="P56" s="12">
        <v>89</v>
      </c>
      <c r="R56" s="16"/>
      <c r="S56" s="16"/>
    </row>
    <row r="57" spans="13:24" x14ac:dyDescent="0.25">
      <c r="M57">
        <v>52</v>
      </c>
      <c r="N57" s="12">
        <v>143</v>
      </c>
      <c r="O57" s="12">
        <v>67</v>
      </c>
      <c r="P57" s="12">
        <v>76</v>
      </c>
      <c r="R57" s="16"/>
      <c r="S57" s="16"/>
    </row>
    <row r="58" spans="13:24" x14ac:dyDescent="0.25">
      <c r="M58">
        <v>53</v>
      </c>
      <c r="N58" s="12">
        <v>142</v>
      </c>
      <c r="O58" s="12">
        <v>80</v>
      </c>
      <c r="P58" s="12">
        <v>62</v>
      </c>
      <c r="R58" s="16"/>
      <c r="S58" s="16"/>
    </row>
    <row r="59" spans="13:24" x14ac:dyDescent="0.25">
      <c r="M59">
        <v>54</v>
      </c>
      <c r="N59" s="12">
        <v>137</v>
      </c>
      <c r="O59" s="12">
        <v>62</v>
      </c>
      <c r="P59" s="12">
        <v>75</v>
      </c>
      <c r="R59" s="16"/>
      <c r="S59" s="16"/>
    </row>
    <row r="60" spans="13:24" x14ac:dyDescent="0.25">
      <c r="M60">
        <v>55</v>
      </c>
      <c r="N60" s="12">
        <v>131</v>
      </c>
      <c r="O60" s="12">
        <v>69</v>
      </c>
      <c r="P60" s="12">
        <v>62</v>
      </c>
      <c r="R60" s="16"/>
      <c r="S60" s="16"/>
    </row>
    <row r="61" spans="13:24" x14ac:dyDescent="0.25">
      <c r="M61">
        <v>56</v>
      </c>
      <c r="N61" s="12">
        <v>116</v>
      </c>
      <c r="O61" s="12">
        <v>67</v>
      </c>
      <c r="P61" s="12">
        <v>49</v>
      </c>
      <c r="R61" s="16"/>
      <c r="S61" s="16"/>
    </row>
    <row r="62" spans="13:24" x14ac:dyDescent="0.25">
      <c r="M62">
        <v>57</v>
      </c>
      <c r="N62" s="12">
        <v>154</v>
      </c>
      <c r="O62" s="12">
        <v>73</v>
      </c>
      <c r="P62" s="12">
        <v>81</v>
      </c>
      <c r="R62" s="16"/>
      <c r="S62" s="16"/>
    </row>
    <row r="63" spans="13:24" x14ac:dyDescent="0.25">
      <c r="M63">
        <v>58</v>
      </c>
      <c r="N63" s="12">
        <v>112</v>
      </c>
      <c r="O63" s="12">
        <v>58</v>
      </c>
      <c r="P63" s="12">
        <v>54</v>
      </c>
      <c r="R63" s="16"/>
      <c r="S63" s="16"/>
    </row>
    <row r="64" spans="13:24" x14ac:dyDescent="0.25">
      <c r="M64">
        <v>59</v>
      </c>
      <c r="N64" s="12">
        <v>135</v>
      </c>
      <c r="O64" s="12">
        <v>67</v>
      </c>
      <c r="P64" s="12">
        <v>68</v>
      </c>
      <c r="R64" s="16"/>
      <c r="S64" s="16"/>
    </row>
    <row r="65" spans="13:19" x14ac:dyDescent="0.25">
      <c r="M65">
        <v>60</v>
      </c>
      <c r="N65" s="12">
        <v>132</v>
      </c>
      <c r="O65" s="12">
        <v>73</v>
      </c>
      <c r="P65" s="12">
        <v>59</v>
      </c>
      <c r="R65" s="16"/>
      <c r="S65" s="16"/>
    </row>
    <row r="66" spans="13:19" x14ac:dyDescent="0.25">
      <c r="M66">
        <v>61</v>
      </c>
      <c r="N66" s="12">
        <v>103</v>
      </c>
      <c r="O66" s="12">
        <v>44</v>
      </c>
      <c r="P66" s="12">
        <v>59</v>
      </c>
      <c r="R66" s="16"/>
      <c r="S66" s="16"/>
    </row>
    <row r="67" spans="13:19" x14ac:dyDescent="0.25">
      <c r="M67">
        <v>62</v>
      </c>
      <c r="N67" s="12">
        <v>130</v>
      </c>
      <c r="O67" s="12">
        <v>68</v>
      </c>
      <c r="P67" s="12">
        <v>62</v>
      </c>
      <c r="R67" s="16"/>
      <c r="S67" s="16"/>
    </row>
    <row r="68" spans="13:19" x14ac:dyDescent="0.25">
      <c r="M68">
        <v>63</v>
      </c>
      <c r="N68" s="12">
        <v>130</v>
      </c>
      <c r="O68" s="12">
        <v>70</v>
      </c>
      <c r="P68" s="12">
        <v>60</v>
      </c>
      <c r="R68" s="16"/>
      <c r="S68" s="16"/>
    </row>
    <row r="69" spans="13:19" x14ac:dyDescent="0.25">
      <c r="M69">
        <v>64</v>
      </c>
      <c r="N69" s="12">
        <v>150</v>
      </c>
      <c r="O69" s="12">
        <v>69</v>
      </c>
      <c r="P69" s="12">
        <v>81</v>
      </c>
      <c r="R69" s="16"/>
      <c r="S69" s="16"/>
    </row>
    <row r="70" spans="13:19" x14ac:dyDescent="0.25">
      <c r="M70">
        <v>65</v>
      </c>
      <c r="N70" s="12">
        <v>88</v>
      </c>
      <c r="O70" s="12">
        <v>45</v>
      </c>
      <c r="P70" s="12">
        <v>43</v>
      </c>
      <c r="R70" s="16"/>
      <c r="S70" s="16"/>
    </row>
    <row r="71" spans="13:19" x14ac:dyDescent="0.25">
      <c r="M71">
        <v>66</v>
      </c>
      <c r="N71" s="12">
        <v>109</v>
      </c>
      <c r="O71" s="12">
        <v>57</v>
      </c>
      <c r="P71" s="12">
        <v>52</v>
      </c>
      <c r="R71" s="16"/>
      <c r="S71" s="16"/>
    </row>
    <row r="72" spans="13:19" x14ac:dyDescent="0.25">
      <c r="M72">
        <v>67</v>
      </c>
      <c r="N72" s="12">
        <v>108</v>
      </c>
      <c r="O72" s="12">
        <v>57</v>
      </c>
      <c r="P72" s="12">
        <v>51</v>
      </c>
      <c r="R72" s="16"/>
      <c r="S72" s="16"/>
    </row>
    <row r="73" spans="13:19" x14ac:dyDescent="0.25">
      <c r="M73">
        <v>68</v>
      </c>
      <c r="N73" s="12">
        <v>80</v>
      </c>
      <c r="O73" s="12">
        <v>37</v>
      </c>
      <c r="P73" s="12">
        <v>43</v>
      </c>
      <c r="R73" s="16"/>
      <c r="S73" s="16"/>
    </row>
    <row r="74" spans="13:19" x14ac:dyDescent="0.25">
      <c r="M74" s="18">
        <v>69</v>
      </c>
      <c r="N74" s="12">
        <v>75</v>
      </c>
      <c r="O74" s="12">
        <v>37</v>
      </c>
      <c r="P74" s="12">
        <v>38</v>
      </c>
      <c r="R74" s="16"/>
      <c r="S74" s="16"/>
    </row>
    <row r="75" spans="13:19" x14ac:dyDescent="0.25">
      <c r="M75">
        <v>70</v>
      </c>
      <c r="N75" s="12">
        <v>79</v>
      </c>
      <c r="O75" s="12">
        <v>31</v>
      </c>
      <c r="P75" s="12">
        <v>48</v>
      </c>
      <c r="R75" s="16"/>
      <c r="S75" s="16"/>
    </row>
    <row r="76" spans="13:19" x14ac:dyDescent="0.25">
      <c r="M76">
        <v>71</v>
      </c>
      <c r="N76" s="12">
        <v>88</v>
      </c>
      <c r="O76" s="12">
        <v>47</v>
      </c>
      <c r="P76" s="12">
        <v>41</v>
      </c>
      <c r="R76" s="16"/>
      <c r="S76" s="16"/>
    </row>
    <row r="77" spans="13:19" x14ac:dyDescent="0.25">
      <c r="M77">
        <v>72</v>
      </c>
      <c r="N77" s="12">
        <v>77</v>
      </c>
      <c r="O77" s="12">
        <v>35</v>
      </c>
      <c r="P77" s="12">
        <v>42</v>
      </c>
      <c r="R77" s="16"/>
      <c r="S77" s="16"/>
    </row>
    <row r="78" spans="13:19" x14ac:dyDescent="0.25">
      <c r="M78">
        <v>73</v>
      </c>
      <c r="N78" s="12">
        <v>57</v>
      </c>
      <c r="O78" s="12">
        <v>29</v>
      </c>
      <c r="P78" s="12">
        <v>28</v>
      </c>
      <c r="R78" s="16"/>
      <c r="S78" s="16"/>
    </row>
    <row r="79" spans="13:19" x14ac:dyDescent="0.25">
      <c r="M79">
        <v>74</v>
      </c>
      <c r="N79" s="12">
        <v>86</v>
      </c>
      <c r="O79" s="12">
        <v>39</v>
      </c>
      <c r="P79" s="12">
        <v>47</v>
      </c>
      <c r="R79" s="16"/>
      <c r="S79" s="16"/>
    </row>
    <row r="80" spans="13:19" x14ac:dyDescent="0.25">
      <c r="M80">
        <v>75</v>
      </c>
      <c r="N80" s="12">
        <v>58</v>
      </c>
      <c r="O80" s="12">
        <v>26</v>
      </c>
      <c r="P80" s="12">
        <v>32</v>
      </c>
      <c r="R80" s="16"/>
      <c r="S80" s="16"/>
    </row>
    <row r="81" spans="13:19" x14ac:dyDescent="0.25">
      <c r="M81">
        <v>76</v>
      </c>
      <c r="N81" s="12">
        <v>39</v>
      </c>
      <c r="O81" s="12">
        <v>15</v>
      </c>
      <c r="P81" s="12">
        <v>24</v>
      </c>
      <c r="R81" s="16"/>
      <c r="S81" s="16"/>
    </row>
    <row r="82" spans="13:19" x14ac:dyDescent="0.25">
      <c r="M82">
        <v>77</v>
      </c>
      <c r="N82" s="12">
        <v>45</v>
      </c>
      <c r="O82" s="12">
        <v>27</v>
      </c>
      <c r="P82" s="12">
        <v>18</v>
      </c>
      <c r="R82" s="16"/>
      <c r="S82" s="16"/>
    </row>
    <row r="83" spans="13:19" x14ac:dyDescent="0.25">
      <c r="M83">
        <v>78</v>
      </c>
      <c r="N83" s="12">
        <v>48</v>
      </c>
      <c r="O83" s="12">
        <v>24</v>
      </c>
      <c r="P83" s="12">
        <v>24</v>
      </c>
      <c r="R83" s="16"/>
      <c r="S83" s="16"/>
    </row>
    <row r="84" spans="13:19" x14ac:dyDescent="0.25">
      <c r="M84">
        <v>79</v>
      </c>
      <c r="N84" s="12">
        <v>22</v>
      </c>
      <c r="O84" s="12">
        <v>9</v>
      </c>
      <c r="P84" s="12">
        <v>13</v>
      </c>
      <c r="R84" s="16"/>
      <c r="S84" s="16"/>
    </row>
    <row r="85" spans="13:19" x14ac:dyDescent="0.25">
      <c r="M85">
        <v>80</v>
      </c>
      <c r="N85" s="12">
        <v>16</v>
      </c>
      <c r="O85" s="12">
        <v>7</v>
      </c>
      <c r="P85" s="12">
        <v>9</v>
      </c>
      <c r="R85" s="16"/>
      <c r="S85" s="16"/>
    </row>
    <row r="86" spans="13:19" x14ac:dyDescent="0.25">
      <c r="M86">
        <v>81</v>
      </c>
      <c r="N86" s="12">
        <v>14</v>
      </c>
      <c r="O86" s="12">
        <v>10</v>
      </c>
      <c r="P86" s="12">
        <v>4</v>
      </c>
      <c r="R86" s="16"/>
      <c r="S86" s="16"/>
    </row>
    <row r="87" spans="13:19" x14ac:dyDescent="0.25">
      <c r="M87">
        <v>82</v>
      </c>
      <c r="N87" s="12">
        <v>22</v>
      </c>
      <c r="O87" s="12">
        <v>3</v>
      </c>
      <c r="P87" s="12">
        <v>19</v>
      </c>
      <c r="R87" s="16"/>
      <c r="S87" s="16"/>
    </row>
    <row r="88" spans="13:19" x14ac:dyDescent="0.25">
      <c r="M88">
        <v>83</v>
      </c>
      <c r="N88" s="12">
        <v>24</v>
      </c>
      <c r="O88" s="12">
        <v>10</v>
      </c>
      <c r="P88" s="12">
        <v>14</v>
      </c>
      <c r="R88" s="16"/>
      <c r="S88" s="16"/>
    </row>
    <row r="89" spans="13:19" x14ac:dyDescent="0.25">
      <c r="M89">
        <v>84</v>
      </c>
      <c r="N89" s="12">
        <v>8</v>
      </c>
      <c r="O89" s="12">
        <v>4</v>
      </c>
      <c r="P89" s="12">
        <v>4</v>
      </c>
      <c r="R89" s="16"/>
      <c r="S89" s="16"/>
    </row>
    <row r="90" spans="13:19" x14ac:dyDescent="0.25">
      <c r="M90">
        <v>85</v>
      </c>
      <c r="N90" s="12">
        <v>12</v>
      </c>
      <c r="O90" s="12">
        <v>5</v>
      </c>
      <c r="P90" s="12">
        <v>7</v>
      </c>
      <c r="R90" s="16"/>
      <c r="S90" s="16"/>
    </row>
    <row r="91" spans="13:19" x14ac:dyDescent="0.25">
      <c r="M91">
        <v>86</v>
      </c>
      <c r="N91" s="12">
        <v>4</v>
      </c>
      <c r="O91" s="12">
        <v>3</v>
      </c>
      <c r="P91" s="12">
        <v>1</v>
      </c>
      <c r="R91" s="16"/>
      <c r="S91" s="16"/>
    </row>
    <row r="92" spans="13:19" x14ac:dyDescent="0.25">
      <c r="M92">
        <v>87</v>
      </c>
      <c r="N92" s="12">
        <v>7</v>
      </c>
      <c r="O92" s="12">
        <v>3</v>
      </c>
      <c r="P92" s="12">
        <v>4</v>
      </c>
      <c r="R92" s="16"/>
      <c r="S92" s="16"/>
    </row>
    <row r="93" spans="13:19" x14ac:dyDescent="0.25">
      <c r="M93">
        <v>88</v>
      </c>
      <c r="N93" s="12">
        <v>6</v>
      </c>
      <c r="O93" s="12">
        <v>2</v>
      </c>
      <c r="P93" s="12">
        <v>4</v>
      </c>
      <c r="R93" s="16"/>
      <c r="S93" s="16"/>
    </row>
    <row r="94" spans="13:19" x14ac:dyDescent="0.25">
      <c r="M94">
        <v>89</v>
      </c>
      <c r="N94" s="12">
        <v>12</v>
      </c>
      <c r="O94" s="12">
        <v>7</v>
      </c>
      <c r="P94" s="12">
        <v>5</v>
      </c>
      <c r="R94" s="16"/>
      <c r="S94" s="16"/>
    </row>
    <row r="95" spans="13:19" x14ac:dyDescent="0.25">
      <c r="M95">
        <v>90</v>
      </c>
      <c r="N95" s="12">
        <v>4</v>
      </c>
      <c r="O95" s="12">
        <v>3</v>
      </c>
      <c r="P95" s="12">
        <v>1</v>
      </c>
      <c r="R95" s="16"/>
      <c r="S95" s="16"/>
    </row>
    <row r="96" spans="13:19" x14ac:dyDescent="0.25">
      <c r="M96">
        <v>91</v>
      </c>
      <c r="N96" s="12">
        <v>4</v>
      </c>
      <c r="O96" s="12">
        <v>2</v>
      </c>
      <c r="P96" s="12">
        <v>2</v>
      </c>
      <c r="R96" s="16"/>
      <c r="S96" s="16"/>
    </row>
    <row r="97" spans="13:19" x14ac:dyDescent="0.25">
      <c r="M97">
        <v>92</v>
      </c>
      <c r="N97" s="12">
        <v>4</v>
      </c>
      <c r="O97" s="12">
        <v>1</v>
      </c>
      <c r="P97" s="12">
        <v>3</v>
      </c>
      <c r="R97" s="16"/>
      <c r="S97" s="16"/>
    </row>
    <row r="98" spans="13:19" x14ac:dyDescent="0.25">
      <c r="M98">
        <v>93</v>
      </c>
      <c r="N98" s="12">
        <v>2</v>
      </c>
      <c r="O98" s="12">
        <v>1</v>
      </c>
      <c r="P98" s="12">
        <v>1</v>
      </c>
      <c r="R98" s="16"/>
      <c r="S98" s="16"/>
    </row>
    <row r="99" spans="13:19" x14ac:dyDescent="0.25">
      <c r="M99">
        <v>94</v>
      </c>
      <c r="N99" s="12">
        <v>3</v>
      </c>
      <c r="O99" s="12">
        <v>2</v>
      </c>
      <c r="P99" s="12">
        <v>1</v>
      </c>
      <c r="R99" s="16"/>
      <c r="S99" s="16"/>
    </row>
    <row r="100" spans="13:19" x14ac:dyDescent="0.25">
      <c r="M100">
        <v>95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96</v>
      </c>
      <c r="N101" s="12">
        <v>1</v>
      </c>
      <c r="O101" s="12">
        <v>0</v>
      </c>
      <c r="P101" s="12">
        <v>1</v>
      </c>
      <c r="R101" s="16"/>
      <c r="S101" s="16"/>
    </row>
    <row r="102" spans="13:19" x14ac:dyDescent="0.25">
      <c r="M102">
        <v>97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>
        <v>98</v>
      </c>
      <c r="N103">
        <v>6</v>
      </c>
      <c r="O103">
        <v>5</v>
      </c>
      <c r="P103">
        <v>1</v>
      </c>
    </row>
    <row r="104" spans="13:19" x14ac:dyDescent="0.25">
      <c r="M104" t="s">
        <v>276</v>
      </c>
      <c r="N104">
        <v>0</v>
      </c>
      <c r="O104">
        <v>0</v>
      </c>
      <c r="P104">
        <v>0</v>
      </c>
    </row>
    <row r="105" spans="13:19" x14ac:dyDescent="0.25">
      <c r="M105" t="s">
        <v>315</v>
      </c>
      <c r="N105">
        <v>0</v>
      </c>
      <c r="O105">
        <v>0</v>
      </c>
      <c r="P105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topLeftCell="D1" workbookViewId="0">
      <selection activeCell="M1" sqref="M1:Q105"/>
    </sheetView>
  </sheetViews>
  <sheetFormatPr defaultRowHeight="13.2" x14ac:dyDescent="0.25"/>
  <sheetData>
    <row r="1" spans="1:24" x14ac:dyDescent="0.25">
      <c r="A1" t="s">
        <v>316</v>
      </c>
      <c r="I1" s="1"/>
      <c r="J1" s="1"/>
      <c r="K1" s="1"/>
      <c r="M1" t="s">
        <v>318</v>
      </c>
      <c r="N1" s="12"/>
      <c r="O1" s="12"/>
      <c r="P1" s="12"/>
      <c r="Q1" s="14"/>
      <c r="R1" s="15">
        <f>X16</f>
        <v>7.1185019402372252</v>
      </c>
      <c r="S1" s="21" t="s">
        <v>125</v>
      </c>
      <c r="T1" s="22"/>
      <c r="U1" s="22"/>
    </row>
    <row r="2" spans="1:24" x14ac:dyDescent="0.25">
      <c r="A2" t="s">
        <v>317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67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67</v>
      </c>
      <c r="I4" s="1"/>
      <c r="J4" s="1"/>
      <c r="K4" s="1"/>
      <c r="M4" s="18" t="s">
        <v>36</v>
      </c>
      <c r="N4" s="12">
        <v>34486</v>
      </c>
      <c r="O4" s="12">
        <v>17666</v>
      </c>
      <c r="P4" s="12">
        <v>16820</v>
      </c>
      <c r="R4" s="16"/>
      <c r="S4" s="16"/>
    </row>
    <row r="5" spans="1:24" x14ac:dyDescent="0.25">
      <c r="A5" t="s">
        <v>36</v>
      </c>
      <c r="B5">
        <v>34486</v>
      </c>
      <c r="C5">
        <v>17666</v>
      </c>
      <c r="D5">
        <v>16820</v>
      </c>
      <c r="E5">
        <v>21413</v>
      </c>
      <c r="F5">
        <v>11396</v>
      </c>
      <c r="G5">
        <v>10017</v>
      </c>
      <c r="I5" s="1"/>
      <c r="J5" s="1"/>
      <c r="K5" s="1"/>
      <c r="M5">
        <v>0</v>
      </c>
      <c r="N5" s="12">
        <v>1009</v>
      </c>
      <c r="O5" s="12">
        <v>555</v>
      </c>
      <c r="P5" s="12">
        <v>454</v>
      </c>
      <c r="R5" s="16">
        <f>N$24+N$34+N$44+N$54</f>
        <v>1897</v>
      </c>
      <c r="S5" s="16">
        <f xml:space="preserve"> N$34+N$44+N$54+N$64</f>
        <v>1236</v>
      </c>
      <c r="T5">
        <v>1</v>
      </c>
      <c r="U5">
        <v>9</v>
      </c>
      <c r="V5">
        <f>R5*T5+S5*U5</f>
        <v>13021</v>
      </c>
      <c r="W5" s="19">
        <f>(V5/V$15)*100</f>
        <v>7.5302023514171532</v>
      </c>
      <c r="X5" s="20">
        <f>ABS(W5-10)</f>
        <v>2.4697976485828468</v>
      </c>
    </row>
    <row r="6" spans="1:24" x14ac:dyDescent="0.25">
      <c r="A6" t="s">
        <v>5</v>
      </c>
      <c r="B6">
        <v>5038</v>
      </c>
      <c r="C6">
        <v>2596</v>
      </c>
      <c r="D6">
        <v>2442</v>
      </c>
      <c r="E6">
        <v>5038</v>
      </c>
      <c r="F6">
        <v>2596</v>
      </c>
      <c r="G6">
        <v>2442</v>
      </c>
      <c r="I6" s="1"/>
      <c r="J6" s="1"/>
      <c r="K6" s="1"/>
      <c r="M6">
        <v>1</v>
      </c>
      <c r="N6" s="12">
        <v>1049</v>
      </c>
      <c r="O6" s="12">
        <v>508</v>
      </c>
      <c r="P6" s="12">
        <v>541</v>
      </c>
      <c r="R6" s="16">
        <f>N$25+N$35+N$45+N$55</f>
        <v>1851</v>
      </c>
      <c r="S6" s="16">
        <f xml:space="preserve"> N$35+N$45+N$55+N$65</f>
        <v>1233</v>
      </c>
      <c r="T6">
        <v>2</v>
      </c>
      <c r="U6">
        <v>8</v>
      </c>
      <c r="V6">
        <f t="shared" ref="V6:V14" si="0">R6*T6+S6*U6</f>
        <v>13566</v>
      </c>
      <c r="W6" s="19">
        <f t="shared" ref="W6:W14" si="1">(V6/V$15)*100</f>
        <v>7.8453824667325938</v>
      </c>
      <c r="X6" s="20">
        <f t="shared" ref="X6:X14" si="2">ABS(W6-10)</f>
        <v>2.1546175332674062</v>
      </c>
    </row>
    <row r="7" spans="1:24" x14ac:dyDescent="0.25">
      <c r="A7" t="s">
        <v>6</v>
      </c>
      <c r="B7">
        <v>4550</v>
      </c>
      <c r="C7">
        <v>2389</v>
      </c>
      <c r="D7">
        <v>2161</v>
      </c>
      <c r="E7">
        <v>4549</v>
      </c>
      <c r="F7">
        <v>2388</v>
      </c>
      <c r="G7">
        <v>2161</v>
      </c>
      <c r="H7" s="2"/>
      <c r="I7" s="1"/>
      <c r="J7" s="1"/>
      <c r="K7" s="1"/>
      <c r="M7">
        <v>2</v>
      </c>
      <c r="N7" s="12">
        <v>1016</v>
      </c>
      <c r="O7" s="12">
        <v>495</v>
      </c>
      <c r="P7" s="12">
        <v>521</v>
      </c>
      <c r="R7" s="16">
        <f>N$26+N$36+N$46+N$56</f>
        <v>1671</v>
      </c>
      <c r="S7" s="16">
        <f xml:space="preserve"> N$36+N$46+N$56+N$66</f>
        <v>1138</v>
      </c>
      <c r="T7">
        <v>3</v>
      </c>
      <c r="U7">
        <v>7</v>
      </c>
      <c r="V7">
        <f t="shared" si="0"/>
        <v>12979</v>
      </c>
      <c r="W7" s="19">
        <f t="shared" si="1"/>
        <v>7.5059132416130288</v>
      </c>
      <c r="X7" s="20">
        <f t="shared" si="2"/>
        <v>2.4940867583869712</v>
      </c>
    </row>
    <row r="8" spans="1:24" x14ac:dyDescent="0.25">
      <c r="A8" s="3" t="s">
        <v>7</v>
      </c>
      <c r="B8" s="3">
        <v>4430</v>
      </c>
      <c r="C8" s="3">
        <v>2326</v>
      </c>
      <c r="D8" s="3">
        <v>2104</v>
      </c>
      <c r="E8" s="4">
        <v>4430</v>
      </c>
      <c r="F8" s="4">
        <v>2326</v>
      </c>
      <c r="G8" s="4">
        <v>2104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925</v>
      </c>
      <c r="O8" s="12">
        <v>500</v>
      </c>
      <c r="P8" s="12">
        <v>425</v>
      </c>
      <c r="R8" s="16">
        <f>N$17+N$27+N$37+N$47</f>
        <v>2262</v>
      </c>
      <c r="S8" s="16">
        <f xml:space="preserve"> N$27+ N$37+N$47+N$57</f>
        <v>1585</v>
      </c>
      <c r="T8">
        <v>4</v>
      </c>
      <c r="U8">
        <v>6</v>
      </c>
      <c r="V8">
        <f t="shared" si="0"/>
        <v>18558</v>
      </c>
      <c r="W8" s="19">
        <f t="shared" si="1"/>
        <v>10.732316660594389</v>
      </c>
      <c r="X8" s="20">
        <f t="shared" si="2"/>
        <v>0.73231666059438894</v>
      </c>
    </row>
    <row r="9" spans="1:24" x14ac:dyDescent="0.25">
      <c r="A9" s="3" t="s">
        <v>8</v>
      </c>
      <c r="B9" s="3">
        <v>4176</v>
      </c>
      <c r="C9" s="3">
        <v>2162</v>
      </c>
      <c r="D9" s="3">
        <v>2014</v>
      </c>
      <c r="E9" s="4">
        <v>3797</v>
      </c>
      <c r="F9" s="4">
        <v>2056</v>
      </c>
      <c r="G9" s="4">
        <v>1741</v>
      </c>
      <c r="H9" s="5"/>
      <c r="I9" s="6">
        <f t="shared" si="3"/>
        <v>90.924329501915707</v>
      </c>
      <c r="J9" s="6">
        <f t="shared" si="3"/>
        <v>95.097132284921372</v>
      </c>
      <c r="K9" s="6">
        <f t="shared" si="3"/>
        <v>86.444885799404176</v>
      </c>
      <c r="M9">
        <v>4</v>
      </c>
      <c r="N9" s="12">
        <v>1039</v>
      </c>
      <c r="O9" s="12">
        <v>538</v>
      </c>
      <c r="P9" s="12">
        <v>501</v>
      </c>
      <c r="R9" s="16">
        <f>N$18+N$28+N$38+N$48</f>
        <v>2181</v>
      </c>
      <c r="S9" s="16">
        <f xml:space="preserve"> N$28+N$38+N$48+N$58</f>
        <v>1494</v>
      </c>
      <c r="T9">
        <v>5</v>
      </c>
      <c r="U9">
        <v>5</v>
      </c>
      <c r="V9">
        <f t="shared" si="0"/>
        <v>18375</v>
      </c>
      <c r="W9" s="19">
        <f t="shared" si="1"/>
        <v>10.626485539304985</v>
      </c>
      <c r="X9" s="20">
        <f t="shared" si="2"/>
        <v>0.62648553930498529</v>
      </c>
    </row>
    <row r="10" spans="1:24" x14ac:dyDescent="0.25">
      <c r="A10" s="3" t="s">
        <v>10</v>
      </c>
      <c r="B10" s="3">
        <v>3081</v>
      </c>
      <c r="C10" s="3">
        <v>1588</v>
      </c>
      <c r="D10" s="3">
        <v>1493</v>
      </c>
      <c r="E10" s="4">
        <v>1835</v>
      </c>
      <c r="F10" s="4">
        <v>1054</v>
      </c>
      <c r="G10" s="4">
        <v>781</v>
      </c>
      <c r="H10" s="5"/>
      <c r="I10" s="6">
        <f t="shared" si="3"/>
        <v>59.55858487504058</v>
      </c>
      <c r="J10" s="6">
        <f t="shared" si="3"/>
        <v>66.372795969773307</v>
      </c>
      <c r="K10" s="6">
        <f t="shared" si="3"/>
        <v>52.31078365706631</v>
      </c>
      <c r="M10">
        <v>5</v>
      </c>
      <c r="N10" s="12">
        <v>947</v>
      </c>
      <c r="O10" s="12">
        <v>510</v>
      </c>
      <c r="P10" s="12">
        <v>437</v>
      </c>
      <c r="R10" s="16">
        <f>N$19+N$29+N$39+N$49</f>
        <v>2216</v>
      </c>
      <c r="S10" s="16">
        <f xml:space="preserve"> N$29+N$39+N$49+N$59</f>
        <v>1457</v>
      </c>
      <c r="T10">
        <v>6</v>
      </c>
      <c r="U10">
        <v>4</v>
      </c>
      <c r="V10">
        <f t="shared" si="0"/>
        <v>19124</v>
      </c>
      <c r="W10" s="19">
        <f t="shared" si="1"/>
        <v>11.059641330811893</v>
      </c>
      <c r="X10" s="20">
        <f t="shared" si="2"/>
        <v>1.0596413308118926</v>
      </c>
    </row>
    <row r="11" spans="1:24" x14ac:dyDescent="0.25">
      <c r="A11" s="3" t="s">
        <v>11</v>
      </c>
      <c r="B11" s="3">
        <v>2407</v>
      </c>
      <c r="C11" s="3">
        <v>1189</v>
      </c>
      <c r="D11" s="3">
        <v>1218</v>
      </c>
      <c r="E11" s="4">
        <v>704</v>
      </c>
      <c r="F11" s="4">
        <v>387</v>
      </c>
      <c r="G11" s="4">
        <v>317</v>
      </c>
      <c r="H11" s="5"/>
      <c r="I11" s="6">
        <f t="shared" si="3"/>
        <v>29.248026589115085</v>
      </c>
      <c r="J11" s="6">
        <f t="shared" si="3"/>
        <v>32.548359966358284</v>
      </c>
      <c r="K11" s="6">
        <f t="shared" si="3"/>
        <v>26.026272577996718</v>
      </c>
      <c r="M11">
        <v>6</v>
      </c>
      <c r="N11" s="12">
        <v>907</v>
      </c>
      <c r="O11" s="12">
        <v>477</v>
      </c>
      <c r="P11" s="12">
        <v>430</v>
      </c>
      <c r="R11" s="16">
        <f>N$20+N$30+N$40+N$50</f>
        <v>2067</v>
      </c>
      <c r="S11" s="16">
        <f xml:space="preserve"> N$30+N$40+N$50+N$60</f>
        <v>1366</v>
      </c>
      <c r="T11">
        <v>7</v>
      </c>
      <c r="U11">
        <v>3</v>
      </c>
      <c r="V11">
        <f t="shared" si="0"/>
        <v>18567</v>
      </c>
      <c r="W11" s="19">
        <f t="shared" si="1"/>
        <v>10.73752146983813</v>
      </c>
      <c r="X11" s="20">
        <f t="shared" si="2"/>
        <v>0.73752146983813027</v>
      </c>
    </row>
    <row r="12" spans="1:24" x14ac:dyDescent="0.25">
      <c r="A12" s="3" t="s">
        <v>12</v>
      </c>
      <c r="B12" s="3">
        <v>2163</v>
      </c>
      <c r="C12" s="3">
        <v>1040</v>
      </c>
      <c r="D12" s="3">
        <v>1123</v>
      </c>
      <c r="E12" s="4">
        <v>384</v>
      </c>
      <c r="F12" s="4">
        <v>210</v>
      </c>
      <c r="G12" s="4">
        <v>174</v>
      </c>
      <c r="H12" s="5"/>
      <c r="I12" s="6">
        <f t="shared" si="3"/>
        <v>17.753120665742024</v>
      </c>
      <c r="J12" s="6">
        <f t="shared" si="3"/>
        <v>20.192307692307693</v>
      </c>
      <c r="K12" s="6">
        <f t="shared" si="3"/>
        <v>15.494211932324131</v>
      </c>
      <c r="M12">
        <v>7</v>
      </c>
      <c r="N12" s="12">
        <v>941</v>
      </c>
      <c r="O12" s="12">
        <v>485</v>
      </c>
      <c r="P12" s="12">
        <v>456</v>
      </c>
      <c r="R12" s="16">
        <f>N$21+N$31+N$41+N$51</f>
        <v>2086</v>
      </c>
      <c r="S12" s="16">
        <f xml:space="preserve"> N$31+N$41+N$51+N$61</f>
        <v>1351</v>
      </c>
      <c r="T12">
        <v>8</v>
      </c>
      <c r="U12">
        <v>2</v>
      </c>
      <c r="V12">
        <f t="shared" si="0"/>
        <v>19390</v>
      </c>
      <c r="W12" s="19">
        <f t="shared" si="1"/>
        <v>11.213472359571355</v>
      </c>
      <c r="X12" s="20">
        <f t="shared" si="2"/>
        <v>1.2134723595713552</v>
      </c>
    </row>
    <row r="13" spans="1:24" x14ac:dyDescent="0.25">
      <c r="A13" s="3" t="s">
        <v>13</v>
      </c>
      <c r="B13" s="3">
        <v>2005</v>
      </c>
      <c r="C13" s="3">
        <v>1018</v>
      </c>
      <c r="D13" s="3">
        <v>987</v>
      </c>
      <c r="E13" s="4">
        <v>239</v>
      </c>
      <c r="F13" s="4">
        <v>140</v>
      </c>
      <c r="G13" s="4">
        <v>99</v>
      </c>
      <c r="H13" s="5"/>
      <c r="I13" s="6">
        <f t="shared" si="3"/>
        <v>11.920199501246882</v>
      </c>
      <c r="J13" s="6">
        <f t="shared" si="3"/>
        <v>13.7524557956778</v>
      </c>
      <c r="K13" s="6">
        <f t="shared" si="3"/>
        <v>10.030395136778116</v>
      </c>
      <c r="M13">
        <v>8</v>
      </c>
      <c r="N13" s="12">
        <v>882</v>
      </c>
      <c r="O13" s="12">
        <v>448</v>
      </c>
      <c r="P13" s="12">
        <v>434</v>
      </c>
      <c r="R13" s="16">
        <f>N$22+N$32+N$42+N$52</f>
        <v>2136</v>
      </c>
      <c r="S13" s="16">
        <f xml:space="preserve"> N$32+N$42+N$52+N$62</f>
        <v>1423</v>
      </c>
      <c r="T13">
        <v>9</v>
      </c>
      <c r="U13">
        <v>1</v>
      </c>
      <c r="V13">
        <f t="shared" si="0"/>
        <v>20647</v>
      </c>
      <c r="W13" s="19">
        <f t="shared" si="1"/>
        <v>11.940410717280544</v>
      </c>
      <c r="X13" s="20">
        <f t="shared" si="2"/>
        <v>1.9404107172805443</v>
      </c>
    </row>
    <row r="14" spans="1:24" x14ac:dyDescent="0.25">
      <c r="A14" s="3" t="s">
        <v>14</v>
      </c>
      <c r="B14" s="3">
        <v>1830</v>
      </c>
      <c r="C14" s="3">
        <v>952</v>
      </c>
      <c r="D14" s="3">
        <v>878</v>
      </c>
      <c r="E14" s="4">
        <v>152</v>
      </c>
      <c r="F14" s="4">
        <v>93</v>
      </c>
      <c r="G14" s="4">
        <v>59</v>
      </c>
      <c r="H14" s="5"/>
      <c r="I14" s="6">
        <f t="shared" si="3"/>
        <v>8.306010928961749</v>
      </c>
      <c r="J14" s="6">
        <f t="shared" si="3"/>
        <v>9.7689075630252109</v>
      </c>
      <c r="K14" s="6">
        <f t="shared" si="3"/>
        <v>6.7198177676537592</v>
      </c>
      <c r="M14">
        <v>9</v>
      </c>
      <c r="N14" s="12">
        <v>873</v>
      </c>
      <c r="O14" s="12">
        <v>469</v>
      </c>
      <c r="P14" s="12">
        <v>404</v>
      </c>
      <c r="R14" s="16">
        <f>N$23+N$33+N$43+N$53</f>
        <v>1869</v>
      </c>
      <c r="S14" s="16">
        <f xml:space="preserve"> N$33+N$43+N$53+N$63</f>
        <v>1143</v>
      </c>
      <c r="T14">
        <v>10</v>
      </c>
      <c r="U14">
        <v>0</v>
      </c>
      <c r="V14">
        <f t="shared" si="0"/>
        <v>18690</v>
      </c>
      <c r="W14" s="19">
        <f t="shared" si="1"/>
        <v>10.808653862835929</v>
      </c>
      <c r="X14" s="20">
        <f t="shared" si="2"/>
        <v>0.80865386283592855</v>
      </c>
    </row>
    <row r="15" spans="1:24" x14ac:dyDescent="0.25">
      <c r="A15" s="3" t="s">
        <v>15</v>
      </c>
      <c r="B15" s="3">
        <v>1467</v>
      </c>
      <c r="C15" s="3">
        <v>772</v>
      </c>
      <c r="D15" s="3">
        <v>695</v>
      </c>
      <c r="E15" s="4">
        <v>103</v>
      </c>
      <c r="F15" s="4">
        <v>63</v>
      </c>
      <c r="G15" s="4">
        <v>40</v>
      </c>
      <c r="H15" s="5"/>
      <c r="I15" s="6">
        <f t="shared" si="3"/>
        <v>7.0211315610088612</v>
      </c>
      <c r="J15" s="6">
        <f t="shared" si="3"/>
        <v>8.1606217616580317</v>
      </c>
      <c r="K15" s="6">
        <f t="shared" si="3"/>
        <v>5.755395683453238</v>
      </c>
      <c r="M15">
        <v>10</v>
      </c>
      <c r="N15" s="12">
        <v>928</v>
      </c>
      <c r="O15" s="12">
        <v>465</v>
      </c>
      <c r="P15" s="12">
        <v>463</v>
      </c>
      <c r="R15" s="16"/>
      <c r="S15" s="16"/>
      <c r="V15">
        <f>SUM(V5:V14)</f>
        <v>172917</v>
      </c>
      <c r="W15">
        <f>SUM(W5:W14)</f>
        <v>100</v>
      </c>
      <c r="X15" s="20">
        <f>SUM(X5:X14)</f>
        <v>14.23700388047445</v>
      </c>
    </row>
    <row r="16" spans="1:24" x14ac:dyDescent="0.25">
      <c r="A16" t="s">
        <v>16</v>
      </c>
      <c r="B16">
        <v>984</v>
      </c>
      <c r="C16">
        <v>510</v>
      </c>
      <c r="D16">
        <v>474</v>
      </c>
      <c r="E16">
        <v>51</v>
      </c>
      <c r="F16">
        <v>25</v>
      </c>
      <c r="G16">
        <v>26</v>
      </c>
      <c r="H16" s="7"/>
      <c r="I16" s="6">
        <f>SUM(I8:I14)*5</f>
        <v>1588.5513603101099</v>
      </c>
      <c r="J16" s="6">
        <f>SUM(J8:J14)*5</f>
        <v>1688.6597963603183</v>
      </c>
      <c r="K16" s="6">
        <f>SUM(K8:K14)*5</f>
        <v>1485.1318343561159</v>
      </c>
      <c r="M16">
        <v>11</v>
      </c>
      <c r="N16" s="12">
        <v>885</v>
      </c>
      <c r="O16" s="12">
        <v>444</v>
      </c>
      <c r="P16" s="12">
        <v>441</v>
      </c>
      <c r="R16" s="16"/>
      <c r="S16" s="16"/>
      <c r="X16" s="20">
        <f>X$15/2</f>
        <v>7.1185019402372252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864</v>
      </c>
      <c r="O17" s="12">
        <v>476</v>
      </c>
      <c r="P17" s="12">
        <v>388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3088.5513603101099</v>
      </c>
      <c r="J18" s="6">
        <f>J16+1500</f>
        <v>3188.6597963603181</v>
      </c>
      <c r="K18" s="6">
        <f>K16+1500</f>
        <v>2985.1318343561161</v>
      </c>
      <c r="M18">
        <v>13</v>
      </c>
      <c r="N18" s="12">
        <v>867</v>
      </c>
      <c r="O18" s="12">
        <v>455</v>
      </c>
      <c r="P18" s="12">
        <v>412</v>
      </c>
      <c r="Q18" s="3"/>
      <c r="R18" s="15">
        <f>X33</f>
        <v>7.4596582011302521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886</v>
      </c>
      <c r="O19" s="12">
        <v>486</v>
      </c>
      <c r="P19" s="12">
        <v>400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8.306010928961749</v>
      </c>
      <c r="J20" s="6">
        <f t="shared" si="4"/>
        <v>9.7689075630252109</v>
      </c>
      <c r="K20" s="6">
        <f t="shared" si="4"/>
        <v>6.7198177676537592</v>
      </c>
      <c r="M20">
        <v>15</v>
      </c>
      <c r="N20" s="12">
        <v>818</v>
      </c>
      <c r="O20" s="12">
        <v>437</v>
      </c>
      <c r="P20" s="12">
        <v>381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7.0211315610088612</v>
      </c>
      <c r="J21" s="6">
        <f t="shared" si="4"/>
        <v>8.1606217616580317</v>
      </c>
      <c r="K21" s="6">
        <f t="shared" si="4"/>
        <v>5.755395683453238</v>
      </c>
      <c r="M21">
        <v>16</v>
      </c>
      <c r="N21" s="12">
        <v>893</v>
      </c>
      <c r="O21" s="12">
        <v>468</v>
      </c>
      <c r="P21" s="12">
        <v>425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7.6635712449853051</v>
      </c>
      <c r="J22" s="8">
        <f>(J20+J21)/2</f>
        <v>8.9647646623416222</v>
      </c>
      <c r="K22" s="8">
        <f>(K20+K21)/2</f>
        <v>6.2376067255534986</v>
      </c>
      <c r="M22">
        <v>17</v>
      </c>
      <c r="N22" s="12">
        <v>851</v>
      </c>
      <c r="O22" s="12">
        <v>443</v>
      </c>
      <c r="P22" s="12">
        <v>408</v>
      </c>
      <c r="R22" s="16">
        <f>O$24+O$34+O$44+O$54</f>
        <v>942</v>
      </c>
      <c r="S22" s="16">
        <f xml:space="preserve"> O$34+O$44+O$54+O$64</f>
        <v>600</v>
      </c>
      <c r="T22">
        <v>1</v>
      </c>
      <c r="U22">
        <v>9</v>
      </c>
      <c r="V22">
        <f>R22*T22+S22*U22</f>
        <v>6342</v>
      </c>
      <c r="W22" s="19">
        <f>(V22/V$32)*100</f>
        <v>7.196840743514672</v>
      </c>
      <c r="X22" s="20">
        <f>ABS(W22-10)</f>
        <v>2.803159256485328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827</v>
      </c>
      <c r="O23" s="12">
        <v>411</v>
      </c>
      <c r="P23" s="12">
        <v>416</v>
      </c>
      <c r="R23" s="16">
        <f>O$25+O$35+O$45+O$55</f>
        <v>973</v>
      </c>
      <c r="S23" s="16">
        <f xml:space="preserve"> O$35+O$45+O$55+O$65</f>
        <v>625</v>
      </c>
      <c r="T23">
        <v>2</v>
      </c>
      <c r="U23">
        <v>8</v>
      </c>
      <c r="V23">
        <f t="shared" ref="V23:V31" si="5">R23*T23+S23*U23</f>
        <v>6946</v>
      </c>
      <c r="W23" s="19">
        <f t="shared" ref="W23:W31" si="6">(V23/V$32)*100</f>
        <v>7.8822541476589274</v>
      </c>
      <c r="X23" s="20">
        <f t="shared" ref="X23:X31" si="7">ABS(W23-10)</f>
        <v>2.1177458523410726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383.17856224926527</v>
      </c>
      <c r="J24" s="8">
        <f>J22*50</f>
        <v>448.23823311708111</v>
      </c>
      <c r="K24" s="8">
        <f>K22*50</f>
        <v>311.88033627767493</v>
      </c>
      <c r="M24">
        <v>19</v>
      </c>
      <c r="N24" s="12">
        <v>787</v>
      </c>
      <c r="O24" s="12">
        <v>403</v>
      </c>
      <c r="P24" s="12">
        <v>384</v>
      </c>
      <c r="R24" s="16">
        <f>O$26+O$36+O$46+O$56</f>
        <v>843</v>
      </c>
      <c r="S24" s="16">
        <f xml:space="preserve"> O$36+O$46+O$56+O$66</f>
        <v>578</v>
      </c>
      <c r="T24">
        <v>3</v>
      </c>
      <c r="U24">
        <v>7</v>
      </c>
      <c r="V24">
        <f t="shared" si="5"/>
        <v>6575</v>
      </c>
      <c r="W24" s="19">
        <f t="shared" si="6"/>
        <v>7.4612469076961476</v>
      </c>
      <c r="X24" s="20">
        <f t="shared" si="7"/>
        <v>2.5387530923038524</v>
      </c>
    </row>
    <row r="25" spans="1:24" x14ac:dyDescent="0.25">
      <c r="I25" s="1"/>
      <c r="J25" s="1"/>
      <c r="K25" s="1"/>
      <c r="M25">
        <v>20</v>
      </c>
      <c r="N25" s="12">
        <v>720</v>
      </c>
      <c r="O25" s="12">
        <v>402</v>
      </c>
      <c r="P25" s="12">
        <v>318</v>
      </c>
      <c r="R25" s="16">
        <f>O$17+O$27+O$37+O$47</f>
        <v>1171</v>
      </c>
      <c r="S25" s="16">
        <f xml:space="preserve"> O$27+ O$37+O$47+O$57</f>
        <v>790</v>
      </c>
      <c r="T25">
        <v>4</v>
      </c>
      <c r="U25">
        <v>6</v>
      </c>
      <c r="V25">
        <f t="shared" si="5"/>
        <v>9424</v>
      </c>
      <c r="W25" s="19">
        <f t="shared" si="6"/>
        <v>10.694264769297112</v>
      </c>
      <c r="X25" s="20">
        <f t="shared" si="7"/>
        <v>0.69426476929711178</v>
      </c>
    </row>
    <row r="26" spans="1:24" x14ac:dyDescent="0.25">
      <c r="H26" s="7" t="s">
        <v>30</v>
      </c>
      <c r="I26" s="1">
        <f>I18-I24</f>
        <v>2705.3727980608446</v>
      </c>
      <c r="J26" s="1">
        <f>J18-J24</f>
        <v>2740.421563243237</v>
      </c>
      <c r="K26" s="1">
        <f>K18-K24</f>
        <v>2673.2514980784413</v>
      </c>
      <c r="M26">
        <v>21</v>
      </c>
      <c r="N26" s="12">
        <v>630</v>
      </c>
      <c r="O26" s="12">
        <v>313</v>
      </c>
      <c r="P26" s="12">
        <v>317</v>
      </c>
      <c r="R26" s="16">
        <f>O$18+O$28+O$38+O$48</f>
        <v>1142</v>
      </c>
      <c r="S26" s="16">
        <f xml:space="preserve"> O$28+O$38+O$48+O$58</f>
        <v>783</v>
      </c>
      <c r="T26">
        <v>5</v>
      </c>
      <c r="U26">
        <v>5</v>
      </c>
      <c r="V26">
        <f t="shared" si="5"/>
        <v>9625</v>
      </c>
      <c r="W26" s="19">
        <f t="shared" si="6"/>
        <v>10.922357640543792</v>
      </c>
      <c r="X26" s="20">
        <f t="shared" si="7"/>
        <v>0.9223576405437921</v>
      </c>
    </row>
    <row r="27" spans="1:24" x14ac:dyDescent="0.25">
      <c r="I27" s="1"/>
      <c r="J27" s="1"/>
      <c r="K27" s="1"/>
      <c r="M27">
        <v>22</v>
      </c>
      <c r="N27" s="12">
        <v>618</v>
      </c>
      <c r="O27" s="12">
        <v>330</v>
      </c>
      <c r="P27" s="12">
        <v>288</v>
      </c>
      <c r="R27" s="16">
        <f>O$19+O$29+O$39+O$49</f>
        <v>1121</v>
      </c>
      <c r="S27" s="16">
        <f xml:space="preserve"> O$29+O$39+O$49+O$59</f>
        <v>701</v>
      </c>
      <c r="T27">
        <v>6</v>
      </c>
      <c r="U27">
        <v>4</v>
      </c>
      <c r="V27">
        <f t="shared" si="5"/>
        <v>9530</v>
      </c>
      <c r="W27" s="19">
        <f t="shared" si="6"/>
        <v>10.814552552143619</v>
      </c>
      <c r="X27" s="20">
        <f t="shared" si="7"/>
        <v>0.81455255214361877</v>
      </c>
    </row>
    <row r="28" spans="1:24" x14ac:dyDescent="0.25">
      <c r="H28" s="7" t="s">
        <v>31</v>
      </c>
      <c r="I28" s="1">
        <f>100-I22</f>
        <v>92.336428755014694</v>
      </c>
      <c r="J28" s="1">
        <f>100-J22</f>
        <v>91.035235337658378</v>
      </c>
      <c r="K28" s="1">
        <f>100-K22</f>
        <v>93.762393274446495</v>
      </c>
      <c r="M28">
        <v>23</v>
      </c>
      <c r="N28" s="12">
        <v>556</v>
      </c>
      <c r="O28" s="12">
        <v>293</v>
      </c>
      <c r="P28" s="12">
        <v>263</v>
      </c>
      <c r="R28" s="16">
        <f>O$20+O$30+O$40+O$50</f>
        <v>1072</v>
      </c>
      <c r="S28" s="16">
        <f xml:space="preserve"> O$30+O$40+O$50+O$60</f>
        <v>696</v>
      </c>
      <c r="T28">
        <v>7</v>
      </c>
      <c r="U28">
        <v>3</v>
      </c>
      <c r="V28">
        <f t="shared" si="5"/>
        <v>9592</v>
      </c>
      <c r="W28" s="19">
        <f t="shared" si="6"/>
        <v>10.884909557204784</v>
      </c>
      <c r="X28" s="20">
        <f t="shared" si="7"/>
        <v>0.88490955720478404</v>
      </c>
    </row>
    <row r="29" spans="1:24" x14ac:dyDescent="0.25">
      <c r="I29" s="1"/>
      <c r="J29" s="1"/>
      <c r="K29" s="1"/>
      <c r="M29">
        <v>24</v>
      </c>
      <c r="N29" s="12">
        <v>557</v>
      </c>
      <c r="O29" s="12">
        <v>250</v>
      </c>
      <c r="P29" s="12">
        <v>307</v>
      </c>
      <c r="R29" s="16">
        <f>O$21+O$31+O$41+O$51</f>
        <v>1067</v>
      </c>
      <c r="S29" s="16">
        <f xml:space="preserve"> O$31+O$41+O$51+O$61</f>
        <v>664</v>
      </c>
      <c r="T29">
        <v>8</v>
      </c>
      <c r="U29">
        <v>2</v>
      </c>
      <c r="V29">
        <f t="shared" si="5"/>
        <v>9864</v>
      </c>
      <c r="W29" s="19">
        <f t="shared" si="6"/>
        <v>11.193572547150541</v>
      </c>
      <c r="X29" s="20">
        <f t="shared" si="7"/>
        <v>1.1935725471505414</v>
      </c>
    </row>
    <row r="30" spans="1:24" x14ac:dyDescent="0.25">
      <c r="C30" t="s">
        <v>32</v>
      </c>
      <c r="H30" s="9" t="s">
        <v>33</v>
      </c>
      <c r="I30" s="10">
        <f>I26/I28</f>
        <v>29.299084170113289</v>
      </c>
      <c r="J30" s="10">
        <f>J26/J28</f>
        <v>30.102866797441141</v>
      </c>
      <c r="K30" s="10">
        <f>K26/K28</f>
        <v>28.510913648009399</v>
      </c>
      <c r="M30">
        <v>25</v>
      </c>
      <c r="N30" s="12">
        <v>509</v>
      </c>
      <c r="O30" s="12">
        <v>266</v>
      </c>
      <c r="P30" s="12">
        <v>243</v>
      </c>
      <c r="R30" s="16">
        <f>O$22+O$32+O$42+O$52</f>
        <v>1109</v>
      </c>
      <c r="S30" s="16">
        <f xml:space="preserve"> O$32+O$42+O$52+O$62</f>
        <v>733</v>
      </c>
      <c r="T30">
        <v>9</v>
      </c>
      <c r="U30">
        <v>1</v>
      </c>
      <c r="V30">
        <f t="shared" si="5"/>
        <v>10714</v>
      </c>
      <c r="W30" s="19">
        <f t="shared" si="6"/>
        <v>12.158144390731032</v>
      </c>
      <c r="X30" s="20">
        <f t="shared" si="7"/>
        <v>2.1581443907310316</v>
      </c>
    </row>
    <row r="31" spans="1:24" x14ac:dyDescent="0.25">
      <c r="M31">
        <v>26</v>
      </c>
      <c r="N31" s="12">
        <v>490</v>
      </c>
      <c r="O31" s="12">
        <v>229</v>
      </c>
      <c r="P31" s="12">
        <v>261</v>
      </c>
      <c r="R31" s="16">
        <f>O$23+O$33+O$43+O$53</f>
        <v>951</v>
      </c>
      <c r="S31" s="16">
        <f xml:space="preserve"> O$33+O$43+O$53+O$63</f>
        <v>594</v>
      </c>
      <c r="T31">
        <v>10</v>
      </c>
      <c r="U31">
        <v>0</v>
      </c>
      <c r="V31">
        <f t="shared" si="5"/>
        <v>9510</v>
      </c>
      <c r="W31" s="19">
        <f t="shared" si="6"/>
        <v>10.791856744059372</v>
      </c>
      <c r="X31" s="20">
        <f t="shared" si="7"/>
        <v>0.79185674405937156</v>
      </c>
    </row>
    <row r="32" spans="1:24" x14ac:dyDescent="0.25">
      <c r="M32">
        <v>27</v>
      </c>
      <c r="N32" s="12">
        <v>527</v>
      </c>
      <c r="O32" s="12">
        <v>261</v>
      </c>
      <c r="P32" s="12">
        <v>266</v>
      </c>
      <c r="R32" s="16"/>
      <c r="S32" s="16"/>
      <c r="V32">
        <f>SUM(V22:V31)</f>
        <v>88122</v>
      </c>
      <c r="W32">
        <f>SUM(W22:W31)</f>
        <v>100</v>
      </c>
      <c r="X32" s="20">
        <f>SUM(X22:X31)</f>
        <v>14.919316402260504</v>
      </c>
    </row>
    <row r="33" spans="13:24" x14ac:dyDescent="0.25">
      <c r="M33">
        <v>28</v>
      </c>
      <c r="N33" s="12">
        <v>446</v>
      </c>
      <c r="O33" s="12">
        <v>218</v>
      </c>
      <c r="P33" s="12">
        <v>228</v>
      </c>
      <c r="R33" s="16"/>
      <c r="S33" s="16"/>
      <c r="X33" s="20">
        <f>X$32/2</f>
        <v>7.4596582011302521</v>
      </c>
    </row>
    <row r="34" spans="13:24" x14ac:dyDescent="0.25">
      <c r="M34">
        <v>29</v>
      </c>
      <c r="N34" s="12">
        <v>435</v>
      </c>
      <c r="O34" s="12">
        <v>215</v>
      </c>
      <c r="P34" s="12">
        <v>220</v>
      </c>
      <c r="R34" s="16"/>
      <c r="S34" s="16"/>
    </row>
    <row r="35" spans="13:24" x14ac:dyDescent="0.25">
      <c r="M35">
        <v>30</v>
      </c>
      <c r="N35" s="12">
        <v>484</v>
      </c>
      <c r="O35" s="12">
        <v>240</v>
      </c>
      <c r="P35" s="12">
        <v>244</v>
      </c>
      <c r="Q35" s="3"/>
      <c r="R35" s="15">
        <f>X50</f>
        <v>6.7639601391591473</v>
      </c>
      <c r="S35" s="16"/>
    </row>
    <row r="36" spans="13:24" x14ac:dyDescent="0.25">
      <c r="M36">
        <v>31</v>
      </c>
      <c r="N36" s="12">
        <v>414</v>
      </c>
      <c r="O36" s="12">
        <v>196</v>
      </c>
      <c r="P36" s="12">
        <v>218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404</v>
      </c>
      <c r="O37" s="12">
        <v>169</v>
      </c>
      <c r="P37" s="12">
        <v>235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428</v>
      </c>
      <c r="O38" s="12">
        <v>219</v>
      </c>
      <c r="P38" s="12">
        <v>209</v>
      </c>
      <c r="R38" s="16"/>
      <c r="S38" s="16"/>
    </row>
    <row r="39" spans="13:24" x14ac:dyDescent="0.25">
      <c r="M39">
        <v>34</v>
      </c>
      <c r="N39" s="12">
        <v>433</v>
      </c>
      <c r="O39" s="12">
        <v>216</v>
      </c>
      <c r="P39" s="12">
        <v>217</v>
      </c>
      <c r="R39" s="16">
        <f>P$24+P$34+P$44+P$54</f>
        <v>955</v>
      </c>
      <c r="S39" s="16">
        <f xml:space="preserve"> P$34+P$44+P$54+P$64</f>
        <v>636</v>
      </c>
      <c r="T39">
        <v>1</v>
      </c>
      <c r="U39">
        <v>9</v>
      </c>
      <c r="V39">
        <f>R39*T39+S39*U39</f>
        <v>6679</v>
      </c>
      <c r="W39" s="19">
        <f>(V39/V$49)*100</f>
        <v>7.8766436700277138</v>
      </c>
      <c r="X39" s="20">
        <f>ABS(W39-10)</f>
        <v>2.1233563299722862</v>
      </c>
    </row>
    <row r="40" spans="13:24" x14ac:dyDescent="0.25">
      <c r="M40">
        <v>35</v>
      </c>
      <c r="N40" s="12">
        <v>406</v>
      </c>
      <c r="O40" s="12">
        <v>206</v>
      </c>
      <c r="P40" s="12">
        <v>200</v>
      </c>
      <c r="R40" s="16">
        <f>P$25+P$35+P$45+P$55</f>
        <v>878</v>
      </c>
      <c r="S40" s="16">
        <f xml:space="preserve"> P$35+P$45+P$55+P$65</f>
        <v>608</v>
      </c>
      <c r="T40">
        <v>2</v>
      </c>
      <c r="U40">
        <v>8</v>
      </c>
      <c r="V40">
        <f t="shared" ref="V40:V48" si="8">R40*T40+S40*U40</f>
        <v>6620</v>
      </c>
      <c r="W40" s="19">
        <f t="shared" ref="W40:W48" si="9">(V40/V$49)*100</f>
        <v>7.8070640957603636</v>
      </c>
      <c r="X40" s="20">
        <f t="shared" ref="X40:X48" si="10">ABS(W40-10)</f>
        <v>2.1929359042396364</v>
      </c>
    </row>
    <row r="41" spans="13:24" x14ac:dyDescent="0.25">
      <c r="M41">
        <v>36</v>
      </c>
      <c r="N41" s="12">
        <v>406</v>
      </c>
      <c r="O41" s="12">
        <v>211</v>
      </c>
      <c r="P41" s="12">
        <v>195</v>
      </c>
      <c r="R41" s="16">
        <f>P$26+P$36+P$46+P$56</f>
        <v>828</v>
      </c>
      <c r="S41" s="16">
        <f xml:space="preserve"> P$36+P$46+P$56+P$66</f>
        <v>560</v>
      </c>
      <c r="T41">
        <v>3</v>
      </c>
      <c r="U41">
        <v>7</v>
      </c>
      <c r="V41">
        <f t="shared" si="8"/>
        <v>6404</v>
      </c>
      <c r="W41" s="19">
        <f t="shared" si="9"/>
        <v>7.5523320950527744</v>
      </c>
      <c r="X41" s="20">
        <f t="shared" si="10"/>
        <v>2.4476679049472256</v>
      </c>
    </row>
    <row r="42" spans="13:24" x14ac:dyDescent="0.25">
      <c r="M42">
        <v>37</v>
      </c>
      <c r="N42" s="12">
        <v>441</v>
      </c>
      <c r="O42" s="12">
        <v>225</v>
      </c>
      <c r="P42" s="12">
        <v>216</v>
      </c>
      <c r="R42" s="16">
        <f>P$17+P$27+P$37+P$47</f>
        <v>1091</v>
      </c>
      <c r="S42" s="16">
        <f xml:space="preserve"> P$27+ P$37+P$47+P$57</f>
        <v>795</v>
      </c>
      <c r="T42">
        <v>4</v>
      </c>
      <c r="U42">
        <v>6</v>
      </c>
      <c r="V42">
        <f t="shared" si="8"/>
        <v>9134</v>
      </c>
      <c r="W42" s="19">
        <f t="shared" si="9"/>
        <v>10.771861548440356</v>
      </c>
      <c r="X42" s="20">
        <f t="shared" si="10"/>
        <v>0.7718615484403557</v>
      </c>
    </row>
    <row r="43" spans="13:24" x14ac:dyDescent="0.25">
      <c r="M43">
        <v>38</v>
      </c>
      <c r="N43" s="12">
        <v>338</v>
      </c>
      <c r="O43" s="12">
        <v>183</v>
      </c>
      <c r="P43" s="12">
        <v>155</v>
      </c>
      <c r="R43" s="16">
        <f>P$18+P$28+P$38+P$48</f>
        <v>1039</v>
      </c>
      <c r="S43" s="16">
        <f xml:space="preserve"> P$28+P$38+P$48+P$58</f>
        <v>711</v>
      </c>
      <c r="T43">
        <v>5</v>
      </c>
      <c r="U43">
        <v>5</v>
      </c>
      <c r="V43">
        <f t="shared" si="8"/>
        <v>8750</v>
      </c>
      <c r="W43" s="19">
        <f t="shared" si="9"/>
        <v>10.319004658293531</v>
      </c>
      <c r="X43" s="20">
        <f t="shared" si="10"/>
        <v>0.31900465829353131</v>
      </c>
    </row>
    <row r="44" spans="13:24" x14ac:dyDescent="0.25">
      <c r="M44">
        <v>39</v>
      </c>
      <c r="N44" s="12">
        <v>414</v>
      </c>
      <c r="O44" s="12">
        <v>193</v>
      </c>
      <c r="P44" s="12">
        <v>221</v>
      </c>
      <c r="R44" s="16">
        <f>P$19+P$29+P$39+P$49</f>
        <v>1095</v>
      </c>
      <c r="S44" s="16">
        <f xml:space="preserve"> P$29+P$39+P$49+P$59</f>
        <v>756</v>
      </c>
      <c r="T44">
        <v>6</v>
      </c>
      <c r="U44">
        <v>4</v>
      </c>
      <c r="V44">
        <f t="shared" si="8"/>
        <v>9594</v>
      </c>
      <c r="W44" s="19">
        <f t="shared" si="9"/>
        <v>11.314346364762073</v>
      </c>
      <c r="X44" s="20">
        <f t="shared" si="10"/>
        <v>1.3143463647620734</v>
      </c>
    </row>
    <row r="45" spans="13:24" x14ac:dyDescent="0.25">
      <c r="M45">
        <v>40</v>
      </c>
      <c r="N45" s="12">
        <v>389</v>
      </c>
      <c r="O45" s="12">
        <v>198</v>
      </c>
      <c r="P45" s="12">
        <v>191</v>
      </c>
      <c r="R45" s="16">
        <f>P$20+P$30+P$40+P$50</f>
        <v>995</v>
      </c>
      <c r="S45" s="16">
        <f xml:space="preserve"> P$30+P$40+P$50+P$60</f>
        <v>670</v>
      </c>
      <c r="T45">
        <v>7</v>
      </c>
      <c r="U45">
        <v>3</v>
      </c>
      <c r="V45">
        <f t="shared" si="8"/>
        <v>8975</v>
      </c>
      <c r="W45" s="19">
        <f t="shared" si="9"/>
        <v>10.584350492363937</v>
      </c>
      <c r="X45" s="20">
        <f t="shared" si="10"/>
        <v>0.58435049236393688</v>
      </c>
    </row>
    <row r="46" spans="13:24" x14ac:dyDescent="0.25">
      <c r="M46">
        <v>41</v>
      </c>
      <c r="N46" s="12">
        <v>395</v>
      </c>
      <c r="O46" s="12">
        <v>214</v>
      </c>
      <c r="P46" s="12">
        <v>181</v>
      </c>
      <c r="R46" s="16">
        <f>P$21+P$31+P$41+P$51</f>
        <v>1019</v>
      </c>
      <c r="S46" s="16">
        <f xml:space="preserve"> P$31+P$41+P$51+P$61</f>
        <v>687</v>
      </c>
      <c r="T46">
        <v>8</v>
      </c>
      <c r="U46">
        <v>2</v>
      </c>
      <c r="V46">
        <f t="shared" si="8"/>
        <v>9526</v>
      </c>
      <c r="W46" s="19">
        <f t="shared" si="9"/>
        <v>11.234152957131906</v>
      </c>
      <c r="X46" s="20">
        <f t="shared" si="10"/>
        <v>1.2341529571319061</v>
      </c>
    </row>
    <row r="47" spans="13:24" x14ac:dyDescent="0.25">
      <c r="M47">
        <v>42</v>
      </c>
      <c r="N47" s="12">
        <v>376</v>
      </c>
      <c r="O47" s="12">
        <v>196</v>
      </c>
      <c r="P47" s="12">
        <v>180</v>
      </c>
      <c r="R47" s="16">
        <f>P$22+P$32+P$42+P$52</f>
        <v>1027</v>
      </c>
      <c r="S47" s="16">
        <f xml:space="preserve"> P$32+P$42+P$52+P$62</f>
        <v>690</v>
      </c>
      <c r="T47">
        <v>9</v>
      </c>
      <c r="U47">
        <v>1</v>
      </c>
      <c r="V47">
        <f t="shared" si="8"/>
        <v>9933</v>
      </c>
      <c r="W47" s="19">
        <f t="shared" si="9"/>
        <v>11.714134088094816</v>
      </c>
      <c r="X47" s="20">
        <f t="shared" si="10"/>
        <v>1.7141340880948164</v>
      </c>
    </row>
    <row r="48" spans="13:24" x14ac:dyDescent="0.25">
      <c r="M48">
        <v>43</v>
      </c>
      <c r="N48" s="12">
        <v>330</v>
      </c>
      <c r="O48" s="12">
        <v>175</v>
      </c>
      <c r="P48" s="12">
        <v>155</v>
      </c>
      <c r="R48" s="16">
        <f>P$23+P$33+P$43+P$53</f>
        <v>918</v>
      </c>
      <c r="S48" s="16">
        <f xml:space="preserve"> P$33+P$43+P$53+P$63</f>
        <v>549</v>
      </c>
      <c r="T48">
        <v>10</v>
      </c>
      <c r="U48">
        <v>0</v>
      </c>
      <c r="V48">
        <f t="shared" si="8"/>
        <v>9180</v>
      </c>
      <c r="W48" s="19">
        <f t="shared" si="9"/>
        <v>10.826110030072527</v>
      </c>
      <c r="X48" s="20">
        <f t="shared" si="10"/>
        <v>0.82611003007252748</v>
      </c>
    </row>
    <row r="49" spans="13:24" x14ac:dyDescent="0.25">
      <c r="M49">
        <v>44</v>
      </c>
      <c r="N49" s="12">
        <v>340</v>
      </c>
      <c r="O49" s="12">
        <v>169</v>
      </c>
      <c r="P49" s="12">
        <v>171</v>
      </c>
      <c r="R49" s="16"/>
      <c r="S49" s="16"/>
      <c r="V49">
        <f>SUM(V39:V48)</f>
        <v>84795</v>
      </c>
      <c r="W49">
        <f>SUM(W39:W48)</f>
        <v>100</v>
      </c>
      <c r="X49" s="20">
        <f>SUM(X39:X48)</f>
        <v>13.527920278318295</v>
      </c>
    </row>
    <row r="50" spans="13:24" x14ac:dyDescent="0.25">
      <c r="M50">
        <v>45</v>
      </c>
      <c r="N50" s="12">
        <v>334</v>
      </c>
      <c r="O50" s="12">
        <v>163</v>
      </c>
      <c r="P50" s="12">
        <v>171</v>
      </c>
      <c r="R50" s="16"/>
      <c r="S50" s="16"/>
      <c r="X50" s="20">
        <f>X$49/2</f>
        <v>6.7639601391591473</v>
      </c>
    </row>
    <row r="51" spans="13:24" x14ac:dyDescent="0.25">
      <c r="M51">
        <v>46</v>
      </c>
      <c r="N51" s="12">
        <v>297</v>
      </c>
      <c r="O51" s="12">
        <v>159</v>
      </c>
      <c r="P51" s="12">
        <v>138</v>
      </c>
      <c r="R51" s="16"/>
      <c r="S51" s="16"/>
    </row>
    <row r="52" spans="13:24" x14ac:dyDescent="0.25">
      <c r="M52">
        <v>47</v>
      </c>
      <c r="N52" s="12">
        <v>317</v>
      </c>
      <c r="O52" s="12">
        <v>180</v>
      </c>
      <c r="P52" s="12">
        <v>137</v>
      </c>
      <c r="R52" s="16"/>
      <c r="S52" s="16"/>
    </row>
    <row r="53" spans="13:24" x14ac:dyDescent="0.25">
      <c r="M53">
        <v>48</v>
      </c>
      <c r="N53" s="12">
        <v>258</v>
      </c>
      <c r="O53" s="12">
        <v>139</v>
      </c>
      <c r="P53" s="12">
        <v>119</v>
      </c>
      <c r="R53" s="16"/>
      <c r="S53" s="16"/>
    </row>
    <row r="54" spans="13:24" x14ac:dyDescent="0.25">
      <c r="M54">
        <v>49</v>
      </c>
      <c r="N54" s="12">
        <v>261</v>
      </c>
      <c r="O54" s="12">
        <v>131</v>
      </c>
      <c r="P54" s="12">
        <v>130</v>
      </c>
      <c r="R54" s="16"/>
      <c r="S54" s="16"/>
    </row>
    <row r="55" spans="13:24" x14ac:dyDescent="0.25">
      <c r="M55">
        <v>50</v>
      </c>
      <c r="N55" s="12">
        <v>258</v>
      </c>
      <c r="O55" s="12">
        <v>133</v>
      </c>
      <c r="P55" s="12">
        <v>125</v>
      </c>
      <c r="R55" s="16"/>
      <c r="S55" s="16"/>
    </row>
    <row r="56" spans="13:24" x14ac:dyDescent="0.25">
      <c r="M56">
        <v>51</v>
      </c>
      <c r="N56" s="12">
        <v>232</v>
      </c>
      <c r="O56" s="12">
        <v>120</v>
      </c>
      <c r="P56" s="12">
        <v>112</v>
      </c>
      <c r="R56" s="16"/>
      <c r="S56" s="16"/>
    </row>
    <row r="57" spans="13:24" x14ac:dyDescent="0.25">
      <c r="M57">
        <v>52</v>
      </c>
      <c r="N57" s="12">
        <v>187</v>
      </c>
      <c r="O57" s="12">
        <v>95</v>
      </c>
      <c r="P57" s="12">
        <v>92</v>
      </c>
      <c r="R57" s="16"/>
      <c r="S57" s="16"/>
    </row>
    <row r="58" spans="13:24" x14ac:dyDescent="0.25">
      <c r="M58">
        <v>53</v>
      </c>
      <c r="N58" s="12">
        <v>180</v>
      </c>
      <c r="O58" s="12">
        <v>96</v>
      </c>
      <c r="P58" s="12">
        <v>84</v>
      </c>
      <c r="R58" s="16"/>
      <c r="S58" s="16"/>
    </row>
    <row r="59" spans="13:24" x14ac:dyDescent="0.25">
      <c r="M59">
        <v>54</v>
      </c>
      <c r="N59" s="12">
        <v>127</v>
      </c>
      <c r="O59" s="12">
        <v>66</v>
      </c>
      <c r="P59" s="12">
        <v>61</v>
      </c>
      <c r="R59" s="16"/>
      <c r="S59" s="16"/>
    </row>
    <row r="60" spans="13:24" x14ac:dyDescent="0.25">
      <c r="M60">
        <v>55</v>
      </c>
      <c r="N60" s="12">
        <v>117</v>
      </c>
      <c r="O60" s="12">
        <v>61</v>
      </c>
      <c r="P60" s="12">
        <v>56</v>
      </c>
      <c r="R60" s="16"/>
      <c r="S60" s="16"/>
    </row>
    <row r="61" spans="13:24" x14ac:dyDescent="0.25">
      <c r="M61">
        <v>56</v>
      </c>
      <c r="N61" s="12">
        <v>158</v>
      </c>
      <c r="O61" s="12">
        <v>65</v>
      </c>
      <c r="P61" s="12">
        <v>93</v>
      </c>
      <c r="R61" s="16"/>
      <c r="S61" s="16"/>
    </row>
    <row r="62" spans="13:24" x14ac:dyDescent="0.25">
      <c r="M62">
        <v>57</v>
      </c>
      <c r="N62" s="12">
        <v>138</v>
      </c>
      <c r="O62" s="12">
        <v>67</v>
      </c>
      <c r="P62" s="12">
        <v>71</v>
      </c>
      <c r="R62" s="16"/>
      <c r="S62" s="16"/>
    </row>
    <row r="63" spans="13:24" x14ac:dyDescent="0.25">
      <c r="M63">
        <v>58</v>
      </c>
      <c r="N63" s="12">
        <v>101</v>
      </c>
      <c r="O63" s="12">
        <v>54</v>
      </c>
      <c r="P63" s="12">
        <v>47</v>
      </c>
      <c r="R63" s="16"/>
      <c r="S63" s="16"/>
    </row>
    <row r="64" spans="13:24" x14ac:dyDescent="0.25">
      <c r="M64">
        <v>59</v>
      </c>
      <c r="N64" s="12">
        <v>126</v>
      </c>
      <c r="O64" s="12">
        <v>61</v>
      </c>
      <c r="P64" s="12">
        <v>65</v>
      </c>
      <c r="R64" s="16"/>
      <c r="S64" s="16"/>
    </row>
    <row r="65" spans="13:19" x14ac:dyDescent="0.25">
      <c r="M65">
        <v>60</v>
      </c>
      <c r="N65" s="12">
        <v>102</v>
      </c>
      <c r="O65" s="12">
        <v>54</v>
      </c>
      <c r="P65" s="12">
        <v>48</v>
      </c>
      <c r="R65" s="16"/>
      <c r="S65" s="16"/>
    </row>
    <row r="66" spans="13:19" x14ac:dyDescent="0.25">
      <c r="M66">
        <v>61</v>
      </c>
      <c r="N66" s="12">
        <v>97</v>
      </c>
      <c r="O66" s="12">
        <v>48</v>
      </c>
      <c r="P66" s="12">
        <v>49</v>
      </c>
      <c r="R66" s="16"/>
      <c r="S66" s="16"/>
    </row>
    <row r="67" spans="13:19" x14ac:dyDescent="0.25">
      <c r="M67">
        <v>62</v>
      </c>
      <c r="N67" s="12">
        <v>110</v>
      </c>
      <c r="O67" s="12">
        <v>51</v>
      </c>
      <c r="P67" s="12">
        <v>59</v>
      </c>
      <c r="R67" s="16"/>
      <c r="S67" s="16"/>
    </row>
    <row r="68" spans="13:19" x14ac:dyDescent="0.25">
      <c r="M68">
        <v>63</v>
      </c>
      <c r="N68" s="12">
        <v>116</v>
      </c>
      <c r="O68" s="12">
        <v>61</v>
      </c>
      <c r="P68" s="12">
        <v>55</v>
      </c>
      <c r="R68" s="16"/>
      <c r="S68" s="16"/>
    </row>
    <row r="69" spans="13:19" x14ac:dyDescent="0.25">
      <c r="M69">
        <v>64</v>
      </c>
      <c r="N69" s="12">
        <v>112</v>
      </c>
      <c r="O69" s="12">
        <v>54</v>
      </c>
      <c r="P69" s="12">
        <v>58</v>
      </c>
      <c r="R69" s="16"/>
      <c r="S69" s="16"/>
    </row>
    <row r="70" spans="13:19" x14ac:dyDescent="0.25">
      <c r="M70">
        <v>65</v>
      </c>
      <c r="N70" s="12">
        <v>82</v>
      </c>
      <c r="O70" s="12">
        <v>36</v>
      </c>
      <c r="P70" s="12">
        <v>46</v>
      </c>
      <c r="R70" s="16"/>
      <c r="S70" s="16"/>
    </row>
    <row r="71" spans="13:19" x14ac:dyDescent="0.25">
      <c r="M71">
        <v>66</v>
      </c>
      <c r="N71" s="12">
        <v>92</v>
      </c>
      <c r="O71" s="12">
        <v>39</v>
      </c>
      <c r="P71" s="12">
        <v>53</v>
      </c>
      <c r="R71" s="16"/>
      <c r="S71" s="16"/>
    </row>
    <row r="72" spans="13:19" x14ac:dyDescent="0.25">
      <c r="M72">
        <v>67</v>
      </c>
      <c r="N72" s="12">
        <v>87</v>
      </c>
      <c r="O72" s="12">
        <v>44</v>
      </c>
      <c r="P72" s="12">
        <v>43</v>
      </c>
      <c r="R72" s="16"/>
      <c r="S72" s="16"/>
    </row>
    <row r="73" spans="13:19" x14ac:dyDescent="0.25">
      <c r="M73">
        <v>68</v>
      </c>
      <c r="N73" s="12">
        <v>83</v>
      </c>
      <c r="O73" s="12">
        <v>46</v>
      </c>
      <c r="P73" s="12">
        <v>37</v>
      </c>
      <c r="R73" s="16"/>
      <c r="S73" s="16"/>
    </row>
    <row r="74" spans="13:19" x14ac:dyDescent="0.25">
      <c r="M74" s="18">
        <v>69</v>
      </c>
      <c r="N74" s="12">
        <v>98</v>
      </c>
      <c r="O74" s="12">
        <v>44</v>
      </c>
      <c r="P74" s="12">
        <v>54</v>
      </c>
      <c r="R74" s="16"/>
      <c r="S74" s="16"/>
    </row>
    <row r="75" spans="13:19" x14ac:dyDescent="0.25">
      <c r="M75">
        <v>70</v>
      </c>
      <c r="N75" s="12">
        <v>91</v>
      </c>
      <c r="O75" s="12">
        <v>38</v>
      </c>
      <c r="P75" s="12">
        <v>53</v>
      </c>
      <c r="R75" s="16"/>
      <c r="S75" s="16"/>
    </row>
    <row r="76" spans="13:19" x14ac:dyDescent="0.25">
      <c r="M76">
        <v>71</v>
      </c>
      <c r="N76" s="12">
        <v>56</v>
      </c>
      <c r="O76" s="12">
        <v>26</v>
      </c>
      <c r="P76" s="12">
        <v>30</v>
      </c>
      <c r="R76" s="16"/>
      <c r="S76" s="16"/>
    </row>
    <row r="77" spans="13:19" x14ac:dyDescent="0.25">
      <c r="M77">
        <v>72</v>
      </c>
      <c r="N77" s="12">
        <v>74</v>
      </c>
      <c r="O77" s="12">
        <v>35</v>
      </c>
      <c r="P77" s="12">
        <v>39</v>
      </c>
      <c r="R77" s="16"/>
      <c r="S77" s="16"/>
    </row>
    <row r="78" spans="13:19" x14ac:dyDescent="0.25">
      <c r="M78">
        <v>73</v>
      </c>
      <c r="N78" s="12">
        <v>72</v>
      </c>
      <c r="O78" s="12">
        <v>40</v>
      </c>
      <c r="P78" s="12">
        <v>32</v>
      </c>
      <c r="R78" s="16"/>
      <c r="S78" s="16"/>
    </row>
    <row r="79" spans="13:19" x14ac:dyDescent="0.25">
      <c r="M79">
        <v>74</v>
      </c>
      <c r="N79" s="12">
        <v>42</v>
      </c>
      <c r="O79" s="12">
        <v>21</v>
      </c>
      <c r="P79" s="12">
        <v>21</v>
      </c>
      <c r="R79" s="16"/>
      <c r="S79" s="16"/>
    </row>
    <row r="80" spans="13:19" x14ac:dyDescent="0.25">
      <c r="M80">
        <v>75</v>
      </c>
      <c r="N80" s="12">
        <v>46</v>
      </c>
      <c r="O80" s="12">
        <v>23</v>
      </c>
      <c r="P80" s="12">
        <v>23</v>
      </c>
      <c r="R80" s="16"/>
      <c r="S80" s="16"/>
    </row>
    <row r="81" spans="13:19" x14ac:dyDescent="0.25">
      <c r="M81">
        <v>76</v>
      </c>
      <c r="N81" s="12">
        <v>54</v>
      </c>
      <c r="O81" s="12">
        <v>24</v>
      </c>
      <c r="P81" s="12">
        <v>30</v>
      </c>
      <c r="R81" s="16"/>
      <c r="S81" s="16"/>
    </row>
    <row r="82" spans="13:19" x14ac:dyDescent="0.25">
      <c r="M82">
        <v>77</v>
      </c>
      <c r="N82" s="12">
        <v>59</v>
      </c>
      <c r="O82" s="12">
        <v>29</v>
      </c>
      <c r="P82" s="12">
        <v>30</v>
      </c>
      <c r="R82" s="16"/>
      <c r="S82" s="16"/>
    </row>
    <row r="83" spans="13:19" x14ac:dyDescent="0.25">
      <c r="M83">
        <v>78</v>
      </c>
      <c r="N83" s="12">
        <v>33</v>
      </c>
      <c r="O83" s="12">
        <v>13</v>
      </c>
      <c r="P83" s="12">
        <v>20</v>
      </c>
      <c r="R83" s="16"/>
      <c r="S83" s="16"/>
    </row>
    <row r="84" spans="13:19" x14ac:dyDescent="0.25">
      <c r="M84">
        <v>79</v>
      </c>
      <c r="N84" s="12">
        <v>34</v>
      </c>
      <c r="O84" s="12">
        <v>15</v>
      </c>
      <c r="P84" s="12">
        <v>19</v>
      </c>
      <c r="R84" s="16"/>
      <c r="S84" s="16"/>
    </row>
    <row r="85" spans="13:19" x14ac:dyDescent="0.25">
      <c r="M85">
        <v>80</v>
      </c>
      <c r="N85" s="12">
        <v>30</v>
      </c>
      <c r="O85" s="12">
        <v>12</v>
      </c>
      <c r="P85" s="12">
        <v>18</v>
      </c>
      <c r="R85" s="16"/>
      <c r="S85" s="16"/>
    </row>
    <row r="86" spans="13:19" x14ac:dyDescent="0.25">
      <c r="M86">
        <v>81</v>
      </c>
      <c r="N86" s="12">
        <v>26</v>
      </c>
      <c r="O86" s="12">
        <v>11</v>
      </c>
      <c r="P86" s="12">
        <v>15</v>
      </c>
      <c r="R86" s="16"/>
      <c r="S86" s="16"/>
    </row>
    <row r="87" spans="13:19" x14ac:dyDescent="0.25">
      <c r="M87">
        <v>82</v>
      </c>
      <c r="N87" s="12">
        <v>20</v>
      </c>
      <c r="O87" s="12">
        <v>9</v>
      </c>
      <c r="P87" s="12">
        <v>11</v>
      </c>
      <c r="R87" s="16"/>
      <c r="S87" s="16"/>
    </row>
    <row r="88" spans="13:19" x14ac:dyDescent="0.25">
      <c r="M88">
        <v>83</v>
      </c>
      <c r="N88" s="12">
        <v>18</v>
      </c>
      <c r="O88" s="12">
        <v>10</v>
      </c>
      <c r="P88" s="12">
        <v>8</v>
      </c>
      <c r="R88" s="16"/>
      <c r="S88" s="16"/>
    </row>
    <row r="89" spans="13:19" x14ac:dyDescent="0.25">
      <c r="M89">
        <v>84</v>
      </c>
      <c r="N89" s="12">
        <v>19</v>
      </c>
      <c r="O89" s="12">
        <v>6</v>
      </c>
      <c r="P89" s="12">
        <v>13</v>
      </c>
      <c r="R89" s="16"/>
      <c r="S89" s="16"/>
    </row>
    <row r="90" spans="13:19" x14ac:dyDescent="0.25">
      <c r="M90">
        <v>85</v>
      </c>
      <c r="N90" s="12">
        <v>11</v>
      </c>
      <c r="O90" s="12">
        <v>6</v>
      </c>
      <c r="P90" s="12">
        <v>5</v>
      </c>
      <c r="R90" s="16"/>
      <c r="S90" s="16"/>
    </row>
    <row r="91" spans="13:19" x14ac:dyDescent="0.25">
      <c r="M91">
        <v>86</v>
      </c>
      <c r="N91" s="12">
        <v>9</v>
      </c>
      <c r="O91" s="12">
        <v>2</v>
      </c>
      <c r="P91" s="12">
        <v>7</v>
      </c>
      <c r="R91" s="16"/>
      <c r="S91" s="16"/>
    </row>
    <row r="92" spans="13:19" x14ac:dyDescent="0.25">
      <c r="M92">
        <v>87</v>
      </c>
      <c r="N92" s="12">
        <v>11</v>
      </c>
      <c r="O92" s="12">
        <v>5</v>
      </c>
      <c r="P92" s="12">
        <v>6</v>
      </c>
      <c r="R92" s="16"/>
      <c r="S92" s="16"/>
    </row>
    <row r="93" spans="13:19" x14ac:dyDescent="0.25">
      <c r="M93">
        <v>88</v>
      </c>
      <c r="N93" s="12">
        <v>4</v>
      </c>
      <c r="O93" s="12">
        <v>2</v>
      </c>
      <c r="P93" s="12">
        <v>2</v>
      </c>
      <c r="R93" s="16"/>
      <c r="S93" s="16"/>
    </row>
    <row r="94" spans="13:19" x14ac:dyDescent="0.25">
      <c r="M94">
        <v>89</v>
      </c>
      <c r="N94" s="12">
        <v>6</v>
      </c>
      <c r="O94" s="12">
        <v>3</v>
      </c>
      <c r="P94" s="12">
        <v>3</v>
      </c>
      <c r="R94" s="16"/>
      <c r="S94" s="16"/>
    </row>
    <row r="95" spans="13:19" x14ac:dyDescent="0.25">
      <c r="M95">
        <v>90</v>
      </c>
      <c r="N95" s="12">
        <v>3</v>
      </c>
      <c r="O95" s="12">
        <v>0</v>
      </c>
      <c r="P95" s="12">
        <v>3</v>
      </c>
      <c r="R95" s="16"/>
      <c r="S95" s="16"/>
    </row>
    <row r="96" spans="13:19" x14ac:dyDescent="0.25">
      <c r="M96">
        <v>91</v>
      </c>
      <c r="N96" s="12">
        <v>1</v>
      </c>
      <c r="O96" s="12">
        <v>1</v>
      </c>
      <c r="P96" s="12">
        <v>0</v>
      </c>
      <c r="R96" s="16"/>
      <c r="S96" s="16"/>
    </row>
    <row r="97" spans="13:19" x14ac:dyDescent="0.25">
      <c r="M97">
        <v>92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93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94</v>
      </c>
      <c r="N99" s="12">
        <v>1</v>
      </c>
      <c r="O99" s="12">
        <v>1</v>
      </c>
      <c r="P99" s="12">
        <v>0</v>
      </c>
      <c r="R99" s="16"/>
      <c r="S99" s="16"/>
    </row>
    <row r="100" spans="13:19" x14ac:dyDescent="0.25">
      <c r="M100">
        <v>95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96</v>
      </c>
      <c r="N101" s="12">
        <v>2</v>
      </c>
      <c r="O101" s="12">
        <v>2</v>
      </c>
      <c r="P101" s="12">
        <v>0</v>
      </c>
      <c r="R101" s="16"/>
      <c r="S101" s="16"/>
    </row>
    <row r="102" spans="13:19" x14ac:dyDescent="0.25">
      <c r="M102">
        <v>97</v>
      </c>
      <c r="N102" s="12">
        <v>11</v>
      </c>
      <c r="O102" s="12">
        <v>5</v>
      </c>
      <c r="P102" s="12">
        <v>6</v>
      </c>
      <c r="R102" s="16"/>
      <c r="S102" s="16"/>
    </row>
    <row r="103" spans="13:19" x14ac:dyDescent="0.25">
      <c r="M103" t="s">
        <v>314</v>
      </c>
      <c r="N103">
        <v>3</v>
      </c>
      <c r="O103">
        <v>0</v>
      </c>
      <c r="P103">
        <v>3</v>
      </c>
    </row>
    <row r="104" spans="13:19" x14ac:dyDescent="0.25">
      <c r="M104" t="s">
        <v>276</v>
      </c>
      <c r="N104">
        <v>0</v>
      </c>
      <c r="O104">
        <v>0</v>
      </c>
      <c r="P104">
        <v>0</v>
      </c>
    </row>
    <row r="105" spans="13:19" x14ac:dyDescent="0.25">
      <c r="M105" t="s">
        <v>315</v>
      </c>
      <c r="N105">
        <v>0</v>
      </c>
      <c r="O105">
        <v>0</v>
      </c>
      <c r="P105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Q36" sqref="Q36"/>
    </sheetView>
  </sheetViews>
  <sheetFormatPr defaultRowHeight="13.2" x14ac:dyDescent="0.25"/>
  <sheetData>
    <row r="1" spans="1:24" x14ac:dyDescent="0.25">
      <c r="A1" t="s">
        <v>66</v>
      </c>
      <c r="I1" s="1"/>
      <c r="J1" s="1"/>
      <c r="K1" s="1"/>
      <c r="M1" t="s">
        <v>282</v>
      </c>
      <c r="N1" s="12"/>
      <c r="O1" s="12"/>
      <c r="P1" s="12"/>
      <c r="Q1" s="14" t="s">
        <v>1</v>
      </c>
      <c r="R1" s="15">
        <f>X16</f>
        <v>6.9570944674444855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63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f>'FSM73'!B149</f>
        <v>31599</v>
      </c>
      <c r="C4">
        <f>'FSM73'!C149</f>
        <v>16142</v>
      </c>
      <c r="D4">
        <f>'FSM73'!D149</f>
        <v>15457</v>
      </c>
      <c r="E4">
        <f>'FSM73'!E149</f>
        <v>19875</v>
      </c>
      <c r="F4">
        <f>'FSM73'!F149</f>
        <v>10689</v>
      </c>
      <c r="G4">
        <f>'FSM73'!G149</f>
        <v>9186</v>
      </c>
      <c r="I4" s="1"/>
      <c r="J4" s="1"/>
      <c r="K4" s="1"/>
      <c r="M4" s="18" t="s">
        <v>36</v>
      </c>
      <c r="N4" s="12">
        <v>31599</v>
      </c>
      <c r="O4" s="12">
        <v>16142</v>
      </c>
      <c r="P4" s="12">
        <v>15457</v>
      </c>
      <c r="R4" s="16"/>
      <c r="S4" s="16"/>
    </row>
    <row r="5" spans="1:24" x14ac:dyDescent="0.25">
      <c r="A5" t="s">
        <v>5</v>
      </c>
      <c r="B5">
        <f>'FSM73'!B150</f>
        <v>5832</v>
      </c>
      <c r="C5">
        <f>'FSM73'!C150</f>
        <v>3040</v>
      </c>
      <c r="D5">
        <f>'FSM73'!D150</f>
        <v>2792</v>
      </c>
      <c r="E5">
        <f>'FSM73'!E150</f>
        <v>5832</v>
      </c>
      <c r="F5">
        <f>'FSM73'!F150</f>
        <v>3040</v>
      </c>
      <c r="G5">
        <f>'FSM73'!G150</f>
        <v>2792</v>
      </c>
      <c r="I5" s="1"/>
      <c r="J5" s="1"/>
      <c r="K5" s="1"/>
      <c r="M5" t="s">
        <v>168</v>
      </c>
      <c r="N5" s="12">
        <v>1319</v>
      </c>
      <c r="O5" s="12">
        <v>656</v>
      </c>
      <c r="P5" s="12">
        <v>663</v>
      </c>
      <c r="R5" s="16">
        <f>N$24+N$34+N$44+N$54</f>
        <v>1407</v>
      </c>
      <c r="S5" s="16">
        <f xml:space="preserve"> N$34+N$44+N$54+N$64</f>
        <v>967</v>
      </c>
      <c r="T5">
        <v>1</v>
      </c>
      <c r="U5">
        <v>9</v>
      </c>
      <c r="V5">
        <f>R5*T5+S5*U5</f>
        <v>10110</v>
      </c>
      <c r="W5" s="19">
        <f>(V5/V$15)*100</f>
        <v>7.3173909267247623</v>
      </c>
      <c r="X5" s="20">
        <f>ABS(W5-10)</f>
        <v>2.6826090732752377</v>
      </c>
    </row>
    <row r="6" spans="1:24" x14ac:dyDescent="0.25">
      <c r="A6" t="s">
        <v>6</v>
      </c>
      <c r="B6">
        <f>'FSM73'!B151</f>
        <v>4750</v>
      </c>
      <c r="C6">
        <f>'FSM73'!C151</f>
        <v>2496</v>
      </c>
      <c r="D6">
        <f>'FSM73'!D151</f>
        <v>2254</v>
      </c>
      <c r="E6">
        <f>'FSM73'!E151</f>
        <v>4750</v>
      </c>
      <c r="F6">
        <f>'FSM73'!F151</f>
        <v>2496</v>
      </c>
      <c r="G6">
        <f>'FSM73'!G151</f>
        <v>2254</v>
      </c>
      <c r="I6" s="1"/>
      <c r="J6" s="1"/>
      <c r="K6" s="1"/>
      <c r="M6" t="s">
        <v>169</v>
      </c>
      <c r="N6" s="12">
        <v>1175</v>
      </c>
      <c r="O6" s="12">
        <v>609</v>
      </c>
      <c r="P6" s="12">
        <v>566</v>
      </c>
      <c r="R6" s="16">
        <f>N$25+N$35+N$45+N$55</f>
        <v>1368</v>
      </c>
      <c r="S6" s="16">
        <f xml:space="preserve"> N$35+N$45+N$55+N$65</f>
        <v>1089</v>
      </c>
      <c r="T6">
        <v>2</v>
      </c>
      <c r="U6">
        <v>8</v>
      </c>
      <c r="V6">
        <f t="shared" ref="V6:V14" si="0">R6*T6+S6*U6</f>
        <v>11448</v>
      </c>
      <c r="W6" s="19">
        <f t="shared" ref="W6:W14" si="1">(V6/V$15)*100</f>
        <v>8.2858052748907092</v>
      </c>
      <c r="X6" s="20">
        <f t="shared" ref="X6:X14" si="2">ABS(W6-10)</f>
        <v>1.7141947251092908</v>
      </c>
    </row>
    <row r="7" spans="1:24" x14ac:dyDescent="0.25">
      <c r="A7" t="s">
        <v>7</v>
      </c>
      <c r="B7">
        <f>'FSM73'!B152</f>
        <v>4062</v>
      </c>
      <c r="C7">
        <f>'FSM73'!C152</f>
        <v>2082</v>
      </c>
      <c r="D7">
        <f>'FSM73'!D152</f>
        <v>1980</v>
      </c>
      <c r="E7">
        <f>'FSM73'!E152</f>
        <v>4050</v>
      </c>
      <c r="F7">
        <f>'FSM73'!F152</f>
        <v>2075</v>
      </c>
      <c r="G7">
        <f>'FSM73'!G152</f>
        <v>1975</v>
      </c>
      <c r="H7" s="2"/>
      <c r="I7" s="1"/>
      <c r="J7" s="1"/>
      <c r="K7" s="1"/>
      <c r="M7" t="s">
        <v>170</v>
      </c>
      <c r="N7" s="12">
        <v>1119</v>
      </c>
      <c r="O7" s="12">
        <v>595</v>
      </c>
      <c r="P7" s="12">
        <v>524</v>
      </c>
      <c r="R7" s="16">
        <f>N$26+N$36+N$46+N$56</f>
        <v>1282</v>
      </c>
      <c r="S7" s="16">
        <f xml:space="preserve"> N$36+N$46+N$56+N$66</f>
        <v>919</v>
      </c>
      <c r="T7">
        <v>3</v>
      </c>
      <c r="U7">
        <v>7</v>
      </c>
      <c r="V7">
        <f t="shared" si="0"/>
        <v>10279</v>
      </c>
      <c r="W7" s="19">
        <f t="shared" si="1"/>
        <v>7.4397093309400422</v>
      </c>
      <c r="X7" s="20">
        <f t="shared" si="2"/>
        <v>2.5602906690599578</v>
      </c>
    </row>
    <row r="8" spans="1:24" x14ac:dyDescent="0.25">
      <c r="A8" s="3" t="s">
        <v>8</v>
      </c>
      <c r="B8">
        <f>'FSM73'!B153</f>
        <v>3515</v>
      </c>
      <c r="C8">
        <f>'FSM73'!C153</f>
        <v>1838</v>
      </c>
      <c r="D8">
        <f>'FSM73'!D153</f>
        <v>1677</v>
      </c>
      <c r="E8">
        <f>'FSM73'!E153</f>
        <v>3126</v>
      </c>
      <c r="F8">
        <f>'FSM73'!F153</f>
        <v>1768</v>
      </c>
      <c r="G8">
        <f>'FSM73'!G153</f>
        <v>1358</v>
      </c>
      <c r="H8" s="5" t="s">
        <v>9</v>
      </c>
      <c r="I8" s="6">
        <f t="shared" ref="I8:K15" si="3">E8/B8*100</f>
        <v>88.933143669985768</v>
      </c>
      <c r="J8" s="6">
        <f t="shared" si="3"/>
        <v>96.191512513601737</v>
      </c>
      <c r="K8" s="6">
        <f t="shared" si="3"/>
        <v>80.977936791890286</v>
      </c>
      <c r="M8" t="s">
        <v>171</v>
      </c>
      <c r="N8" s="12">
        <v>1150</v>
      </c>
      <c r="O8" s="12">
        <v>615</v>
      </c>
      <c r="P8" s="12">
        <v>535</v>
      </c>
      <c r="R8" s="16">
        <f>N$17+N$27+N$37+N$47</f>
        <v>1745</v>
      </c>
      <c r="S8" s="16">
        <f xml:space="preserve"> N$27+ N$37+N$47+N$57</f>
        <v>1168</v>
      </c>
      <c r="T8">
        <v>4</v>
      </c>
      <c r="U8">
        <v>6</v>
      </c>
      <c r="V8">
        <f t="shared" si="0"/>
        <v>13988</v>
      </c>
      <c r="W8" s="19">
        <f t="shared" si="1"/>
        <v>10.124200225818592</v>
      </c>
      <c r="X8" s="20">
        <f t="shared" si="2"/>
        <v>0.12420022581859236</v>
      </c>
    </row>
    <row r="9" spans="1:24" x14ac:dyDescent="0.25">
      <c r="A9" s="3" t="s">
        <v>10</v>
      </c>
      <c r="B9">
        <f>'FSM73'!B154</f>
        <v>2630</v>
      </c>
      <c r="C9">
        <f>'FSM73'!C154</f>
        <v>1273</v>
      </c>
      <c r="D9">
        <f>'FSM73'!D154</f>
        <v>1357</v>
      </c>
      <c r="E9">
        <f>'FSM73'!E154</f>
        <v>1237</v>
      </c>
      <c r="F9">
        <f>'FSM73'!F154</f>
        <v>787</v>
      </c>
      <c r="G9">
        <f>'FSM73'!G154</f>
        <v>450</v>
      </c>
      <c r="H9" s="5"/>
      <c r="I9" s="6">
        <f t="shared" si="3"/>
        <v>47.034220532319395</v>
      </c>
      <c r="J9" s="6">
        <f t="shared" si="3"/>
        <v>61.822466614296935</v>
      </c>
      <c r="K9" s="6">
        <f t="shared" si="3"/>
        <v>33.161385408990419</v>
      </c>
      <c r="M9" t="s">
        <v>172</v>
      </c>
      <c r="N9" s="12">
        <v>1069</v>
      </c>
      <c r="O9" s="12">
        <v>565</v>
      </c>
      <c r="P9" s="12">
        <v>504</v>
      </c>
      <c r="R9" s="16">
        <f>N$18+N$28+N$38+N$48</f>
        <v>1881</v>
      </c>
      <c r="S9" s="16">
        <f xml:space="preserve"> N$28+N$38+N$48+N$58</f>
        <v>1259</v>
      </c>
      <c r="T9">
        <v>5</v>
      </c>
      <c r="U9">
        <v>5</v>
      </c>
      <c r="V9">
        <f t="shared" si="0"/>
        <v>15700</v>
      </c>
      <c r="W9" s="19">
        <f t="shared" si="1"/>
        <v>11.363307373845574</v>
      </c>
      <c r="X9" s="20">
        <f t="shared" si="2"/>
        <v>1.3633073738455739</v>
      </c>
    </row>
    <row r="10" spans="1:24" x14ac:dyDescent="0.25">
      <c r="A10" s="3" t="s">
        <v>11</v>
      </c>
      <c r="B10">
        <f>'FSM73'!B155</f>
        <v>1932</v>
      </c>
      <c r="C10">
        <f>'FSM73'!C155</f>
        <v>970</v>
      </c>
      <c r="D10">
        <f>'FSM73'!D155</f>
        <v>962</v>
      </c>
      <c r="E10">
        <f>'FSM73'!E155</f>
        <v>379</v>
      </c>
      <c r="F10">
        <f>'FSM73'!F155</f>
        <v>244</v>
      </c>
      <c r="G10">
        <f>'FSM73'!G155</f>
        <v>135</v>
      </c>
      <c r="H10" s="5"/>
      <c r="I10" s="6">
        <f t="shared" si="3"/>
        <v>19.616977225672876</v>
      </c>
      <c r="J10" s="6">
        <f t="shared" si="3"/>
        <v>25.154639175257731</v>
      </c>
      <c r="K10" s="6">
        <f t="shared" si="3"/>
        <v>14.033264033264034</v>
      </c>
      <c r="M10" t="s">
        <v>173</v>
      </c>
      <c r="N10" s="12">
        <v>992</v>
      </c>
      <c r="O10" s="12">
        <v>530</v>
      </c>
      <c r="P10" s="12">
        <v>462</v>
      </c>
      <c r="R10" s="16">
        <f>N$19+N$29+N$39+N$49</f>
        <v>1742</v>
      </c>
      <c r="S10" s="16">
        <f xml:space="preserve"> N$29+N$39+N$49+N$59</f>
        <v>1149</v>
      </c>
      <c r="T10">
        <v>6</v>
      </c>
      <c r="U10">
        <v>4</v>
      </c>
      <c r="V10">
        <f t="shared" si="0"/>
        <v>15048</v>
      </c>
      <c r="W10" s="19">
        <f t="shared" si="1"/>
        <v>10.891404417938103</v>
      </c>
      <c r="X10" s="20">
        <f t="shared" si="2"/>
        <v>0.89140441793810332</v>
      </c>
    </row>
    <row r="11" spans="1:24" x14ac:dyDescent="0.25">
      <c r="A11" s="3" t="s">
        <v>12</v>
      </c>
      <c r="B11">
        <f>'FSM73'!B156</f>
        <v>1318</v>
      </c>
      <c r="C11">
        <f>'FSM73'!C156</f>
        <v>665</v>
      </c>
      <c r="D11">
        <f>'FSM73'!D156</f>
        <v>653</v>
      </c>
      <c r="E11">
        <f>'FSM73'!E156</f>
        <v>108</v>
      </c>
      <c r="F11">
        <f>'FSM73'!F156</f>
        <v>63</v>
      </c>
      <c r="G11">
        <f>'FSM73'!G156</f>
        <v>45</v>
      </c>
      <c r="H11" s="5"/>
      <c r="I11" s="6">
        <f t="shared" si="3"/>
        <v>8.1942336874051591</v>
      </c>
      <c r="J11" s="6">
        <f t="shared" si="3"/>
        <v>9.4736842105263168</v>
      </c>
      <c r="K11" s="6">
        <f t="shared" si="3"/>
        <v>6.8912710566615614</v>
      </c>
      <c r="M11" t="s">
        <v>174</v>
      </c>
      <c r="N11" s="12">
        <v>953</v>
      </c>
      <c r="O11" s="12">
        <v>489</v>
      </c>
      <c r="P11" s="12">
        <v>464</v>
      </c>
      <c r="R11" s="16">
        <f>N$20+N$30+N$40+N$50</f>
        <v>1774</v>
      </c>
      <c r="S11" s="16">
        <f xml:space="preserve"> N$30+N$40+N$50+N$60</f>
        <v>1151</v>
      </c>
      <c r="T11">
        <v>7</v>
      </c>
      <c r="U11">
        <v>3</v>
      </c>
      <c r="V11">
        <f t="shared" si="0"/>
        <v>15871</v>
      </c>
      <c r="W11" s="19">
        <f t="shared" si="1"/>
        <v>11.487073333140325</v>
      </c>
      <c r="X11" s="20">
        <f t="shared" si="2"/>
        <v>1.4870733331403247</v>
      </c>
    </row>
    <row r="12" spans="1:24" x14ac:dyDescent="0.25">
      <c r="A12" s="3" t="s">
        <v>13</v>
      </c>
      <c r="B12">
        <f>'FSM73'!B157</f>
        <v>1454</v>
      </c>
      <c r="C12">
        <f>'FSM73'!C157</f>
        <v>689</v>
      </c>
      <c r="D12">
        <f>'FSM73'!D157</f>
        <v>765</v>
      </c>
      <c r="E12">
        <f>'FSM73'!E157</f>
        <v>72</v>
      </c>
      <c r="F12">
        <f>'FSM73'!F157</f>
        <v>42</v>
      </c>
      <c r="G12">
        <f>'FSM73'!G157</f>
        <v>30</v>
      </c>
      <c r="H12" s="5"/>
      <c r="I12" s="6">
        <f t="shared" si="3"/>
        <v>4.9518569463548827</v>
      </c>
      <c r="J12" s="6">
        <f t="shared" si="3"/>
        <v>6.0957910014513788</v>
      </c>
      <c r="K12" s="6">
        <f t="shared" si="3"/>
        <v>3.9215686274509802</v>
      </c>
      <c r="M12" t="s">
        <v>175</v>
      </c>
      <c r="N12" s="12">
        <v>973</v>
      </c>
      <c r="O12" s="12">
        <v>505</v>
      </c>
      <c r="P12" s="12">
        <v>468</v>
      </c>
      <c r="R12" s="16">
        <f>N$21+N$31+N$41+N$51</f>
        <v>1649</v>
      </c>
      <c r="S12" s="16">
        <f xml:space="preserve"> N$31+N$41+N$51+N$61</f>
        <v>1095</v>
      </c>
      <c r="T12">
        <v>8</v>
      </c>
      <c r="U12">
        <v>2</v>
      </c>
      <c r="V12">
        <f t="shared" si="0"/>
        <v>15382</v>
      </c>
      <c r="W12" s="19">
        <f t="shared" si="1"/>
        <v>11.133146116209721</v>
      </c>
      <c r="X12" s="20">
        <f t="shared" si="2"/>
        <v>1.1331461162097209</v>
      </c>
    </row>
    <row r="13" spans="1:24" x14ac:dyDescent="0.25">
      <c r="A13" s="3" t="s">
        <v>14</v>
      </c>
      <c r="B13">
        <f>'FSM73'!B158</f>
        <v>1238</v>
      </c>
      <c r="C13">
        <f>'FSM73'!C158</f>
        <v>656</v>
      </c>
      <c r="D13">
        <f>'FSM73'!D158</f>
        <v>582</v>
      </c>
      <c r="E13">
        <f>'FSM73'!E158</f>
        <v>46</v>
      </c>
      <c r="F13">
        <f>'FSM73'!F158</f>
        <v>31</v>
      </c>
      <c r="G13">
        <f>'FSM73'!G158</f>
        <v>15</v>
      </c>
      <c r="H13" s="5"/>
      <c r="I13" s="6">
        <f t="shared" si="3"/>
        <v>3.7156704361873989</v>
      </c>
      <c r="J13" s="6">
        <f t="shared" si="3"/>
        <v>4.725609756097561</v>
      </c>
      <c r="K13" s="6">
        <f t="shared" si="3"/>
        <v>2.5773195876288657</v>
      </c>
      <c r="M13" t="s">
        <v>176</v>
      </c>
      <c r="N13" s="12">
        <v>917</v>
      </c>
      <c r="O13" s="12">
        <v>494</v>
      </c>
      <c r="P13" s="12">
        <v>423</v>
      </c>
      <c r="R13" s="16">
        <f>N$22+N$32+N$42+N$52</f>
        <v>1621</v>
      </c>
      <c r="S13" s="16">
        <f xml:space="preserve"> N$32+N$42+N$52+N$62</f>
        <v>999</v>
      </c>
      <c r="T13">
        <v>9</v>
      </c>
      <c r="U13">
        <v>1</v>
      </c>
      <c r="V13">
        <f t="shared" si="0"/>
        <v>15588</v>
      </c>
      <c r="W13" s="19">
        <f t="shared" si="1"/>
        <v>11.282244289395212</v>
      </c>
      <c r="X13" s="20">
        <f t="shared" si="2"/>
        <v>1.2822442893952122</v>
      </c>
    </row>
    <row r="14" spans="1:24" x14ac:dyDescent="0.25">
      <c r="A14" s="3" t="s">
        <v>15</v>
      </c>
      <c r="B14">
        <f>'FSM73'!B159</f>
        <v>1025</v>
      </c>
      <c r="C14">
        <f>'FSM73'!C159</f>
        <v>493</v>
      </c>
      <c r="D14">
        <f>'FSM73'!D159</f>
        <v>532</v>
      </c>
      <c r="E14">
        <f>'FSM73'!E159</f>
        <v>30</v>
      </c>
      <c r="F14">
        <f>'FSM73'!F159</f>
        <v>20</v>
      </c>
      <c r="G14">
        <f>'FSM73'!G159</f>
        <v>10</v>
      </c>
      <c r="H14" s="5"/>
      <c r="I14" s="6">
        <f t="shared" si="3"/>
        <v>2.9268292682926833</v>
      </c>
      <c r="J14" s="6">
        <f t="shared" si="3"/>
        <v>4.056795131845842</v>
      </c>
      <c r="K14" s="6">
        <f t="shared" si="3"/>
        <v>1.8796992481203008</v>
      </c>
      <c r="M14" t="s">
        <v>177</v>
      </c>
      <c r="N14" s="12">
        <v>915</v>
      </c>
      <c r="O14" s="12">
        <v>478</v>
      </c>
      <c r="P14" s="12">
        <v>437</v>
      </c>
      <c r="R14" s="16">
        <f>N$23+N$33+N$43+N$53</f>
        <v>1475</v>
      </c>
      <c r="S14" s="16">
        <f xml:space="preserve"> N$33+N$43+N$53+N$63</f>
        <v>909</v>
      </c>
      <c r="T14">
        <v>10</v>
      </c>
      <c r="U14">
        <v>0</v>
      </c>
      <c r="V14">
        <f t="shared" si="0"/>
        <v>14750</v>
      </c>
      <c r="W14" s="19">
        <f t="shared" si="1"/>
        <v>10.675718711096957</v>
      </c>
      <c r="X14" s="20">
        <f t="shared" si="2"/>
        <v>0.67571871109695714</v>
      </c>
    </row>
    <row r="15" spans="1:24" x14ac:dyDescent="0.25">
      <c r="A15" s="3" t="s">
        <v>16</v>
      </c>
      <c r="B15">
        <f>'FSM73'!B160</f>
        <v>1040</v>
      </c>
      <c r="C15">
        <f>'FSM73'!C160</f>
        <v>515</v>
      </c>
      <c r="D15">
        <f>'FSM73'!D160</f>
        <v>525</v>
      </c>
      <c r="E15">
        <f>'FSM73'!E160</f>
        <v>46</v>
      </c>
      <c r="F15">
        <f>'FSM73'!F160</f>
        <v>25</v>
      </c>
      <c r="G15">
        <f>'FSM73'!G160</f>
        <v>21</v>
      </c>
      <c r="H15" s="5"/>
      <c r="I15" s="6">
        <f t="shared" si="3"/>
        <v>4.4230769230769234</v>
      </c>
      <c r="J15" s="6">
        <f t="shared" si="3"/>
        <v>4.8543689320388346</v>
      </c>
      <c r="K15" s="6">
        <f t="shared" si="3"/>
        <v>4</v>
      </c>
      <c r="M15" t="s">
        <v>178</v>
      </c>
      <c r="N15" s="12">
        <v>821</v>
      </c>
      <c r="O15" s="12">
        <v>412</v>
      </c>
      <c r="P15" s="12">
        <v>409</v>
      </c>
      <c r="R15" s="16"/>
      <c r="S15" s="16"/>
      <c r="V15">
        <f>SUM(V5:V14)</f>
        <v>138164</v>
      </c>
      <c r="W15">
        <f>SUM(W5:W14)</f>
        <v>100</v>
      </c>
      <c r="X15" s="20">
        <f>SUM(X5:X14)</f>
        <v>13.914188934888971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876.86465883109099</v>
      </c>
      <c r="J16" s="6">
        <f>SUM(J8:J14)*5</f>
        <v>1037.6024920153875</v>
      </c>
      <c r="K16" s="6">
        <f>SUM(K8:K14)*5</f>
        <v>717.2122237700321</v>
      </c>
      <c r="M16" t="s">
        <v>179</v>
      </c>
      <c r="N16" s="12">
        <v>890</v>
      </c>
      <c r="O16" s="12">
        <v>459</v>
      </c>
      <c r="P16" s="12">
        <v>431</v>
      </c>
      <c r="R16" s="16"/>
      <c r="S16" s="16"/>
      <c r="X16" s="20">
        <f>X$15/2</f>
        <v>6.9570944674444855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180</v>
      </c>
      <c r="N17" s="12">
        <v>765</v>
      </c>
      <c r="O17" s="12">
        <v>393</v>
      </c>
      <c r="P17" s="12">
        <v>372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2376.8646588310912</v>
      </c>
      <c r="J18" s="6">
        <f>J16+1500</f>
        <v>2537.6024920153877</v>
      </c>
      <c r="K18" s="6">
        <f>K16+1500</f>
        <v>2217.2122237700323</v>
      </c>
      <c r="M18" t="s">
        <v>181</v>
      </c>
      <c r="N18" s="12">
        <v>826</v>
      </c>
      <c r="O18" s="12">
        <v>434</v>
      </c>
      <c r="P18" s="12">
        <v>392</v>
      </c>
      <c r="Q18" s="3" t="s">
        <v>161</v>
      </c>
      <c r="R18" s="15">
        <f>X33</f>
        <v>7.144957619788963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182</v>
      </c>
      <c r="N19" s="12">
        <v>760</v>
      </c>
      <c r="O19" s="12">
        <v>384</v>
      </c>
      <c r="P19" s="12">
        <v>376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2.9268292682926833</v>
      </c>
      <c r="J20" s="6">
        <f t="shared" si="4"/>
        <v>4.056795131845842</v>
      </c>
      <c r="K20" s="6">
        <f t="shared" si="4"/>
        <v>1.8796992481203008</v>
      </c>
      <c r="M20" t="s">
        <v>183</v>
      </c>
      <c r="N20" s="12">
        <v>765</v>
      </c>
      <c r="O20" s="12">
        <v>418</v>
      </c>
      <c r="P20" s="12">
        <v>347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4.4230769230769234</v>
      </c>
      <c r="J21" s="6">
        <f t="shared" si="4"/>
        <v>4.8543689320388346</v>
      </c>
      <c r="K21" s="6">
        <f t="shared" si="4"/>
        <v>4</v>
      </c>
      <c r="M21" t="s">
        <v>184</v>
      </c>
      <c r="N21" s="12">
        <v>697</v>
      </c>
      <c r="O21" s="12">
        <v>359</v>
      </c>
      <c r="P21" s="12">
        <v>338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3.6749530956848036</v>
      </c>
      <c r="J22" s="8">
        <f>(J20+J21)/2</f>
        <v>4.4555820319423383</v>
      </c>
      <c r="K22" s="8">
        <f>(K20+K21)/2</f>
        <v>2.9398496240601504</v>
      </c>
      <c r="M22" t="s">
        <v>185</v>
      </c>
      <c r="N22" s="12">
        <v>744</v>
      </c>
      <c r="O22" s="12">
        <v>371</v>
      </c>
      <c r="P22" s="12">
        <v>373</v>
      </c>
      <c r="R22" s="16">
        <f>O$24+O$34+O$44+O$54</f>
        <v>691</v>
      </c>
      <c r="S22" s="16">
        <f xml:space="preserve"> O$34+O$44+O$54+O$64</f>
        <v>451</v>
      </c>
      <c r="T22">
        <v>1</v>
      </c>
      <c r="U22">
        <v>9</v>
      </c>
      <c r="V22">
        <f>R22*T22+S22*U22</f>
        <v>4750</v>
      </c>
      <c r="W22" s="19">
        <f>(V22/V$32)*100</f>
        <v>6.8471429395145016</v>
      </c>
      <c r="X22" s="20">
        <f>ABS(W22-10)</f>
        <v>3.1528570604854984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186</v>
      </c>
      <c r="N23" s="12">
        <v>702</v>
      </c>
      <c r="O23" s="12">
        <v>371</v>
      </c>
      <c r="P23" s="12">
        <v>331</v>
      </c>
      <c r="R23" s="16">
        <f>O$25+O$35+O$45+O$55</f>
        <v>668</v>
      </c>
      <c r="S23" s="16">
        <f xml:space="preserve"> O$35+O$45+O$55+O$65</f>
        <v>537</v>
      </c>
      <c r="T23">
        <v>2</v>
      </c>
      <c r="U23">
        <v>8</v>
      </c>
      <c r="V23">
        <f t="shared" ref="V23:V31" si="5">R23*T23+S23*U23</f>
        <v>5632</v>
      </c>
      <c r="W23" s="19">
        <f t="shared" ref="W23:W31" si="6">(V23/V$32)*100</f>
        <v>8.1185492705990896</v>
      </c>
      <c r="X23" s="20">
        <f t="shared" ref="X23:X31" si="7">ABS(W23-10)</f>
        <v>1.8814507294009104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183.74765478424018</v>
      </c>
      <c r="J24" s="8">
        <f>J22*50</f>
        <v>222.77910159711692</v>
      </c>
      <c r="K24" s="8">
        <f>K22*50</f>
        <v>146.99248120300751</v>
      </c>
      <c r="M24" t="s">
        <v>187</v>
      </c>
      <c r="N24" s="12">
        <v>607</v>
      </c>
      <c r="O24" s="12">
        <v>319</v>
      </c>
      <c r="P24" s="12">
        <v>288</v>
      </c>
      <c r="R24" s="16">
        <f>O$26+O$36+O$46+O$56</f>
        <v>660</v>
      </c>
      <c r="S24" s="16">
        <f xml:space="preserve"> O$36+O$46+O$56+O$66</f>
        <v>499</v>
      </c>
      <c r="T24">
        <v>3</v>
      </c>
      <c r="U24">
        <v>7</v>
      </c>
      <c r="V24">
        <f t="shared" si="5"/>
        <v>5473</v>
      </c>
      <c r="W24" s="19">
        <f t="shared" si="6"/>
        <v>7.8893501700974449</v>
      </c>
      <c r="X24" s="20">
        <f t="shared" si="7"/>
        <v>2.1106498299025551</v>
      </c>
    </row>
    <row r="25" spans="1:24" x14ac:dyDescent="0.25">
      <c r="I25" s="1"/>
      <c r="J25" s="1"/>
      <c r="K25" s="1"/>
      <c r="M25" t="s">
        <v>188</v>
      </c>
      <c r="N25" s="12">
        <v>532</v>
      </c>
      <c r="O25" s="12">
        <v>250</v>
      </c>
      <c r="P25" s="12">
        <v>282</v>
      </c>
      <c r="R25" s="16">
        <f>O$17+O$27+O$37+O$47</f>
        <v>891</v>
      </c>
      <c r="S25" s="16">
        <f xml:space="preserve"> O$27+ O$37+O$47+O$57</f>
        <v>596</v>
      </c>
      <c r="T25">
        <v>4</v>
      </c>
      <c r="U25">
        <v>6</v>
      </c>
      <c r="V25">
        <f t="shared" si="5"/>
        <v>7140</v>
      </c>
      <c r="W25" s="19">
        <f t="shared" si="6"/>
        <v>10.29233696592285</v>
      </c>
      <c r="X25" s="20">
        <f t="shared" si="7"/>
        <v>0.29233696592284986</v>
      </c>
    </row>
    <row r="26" spans="1:24" x14ac:dyDescent="0.25">
      <c r="H26" s="7" t="s">
        <v>30</v>
      </c>
      <c r="I26" s="1">
        <f>I18-I24</f>
        <v>2193.117004046851</v>
      </c>
      <c r="J26" s="1">
        <f>J18-J24</f>
        <v>2314.8233904182707</v>
      </c>
      <c r="K26" s="1">
        <f>K18-K24</f>
        <v>2070.2197425670247</v>
      </c>
      <c r="M26" t="s">
        <v>189</v>
      </c>
      <c r="N26" s="12">
        <v>530</v>
      </c>
      <c r="O26" s="12">
        <v>259</v>
      </c>
      <c r="P26" s="12">
        <v>271</v>
      </c>
      <c r="R26" s="16">
        <f>O$18+O$28+O$38+O$48</f>
        <v>953</v>
      </c>
      <c r="S26" s="16">
        <f xml:space="preserve"> O$28+O$38+O$48+O$58</f>
        <v>614</v>
      </c>
      <c r="T26">
        <v>5</v>
      </c>
      <c r="U26">
        <v>5</v>
      </c>
      <c r="V26">
        <f t="shared" si="5"/>
        <v>7835</v>
      </c>
      <c r="W26" s="19">
        <f t="shared" si="6"/>
        <v>11.294182090757078</v>
      </c>
      <c r="X26" s="20">
        <f t="shared" si="7"/>
        <v>1.2941820907570776</v>
      </c>
    </row>
    <row r="27" spans="1:24" x14ac:dyDescent="0.25">
      <c r="I27" s="1"/>
      <c r="J27" s="1"/>
      <c r="K27" s="1"/>
      <c r="M27" t="s">
        <v>190</v>
      </c>
      <c r="N27" s="12">
        <v>531</v>
      </c>
      <c r="O27" s="12">
        <v>260</v>
      </c>
      <c r="P27" s="12">
        <v>271</v>
      </c>
      <c r="R27" s="16">
        <f>O$19+O$29+O$39+O$49</f>
        <v>870</v>
      </c>
      <c r="S27" s="16">
        <f xml:space="preserve"> O$29+O$39+O$49+O$59</f>
        <v>571</v>
      </c>
      <c r="T27">
        <v>6</v>
      </c>
      <c r="U27">
        <v>4</v>
      </c>
      <c r="V27">
        <f t="shared" si="5"/>
        <v>7504</v>
      </c>
      <c r="W27" s="19">
        <f t="shared" si="6"/>
        <v>10.817044340656173</v>
      </c>
      <c r="X27" s="20">
        <f t="shared" si="7"/>
        <v>0.81704434065617271</v>
      </c>
    </row>
    <row r="28" spans="1:24" x14ac:dyDescent="0.25">
      <c r="H28" s="7" t="s">
        <v>31</v>
      </c>
      <c r="I28" s="1">
        <f>100-I22</f>
        <v>96.325046904315201</v>
      </c>
      <c r="J28" s="1">
        <f>100-J22</f>
        <v>95.544417968057658</v>
      </c>
      <c r="K28" s="1">
        <f>100-K22</f>
        <v>97.060150375939855</v>
      </c>
      <c r="M28" t="s">
        <v>191</v>
      </c>
      <c r="N28" s="12">
        <v>546</v>
      </c>
      <c r="O28" s="12">
        <v>274</v>
      </c>
      <c r="P28" s="12">
        <v>272</v>
      </c>
      <c r="R28" s="16">
        <f>O$20+O$30+O$40+O$50</f>
        <v>924</v>
      </c>
      <c r="S28" s="16">
        <f xml:space="preserve"> O$30+O$40+O$50+O$60</f>
        <v>569</v>
      </c>
      <c r="T28">
        <v>7</v>
      </c>
      <c r="U28">
        <v>3</v>
      </c>
      <c r="V28">
        <f t="shared" si="5"/>
        <v>8175</v>
      </c>
      <c r="W28" s="19">
        <f t="shared" si="6"/>
        <v>11.784293374848643</v>
      </c>
      <c r="X28" s="20">
        <f t="shared" si="7"/>
        <v>1.7842933748486427</v>
      </c>
    </row>
    <row r="29" spans="1:24" x14ac:dyDescent="0.25">
      <c r="I29" s="1"/>
      <c r="J29" s="1"/>
      <c r="K29" s="1"/>
      <c r="M29" t="s">
        <v>192</v>
      </c>
      <c r="N29" s="12">
        <v>491</v>
      </c>
      <c r="O29" s="12">
        <v>230</v>
      </c>
      <c r="P29" s="12">
        <v>261</v>
      </c>
      <c r="R29" s="16">
        <f>O$21+O$31+O$41+O$51</f>
        <v>819</v>
      </c>
      <c r="S29" s="16">
        <f xml:space="preserve"> O$31+O$41+O$51+O$61</f>
        <v>530</v>
      </c>
      <c r="T29">
        <v>8</v>
      </c>
      <c r="U29">
        <v>2</v>
      </c>
      <c r="V29">
        <f t="shared" si="5"/>
        <v>7612</v>
      </c>
      <c r="W29" s="19">
        <f t="shared" si="6"/>
        <v>10.972726748544082</v>
      </c>
      <c r="X29" s="20">
        <f t="shared" si="7"/>
        <v>0.97272674854408159</v>
      </c>
    </row>
    <row r="30" spans="1:24" x14ac:dyDescent="0.25">
      <c r="C30" t="s">
        <v>32</v>
      </c>
      <c r="H30" s="9" t="s">
        <v>33</v>
      </c>
      <c r="I30" s="10">
        <f>I26/I28</f>
        <v>22.767878911342663</v>
      </c>
      <c r="J30" s="10">
        <f>J26/J28</f>
        <v>24.227719835942281</v>
      </c>
      <c r="K30" s="10">
        <f>K26/K28</f>
        <v>21.329245159300818</v>
      </c>
      <c r="M30" t="s">
        <v>193</v>
      </c>
      <c r="N30" s="12">
        <v>471</v>
      </c>
      <c r="O30" s="12">
        <v>247</v>
      </c>
      <c r="P30" s="12">
        <v>224</v>
      </c>
      <c r="R30" s="16">
        <f>O$22+O$32+O$42+O$52</f>
        <v>809</v>
      </c>
      <c r="S30" s="16">
        <f xml:space="preserve"> O$32+O$42+O$52+O$62</f>
        <v>500</v>
      </c>
      <c r="T30">
        <v>9</v>
      </c>
      <c r="U30">
        <v>1</v>
      </c>
      <c r="V30">
        <f t="shared" si="5"/>
        <v>7781</v>
      </c>
      <c r="W30" s="19">
        <f t="shared" si="6"/>
        <v>11.216340886813123</v>
      </c>
      <c r="X30" s="20">
        <f t="shared" si="7"/>
        <v>1.2163408868131231</v>
      </c>
    </row>
    <row r="31" spans="1:24" x14ac:dyDescent="0.25">
      <c r="M31" t="s">
        <v>194</v>
      </c>
      <c r="N31" s="12">
        <v>479</v>
      </c>
      <c r="O31" s="12">
        <v>225</v>
      </c>
      <c r="P31" s="12">
        <v>254</v>
      </c>
      <c r="R31" s="16">
        <f>O$23+O$33+O$43+O$53</f>
        <v>747</v>
      </c>
      <c r="S31" s="16">
        <f xml:space="preserve"> O$33+O$43+O$53+O$63</f>
        <v>435</v>
      </c>
      <c r="T31">
        <v>10</v>
      </c>
      <c r="U31">
        <v>0</v>
      </c>
      <c r="V31">
        <f t="shared" si="5"/>
        <v>7470</v>
      </c>
      <c r="W31" s="19">
        <f t="shared" si="6"/>
        <v>10.768033212247015</v>
      </c>
      <c r="X31" s="20">
        <f t="shared" si="7"/>
        <v>0.76803321224701548</v>
      </c>
    </row>
    <row r="32" spans="1:24" x14ac:dyDescent="0.25">
      <c r="M32" t="s">
        <v>195</v>
      </c>
      <c r="N32" s="12">
        <v>380</v>
      </c>
      <c r="O32" s="12">
        <v>197</v>
      </c>
      <c r="P32" s="12">
        <v>183</v>
      </c>
      <c r="R32" s="16"/>
      <c r="S32" s="16"/>
      <c r="V32">
        <f>SUM(V22:V31)</f>
        <v>69372</v>
      </c>
      <c r="W32">
        <f>SUM(W22:W31)</f>
        <v>100</v>
      </c>
      <c r="X32" s="20">
        <f>SUM(X22:X31)</f>
        <v>14.289915239577926</v>
      </c>
    </row>
    <row r="33" spans="13:24" x14ac:dyDescent="0.25">
      <c r="M33" t="s">
        <v>196</v>
      </c>
      <c r="N33" s="12">
        <v>296</v>
      </c>
      <c r="O33" s="12">
        <v>149</v>
      </c>
      <c r="P33" s="12">
        <v>147</v>
      </c>
      <c r="R33" s="16"/>
      <c r="S33" s="16"/>
      <c r="X33" s="20">
        <f>X$32/2</f>
        <v>7.144957619788963</v>
      </c>
    </row>
    <row r="34" spans="13:24" x14ac:dyDescent="0.25">
      <c r="M34" t="s">
        <v>197</v>
      </c>
      <c r="N34" s="12">
        <v>306</v>
      </c>
      <c r="O34" s="12">
        <v>152</v>
      </c>
      <c r="P34" s="12">
        <v>154</v>
      </c>
      <c r="R34" s="16"/>
      <c r="S34" s="16"/>
    </row>
    <row r="35" spans="13:24" x14ac:dyDescent="0.25">
      <c r="M35" t="s">
        <v>198</v>
      </c>
      <c r="N35" s="12">
        <v>273</v>
      </c>
      <c r="O35" s="12">
        <v>145</v>
      </c>
      <c r="P35" s="12">
        <v>128</v>
      </c>
      <c r="Q35" s="3" t="s">
        <v>162</v>
      </c>
      <c r="R35" s="15">
        <f>X50</f>
        <v>6.8130015118036971</v>
      </c>
      <c r="S35" s="16"/>
    </row>
    <row r="36" spans="13:24" x14ac:dyDescent="0.25">
      <c r="M36" t="s">
        <v>199</v>
      </c>
      <c r="N36" s="12">
        <v>269</v>
      </c>
      <c r="O36" s="12">
        <v>142</v>
      </c>
      <c r="P36" s="12">
        <v>127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 t="s">
        <v>200</v>
      </c>
      <c r="N37" s="12">
        <v>225</v>
      </c>
      <c r="O37" s="12">
        <v>112</v>
      </c>
      <c r="P37" s="12">
        <v>113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 t="s">
        <v>201</v>
      </c>
      <c r="N38" s="12">
        <v>262</v>
      </c>
      <c r="O38" s="12">
        <v>120</v>
      </c>
      <c r="P38" s="12">
        <v>142</v>
      </c>
      <c r="R38" s="16"/>
      <c r="S38" s="16"/>
    </row>
    <row r="39" spans="13:24" x14ac:dyDescent="0.25">
      <c r="M39" t="s">
        <v>202</v>
      </c>
      <c r="N39" s="12">
        <v>289</v>
      </c>
      <c r="O39" s="12">
        <v>146</v>
      </c>
      <c r="P39" s="12">
        <v>143</v>
      </c>
      <c r="R39" s="16">
        <f>P$24+P$34+P$44+P$54</f>
        <v>716</v>
      </c>
      <c r="S39" s="16">
        <f xml:space="preserve"> P$34+P$44+P$54+P$64</f>
        <v>516</v>
      </c>
      <c r="T39">
        <v>1</v>
      </c>
      <c r="U39">
        <v>9</v>
      </c>
      <c r="V39">
        <f>R39*T39+S39*U39</f>
        <v>5360</v>
      </c>
      <c r="W39" s="19">
        <f>(V39/V$49)*100</f>
        <v>7.7916036748459119</v>
      </c>
      <c r="X39" s="20">
        <f>ABS(W39-10)</f>
        <v>2.2083963251540881</v>
      </c>
    </row>
    <row r="40" spans="13:24" x14ac:dyDescent="0.25">
      <c r="M40" t="s">
        <v>203</v>
      </c>
      <c r="N40" s="12">
        <v>282</v>
      </c>
      <c r="O40" s="12">
        <v>130</v>
      </c>
      <c r="P40" s="12">
        <v>152</v>
      </c>
      <c r="R40" s="16">
        <f>P$25+P$35+P$45+P$55</f>
        <v>700</v>
      </c>
      <c r="S40" s="16">
        <f xml:space="preserve"> P$35+P$45+P$55+P$65</f>
        <v>552</v>
      </c>
      <c r="T40">
        <v>2</v>
      </c>
      <c r="U40">
        <v>8</v>
      </c>
      <c r="V40">
        <f t="shared" ref="V40:V48" si="8">R40*T40+S40*U40</f>
        <v>5816</v>
      </c>
      <c r="W40" s="19">
        <f t="shared" ref="W40:W48" si="9">(V40/V$49)*100</f>
        <v>8.454471450168624</v>
      </c>
      <c r="X40" s="20">
        <f t="shared" ref="X40:X48" si="10">ABS(W40-10)</f>
        <v>1.545528549831376</v>
      </c>
    </row>
    <row r="41" spans="13:24" x14ac:dyDescent="0.25">
      <c r="M41" t="s">
        <v>204</v>
      </c>
      <c r="N41" s="12">
        <v>281</v>
      </c>
      <c r="O41" s="12">
        <v>141</v>
      </c>
      <c r="P41" s="12">
        <v>140</v>
      </c>
      <c r="R41" s="16">
        <f>P$26+P$36+P$46+P$56</f>
        <v>622</v>
      </c>
      <c r="S41" s="16">
        <f xml:space="preserve"> P$36+P$46+P$56+P$66</f>
        <v>420</v>
      </c>
      <c r="T41">
        <v>3</v>
      </c>
      <c r="U41">
        <v>7</v>
      </c>
      <c r="V41">
        <f t="shared" si="8"/>
        <v>4806</v>
      </c>
      <c r="W41" s="19">
        <f t="shared" si="9"/>
        <v>6.9862774741248979</v>
      </c>
      <c r="X41" s="20">
        <f t="shared" si="10"/>
        <v>3.0137225258751021</v>
      </c>
    </row>
    <row r="42" spans="13:24" x14ac:dyDescent="0.25">
      <c r="M42" t="s">
        <v>205</v>
      </c>
      <c r="N42" s="12">
        <v>287</v>
      </c>
      <c r="O42" s="12">
        <v>139</v>
      </c>
      <c r="P42" s="12">
        <v>148</v>
      </c>
      <c r="R42" s="16">
        <f>P$17+P$27+P$37+P$47</f>
        <v>854</v>
      </c>
      <c r="S42" s="16">
        <f xml:space="preserve"> P$27+ P$37+P$47+P$57</f>
        <v>572</v>
      </c>
      <c r="T42">
        <v>4</v>
      </c>
      <c r="U42">
        <v>6</v>
      </c>
      <c r="V42">
        <f t="shared" si="8"/>
        <v>6848</v>
      </c>
      <c r="W42" s="19">
        <f t="shared" si="9"/>
        <v>9.9546458890568665</v>
      </c>
      <c r="X42" s="20">
        <f t="shared" si="10"/>
        <v>4.5354110943133463E-2</v>
      </c>
    </row>
    <row r="43" spans="13:24" x14ac:dyDescent="0.25">
      <c r="M43" t="s">
        <v>206</v>
      </c>
      <c r="N43" s="12">
        <v>287</v>
      </c>
      <c r="O43" s="12">
        <v>141</v>
      </c>
      <c r="P43" s="12">
        <v>146</v>
      </c>
      <c r="R43" s="16">
        <f>P$18+P$28+P$38+P$48</f>
        <v>928</v>
      </c>
      <c r="S43" s="16">
        <f xml:space="preserve"> P$28+P$38+P$48+P$58</f>
        <v>645</v>
      </c>
      <c r="T43">
        <v>5</v>
      </c>
      <c r="U43">
        <v>5</v>
      </c>
      <c r="V43">
        <f t="shared" si="8"/>
        <v>7865</v>
      </c>
      <c r="W43" s="19">
        <f t="shared" si="9"/>
        <v>11.433015466914757</v>
      </c>
      <c r="X43" s="20">
        <f t="shared" si="10"/>
        <v>1.4330154669147568</v>
      </c>
    </row>
    <row r="44" spans="13:24" x14ac:dyDescent="0.25">
      <c r="M44" t="s">
        <v>207</v>
      </c>
      <c r="N44" s="12">
        <v>317</v>
      </c>
      <c r="O44" s="12">
        <v>138</v>
      </c>
      <c r="P44" s="12">
        <v>179</v>
      </c>
      <c r="R44" s="16">
        <f>P$19+P$29+P$39+P$49</f>
        <v>872</v>
      </c>
      <c r="S44" s="16">
        <f xml:space="preserve"> P$29+P$39+P$49+P$59</f>
        <v>578</v>
      </c>
      <c r="T44">
        <v>6</v>
      </c>
      <c r="U44">
        <v>4</v>
      </c>
      <c r="V44">
        <f t="shared" si="8"/>
        <v>7544</v>
      </c>
      <c r="W44" s="19">
        <f t="shared" si="9"/>
        <v>10.966391440865216</v>
      </c>
      <c r="X44" s="20">
        <f t="shared" si="10"/>
        <v>0.96639144086521611</v>
      </c>
    </row>
    <row r="45" spans="13:24" x14ac:dyDescent="0.25">
      <c r="M45" t="s">
        <v>208</v>
      </c>
      <c r="N45" s="12">
        <v>314</v>
      </c>
      <c r="O45" s="12">
        <v>156</v>
      </c>
      <c r="P45" s="12">
        <v>158</v>
      </c>
      <c r="R45" s="16">
        <f>P$20+P$30+P$40+P$50</f>
        <v>850</v>
      </c>
      <c r="S45" s="16">
        <f xml:space="preserve"> P$30+P$40+P$50+P$60</f>
        <v>582</v>
      </c>
      <c r="T45">
        <v>7</v>
      </c>
      <c r="U45">
        <v>3</v>
      </c>
      <c r="V45">
        <f t="shared" si="8"/>
        <v>7696</v>
      </c>
      <c r="W45" s="19">
        <f t="shared" si="9"/>
        <v>11.187347365972787</v>
      </c>
      <c r="X45" s="20">
        <f t="shared" si="10"/>
        <v>1.1873473659727871</v>
      </c>
    </row>
    <row r="46" spans="13:24" x14ac:dyDescent="0.25">
      <c r="M46" t="s">
        <v>209</v>
      </c>
      <c r="N46" s="12">
        <v>251</v>
      </c>
      <c r="O46" s="12">
        <v>139</v>
      </c>
      <c r="P46" s="12">
        <v>112</v>
      </c>
      <c r="R46" s="16">
        <f>P$21+P$31+P$41+P$51</f>
        <v>830</v>
      </c>
      <c r="S46" s="16">
        <f xml:space="preserve"> P$31+P$41+P$51+P$61</f>
        <v>565</v>
      </c>
      <c r="T46">
        <v>8</v>
      </c>
      <c r="U46">
        <v>2</v>
      </c>
      <c r="V46">
        <f t="shared" si="8"/>
        <v>7770</v>
      </c>
      <c r="W46" s="19">
        <f t="shared" si="9"/>
        <v>11.294918013722526</v>
      </c>
      <c r="X46" s="20">
        <f t="shared" si="10"/>
        <v>1.2949180137225262</v>
      </c>
    </row>
    <row r="47" spans="13:24" x14ac:dyDescent="0.25">
      <c r="M47" t="s">
        <v>210</v>
      </c>
      <c r="N47" s="12">
        <v>224</v>
      </c>
      <c r="O47" s="12">
        <v>126</v>
      </c>
      <c r="P47" s="12">
        <v>98</v>
      </c>
      <c r="R47" s="16">
        <f>P$22+P$32+P$42+P$52</f>
        <v>812</v>
      </c>
      <c r="S47" s="16">
        <f xml:space="preserve"> P$32+P$42+P$52+P$62</f>
        <v>499</v>
      </c>
      <c r="T47">
        <v>9</v>
      </c>
      <c r="U47">
        <v>1</v>
      </c>
      <c r="V47">
        <f t="shared" si="8"/>
        <v>7807</v>
      </c>
      <c r="W47" s="19">
        <f t="shared" si="9"/>
        <v>11.348703337597394</v>
      </c>
      <c r="X47" s="20">
        <f t="shared" si="10"/>
        <v>1.348703337597394</v>
      </c>
    </row>
    <row r="48" spans="13:24" x14ac:dyDescent="0.25">
      <c r="M48" t="s">
        <v>211</v>
      </c>
      <c r="N48" s="12">
        <v>247</v>
      </c>
      <c r="O48" s="12">
        <v>125</v>
      </c>
      <c r="P48" s="12">
        <v>122</v>
      </c>
      <c r="R48" s="16">
        <f>P$23+P$33+P$43+P$53</f>
        <v>728</v>
      </c>
      <c r="S48" s="16">
        <f xml:space="preserve"> P$33+P$43+P$53+P$63</f>
        <v>474</v>
      </c>
      <c r="T48">
        <v>10</v>
      </c>
      <c r="U48">
        <v>0</v>
      </c>
      <c r="V48">
        <f t="shared" si="8"/>
        <v>7280</v>
      </c>
      <c r="W48" s="19">
        <f t="shared" si="9"/>
        <v>10.582625886731014</v>
      </c>
      <c r="X48" s="20">
        <f t="shared" si="10"/>
        <v>0.58262588673101412</v>
      </c>
    </row>
    <row r="49" spans="13:24" x14ac:dyDescent="0.25">
      <c r="M49" t="s">
        <v>212</v>
      </c>
      <c r="N49" s="12">
        <v>202</v>
      </c>
      <c r="O49" s="12">
        <v>110</v>
      </c>
      <c r="P49" s="12">
        <v>92</v>
      </c>
      <c r="R49" s="16"/>
      <c r="S49" s="16"/>
      <c r="V49">
        <f>SUM(V39:V48)</f>
        <v>68792</v>
      </c>
      <c r="W49">
        <f>SUM(W39:W48)</f>
        <v>99.999999999999986</v>
      </c>
      <c r="X49" s="20">
        <f>SUM(X39:X48)</f>
        <v>13.626003023607394</v>
      </c>
    </row>
    <row r="50" spans="13:24" x14ac:dyDescent="0.25">
      <c r="M50" t="s">
        <v>213</v>
      </c>
      <c r="N50" s="12">
        <v>256</v>
      </c>
      <c r="O50" s="12">
        <v>129</v>
      </c>
      <c r="P50" s="12">
        <v>127</v>
      </c>
      <c r="R50" s="16"/>
      <c r="S50" s="16"/>
      <c r="X50" s="20">
        <f>X$49/2</f>
        <v>6.8130015118036971</v>
      </c>
    </row>
    <row r="51" spans="13:24" x14ac:dyDescent="0.25">
      <c r="M51" t="s">
        <v>214</v>
      </c>
      <c r="N51" s="12">
        <v>192</v>
      </c>
      <c r="O51" s="12">
        <v>94</v>
      </c>
      <c r="P51" s="12">
        <v>98</v>
      </c>
      <c r="R51" s="16"/>
      <c r="S51" s="16"/>
    </row>
    <row r="52" spans="13:24" x14ac:dyDescent="0.25">
      <c r="M52" t="s">
        <v>215</v>
      </c>
      <c r="N52" s="12">
        <v>210</v>
      </c>
      <c r="O52" s="12">
        <v>102</v>
      </c>
      <c r="P52" s="12">
        <v>108</v>
      </c>
      <c r="R52" s="16"/>
      <c r="S52" s="16"/>
    </row>
    <row r="53" spans="13:24" x14ac:dyDescent="0.25">
      <c r="M53" t="s">
        <v>216</v>
      </c>
      <c r="N53" s="12">
        <v>190</v>
      </c>
      <c r="O53" s="12">
        <v>86</v>
      </c>
      <c r="P53" s="12">
        <v>104</v>
      </c>
      <c r="R53" s="16"/>
      <c r="S53" s="16"/>
    </row>
    <row r="54" spans="13:24" x14ac:dyDescent="0.25">
      <c r="M54" t="s">
        <v>217</v>
      </c>
      <c r="N54" s="12">
        <v>177</v>
      </c>
      <c r="O54" s="12">
        <v>82</v>
      </c>
      <c r="P54" s="12">
        <v>95</v>
      </c>
      <c r="R54" s="16"/>
      <c r="S54" s="16"/>
    </row>
    <row r="55" spans="13:24" x14ac:dyDescent="0.25">
      <c r="M55" t="s">
        <v>218</v>
      </c>
      <c r="N55" s="12">
        <v>249</v>
      </c>
      <c r="O55" s="12">
        <v>117</v>
      </c>
      <c r="P55" s="12">
        <v>132</v>
      </c>
      <c r="R55" s="16"/>
      <c r="S55" s="16"/>
    </row>
    <row r="56" spans="13:24" x14ac:dyDescent="0.25">
      <c r="M56" t="s">
        <v>219</v>
      </c>
      <c r="N56" s="12">
        <v>232</v>
      </c>
      <c r="O56" s="12">
        <v>120</v>
      </c>
      <c r="P56" s="12">
        <v>112</v>
      </c>
      <c r="R56" s="16"/>
      <c r="S56" s="16"/>
    </row>
    <row r="57" spans="13:24" x14ac:dyDescent="0.25">
      <c r="M57" t="s">
        <v>220</v>
      </c>
      <c r="N57" s="12">
        <v>188</v>
      </c>
      <c r="O57" s="12">
        <v>98</v>
      </c>
      <c r="P57" s="12">
        <v>90</v>
      </c>
      <c r="R57" s="16"/>
      <c r="S57" s="16"/>
    </row>
    <row r="58" spans="13:24" x14ac:dyDescent="0.25">
      <c r="M58" t="s">
        <v>221</v>
      </c>
      <c r="N58" s="12">
        <v>204</v>
      </c>
      <c r="O58" s="12">
        <v>95</v>
      </c>
      <c r="P58" s="12">
        <v>109</v>
      </c>
      <c r="R58" s="16"/>
      <c r="S58" s="16"/>
    </row>
    <row r="59" spans="13:24" x14ac:dyDescent="0.25">
      <c r="M59" t="s">
        <v>222</v>
      </c>
      <c r="N59" s="12">
        <v>167</v>
      </c>
      <c r="O59" s="12">
        <v>85</v>
      </c>
      <c r="P59" s="12">
        <v>82</v>
      </c>
      <c r="R59" s="16"/>
      <c r="S59" s="16"/>
    </row>
    <row r="60" spans="13:24" x14ac:dyDescent="0.25">
      <c r="M60" t="s">
        <v>223</v>
      </c>
      <c r="N60" s="12">
        <v>142</v>
      </c>
      <c r="O60" s="12">
        <v>63</v>
      </c>
      <c r="P60" s="12">
        <v>79</v>
      </c>
      <c r="R60" s="16"/>
      <c r="S60" s="16"/>
    </row>
    <row r="61" spans="13:24" x14ac:dyDescent="0.25">
      <c r="M61" t="s">
        <v>224</v>
      </c>
      <c r="N61" s="12">
        <v>143</v>
      </c>
      <c r="O61" s="12">
        <v>70</v>
      </c>
      <c r="P61" s="12">
        <v>73</v>
      </c>
      <c r="R61" s="16"/>
      <c r="S61" s="16"/>
    </row>
    <row r="62" spans="13:24" x14ac:dyDescent="0.25">
      <c r="M62" t="s">
        <v>225</v>
      </c>
      <c r="N62" s="12">
        <v>122</v>
      </c>
      <c r="O62" s="12">
        <v>62</v>
      </c>
      <c r="P62" s="12">
        <v>60</v>
      </c>
      <c r="R62" s="16"/>
      <c r="S62" s="16"/>
    </row>
    <row r="63" spans="13:24" x14ac:dyDescent="0.25">
      <c r="M63" t="s">
        <v>226</v>
      </c>
      <c r="N63" s="12">
        <v>136</v>
      </c>
      <c r="O63" s="12">
        <v>59</v>
      </c>
      <c r="P63" s="12">
        <v>77</v>
      </c>
      <c r="R63" s="16"/>
      <c r="S63" s="16"/>
    </row>
    <row r="64" spans="13:24" x14ac:dyDescent="0.25">
      <c r="M64" t="s">
        <v>227</v>
      </c>
      <c r="N64" s="12">
        <v>167</v>
      </c>
      <c r="O64" s="12">
        <v>79</v>
      </c>
      <c r="P64" s="12">
        <v>88</v>
      </c>
      <c r="R64" s="16"/>
      <c r="S64" s="16"/>
    </row>
    <row r="65" spans="13:19" x14ac:dyDescent="0.25">
      <c r="M65" t="s">
        <v>228</v>
      </c>
      <c r="N65" s="12">
        <v>253</v>
      </c>
      <c r="O65" s="12">
        <v>119</v>
      </c>
      <c r="P65" s="12">
        <v>134</v>
      </c>
      <c r="R65" s="16"/>
      <c r="S65" s="16"/>
    </row>
    <row r="66" spans="13:19" x14ac:dyDescent="0.25">
      <c r="M66" t="s">
        <v>229</v>
      </c>
      <c r="N66" s="12">
        <v>167</v>
      </c>
      <c r="O66" s="12">
        <v>98</v>
      </c>
      <c r="P66" s="12">
        <v>69</v>
      </c>
      <c r="R66" s="16"/>
      <c r="S66" s="16"/>
    </row>
    <row r="67" spans="13:19" x14ac:dyDescent="0.25">
      <c r="M67" t="s">
        <v>230</v>
      </c>
      <c r="N67" s="12">
        <v>131</v>
      </c>
      <c r="O67" s="12">
        <v>76</v>
      </c>
      <c r="P67" s="12">
        <v>55</v>
      </c>
      <c r="R67" s="16"/>
      <c r="S67" s="16"/>
    </row>
    <row r="68" spans="13:19" x14ac:dyDescent="0.25">
      <c r="M68" t="s">
        <v>231</v>
      </c>
      <c r="N68" s="12">
        <v>139</v>
      </c>
      <c r="O68" s="12">
        <v>79</v>
      </c>
      <c r="P68" s="12">
        <v>60</v>
      </c>
      <c r="R68" s="16"/>
      <c r="S68" s="16"/>
    </row>
    <row r="69" spans="13:19" x14ac:dyDescent="0.25">
      <c r="M69" t="s">
        <v>232</v>
      </c>
      <c r="N69" s="12">
        <v>113</v>
      </c>
      <c r="O69" s="12">
        <v>51</v>
      </c>
      <c r="P69" s="12">
        <v>62</v>
      </c>
      <c r="R69" s="16"/>
      <c r="S69" s="16"/>
    </row>
    <row r="70" spans="13:19" x14ac:dyDescent="0.25">
      <c r="M70" t="s">
        <v>233</v>
      </c>
      <c r="N70" s="12">
        <v>105</v>
      </c>
      <c r="O70" s="12">
        <v>53</v>
      </c>
      <c r="P70" s="12">
        <v>52</v>
      </c>
      <c r="R70" s="16"/>
      <c r="S70" s="16"/>
    </row>
    <row r="71" spans="13:19" x14ac:dyDescent="0.25">
      <c r="M71" t="s">
        <v>234</v>
      </c>
      <c r="N71" s="12">
        <v>92</v>
      </c>
      <c r="O71" s="12">
        <v>47</v>
      </c>
      <c r="P71" s="12">
        <v>45</v>
      </c>
      <c r="R71" s="16"/>
      <c r="S71" s="16"/>
    </row>
    <row r="72" spans="13:19" x14ac:dyDescent="0.25">
      <c r="M72" t="s">
        <v>235</v>
      </c>
      <c r="N72" s="12">
        <v>87</v>
      </c>
      <c r="O72" s="12">
        <v>34</v>
      </c>
      <c r="P72" s="12">
        <v>53</v>
      </c>
      <c r="R72" s="16"/>
      <c r="S72" s="16"/>
    </row>
    <row r="73" spans="13:19" x14ac:dyDescent="0.25">
      <c r="M73" t="s">
        <v>236</v>
      </c>
      <c r="N73" s="12">
        <v>99</v>
      </c>
      <c r="O73" s="12">
        <v>45</v>
      </c>
      <c r="P73" s="12">
        <v>54</v>
      </c>
      <c r="R73" s="16"/>
      <c r="S73" s="16"/>
    </row>
    <row r="74" spans="13:19" x14ac:dyDescent="0.25">
      <c r="M74" s="18" t="s">
        <v>237</v>
      </c>
      <c r="N74" s="12">
        <v>101</v>
      </c>
      <c r="O74" s="12">
        <v>53</v>
      </c>
      <c r="P74" s="12">
        <v>48</v>
      </c>
      <c r="R74" s="16"/>
      <c r="S74" s="16"/>
    </row>
    <row r="75" spans="13:19" x14ac:dyDescent="0.25">
      <c r="M75" t="s">
        <v>238</v>
      </c>
      <c r="N75" s="12">
        <v>130</v>
      </c>
      <c r="O75" s="12">
        <v>72</v>
      </c>
      <c r="P75" s="12">
        <v>58</v>
      </c>
      <c r="R75" s="16"/>
      <c r="S75" s="16"/>
    </row>
    <row r="76" spans="13:19" x14ac:dyDescent="0.25">
      <c r="M76" t="s">
        <v>239</v>
      </c>
      <c r="N76" s="12">
        <v>80</v>
      </c>
      <c r="O76" s="12">
        <v>38</v>
      </c>
      <c r="P76" s="12">
        <v>42</v>
      </c>
      <c r="R76" s="16"/>
      <c r="S76" s="16"/>
    </row>
    <row r="77" spans="13:19" x14ac:dyDescent="0.25">
      <c r="M77" t="s">
        <v>240</v>
      </c>
      <c r="N77" s="12">
        <v>57</v>
      </c>
      <c r="O77" s="12">
        <v>32</v>
      </c>
      <c r="P77" s="12">
        <v>25</v>
      </c>
      <c r="R77" s="16"/>
      <c r="S77" s="16"/>
    </row>
    <row r="78" spans="13:19" x14ac:dyDescent="0.25">
      <c r="M78" t="s">
        <v>241</v>
      </c>
      <c r="N78" s="12">
        <v>50</v>
      </c>
      <c r="O78" s="12">
        <v>31</v>
      </c>
      <c r="P78" s="12">
        <v>19</v>
      </c>
      <c r="R78" s="16"/>
      <c r="S78" s="16"/>
    </row>
    <row r="79" spans="13:19" x14ac:dyDescent="0.25">
      <c r="M79" t="s">
        <v>242</v>
      </c>
      <c r="N79" s="12">
        <v>29</v>
      </c>
      <c r="O79" s="12">
        <v>14</v>
      </c>
      <c r="P79" s="12">
        <v>15</v>
      </c>
      <c r="R79" s="16"/>
      <c r="S79" s="16"/>
    </row>
    <row r="80" spans="13:19" x14ac:dyDescent="0.25">
      <c r="M80" t="s">
        <v>243</v>
      </c>
      <c r="N80" s="12">
        <v>25</v>
      </c>
      <c r="O80" s="12">
        <v>11</v>
      </c>
      <c r="P80" s="12">
        <v>14</v>
      </c>
      <c r="R80" s="16"/>
      <c r="S80" s="16"/>
    </row>
    <row r="81" spans="13:19" x14ac:dyDescent="0.25">
      <c r="M81" t="s">
        <v>244</v>
      </c>
      <c r="N81" s="12">
        <v>18</v>
      </c>
      <c r="O81" s="12">
        <v>7</v>
      </c>
      <c r="P81" s="12">
        <v>11</v>
      </c>
      <c r="R81" s="16"/>
      <c r="S81" s="16"/>
    </row>
    <row r="82" spans="13:19" x14ac:dyDescent="0.25">
      <c r="M82" t="s">
        <v>245</v>
      </c>
      <c r="N82" s="12">
        <v>23</v>
      </c>
      <c r="O82" s="12">
        <v>11</v>
      </c>
      <c r="P82" s="12">
        <v>12</v>
      </c>
      <c r="R82" s="16"/>
      <c r="S82" s="16"/>
    </row>
    <row r="83" spans="13:19" x14ac:dyDescent="0.25">
      <c r="M83" t="s">
        <v>246</v>
      </c>
      <c r="N83" s="12">
        <v>27</v>
      </c>
      <c r="O83" s="12">
        <v>14</v>
      </c>
      <c r="P83" s="12">
        <v>13</v>
      </c>
      <c r="R83" s="16"/>
      <c r="S83" s="16"/>
    </row>
    <row r="84" spans="13:19" x14ac:dyDescent="0.25">
      <c r="M84" t="s">
        <v>247</v>
      </c>
      <c r="N84" s="12">
        <v>21</v>
      </c>
      <c r="O84" s="12">
        <v>9</v>
      </c>
      <c r="P84" s="12">
        <v>12</v>
      </c>
      <c r="R84" s="16"/>
      <c r="S84" s="16"/>
    </row>
    <row r="85" spans="13:19" x14ac:dyDescent="0.25">
      <c r="M85" t="s">
        <v>248</v>
      </c>
      <c r="N85" s="12">
        <v>36</v>
      </c>
      <c r="O85" s="12">
        <v>16</v>
      </c>
      <c r="P85" s="12">
        <v>20</v>
      </c>
      <c r="R85" s="16"/>
      <c r="S85" s="16"/>
    </row>
    <row r="86" spans="13:19" x14ac:dyDescent="0.25">
      <c r="M86" t="s">
        <v>249</v>
      </c>
      <c r="N86" s="12">
        <v>13</v>
      </c>
      <c r="O86" s="12">
        <v>9</v>
      </c>
      <c r="P86" s="12">
        <v>4</v>
      </c>
      <c r="R86" s="16"/>
      <c r="S86" s="16"/>
    </row>
    <row r="87" spans="13:19" x14ac:dyDescent="0.25">
      <c r="M87" t="s">
        <v>250</v>
      </c>
      <c r="N87" s="12">
        <v>17</v>
      </c>
      <c r="O87" s="12">
        <v>7</v>
      </c>
      <c r="P87" s="12">
        <v>10</v>
      </c>
      <c r="R87" s="16"/>
      <c r="S87" s="16"/>
    </row>
    <row r="88" spans="13:19" x14ac:dyDescent="0.25">
      <c r="M88" t="s">
        <v>251</v>
      </c>
      <c r="N88" s="12">
        <v>37</v>
      </c>
      <c r="O88" s="12">
        <v>20</v>
      </c>
      <c r="P88" s="12">
        <v>17</v>
      </c>
      <c r="R88" s="16"/>
      <c r="S88" s="16"/>
    </row>
    <row r="89" spans="13:19" x14ac:dyDescent="0.25">
      <c r="M89" t="s">
        <v>252</v>
      </c>
      <c r="N89" s="12">
        <v>16</v>
      </c>
      <c r="O89" s="12">
        <v>8</v>
      </c>
      <c r="P89" s="12">
        <v>8</v>
      </c>
      <c r="R89" s="16"/>
      <c r="S89" s="16"/>
    </row>
    <row r="90" spans="13:19" x14ac:dyDescent="0.25">
      <c r="M90" t="s">
        <v>253</v>
      </c>
      <c r="N90" s="12">
        <v>14</v>
      </c>
      <c r="O90" s="12">
        <v>7</v>
      </c>
      <c r="P90" s="12">
        <v>7</v>
      </c>
      <c r="R90" s="16"/>
      <c r="S90" s="16"/>
    </row>
    <row r="91" spans="13:19" x14ac:dyDescent="0.25">
      <c r="M91" t="s">
        <v>145</v>
      </c>
      <c r="N91" s="12">
        <v>11</v>
      </c>
      <c r="O91" s="12">
        <v>7</v>
      </c>
      <c r="P91" s="12">
        <v>4</v>
      </c>
      <c r="R91" s="16"/>
      <c r="S91" s="16"/>
    </row>
    <row r="92" spans="13:19" x14ac:dyDescent="0.25">
      <c r="M92" t="s">
        <v>146</v>
      </c>
      <c r="N92" s="12">
        <v>3</v>
      </c>
      <c r="O92" s="12">
        <v>3</v>
      </c>
      <c r="P92" s="12">
        <v>0</v>
      </c>
      <c r="R92" s="16"/>
      <c r="S92" s="16"/>
    </row>
    <row r="93" spans="13:19" x14ac:dyDescent="0.25">
      <c r="M93" t="s">
        <v>147</v>
      </c>
      <c r="N93" s="12">
        <v>3</v>
      </c>
      <c r="O93" s="12">
        <v>2</v>
      </c>
      <c r="P93" s="12">
        <v>1</v>
      </c>
      <c r="R93" s="16"/>
      <c r="S93" s="16"/>
    </row>
    <row r="94" spans="13:19" x14ac:dyDescent="0.25">
      <c r="M94" t="s">
        <v>148</v>
      </c>
      <c r="N94" s="12">
        <v>2</v>
      </c>
      <c r="O94" s="12">
        <v>2</v>
      </c>
      <c r="P94" s="12">
        <v>0</v>
      </c>
      <c r="R94" s="16"/>
      <c r="S94" s="16"/>
    </row>
    <row r="95" spans="13:19" x14ac:dyDescent="0.25">
      <c r="M95" t="s">
        <v>149</v>
      </c>
      <c r="N95" s="12">
        <v>7</v>
      </c>
      <c r="O95" s="12">
        <v>3</v>
      </c>
      <c r="P95" s="12">
        <v>4</v>
      </c>
      <c r="R95" s="16"/>
      <c r="S95" s="16"/>
    </row>
    <row r="96" spans="13:19" x14ac:dyDescent="0.25">
      <c r="M96" t="s">
        <v>150</v>
      </c>
      <c r="N96" s="12">
        <v>3</v>
      </c>
      <c r="O96" s="12">
        <v>1</v>
      </c>
      <c r="P96" s="12">
        <v>2</v>
      </c>
      <c r="R96" s="16"/>
      <c r="S96" s="16"/>
    </row>
    <row r="97" spans="13:19" x14ac:dyDescent="0.25">
      <c r="M97" t="s">
        <v>151</v>
      </c>
      <c r="N97" s="12">
        <v>3</v>
      </c>
      <c r="O97" s="12">
        <v>3</v>
      </c>
      <c r="P97" s="12">
        <v>0</v>
      </c>
      <c r="R97" s="16"/>
      <c r="S97" s="16"/>
    </row>
    <row r="98" spans="13:19" x14ac:dyDescent="0.25">
      <c r="M98" t="s">
        <v>152</v>
      </c>
      <c r="N98" s="12">
        <v>7</v>
      </c>
      <c r="O98" s="12">
        <v>5</v>
      </c>
      <c r="P98" s="12">
        <v>2</v>
      </c>
      <c r="R98" s="16"/>
      <c r="S98" s="16"/>
    </row>
    <row r="99" spans="13:19" x14ac:dyDescent="0.25">
      <c r="M99" t="s">
        <v>153</v>
      </c>
      <c r="N99" s="12">
        <v>1</v>
      </c>
      <c r="O99" s="12">
        <v>1</v>
      </c>
      <c r="P99" s="12">
        <v>0</v>
      </c>
      <c r="R99" s="16"/>
      <c r="S99" s="16"/>
    </row>
    <row r="100" spans="13:19" x14ac:dyDescent="0.25">
      <c r="M100" t="s">
        <v>154</v>
      </c>
      <c r="N100" s="12">
        <v>7</v>
      </c>
      <c r="O100" s="12">
        <v>4</v>
      </c>
      <c r="P100" s="12">
        <v>3</v>
      </c>
      <c r="R100" s="16"/>
      <c r="S100" s="16"/>
    </row>
    <row r="101" spans="13:19" x14ac:dyDescent="0.25">
      <c r="M101" t="s">
        <v>155</v>
      </c>
      <c r="N101" s="12">
        <v>14</v>
      </c>
      <c r="O101" s="12">
        <v>4</v>
      </c>
      <c r="P101" s="12">
        <v>10</v>
      </c>
      <c r="R101" s="16"/>
      <c r="S101" s="16"/>
    </row>
    <row r="102" spans="13:19" x14ac:dyDescent="0.25">
      <c r="M102" t="s">
        <v>156</v>
      </c>
      <c r="N102" s="12">
        <v>152</v>
      </c>
      <c r="O102" s="12">
        <v>96</v>
      </c>
      <c r="P102" s="12">
        <v>56</v>
      </c>
      <c r="R102" s="16"/>
      <c r="S102" s="16"/>
    </row>
    <row r="103" spans="13:19" x14ac:dyDescent="0.25">
      <c r="M103" t="s">
        <v>157</v>
      </c>
      <c r="N103">
        <v>0</v>
      </c>
      <c r="O103">
        <v>0</v>
      </c>
      <c r="P103">
        <v>0</v>
      </c>
    </row>
    <row r="104" spans="13:19" x14ac:dyDescent="0.25">
      <c r="M104" t="s">
        <v>254</v>
      </c>
      <c r="N104">
        <v>1319</v>
      </c>
      <c r="O104">
        <v>656</v>
      </c>
      <c r="P104">
        <v>663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selection sqref="A1:H16"/>
    </sheetView>
  </sheetViews>
  <sheetFormatPr defaultRowHeight="13.2" x14ac:dyDescent="0.25"/>
  <sheetData>
    <row r="1" spans="1:24" x14ac:dyDescent="0.25">
      <c r="A1" t="s">
        <v>328</v>
      </c>
      <c r="I1" s="1"/>
      <c r="J1" s="1"/>
      <c r="K1" s="1"/>
      <c r="M1" t="s">
        <v>330</v>
      </c>
      <c r="N1" s="12"/>
      <c r="O1" s="12"/>
      <c r="P1" s="12"/>
      <c r="Q1" s="14" t="s">
        <v>1</v>
      </c>
      <c r="R1" s="15">
        <f>X16</f>
        <v>6.4523709104054952</v>
      </c>
      <c r="S1" s="21" t="s">
        <v>125</v>
      </c>
      <c r="T1" s="22"/>
      <c r="U1" s="22"/>
    </row>
    <row r="2" spans="1:24" x14ac:dyDescent="0.25">
      <c r="A2" t="s">
        <v>329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63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63</v>
      </c>
      <c r="I4" s="1"/>
      <c r="J4" s="1"/>
      <c r="K4" s="1"/>
      <c r="M4" s="18" t="s">
        <v>36</v>
      </c>
      <c r="N4" s="12">
        <v>37488</v>
      </c>
      <c r="O4" s="12">
        <v>19243</v>
      </c>
      <c r="P4" s="12">
        <v>18245</v>
      </c>
      <c r="R4" s="16"/>
      <c r="S4" s="16"/>
    </row>
    <row r="5" spans="1:24" x14ac:dyDescent="0.25">
      <c r="A5" t="s">
        <v>36</v>
      </c>
      <c r="B5">
        <v>37488</v>
      </c>
      <c r="C5">
        <v>19243</v>
      </c>
      <c r="D5">
        <v>18245</v>
      </c>
      <c r="E5">
        <v>23816</v>
      </c>
      <c r="F5">
        <v>12821</v>
      </c>
      <c r="G5">
        <v>10995</v>
      </c>
      <c r="I5" s="1"/>
      <c r="J5" s="1"/>
      <c r="K5" s="1"/>
      <c r="M5" t="s">
        <v>164</v>
      </c>
      <c r="N5" s="12">
        <v>1406</v>
      </c>
      <c r="O5" s="12">
        <v>716</v>
      </c>
      <c r="P5" s="12">
        <v>690</v>
      </c>
      <c r="R5" s="16">
        <f>N$24+N$34+N$44+N$54</f>
        <v>1678</v>
      </c>
      <c r="S5" s="16">
        <f xml:space="preserve"> N$34+N$44+N$54+N$64</f>
        <v>1222</v>
      </c>
      <c r="T5">
        <v>1</v>
      </c>
      <c r="U5">
        <v>9</v>
      </c>
      <c r="V5">
        <f>R5*T5+S5*U5</f>
        <v>12676</v>
      </c>
      <c r="W5" s="19">
        <f>(V5/V$15)*100</f>
        <v>7.6375248538892579</v>
      </c>
      <c r="X5" s="20">
        <f>ABS(W5-10)</f>
        <v>2.3624751461107421</v>
      </c>
    </row>
    <row r="6" spans="1:24" x14ac:dyDescent="0.25">
      <c r="A6" t="s">
        <v>98</v>
      </c>
      <c r="B6">
        <v>6738</v>
      </c>
      <c r="C6">
        <v>3546</v>
      </c>
      <c r="D6">
        <v>3192</v>
      </c>
      <c r="E6">
        <v>6738</v>
      </c>
      <c r="F6">
        <v>3546</v>
      </c>
      <c r="G6">
        <v>3192</v>
      </c>
      <c r="I6" s="1"/>
      <c r="J6" s="1"/>
      <c r="K6" s="1"/>
      <c r="M6">
        <v>1</v>
      </c>
      <c r="N6" s="12">
        <v>1438</v>
      </c>
      <c r="O6" s="12">
        <v>741</v>
      </c>
      <c r="P6" s="12">
        <v>697</v>
      </c>
      <c r="R6" s="16">
        <f>N$25+N$35+N$45+N$55</f>
        <v>1902</v>
      </c>
      <c r="S6" s="16">
        <f xml:space="preserve"> N$35+N$45+N$55+N$65</f>
        <v>1401</v>
      </c>
      <c r="T6">
        <v>2</v>
      </c>
      <c r="U6">
        <v>8</v>
      </c>
      <c r="V6">
        <f t="shared" ref="V6:V14" si="0">R6*T6+S6*U6</f>
        <v>15012</v>
      </c>
      <c r="W6" s="19">
        <f t="shared" ref="W6:W14" si="1">(V6/V$15)*100</f>
        <v>9.0450081340001205</v>
      </c>
      <c r="X6" s="20">
        <f t="shared" ref="X6:X14" si="2">ABS(W6-10)</f>
        <v>0.95499186599987951</v>
      </c>
    </row>
    <row r="7" spans="1:24" x14ac:dyDescent="0.25">
      <c r="A7" t="s">
        <v>261</v>
      </c>
      <c r="B7">
        <v>5751</v>
      </c>
      <c r="C7">
        <v>3006</v>
      </c>
      <c r="D7">
        <v>2745</v>
      </c>
      <c r="E7">
        <v>5750</v>
      </c>
      <c r="F7">
        <v>3006</v>
      </c>
      <c r="G7">
        <v>2744</v>
      </c>
      <c r="H7" s="2"/>
      <c r="I7" s="1"/>
      <c r="J7" s="1"/>
      <c r="K7" s="1"/>
      <c r="M7">
        <v>2</v>
      </c>
      <c r="N7" s="12">
        <v>1354</v>
      </c>
      <c r="O7" s="12">
        <v>718</v>
      </c>
      <c r="P7" s="12">
        <v>636</v>
      </c>
      <c r="R7" s="16">
        <f>N$26+N$36+N$46+N$56</f>
        <v>1523</v>
      </c>
      <c r="S7" s="16">
        <f xml:space="preserve"> N$36+N$46+N$56+N$66</f>
        <v>975</v>
      </c>
      <c r="T7">
        <v>3</v>
      </c>
      <c r="U7">
        <v>7</v>
      </c>
      <c r="V7">
        <f t="shared" si="0"/>
        <v>11394</v>
      </c>
      <c r="W7" s="19">
        <f t="shared" si="1"/>
        <v>6.8650961017051273</v>
      </c>
      <c r="X7" s="20">
        <f t="shared" si="2"/>
        <v>3.1349038982948727</v>
      </c>
    </row>
    <row r="8" spans="1:24" x14ac:dyDescent="0.25">
      <c r="A8" s="3" t="s">
        <v>104</v>
      </c>
      <c r="B8" s="3">
        <v>4922</v>
      </c>
      <c r="C8" s="3">
        <v>2622</v>
      </c>
      <c r="D8" s="3">
        <v>2300</v>
      </c>
      <c r="E8" s="4">
        <v>4922</v>
      </c>
      <c r="F8" s="4">
        <v>2622</v>
      </c>
      <c r="G8" s="4">
        <v>2300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1261</v>
      </c>
      <c r="O8" s="12">
        <v>684</v>
      </c>
      <c r="P8" s="12">
        <v>577</v>
      </c>
      <c r="R8" s="16">
        <f>N$17+N$27+N$37+N$47</f>
        <v>2282</v>
      </c>
      <c r="S8" s="16">
        <f xml:space="preserve"> N$27+ N$37+N$47+N$57</f>
        <v>1513</v>
      </c>
      <c r="T8">
        <v>4</v>
      </c>
      <c r="U8">
        <v>6</v>
      </c>
      <c r="V8">
        <f t="shared" si="0"/>
        <v>18206</v>
      </c>
      <c r="W8" s="19">
        <f t="shared" si="1"/>
        <v>10.969452310658554</v>
      </c>
      <c r="X8" s="20">
        <f t="shared" si="2"/>
        <v>0.96945231065855353</v>
      </c>
    </row>
    <row r="9" spans="1:24" x14ac:dyDescent="0.25">
      <c r="A9" s="3" t="s">
        <v>105</v>
      </c>
      <c r="B9" s="3">
        <v>4038</v>
      </c>
      <c r="C9" s="3">
        <v>2060</v>
      </c>
      <c r="D9" s="3">
        <v>1978</v>
      </c>
      <c r="E9" s="4">
        <v>3485</v>
      </c>
      <c r="F9" s="4">
        <v>1928</v>
      </c>
      <c r="G9" s="4">
        <v>1557</v>
      </c>
      <c r="H9" s="5"/>
      <c r="I9" s="6">
        <f t="shared" si="3"/>
        <v>86.30510153541357</v>
      </c>
      <c r="J9" s="6">
        <f t="shared" si="3"/>
        <v>93.592233009708735</v>
      </c>
      <c r="K9" s="6">
        <f t="shared" si="3"/>
        <v>78.715874620829112</v>
      </c>
      <c r="M9">
        <v>4</v>
      </c>
      <c r="N9" s="12">
        <v>1279</v>
      </c>
      <c r="O9" s="12">
        <v>687</v>
      </c>
      <c r="P9" s="12">
        <v>592</v>
      </c>
      <c r="R9" s="16">
        <f>N$18+N$28+N$38+N$48</f>
        <v>2145</v>
      </c>
      <c r="S9" s="16">
        <f xml:space="preserve"> N$28+N$38+N$48+N$58</f>
        <v>1404</v>
      </c>
      <c r="T9">
        <v>5</v>
      </c>
      <c r="U9">
        <v>5</v>
      </c>
      <c r="V9">
        <f t="shared" si="0"/>
        <v>17745</v>
      </c>
      <c r="W9" s="19">
        <f t="shared" si="1"/>
        <v>10.691691269506537</v>
      </c>
      <c r="X9" s="20">
        <f t="shared" si="2"/>
        <v>0.6916912695065367</v>
      </c>
    </row>
    <row r="10" spans="1:24" x14ac:dyDescent="0.25">
      <c r="A10" s="3" t="s">
        <v>106</v>
      </c>
      <c r="B10" s="3">
        <v>3285</v>
      </c>
      <c r="C10" s="3">
        <v>1628</v>
      </c>
      <c r="D10" s="3">
        <v>1657</v>
      </c>
      <c r="E10" s="4">
        <v>1599</v>
      </c>
      <c r="F10" s="4">
        <v>946</v>
      </c>
      <c r="G10" s="4">
        <v>653</v>
      </c>
      <c r="H10" s="5"/>
      <c r="I10" s="6">
        <f t="shared" si="3"/>
        <v>48.675799086757991</v>
      </c>
      <c r="J10" s="6">
        <f t="shared" si="3"/>
        <v>58.108108108108105</v>
      </c>
      <c r="K10" s="6">
        <f t="shared" si="3"/>
        <v>39.408569704284851</v>
      </c>
      <c r="M10">
        <v>5</v>
      </c>
      <c r="N10" s="12">
        <v>1153</v>
      </c>
      <c r="O10" s="12">
        <v>609</v>
      </c>
      <c r="P10" s="12">
        <v>544</v>
      </c>
      <c r="R10" s="16">
        <f>N$19+N$29+N$39+N$49</f>
        <v>2053</v>
      </c>
      <c r="S10" s="16">
        <f xml:space="preserve"> N$29+N$39+N$49+N$59</f>
        <v>1360</v>
      </c>
      <c r="T10">
        <v>6</v>
      </c>
      <c r="U10">
        <v>4</v>
      </c>
      <c r="V10">
        <f t="shared" si="0"/>
        <v>17758</v>
      </c>
      <c r="W10" s="19">
        <f t="shared" si="1"/>
        <v>10.699524010363319</v>
      </c>
      <c r="X10" s="20">
        <f t="shared" si="2"/>
        <v>0.69952401036331935</v>
      </c>
    </row>
    <row r="11" spans="1:24" x14ac:dyDescent="0.25">
      <c r="A11" s="3" t="s">
        <v>107</v>
      </c>
      <c r="B11" s="3">
        <v>2854</v>
      </c>
      <c r="C11" s="3">
        <v>1435</v>
      </c>
      <c r="D11" s="3">
        <v>1419</v>
      </c>
      <c r="E11" s="4">
        <v>631</v>
      </c>
      <c r="F11" s="4">
        <v>398</v>
      </c>
      <c r="G11" s="4">
        <v>233</v>
      </c>
      <c r="H11" s="5"/>
      <c r="I11" s="6">
        <f t="shared" si="3"/>
        <v>22.109320252277506</v>
      </c>
      <c r="J11" s="6">
        <f t="shared" si="3"/>
        <v>27.735191637630663</v>
      </c>
      <c r="K11" s="6">
        <f t="shared" si="3"/>
        <v>16.420014094432702</v>
      </c>
      <c r="M11">
        <v>6</v>
      </c>
      <c r="N11" s="12">
        <v>1205</v>
      </c>
      <c r="O11" s="12">
        <v>620</v>
      </c>
      <c r="P11" s="12">
        <v>585</v>
      </c>
      <c r="R11" s="16">
        <f>N$20+N$30+N$40+N$50</f>
        <v>2135</v>
      </c>
      <c r="S11" s="16">
        <f xml:space="preserve"> N$30+N$40+N$50+N$60</f>
        <v>1423</v>
      </c>
      <c r="T11">
        <v>7</v>
      </c>
      <c r="U11">
        <v>3</v>
      </c>
      <c r="V11">
        <f t="shared" si="0"/>
        <v>19214</v>
      </c>
      <c r="W11" s="19">
        <f t="shared" si="1"/>
        <v>11.57679098632283</v>
      </c>
      <c r="X11" s="20">
        <f t="shared" si="2"/>
        <v>1.5767909863228304</v>
      </c>
    </row>
    <row r="12" spans="1:24" x14ac:dyDescent="0.25">
      <c r="A12" s="3" t="s">
        <v>108</v>
      </c>
      <c r="B12" s="3">
        <v>2203</v>
      </c>
      <c r="C12" s="3">
        <v>1128</v>
      </c>
      <c r="D12" s="3">
        <v>1075</v>
      </c>
      <c r="E12" s="4">
        <v>261</v>
      </c>
      <c r="F12" s="4">
        <v>158</v>
      </c>
      <c r="G12" s="4">
        <v>103</v>
      </c>
      <c r="H12" s="5"/>
      <c r="I12" s="6">
        <f t="shared" si="3"/>
        <v>11.847480708125284</v>
      </c>
      <c r="J12" s="6">
        <f t="shared" si="3"/>
        <v>14.00709219858156</v>
      </c>
      <c r="K12" s="6">
        <f t="shared" si="3"/>
        <v>9.5813953488372086</v>
      </c>
      <c r="M12">
        <v>7</v>
      </c>
      <c r="N12" s="12">
        <v>1182</v>
      </c>
      <c r="O12" s="12">
        <v>577</v>
      </c>
      <c r="P12" s="12">
        <v>605</v>
      </c>
      <c r="R12" s="16">
        <f>N$21+N$31+N$41+N$51</f>
        <v>1880</v>
      </c>
      <c r="S12" s="16">
        <f xml:space="preserve"> N$31+N$41+N$51+N$61</f>
        <v>1191</v>
      </c>
      <c r="T12">
        <v>8</v>
      </c>
      <c r="U12">
        <v>2</v>
      </c>
      <c r="V12">
        <f t="shared" si="0"/>
        <v>17422</v>
      </c>
      <c r="W12" s="19">
        <f t="shared" si="1"/>
        <v>10.497077785141894</v>
      </c>
      <c r="X12" s="20">
        <f t="shared" si="2"/>
        <v>0.49707778514189371</v>
      </c>
    </row>
    <row r="13" spans="1:24" x14ac:dyDescent="0.25">
      <c r="A13" s="3" t="s">
        <v>109</v>
      </c>
      <c r="B13" s="3">
        <v>1312</v>
      </c>
      <c r="C13" s="3">
        <v>651</v>
      </c>
      <c r="D13" s="3">
        <v>661</v>
      </c>
      <c r="E13" s="4">
        <v>95</v>
      </c>
      <c r="F13" s="4">
        <v>56</v>
      </c>
      <c r="G13" s="4">
        <v>39</v>
      </c>
      <c r="H13" s="5"/>
      <c r="I13" s="6">
        <f t="shared" si="3"/>
        <v>7.2408536585365848</v>
      </c>
      <c r="J13" s="6">
        <f t="shared" si="3"/>
        <v>8.6021505376344098</v>
      </c>
      <c r="K13" s="6">
        <f t="shared" si="3"/>
        <v>5.9001512859304084</v>
      </c>
      <c r="M13">
        <v>8</v>
      </c>
      <c r="N13" s="12">
        <v>1116</v>
      </c>
      <c r="O13" s="12">
        <v>601</v>
      </c>
      <c r="P13" s="12">
        <v>515</v>
      </c>
      <c r="R13" s="16">
        <f>N$22+N$32+N$42+N$52</f>
        <v>1810</v>
      </c>
      <c r="S13" s="16">
        <f xml:space="preserve"> N$32+N$42+N$52+N$62</f>
        <v>1143</v>
      </c>
      <c r="T13">
        <v>9</v>
      </c>
      <c r="U13">
        <v>1</v>
      </c>
      <c r="V13">
        <f t="shared" si="0"/>
        <v>17433</v>
      </c>
      <c r="W13" s="19">
        <f t="shared" si="1"/>
        <v>10.503705488943785</v>
      </c>
      <c r="X13" s="20">
        <f t="shared" si="2"/>
        <v>0.50370548894378508</v>
      </c>
    </row>
    <row r="14" spans="1:24" x14ac:dyDescent="0.25">
      <c r="A14" s="3" t="s">
        <v>110</v>
      </c>
      <c r="B14" s="3">
        <v>1239</v>
      </c>
      <c r="C14" s="3">
        <v>595</v>
      </c>
      <c r="D14" s="3">
        <v>644</v>
      </c>
      <c r="E14" s="4">
        <v>72</v>
      </c>
      <c r="F14" s="4">
        <v>46</v>
      </c>
      <c r="G14" s="4">
        <v>26</v>
      </c>
      <c r="H14" s="5"/>
      <c r="I14" s="6">
        <f t="shared" si="3"/>
        <v>5.8111380145278453</v>
      </c>
      <c r="J14" s="6">
        <f t="shared" si="3"/>
        <v>7.73109243697479</v>
      </c>
      <c r="K14" s="6">
        <f t="shared" si="3"/>
        <v>4.0372670807453419</v>
      </c>
      <c r="M14">
        <v>9</v>
      </c>
      <c r="N14" s="12">
        <v>1095</v>
      </c>
      <c r="O14" s="12">
        <v>599</v>
      </c>
      <c r="P14" s="12">
        <v>496</v>
      </c>
      <c r="R14" s="16">
        <f>N$23+N$33+N$43+N$53</f>
        <v>1911</v>
      </c>
      <c r="S14" s="16">
        <f xml:space="preserve"> N$33+N$43+N$53+N$63</f>
        <v>1320</v>
      </c>
      <c r="T14">
        <v>10</v>
      </c>
      <c r="U14">
        <v>0</v>
      </c>
      <c r="V14">
        <f t="shared" si="0"/>
        <v>19110</v>
      </c>
      <c r="W14" s="19">
        <f t="shared" si="1"/>
        <v>11.514129059468578</v>
      </c>
      <c r="X14" s="20">
        <f t="shared" si="2"/>
        <v>1.5141290594685781</v>
      </c>
    </row>
    <row r="15" spans="1:24" x14ac:dyDescent="0.25">
      <c r="A15" s="3" t="s">
        <v>111</v>
      </c>
      <c r="B15" s="3">
        <v>1210</v>
      </c>
      <c r="C15" s="3">
        <v>622</v>
      </c>
      <c r="D15" s="3">
        <v>588</v>
      </c>
      <c r="E15" s="4">
        <v>48</v>
      </c>
      <c r="F15" s="4">
        <v>21</v>
      </c>
      <c r="G15" s="4">
        <v>27</v>
      </c>
      <c r="H15" s="5"/>
      <c r="I15" s="6">
        <f t="shared" si="3"/>
        <v>3.9669421487603307</v>
      </c>
      <c r="J15" s="6">
        <f t="shared" si="3"/>
        <v>3.3762057877813509</v>
      </c>
      <c r="K15" s="6">
        <f t="shared" si="3"/>
        <v>4.591836734693878</v>
      </c>
      <c r="M15">
        <v>10</v>
      </c>
      <c r="N15" s="12">
        <v>1142</v>
      </c>
      <c r="O15" s="12">
        <v>605</v>
      </c>
      <c r="P15" s="12">
        <v>537</v>
      </c>
      <c r="R15" s="16"/>
      <c r="S15" s="16"/>
      <c r="V15">
        <f>SUM(V5:V14)</f>
        <v>165970</v>
      </c>
      <c r="W15">
        <f>SUM(W5:W14)</f>
        <v>100</v>
      </c>
      <c r="X15" s="20">
        <f>SUM(X5:X14)</f>
        <v>12.90474182081099</v>
      </c>
    </row>
    <row r="16" spans="1:24" x14ac:dyDescent="0.25">
      <c r="A16" t="s">
        <v>112</v>
      </c>
      <c r="B16">
        <v>975</v>
      </c>
      <c r="C16">
        <v>490</v>
      </c>
      <c r="D16">
        <v>485</v>
      </c>
      <c r="E16">
        <v>37</v>
      </c>
      <c r="F16">
        <v>14</v>
      </c>
      <c r="G16">
        <v>23</v>
      </c>
      <c r="H16" s="7"/>
      <c r="I16" s="6">
        <f>SUM(I8:I14)*5</f>
        <v>1409.9484662781938</v>
      </c>
      <c r="J16" s="6">
        <f>SUM(J8:J14)*5</f>
        <v>1548.8793396431915</v>
      </c>
      <c r="K16" s="6">
        <f>SUM(K8:K14)*5</f>
        <v>1270.3163606752983</v>
      </c>
      <c r="M16">
        <v>11</v>
      </c>
      <c r="N16" s="12">
        <v>1027</v>
      </c>
      <c r="O16" s="12">
        <v>564</v>
      </c>
      <c r="P16" s="12">
        <v>463</v>
      </c>
      <c r="R16" s="16"/>
      <c r="S16" s="16"/>
      <c r="X16" s="20">
        <f>X$15/2</f>
        <v>6.4523709104054952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961</v>
      </c>
      <c r="O17" s="12">
        <v>529</v>
      </c>
      <c r="P17" s="12">
        <v>432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2909.9484662781938</v>
      </c>
      <c r="J18" s="6">
        <f>J16+1500</f>
        <v>3048.8793396431915</v>
      </c>
      <c r="K18" s="6">
        <f>K16+1500</f>
        <v>2770.3163606752983</v>
      </c>
      <c r="M18">
        <v>13</v>
      </c>
      <c r="N18" s="12">
        <v>910</v>
      </c>
      <c r="O18" s="12">
        <v>480</v>
      </c>
      <c r="P18" s="12">
        <v>430</v>
      </c>
      <c r="Q18" s="3" t="s">
        <v>161</v>
      </c>
      <c r="R18" s="15">
        <f>X33</f>
        <v>6.393450454431453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882</v>
      </c>
      <c r="O19" s="12">
        <v>444</v>
      </c>
      <c r="P19" s="12">
        <v>438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5.8111380145278453</v>
      </c>
      <c r="J20" s="6">
        <f t="shared" si="4"/>
        <v>7.73109243697479</v>
      </c>
      <c r="K20" s="6">
        <f t="shared" si="4"/>
        <v>4.0372670807453419</v>
      </c>
      <c r="M20">
        <v>15</v>
      </c>
      <c r="N20" s="12">
        <v>879</v>
      </c>
      <c r="O20" s="12">
        <v>460</v>
      </c>
      <c r="P20" s="12">
        <v>419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3.9669421487603307</v>
      </c>
      <c r="J21" s="6">
        <f t="shared" si="4"/>
        <v>3.3762057877813509</v>
      </c>
      <c r="K21" s="6">
        <f t="shared" si="4"/>
        <v>4.591836734693878</v>
      </c>
      <c r="M21">
        <v>16</v>
      </c>
      <c r="N21" s="12">
        <v>841</v>
      </c>
      <c r="O21" s="12">
        <v>436</v>
      </c>
      <c r="P21" s="12">
        <v>405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4.8890400816440884</v>
      </c>
      <c r="J22" s="8">
        <f>(J20+J21)/2</f>
        <v>5.5536491123780705</v>
      </c>
      <c r="K22" s="8">
        <f>(K20+K21)/2</f>
        <v>4.3145519077196095</v>
      </c>
      <c r="M22">
        <v>17</v>
      </c>
      <c r="N22" s="12">
        <v>819</v>
      </c>
      <c r="O22" s="12">
        <v>436</v>
      </c>
      <c r="P22" s="12">
        <v>383</v>
      </c>
      <c r="R22" s="16">
        <f>O$24+O$34+O$44+O$54</f>
        <v>851</v>
      </c>
      <c r="S22" s="16">
        <f xml:space="preserve"> O$34+O$44+O$54+O$64</f>
        <v>637</v>
      </c>
      <c r="T22">
        <v>1</v>
      </c>
      <c r="U22">
        <v>9</v>
      </c>
      <c r="V22">
        <f>R22*T22+S22*U22</f>
        <v>6584</v>
      </c>
      <c r="W22" s="19">
        <f>(V22/V$32)*100</f>
        <v>7.8632764448053898</v>
      </c>
      <c r="X22" s="20">
        <f>ABS(W22-10)</f>
        <v>2.1367235551946102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822</v>
      </c>
      <c r="O23" s="12">
        <v>399</v>
      </c>
      <c r="P23" s="12">
        <v>423</v>
      </c>
      <c r="R23" s="16">
        <f>O$25+O$35+O$45+O$55</f>
        <v>962</v>
      </c>
      <c r="S23" s="16">
        <f xml:space="preserve"> O$35+O$45+O$55+O$65</f>
        <v>673</v>
      </c>
      <c r="T23">
        <v>2</v>
      </c>
      <c r="U23">
        <v>8</v>
      </c>
      <c r="V23">
        <f t="shared" ref="V23:V31" si="5">R23*T23+S23*U23</f>
        <v>7308</v>
      </c>
      <c r="W23" s="19">
        <f t="shared" ref="W23:W31" si="6">(V23/V$32)*100</f>
        <v>8.7279502215427982</v>
      </c>
      <c r="X23" s="20">
        <f t="shared" ref="X23:X31" si="7">ABS(W23-10)</f>
        <v>1.2720497784572018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244.45200408220441</v>
      </c>
      <c r="J24" s="8">
        <f>J22*50</f>
        <v>277.68245561890353</v>
      </c>
      <c r="K24" s="8">
        <f>K22*50</f>
        <v>215.72759538598046</v>
      </c>
      <c r="M24">
        <v>19</v>
      </c>
      <c r="N24" s="12">
        <v>677</v>
      </c>
      <c r="O24" s="12">
        <v>329</v>
      </c>
      <c r="P24" s="12">
        <v>348</v>
      </c>
      <c r="R24" s="16">
        <f>O$26+O$36+O$46+O$56</f>
        <v>754</v>
      </c>
      <c r="S24" s="16">
        <f xml:space="preserve"> O$36+O$46+O$56+O$66</f>
        <v>516</v>
      </c>
      <c r="T24">
        <v>3</v>
      </c>
      <c r="U24">
        <v>7</v>
      </c>
      <c r="V24">
        <f t="shared" si="5"/>
        <v>5874</v>
      </c>
      <c r="W24" s="19">
        <f t="shared" si="6"/>
        <v>7.0153228792203608</v>
      </c>
      <c r="X24" s="20">
        <f t="shared" si="7"/>
        <v>2.9846771207796392</v>
      </c>
    </row>
    <row r="25" spans="1:24" x14ac:dyDescent="0.25">
      <c r="I25" s="1"/>
      <c r="J25" s="1"/>
      <c r="K25" s="1"/>
      <c r="M25">
        <v>20</v>
      </c>
      <c r="N25" s="12">
        <v>784</v>
      </c>
      <c r="O25" s="12">
        <v>405</v>
      </c>
      <c r="P25" s="12">
        <v>379</v>
      </c>
      <c r="R25" s="16">
        <f>O$17+O$27+O$37+O$47</f>
        <v>1196</v>
      </c>
      <c r="S25" s="16">
        <f xml:space="preserve"> O$27+ O$37+O$47+O$57</f>
        <v>751</v>
      </c>
      <c r="T25">
        <v>4</v>
      </c>
      <c r="U25">
        <v>6</v>
      </c>
      <c r="V25">
        <f t="shared" si="5"/>
        <v>9290</v>
      </c>
      <c r="W25" s="19">
        <f t="shared" si="6"/>
        <v>11.095054400401285</v>
      </c>
      <c r="X25" s="20">
        <f t="shared" si="7"/>
        <v>1.0950544004012848</v>
      </c>
    </row>
    <row r="26" spans="1:24" x14ac:dyDescent="0.25">
      <c r="H26" s="7" t="s">
        <v>30</v>
      </c>
      <c r="I26" s="1">
        <f>I18-I24</f>
        <v>2665.4964621959894</v>
      </c>
      <c r="J26" s="1">
        <f>J18-J24</f>
        <v>2771.196884024288</v>
      </c>
      <c r="K26" s="1">
        <f>K18-K24</f>
        <v>2554.588765289318</v>
      </c>
      <c r="M26">
        <v>21</v>
      </c>
      <c r="N26" s="12">
        <v>684</v>
      </c>
      <c r="O26" s="12">
        <v>331</v>
      </c>
      <c r="P26" s="12">
        <v>353</v>
      </c>
      <c r="R26" s="16">
        <f>O$18+O$28+O$38+O$48</f>
        <v>1110</v>
      </c>
      <c r="S26" s="16">
        <f xml:space="preserve"> O$28+O$38+O$48+O$58</f>
        <v>709</v>
      </c>
      <c r="T26">
        <v>5</v>
      </c>
      <c r="U26">
        <v>5</v>
      </c>
      <c r="V26">
        <f t="shared" si="5"/>
        <v>9095</v>
      </c>
      <c r="W26" s="19">
        <f t="shared" si="6"/>
        <v>10.862165745064551</v>
      </c>
      <c r="X26" s="20">
        <f t="shared" si="7"/>
        <v>0.86216574506455146</v>
      </c>
    </row>
    <row r="27" spans="1:24" x14ac:dyDescent="0.25">
      <c r="I27" s="1"/>
      <c r="J27" s="1"/>
      <c r="K27" s="1"/>
      <c r="M27">
        <v>22</v>
      </c>
      <c r="N27" s="12">
        <v>626</v>
      </c>
      <c r="O27" s="12">
        <v>315</v>
      </c>
      <c r="P27" s="12">
        <v>311</v>
      </c>
      <c r="R27" s="16">
        <f>O$19+O$29+O$39+O$49</f>
        <v>1005</v>
      </c>
      <c r="S27" s="16">
        <f xml:space="preserve"> O$29+O$39+O$49+O$59</f>
        <v>665</v>
      </c>
      <c r="T27">
        <v>6</v>
      </c>
      <c r="U27">
        <v>4</v>
      </c>
      <c r="V27">
        <f t="shared" si="5"/>
        <v>8690</v>
      </c>
      <c r="W27" s="19">
        <f t="shared" si="6"/>
        <v>10.378473922442106</v>
      </c>
      <c r="X27" s="20">
        <f t="shared" si="7"/>
        <v>0.37847392244210631</v>
      </c>
    </row>
    <row r="28" spans="1:24" x14ac:dyDescent="0.25">
      <c r="H28" s="7" t="s">
        <v>31</v>
      </c>
      <c r="I28" s="1">
        <f>100-I22</f>
        <v>95.110959918355917</v>
      </c>
      <c r="J28" s="1">
        <f>100-J22</f>
        <v>94.446350887621932</v>
      </c>
      <c r="K28" s="1">
        <f>100-K22</f>
        <v>95.685448092280396</v>
      </c>
      <c r="M28">
        <v>23</v>
      </c>
      <c r="N28" s="12">
        <v>583</v>
      </c>
      <c r="O28" s="12">
        <v>293</v>
      </c>
      <c r="P28" s="12">
        <v>290</v>
      </c>
      <c r="R28" s="16">
        <f>O$20+O$30+O$40+O$50</f>
        <v>1079</v>
      </c>
      <c r="S28" s="16">
        <f xml:space="preserve"> O$30+O$40+O$50+O$60</f>
        <v>684</v>
      </c>
      <c r="T28">
        <v>7</v>
      </c>
      <c r="U28">
        <v>3</v>
      </c>
      <c r="V28">
        <f t="shared" si="5"/>
        <v>9605</v>
      </c>
      <c r="W28" s="19">
        <f t="shared" si="6"/>
        <v>11.471259151329855</v>
      </c>
      <c r="X28" s="20">
        <f t="shared" si="7"/>
        <v>1.4712591513298552</v>
      </c>
    </row>
    <row r="29" spans="1:24" x14ac:dyDescent="0.25">
      <c r="I29" s="1"/>
      <c r="J29" s="1"/>
      <c r="K29" s="1"/>
      <c r="M29">
        <v>24</v>
      </c>
      <c r="N29" s="12">
        <v>608</v>
      </c>
      <c r="O29" s="12">
        <v>284</v>
      </c>
      <c r="P29" s="12">
        <v>324</v>
      </c>
      <c r="R29" s="16">
        <f>O$21+O$31+O$41+O$51</f>
        <v>935</v>
      </c>
      <c r="S29" s="16">
        <f xml:space="preserve"> O$31+O$41+O$51+O$61</f>
        <v>567</v>
      </c>
      <c r="T29">
        <v>8</v>
      </c>
      <c r="U29">
        <v>2</v>
      </c>
      <c r="V29">
        <f t="shared" si="5"/>
        <v>8614</v>
      </c>
      <c r="W29" s="19">
        <f t="shared" si="6"/>
        <v>10.28770706190061</v>
      </c>
      <c r="X29" s="20">
        <f t="shared" si="7"/>
        <v>0.28770706190061013</v>
      </c>
    </row>
    <row r="30" spans="1:24" x14ac:dyDescent="0.25">
      <c r="C30" t="s">
        <v>32</v>
      </c>
      <c r="H30" s="9" t="s">
        <v>33</v>
      </c>
      <c r="I30" s="10">
        <f>I26/I28</f>
        <v>28.025124175847608</v>
      </c>
      <c r="J30" s="10">
        <f>J26/J28</f>
        <v>29.341492370855367</v>
      </c>
      <c r="K30" s="10">
        <f>K26/K28</f>
        <v>26.697777104263928</v>
      </c>
      <c r="M30">
        <v>25</v>
      </c>
      <c r="N30" s="12">
        <v>678</v>
      </c>
      <c r="O30" s="12">
        <v>327</v>
      </c>
      <c r="P30" s="12">
        <v>351</v>
      </c>
      <c r="R30" s="16">
        <f>O$22+O$32+O$42+O$52</f>
        <v>944</v>
      </c>
      <c r="S30" s="16">
        <f xml:space="preserve"> O$32+O$42+O$52+O$62</f>
        <v>585</v>
      </c>
      <c r="T30">
        <v>9</v>
      </c>
      <c r="U30">
        <v>1</v>
      </c>
      <c r="V30">
        <f t="shared" si="5"/>
        <v>9081</v>
      </c>
      <c r="W30" s="19">
        <f t="shared" si="6"/>
        <v>10.845445533912171</v>
      </c>
      <c r="X30" s="20">
        <f t="shared" si="7"/>
        <v>0.84544553391217114</v>
      </c>
    </row>
    <row r="31" spans="1:24" x14ac:dyDescent="0.25">
      <c r="M31">
        <v>26</v>
      </c>
      <c r="N31" s="12">
        <v>552</v>
      </c>
      <c r="O31" s="12">
        <v>278</v>
      </c>
      <c r="P31" s="12">
        <v>274</v>
      </c>
      <c r="R31" s="16">
        <f>O$23+O$33+O$43+O$53</f>
        <v>959</v>
      </c>
      <c r="S31" s="16">
        <f xml:space="preserve"> O$33+O$43+O$53+O$63</f>
        <v>689</v>
      </c>
      <c r="T31">
        <v>10</v>
      </c>
      <c r="U31">
        <v>0</v>
      </c>
      <c r="V31">
        <f t="shared" si="5"/>
        <v>9590</v>
      </c>
      <c r="W31" s="19">
        <f t="shared" si="6"/>
        <v>11.453344639380875</v>
      </c>
      <c r="X31" s="20">
        <f t="shared" si="7"/>
        <v>1.4533446393808749</v>
      </c>
    </row>
    <row r="32" spans="1:24" x14ac:dyDescent="0.25">
      <c r="M32">
        <v>27</v>
      </c>
      <c r="N32" s="12">
        <v>539</v>
      </c>
      <c r="O32" s="12">
        <v>272</v>
      </c>
      <c r="P32" s="12">
        <v>267</v>
      </c>
      <c r="R32" s="16"/>
      <c r="S32" s="16"/>
      <c r="V32">
        <f>SUM(V22:V31)</f>
        <v>83731</v>
      </c>
      <c r="W32">
        <f>SUM(W22:W31)</f>
        <v>100</v>
      </c>
      <c r="X32" s="20">
        <f>SUM(X22:X31)</f>
        <v>12.786900908862906</v>
      </c>
    </row>
    <row r="33" spans="13:24" x14ac:dyDescent="0.25">
      <c r="M33">
        <v>28</v>
      </c>
      <c r="N33" s="12">
        <v>545</v>
      </c>
      <c r="O33" s="12">
        <v>264</v>
      </c>
      <c r="P33" s="12">
        <v>281</v>
      </c>
      <c r="R33" s="16"/>
      <c r="S33" s="16"/>
      <c r="X33" s="20">
        <f>X$32/2</f>
        <v>6.393450454431453</v>
      </c>
    </row>
    <row r="34" spans="13:24" x14ac:dyDescent="0.25">
      <c r="M34">
        <v>29</v>
      </c>
      <c r="N34" s="12">
        <v>540</v>
      </c>
      <c r="O34" s="12">
        <v>294</v>
      </c>
      <c r="P34" s="12">
        <v>246</v>
      </c>
      <c r="R34" s="16"/>
      <c r="S34" s="16"/>
    </row>
    <row r="35" spans="13:24" x14ac:dyDescent="0.25">
      <c r="M35">
        <v>30</v>
      </c>
      <c r="N35" s="12">
        <v>554</v>
      </c>
      <c r="O35" s="12">
        <v>287</v>
      </c>
      <c r="P35" s="12">
        <v>267</v>
      </c>
      <c r="Q35" s="3" t="s">
        <v>162</v>
      </c>
      <c r="R35" s="15">
        <f>X50</f>
        <v>6.512360315665318</v>
      </c>
      <c r="S35" s="16"/>
    </row>
    <row r="36" spans="13:24" x14ac:dyDescent="0.25">
      <c r="M36">
        <v>31</v>
      </c>
      <c r="N36" s="12">
        <v>461</v>
      </c>
      <c r="O36" s="12">
        <v>227</v>
      </c>
      <c r="P36" s="12">
        <v>234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437</v>
      </c>
      <c r="O37" s="12">
        <v>235</v>
      </c>
      <c r="P37" s="12">
        <v>202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428</v>
      </c>
      <c r="O38" s="12">
        <v>221</v>
      </c>
      <c r="P38" s="12">
        <v>207</v>
      </c>
      <c r="R38" s="16"/>
      <c r="S38" s="16"/>
    </row>
    <row r="39" spans="13:24" x14ac:dyDescent="0.25">
      <c r="M39">
        <v>34</v>
      </c>
      <c r="N39" s="12">
        <v>323</v>
      </c>
      <c r="O39" s="12">
        <v>158</v>
      </c>
      <c r="P39" s="12">
        <v>165</v>
      </c>
      <c r="R39" s="16">
        <f>P$24+P$34+P$44+P$54</f>
        <v>827</v>
      </c>
      <c r="S39" s="16">
        <f xml:space="preserve"> P$34+P$44+P$54+P$64</f>
        <v>585</v>
      </c>
      <c r="T39">
        <v>1</v>
      </c>
      <c r="U39">
        <v>9</v>
      </c>
      <c r="V39">
        <f>R39*T39+S39*U39</f>
        <v>6092</v>
      </c>
      <c r="W39" s="19">
        <f>(V39/V$49)*100</f>
        <v>7.4076776225391843</v>
      </c>
      <c r="X39" s="20">
        <f>ABS(W39-10)</f>
        <v>2.5923223774608157</v>
      </c>
    </row>
    <row r="40" spans="13:24" x14ac:dyDescent="0.25">
      <c r="M40">
        <v>35</v>
      </c>
      <c r="N40" s="12">
        <v>306</v>
      </c>
      <c r="O40" s="12">
        <v>163</v>
      </c>
      <c r="P40" s="12">
        <v>143</v>
      </c>
      <c r="R40" s="16">
        <f>P$25+P$35+P$45+P$55</f>
        <v>940</v>
      </c>
      <c r="S40" s="16">
        <f xml:space="preserve"> P$35+P$45+P$55+P$65</f>
        <v>728</v>
      </c>
      <c r="T40">
        <v>2</v>
      </c>
      <c r="U40">
        <v>8</v>
      </c>
      <c r="V40">
        <f t="shared" ref="V40:V48" si="8">R40*T40+S40*U40</f>
        <v>7704</v>
      </c>
      <c r="W40" s="19">
        <f t="shared" ref="W40:W48" si="9">(V40/V$49)*100</f>
        <v>9.3678181884507357</v>
      </c>
      <c r="X40" s="20">
        <f t="shared" ref="X40:X48" si="10">ABS(W40-10)</f>
        <v>0.63218181154926434</v>
      </c>
    </row>
    <row r="41" spans="13:24" x14ac:dyDescent="0.25">
      <c r="M41">
        <v>36</v>
      </c>
      <c r="N41" s="12">
        <v>266</v>
      </c>
      <c r="O41" s="12">
        <v>119</v>
      </c>
      <c r="P41" s="12">
        <v>147</v>
      </c>
      <c r="R41" s="16">
        <f>P$26+P$36+P$46+P$56</f>
        <v>769</v>
      </c>
      <c r="S41" s="16">
        <f xml:space="preserve"> P$36+P$46+P$56+P$66</f>
        <v>459</v>
      </c>
      <c r="T41">
        <v>3</v>
      </c>
      <c r="U41">
        <v>7</v>
      </c>
      <c r="V41">
        <f t="shared" si="8"/>
        <v>5520</v>
      </c>
      <c r="W41" s="19">
        <f t="shared" si="9"/>
        <v>6.7121438733447629</v>
      </c>
      <c r="X41" s="20">
        <f t="shared" si="10"/>
        <v>3.2878561266552371</v>
      </c>
    </row>
    <row r="42" spans="13:24" x14ac:dyDescent="0.25">
      <c r="M42">
        <v>37</v>
      </c>
      <c r="N42" s="12">
        <v>244</v>
      </c>
      <c r="O42" s="12">
        <v>122</v>
      </c>
      <c r="P42" s="12">
        <v>122</v>
      </c>
      <c r="R42" s="16">
        <f>P$17+P$27+P$37+P$47</f>
        <v>1086</v>
      </c>
      <c r="S42" s="16">
        <f xml:space="preserve"> P$27+ P$37+P$47+P$57</f>
        <v>762</v>
      </c>
      <c r="T42">
        <v>4</v>
      </c>
      <c r="U42">
        <v>6</v>
      </c>
      <c r="V42">
        <f t="shared" si="8"/>
        <v>8916</v>
      </c>
      <c r="W42" s="19">
        <f t="shared" si="9"/>
        <v>10.84157151716339</v>
      </c>
      <c r="X42" s="20">
        <f t="shared" si="10"/>
        <v>0.84157151716338952</v>
      </c>
    </row>
    <row r="43" spans="13:24" x14ac:dyDescent="0.25">
      <c r="M43">
        <v>38</v>
      </c>
      <c r="N43" s="12">
        <v>262</v>
      </c>
      <c r="O43" s="12">
        <v>136</v>
      </c>
      <c r="P43" s="12">
        <v>126</v>
      </c>
      <c r="R43" s="16">
        <f>P$18+P$28+P$38+P$48</f>
        <v>1035</v>
      </c>
      <c r="S43" s="16">
        <f xml:space="preserve"> P$28+P$38+P$48+P$58</f>
        <v>695</v>
      </c>
      <c r="T43">
        <v>5</v>
      </c>
      <c r="U43">
        <v>5</v>
      </c>
      <c r="V43">
        <f t="shared" si="8"/>
        <v>8650</v>
      </c>
      <c r="W43" s="19">
        <f t="shared" si="9"/>
        <v>10.518124004426124</v>
      </c>
      <c r="X43" s="20">
        <f t="shared" si="10"/>
        <v>0.51812400442612372</v>
      </c>
    </row>
    <row r="44" spans="13:24" x14ac:dyDescent="0.25">
      <c r="M44">
        <v>39</v>
      </c>
      <c r="N44" s="12">
        <v>234</v>
      </c>
      <c r="O44" s="12">
        <v>111</v>
      </c>
      <c r="P44" s="12">
        <v>123</v>
      </c>
      <c r="R44" s="16">
        <f>P$19+P$29+P$39+P$49</f>
        <v>1048</v>
      </c>
      <c r="S44" s="16">
        <f xml:space="preserve"> P$29+P$39+P$49+P$59</f>
        <v>695</v>
      </c>
      <c r="T44">
        <v>6</v>
      </c>
      <c r="U44">
        <v>4</v>
      </c>
      <c r="V44">
        <f t="shared" si="8"/>
        <v>9068</v>
      </c>
      <c r="W44" s="19">
        <f t="shared" si="9"/>
        <v>11.02639866729897</v>
      </c>
      <c r="X44" s="20">
        <f t="shared" si="10"/>
        <v>1.0263986672989702</v>
      </c>
    </row>
    <row r="45" spans="13:24" x14ac:dyDescent="0.25">
      <c r="M45">
        <v>40</v>
      </c>
      <c r="N45" s="12">
        <v>281</v>
      </c>
      <c r="O45" s="12">
        <v>130</v>
      </c>
      <c r="P45" s="12">
        <v>151</v>
      </c>
      <c r="R45" s="16">
        <f>P$20+P$30+P$40+P$50</f>
        <v>1056</v>
      </c>
      <c r="S45" s="16">
        <f xml:space="preserve"> P$30+P$40+P$50+P$60</f>
        <v>739</v>
      </c>
      <c r="T45">
        <v>7</v>
      </c>
      <c r="U45">
        <v>3</v>
      </c>
      <c r="V45">
        <f t="shared" si="8"/>
        <v>9609</v>
      </c>
      <c r="W45" s="19">
        <f t="shared" si="9"/>
        <v>11.684237405610478</v>
      </c>
      <c r="X45" s="20">
        <f t="shared" si="10"/>
        <v>1.6842374056104781</v>
      </c>
    </row>
    <row r="46" spans="13:24" x14ac:dyDescent="0.25">
      <c r="M46">
        <v>41</v>
      </c>
      <c r="N46" s="12">
        <v>236</v>
      </c>
      <c r="O46" s="12">
        <v>113</v>
      </c>
      <c r="P46" s="12">
        <v>123</v>
      </c>
      <c r="R46" s="16">
        <f>P$21+P$31+P$41+P$51</f>
        <v>945</v>
      </c>
      <c r="S46" s="16">
        <f xml:space="preserve"> P$31+P$41+P$51+P$61</f>
        <v>624</v>
      </c>
      <c r="T46">
        <v>8</v>
      </c>
      <c r="U46">
        <v>2</v>
      </c>
      <c r="V46">
        <f t="shared" si="8"/>
        <v>8808</v>
      </c>
      <c r="W46" s="19">
        <f t="shared" si="9"/>
        <v>10.710246963119689</v>
      </c>
      <c r="X46" s="20">
        <f t="shared" si="10"/>
        <v>0.7102469631196886</v>
      </c>
    </row>
    <row r="47" spans="13:24" x14ac:dyDescent="0.25">
      <c r="M47">
        <v>42</v>
      </c>
      <c r="N47" s="12">
        <v>258</v>
      </c>
      <c r="O47" s="12">
        <v>117</v>
      </c>
      <c r="P47" s="12">
        <v>141</v>
      </c>
      <c r="R47" s="16">
        <f>P$22+P$32+P$42+P$52</f>
        <v>866</v>
      </c>
      <c r="S47" s="16">
        <f xml:space="preserve"> P$32+P$42+P$52+P$62</f>
        <v>558</v>
      </c>
      <c r="T47">
        <v>9</v>
      </c>
      <c r="U47">
        <v>1</v>
      </c>
      <c r="V47">
        <f t="shared" si="8"/>
        <v>8352</v>
      </c>
      <c r="W47" s="19">
        <f t="shared" si="9"/>
        <v>10.155765512712946</v>
      </c>
      <c r="X47" s="20">
        <f t="shared" si="10"/>
        <v>0.15576551271294647</v>
      </c>
    </row>
    <row r="48" spans="13:24" x14ac:dyDescent="0.25">
      <c r="M48">
        <v>43</v>
      </c>
      <c r="N48" s="12">
        <v>224</v>
      </c>
      <c r="O48" s="12">
        <v>116</v>
      </c>
      <c r="P48" s="12">
        <v>108</v>
      </c>
      <c r="R48" s="16">
        <f>P$23+P$33+P$43+P$53</f>
        <v>952</v>
      </c>
      <c r="S48" s="16">
        <f xml:space="preserve"> P$33+P$43+P$53+P$63</f>
        <v>631</v>
      </c>
      <c r="T48">
        <v>10</v>
      </c>
      <c r="U48">
        <v>0</v>
      </c>
      <c r="V48">
        <f t="shared" si="8"/>
        <v>9520</v>
      </c>
      <c r="W48" s="19">
        <f t="shared" si="9"/>
        <v>11.576016245333722</v>
      </c>
      <c r="X48" s="20">
        <f t="shared" si="10"/>
        <v>1.5760162453337223</v>
      </c>
    </row>
    <row r="49" spans="13:24" x14ac:dyDescent="0.25">
      <c r="M49">
        <v>44</v>
      </c>
      <c r="N49" s="12">
        <v>240</v>
      </c>
      <c r="O49" s="12">
        <v>119</v>
      </c>
      <c r="P49" s="12">
        <v>121</v>
      </c>
      <c r="R49" s="16"/>
      <c r="S49" s="16"/>
      <c r="V49">
        <f>SUM(V39:V48)</f>
        <v>82239</v>
      </c>
      <c r="W49">
        <f>SUM(W39:W48)</f>
        <v>100</v>
      </c>
      <c r="X49" s="20">
        <f>SUM(X39:X48)</f>
        <v>13.024720631330636</v>
      </c>
    </row>
    <row r="50" spans="13:24" x14ac:dyDescent="0.25">
      <c r="M50">
        <v>45</v>
      </c>
      <c r="N50" s="12">
        <v>272</v>
      </c>
      <c r="O50" s="12">
        <v>129</v>
      </c>
      <c r="P50" s="12">
        <v>143</v>
      </c>
      <c r="R50" s="16"/>
      <c r="S50" s="16"/>
      <c r="X50" s="20">
        <f>X$49/2</f>
        <v>6.512360315665318</v>
      </c>
    </row>
    <row r="51" spans="13:24" x14ac:dyDescent="0.25">
      <c r="M51">
        <v>46</v>
      </c>
      <c r="N51" s="12">
        <v>221</v>
      </c>
      <c r="O51" s="12">
        <v>102</v>
      </c>
      <c r="P51" s="12">
        <v>119</v>
      </c>
      <c r="R51" s="16"/>
      <c r="S51" s="16"/>
    </row>
    <row r="52" spans="13:24" x14ac:dyDescent="0.25">
      <c r="M52">
        <v>47</v>
      </c>
      <c r="N52" s="12">
        <v>208</v>
      </c>
      <c r="O52" s="12">
        <v>114</v>
      </c>
      <c r="P52" s="12">
        <v>94</v>
      </c>
      <c r="R52" s="16"/>
      <c r="S52" s="16"/>
    </row>
    <row r="53" spans="13:24" x14ac:dyDescent="0.25">
      <c r="M53">
        <v>48</v>
      </c>
      <c r="N53" s="12">
        <v>282</v>
      </c>
      <c r="O53" s="12">
        <v>160</v>
      </c>
      <c r="P53" s="12">
        <v>122</v>
      </c>
      <c r="R53" s="16"/>
      <c r="S53" s="16"/>
    </row>
    <row r="54" spans="13:24" x14ac:dyDescent="0.25">
      <c r="M54">
        <v>49</v>
      </c>
      <c r="N54" s="12">
        <v>227</v>
      </c>
      <c r="O54" s="12">
        <v>117</v>
      </c>
      <c r="P54" s="12">
        <v>110</v>
      </c>
      <c r="R54" s="16"/>
      <c r="S54" s="16"/>
    </row>
    <row r="55" spans="13:24" x14ac:dyDescent="0.25">
      <c r="M55">
        <v>50</v>
      </c>
      <c r="N55" s="12">
        <v>283</v>
      </c>
      <c r="O55" s="12">
        <v>140</v>
      </c>
      <c r="P55" s="12">
        <v>143</v>
      </c>
      <c r="R55" s="16"/>
      <c r="S55" s="16"/>
    </row>
    <row r="56" spans="13:24" x14ac:dyDescent="0.25">
      <c r="M56">
        <v>51</v>
      </c>
      <c r="N56" s="12">
        <v>142</v>
      </c>
      <c r="O56" s="12">
        <v>83</v>
      </c>
      <c r="P56" s="12">
        <v>59</v>
      </c>
      <c r="R56" s="16"/>
      <c r="S56" s="16"/>
    </row>
    <row r="57" spans="13:24" x14ac:dyDescent="0.25">
      <c r="M57">
        <v>52</v>
      </c>
      <c r="N57" s="12">
        <v>192</v>
      </c>
      <c r="O57" s="12">
        <v>84</v>
      </c>
      <c r="P57" s="12">
        <v>108</v>
      </c>
      <c r="R57" s="16"/>
      <c r="S57" s="16"/>
    </row>
    <row r="58" spans="13:24" x14ac:dyDescent="0.25">
      <c r="M58">
        <v>53</v>
      </c>
      <c r="N58" s="12">
        <v>169</v>
      </c>
      <c r="O58" s="12">
        <v>79</v>
      </c>
      <c r="P58" s="12">
        <v>90</v>
      </c>
      <c r="R58" s="16"/>
      <c r="S58" s="16"/>
    </row>
    <row r="59" spans="13:24" x14ac:dyDescent="0.25">
      <c r="M59">
        <v>54</v>
      </c>
      <c r="N59" s="12">
        <v>189</v>
      </c>
      <c r="O59" s="12">
        <v>104</v>
      </c>
      <c r="P59" s="12">
        <v>85</v>
      </c>
      <c r="R59" s="16"/>
      <c r="S59" s="16"/>
    </row>
    <row r="60" spans="13:24" x14ac:dyDescent="0.25">
      <c r="M60">
        <v>55</v>
      </c>
      <c r="N60" s="12">
        <v>167</v>
      </c>
      <c r="O60" s="12">
        <v>65</v>
      </c>
      <c r="P60" s="12">
        <v>102</v>
      </c>
      <c r="R60" s="16"/>
      <c r="S60" s="16"/>
    </row>
    <row r="61" spans="13:24" x14ac:dyDescent="0.25">
      <c r="M61">
        <v>56</v>
      </c>
      <c r="N61" s="12">
        <v>152</v>
      </c>
      <c r="O61" s="12">
        <v>68</v>
      </c>
      <c r="P61" s="12">
        <v>84</v>
      </c>
      <c r="R61" s="16"/>
      <c r="S61" s="16"/>
    </row>
    <row r="62" spans="13:24" x14ac:dyDescent="0.25">
      <c r="M62">
        <v>57</v>
      </c>
      <c r="N62" s="12">
        <v>152</v>
      </c>
      <c r="O62" s="12">
        <v>77</v>
      </c>
      <c r="P62" s="12">
        <v>75</v>
      </c>
      <c r="R62" s="16"/>
      <c r="S62" s="16"/>
    </row>
    <row r="63" spans="13:24" x14ac:dyDescent="0.25">
      <c r="M63">
        <v>58</v>
      </c>
      <c r="N63" s="12">
        <v>231</v>
      </c>
      <c r="O63" s="12">
        <v>129</v>
      </c>
      <c r="P63" s="12">
        <v>102</v>
      </c>
      <c r="R63" s="16"/>
      <c r="S63" s="16"/>
    </row>
    <row r="64" spans="13:24" x14ac:dyDescent="0.25">
      <c r="M64">
        <v>59</v>
      </c>
      <c r="N64" s="12">
        <v>221</v>
      </c>
      <c r="O64" s="12">
        <v>115</v>
      </c>
      <c r="P64" s="12">
        <v>106</v>
      </c>
      <c r="R64" s="16"/>
      <c r="S64" s="16"/>
    </row>
    <row r="65" spans="13:19" x14ac:dyDescent="0.25">
      <c r="M65">
        <v>60</v>
      </c>
      <c r="N65" s="12">
        <v>283</v>
      </c>
      <c r="O65" s="12">
        <v>116</v>
      </c>
      <c r="P65" s="12">
        <v>167</v>
      </c>
      <c r="R65" s="16"/>
      <c r="S65" s="16"/>
    </row>
    <row r="66" spans="13:19" x14ac:dyDescent="0.25">
      <c r="M66">
        <v>61</v>
      </c>
      <c r="N66" s="12">
        <v>136</v>
      </c>
      <c r="O66" s="12">
        <v>93</v>
      </c>
      <c r="P66" s="12">
        <v>43</v>
      </c>
      <c r="R66" s="16"/>
      <c r="S66" s="16"/>
    </row>
    <row r="67" spans="13:19" x14ac:dyDescent="0.25">
      <c r="M67">
        <v>62</v>
      </c>
      <c r="N67" s="12">
        <v>121</v>
      </c>
      <c r="O67" s="12">
        <v>55</v>
      </c>
      <c r="P67" s="12">
        <v>66</v>
      </c>
      <c r="R67" s="16"/>
      <c r="S67" s="16"/>
    </row>
    <row r="68" spans="13:19" x14ac:dyDescent="0.25">
      <c r="M68">
        <v>63</v>
      </c>
      <c r="N68" s="12">
        <v>108</v>
      </c>
      <c r="O68" s="12">
        <v>59</v>
      </c>
      <c r="P68" s="12">
        <v>49</v>
      </c>
      <c r="R68" s="16"/>
      <c r="S68" s="16"/>
    </row>
    <row r="69" spans="13:19" x14ac:dyDescent="0.25">
      <c r="M69">
        <v>64</v>
      </c>
      <c r="N69" s="12">
        <v>130</v>
      </c>
      <c r="O69" s="12">
        <v>62</v>
      </c>
      <c r="P69" s="12">
        <v>68</v>
      </c>
      <c r="R69" s="16"/>
      <c r="S69" s="16"/>
    </row>
    <row r="70" spans="13:19" x14ac:dyDescent="0.25">
      <c r="M70">
        <v>65</v>
      </c>
      <c r="N70" s="12">
        <v>134</v>
      </c>
      <c r="O70" s="12">
        <v>81</v>
      </c>
      <c r="P70" s="12">
        <v>53</v>
      </c>
      <c r="R70" s="16"/>
      <c r="S70" s="16"/>
    </row>
    <row r="71" spans="13:19" x14ac:dyDescent="0.25">
      <c r="M71">
        <v>66</v>
      </c>
      <c r="N71" s="12">
        <v>81</v>
      </c>
      <c r="O71" s="12">
        <v>36</v>
      </c>
      <c r="P71" s="12">
        <v>45</v>
      </c>
      <c r="R71" s="16"/>
      <c r="S71" s="16"/>
    </row>
    <row r="72" spans="13:19" x14ac:dyDescent="0.25">
      <c r="M72">
        <v>67</v>
      </c>
      <c r="N72" s="12">
        <v>98</v>
      </c>
      <c r="O72" s="12">
        <v>44</v>
      </c>
      <c r="P72" s="12">
        <v>54</v>
      </c>
      <c r="R72" s="16"/>
      <c r="S72" s="16"/>
    </row>
    <row r="73" spans="13:19" x14ac:dyDescent="0.25">
      <c r="M73">
        <v>68</v>
      </c>
      <c r="N73" s="12">
        <v>134</v>
      </c>
      <c r="O73" s="12">
        <v>67</v>
      </c>
      <c r="P73" s="12">
        <v>67</v>
      </c>
      <c r="R73" s="16"/>
      <c r="S73" s="16"/>
    </row>
    <row r="74" spans="13:19" x14ac:dyDescent="0.25">
      <c r="M74" s="18">
        <v>69</v>
      </c>
      <c r="N74" s="12">
        <v>136</v>
      </c>
      <c r="O74" s="12">
        <v>71</v>
      </c>
      <c r="P74" s="12">
        <v>65</v>
      </c>
      <c r="R74" s="16"/>
      <c r="S74" s="16"/>
    </row>
    <row r="75" spans="13:19" x14ac:dyDescent="0.25">
      <c r="M75">
        <v>70</v>
      </c>
      <c r="N75" s="12">
        <v>183</v>
      </c>
      <c r="O75" s="12">
        <v>82</v>
      </c>
      <c r="P75" s="12">
        <v>101</v>
      </c>
      <c r="R75" s="16"/>
      <c r="S75" s="16"/>
    </row>
    <row r="76" spans="13:19" x14ac:dyDescent="0.25">
      <c r="M76">
        <v>71</v>
      </c>
      <c r="N76" s="12">
        <v>41</v>
      </c>
      <c r="O76" s="12">
        <v>22</v>
      </c>
      <c r="P76" s="12">
        <v>19</v>
      </c>
      <c r="R76" s="16"/>
      <c r="S76" s="16"/>
    </row>
    <row r="77" spans="13:19" x14ac:dyDescent="0.25">
      <c r="M77">
        <v>72</v>
      </c>
      <c r="N77" s="12">
        <v>49</v>
      </c>
      <c r="O77" s="12">
        <v>19</v>
      </c>
      <c r="P77" s="12">
        <v>30</v>
      </c>
      <c r="R77" s="16"/>
      <c r="S77" s="16"/>
    </row>
    <row r="78" spans="13:19" x14ac:dyDescent="0.25">
      <c r="M78">
        <v>73</v>
      </c>
      <c r="N78" s="12">
        <v>48</v>
      </c>
      <c r="O78" s="12">
        <v>29</v>
      </c>
      <c r="P78" s="12">
        <v>19</v>
      </c>
      <c r="R78" s="16"/>
      <c r="S78" s="16"/>
    </row>
    <row r="79" spans="13:19" x14ac:dyDescent="0.25">
      <c r="M79">
        <v>74</v>
      </c>
      <c r="N79" s="12">
        <v>33</v>
      </c>
      <c r="O79" s="12">
        <v>17</v>
      </c>
      <c r="P79" s="12">
        <v>16</v>
      </c>
      <c r="R79" s="16"/>
      <c r="S79" s="16"/>
    </row>
    <row r="80" spans="13:19" x14ac:dyDescent="0.25">
      <c r="M80">
        <v>75</v>
      </c>
      <c r="N80" s="12">
        <v>42</v>
      </c>
      <c r="O80" s="12">
        <v>17</v>
      </c>
      <c r="P80" s="12">
        <v>25</v>
      </c>
      <c r="R80" s="16"/>
      <c r="S80" s="16"/>
    </row>
    <row r="81" spans="13:19" x14ac:dyDescent="0.25">
      <c r="M81">
        <v>76</v>
      </c>
      <c r="N81" s="12">
        <v>34</v>
      </c>
      <c r="O81" s="12">
        <v>19</v>
      </c>
      <c r="P81" s="12">
        <v>15</v>
      </c>
      <c r="R81" s="16"/>
      <c r="S81" s="16"/>
    </row>
    <row r="82" spans="13:19" x14ac:dyDescent="0.25">
      <c r="M82">
        <v>77</v>
      </c>
      <c r="N82" s="12">
        <v>40</v>
      </c>
      <c r="O82" s="12">
        <v>24</v>
      </c>
      <c r="P82" s="12">
        <v>16</v>
      </c>
      <c r="R82" s="16"/>
      <c r="S82" s="16"/>
    </row>
    <row r="83" spans="13:19" x14ac:dyDescent="0.25">
      <c r="M83">
        <v>78</v>
      </c>
      <c r="N83" s="12">
        <v>35</v>
      </c>
      <c r="O83" s="12">
        <v>19</v>
      </c>
      <c r="P83" s="12">
        <v>16</v>
      </c>
      <c r="R83" s="16"/>
      <c r="S83" s="16"/>
    </row>
    <row r="84" spans="13:19" x14ac:dyDescent="0.25">
      <c r="M84">
        <v>79</v>
      </c>
      <c r="N84" s="12">
        <v>38</v>
      </c>
      <c r="O84" s="12">
        <v>19</v>
      </c>
      <c r="P84" s="12">
        <v>19</v>
      </c>
      <c r="R84" s="16"/>
      <c r="S84" s="16"/>
    </row>
    <row r="85" spans="13:19" x14ac:dyDescent="0.25">
      <c r="M85">
        <v>80</v>
      </c>
      <c r="N85" s="12">
        <v>60</v>
      </c>
      <c r="O85" s="12">
        <v>25</v>
      </c>
      <c r="P85" s="12">
        <v>35</v>
      </c>
      <c r="R85" s="16"/>
      <c r="S85" s="16"/>
    </row>
    <row r="86" spans="13:19" x14ac:dyDescent="0.25">
      <c r="M86">
        <v>81</v>
      </c>
      <c r="N86" s="12">
        <v>6</v>
      </c>
      <c r="O86" s="12">
        <v>2</v>
      </c>
      <c r="P86" s="12">
        <v>4</v>
      </c>
      <c r="R86" s="16"/>
      <c r="S86" s="16"/>
    </row>
    <row r="87" spans="13:19" x14ac:dyDescent="0.25">
      <c r="M87">
        <v>82</v>
      </c>
      <c r="N87" s="12">
        <v>4</v>
      </c>
      <c r="O87" s="12">
        <v>2</v>
      </c>
      <c r="P87" s="12">
        <v>2</v>
      </c>
      <c r="R87" s="16"/>
      <c r="S87" s="16"/>
    </row>
    <row r="88" spans="13:19" x14ac:dyDescent="0.25">
      <c r="M88">
        <v>83</v>
      </c>
      <c r="N88" s="12">
        <v>8</v>
      </c>
      <c r="O88" s="12">
        <v>1</v>
      </c>
      <c r="P88" s="12">
        <v>7</v>
      </c>
      <c r="R88" s="16"/>
      <c r="S88" s="16"/>
    </row>
    <row r="89" spans="13:19" x14ac:dyDescent="0.25">
      <c r="M89">
        <v>84</v>
      </c>
      <c r="N89" s="12">
        <v>4</v>
      </c>
      <c r="O89" s="12">
        <v>1</v>
      </c>
      <c r="P89" s="12">
        <v>3</v>
      </c>
      <c r="R89" s="16"/>
      <c r="S89" s="16"/>
    </row>
    <row r="90" spans="13:19" x14ac:dyDescent="0.25">
      <c r="M90">
        <v>85</v>
      </c>
      <c r="N90" s="12">
        <v>8</v>
      </c>
      <c r="O90" s="12">
        <v>7</v>
      </c>
      <c r="P90" s="12">
        <v>1</v>
      </c>
      <c r="R90" s="16"/>
      <c r="S90" s="16"/>
    </row>
    <row r="91" spans="13:19" x14ac:dyDescent="0.25">
      <c r="M91">
        <v>86</v>
      </c>
      <c r="N91" s="12">
        <v>5</v>
      </c>
      <c r="O91" s="12">
        <v>1</v>
      </c>
      <c r="P91" s="12">
        <v>4</v>
      </c>
      <c r="R91" s="16"/>
      <c r="S91" s="16"/>
    </row>
    <row r="92" spans="13:19" x14ac:dyDescent="0.25">
      <c r="M92">
        <v>87</v>
      </c>
      <c r="N92" s="12">
        <v>2</v>
      </c>
      <c r="O92" s="12">
        <v>1</v>
      </c>
      <c r="P92" s="12">
        <v>1</v>
      </c>
      <c r="R92" s="16"/>
      <c r="S92" s="16"/>
    </row>
    <row r="93" spans="13:19" x14ac:dyDescent="0.25">
      <c r="M93">
        <v>88</v>
      </c>
      <c r="N93" s="12">
        <v>1</v>
      </c>
      <c r="O93" s="12">
        <v>1</v>
      </c>
      <c r="P93" s="12">
        <v>0</v>
      </c>
      <c r="R93" s="16"/>
      <c r="S93" s="16"/>
    </row>
    <row r="94" spans="13:19" x14ac:dyDescent="0.25">
      <c r="M94">
        <v>89</v>
      </c>
      <c r="N94" s="12">
        <v>1</v>
      </c>
      <c r="O94" s="12">
        <v>0</v>
      </c>
      <c r="P94" s="12">
        <v>1</v>
      </c>
      <c r="R94" s="16"/>
      <c r="S94" s="16"/>
    </row>
    <row r="95" spans="13:19" x14ac:dyDescent="0.25">
      <c r="M95">
        <v>90</v>
      </c>
      <c r="N95" s="12">
        <v>15</v>
      </c>
      <c r="O95" s="12">
        <v>8</v>
      </c>
      <c r="P95" s="12">
        <v>7</v>
      </c>
      <c r="R95" s="16"/>
      <c r="S95" s="16"/>
    </row>
    <row r="96" spans="13:19" x14ac:dyDescent="0.25">
      <c r="M96">
        <v>91</v>
      </c>
      <c r="N96" s="12">
        <v>1</v>
      </c>
      <c r="O96" s="12">
        <v>0</v>
      </c>
      <c r="P96" s="12">
        <v>1</v>
      </c>
      <c r="R96" s="16"/>
      <c r="S96" s="16"/>
    </row>
    <row r="97" spans="13:19" x14ac:dyDescent="0.25">
      <c r="M97">
        <v>92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93</v>
      </c>
      <c r="N98" s="12">
        <v>2</v>
      </c>
      <c r="O98" s="12">
        <v>1</v>
      </c>
      <c r="P98" s="12">
        <v>1</v>
      </c>
      <c r="R98" s="16"/>
      <c r="S98" s="16"/>
    </row>
    <row r="99" spans="13:19" x14ac:dyDescent="0.25">
      <c r="M99">
        <v>94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95</v>
      </c>
      <c r="N100" s="12">
        <v>1</v>
      </c>
      <c r="O100" s="12">
        <v>0</v>
      </c>
      <c r="P100" s="12">
        <v>1</v>
      </c>
      <c r="R100" s="16"/>
      <c r="S100" s="16"/>
    </row>
    <row r="101" spans="13:19" x14ac:dyDescent="0.25">
      <c r="M101">
        <v>96</v>
      </c>
      <c r="N101" s="12">
        <v>1</v>
      </c>
      <c r="O101" s="12">
        <v>0</v>
      </c>
      <c r="P101" s="12">
        <v>1</v>
      </c>
      <c r="R101" s="16"/>
      <c r="S101" s="16"/>
    </row>
    <row r="102" spans="13:19" x14ac:dyDescent="0.25">
      <c r="M102">
        <v>97</v>
      </c>
      <c r="N102" s="12">
        <v>1</v>
      </c>
      <c r="O102" s="12">
        <v>0</v>
      </c>
      <c r="P102" s="12">
        <v>1</v>
      </c>
      <c r="R102" s="16"/>
      <c r="S102" s="16"/>
    </row>
    <row r="103" spans="13:19" x14ac:dyDescent="0.25">
      <c r="M103" t="s">
        <v>165</v>
      </c>
      <c r="N103">
        <v>14</v>
      </c>
      <c r="O103">
        <v>5</v>
      </c>
      <c r="P103">
        <v>9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selection activeCell="A51" sqref="A51"/>
    </sheetView>
  </sheetViews>
  <sheetFormatPr defaultRowHeight="13.2" x14ac:dyDescent="0.25"/>
  <sheetData>
    <row r="1" spans="1:24" x14ac:dyDescent="0.25">
      <c r="A1" t="s">
        <v>312</v>
      </c>
      <c r="I1" s="1"/>
      <c r="J1" s="1"/>
      <c r="K1" s="1"/>
      <c r="M1" t="s">
        <v>283</v>
      </c>
      <c r="N1" s="12"/>
      <c r="O1" s="12"/>
      <c r="P1" s="12"/>
      <c r="Q1" s="14" t="s">
        <v>1</v>
      </c>
      <c r="R1" s="15">
        <f>X16</f>
        <v>7.60426951841331</v>
      </c>
      <c r="S1" s="21" t="s">
        <v>125</v>
      </c>
      <c r="T1" s="22"/>
      <c r="U1" s="22"/>
    </row>
    <row r="2" spans="1:24" x14ac:dyDescent="0.25">
      <c r="A2" t="s">
        <v>70</v>
      </c>
      <c r="B2" t="s">
        <v>1</v>
      </c>
      <c r="E2" t="s">
        <v>313</v>
      </c>
      <c r="I2" s="1"/>
      <c r="J2" s="1"/>
      <c r="K2" s="1"/>
      <c r="M2" t="s">
        <v>284</v>
      </c>
      <c r="N2" s="12" t="s">
        <v>1</v>
      </c>
      <c r="O2" s="12" t="s">
        <v>259</v>
      </c>
      <c r="P2" s="12" t="s">
        <v>260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259</v>
      </c>
      <c r="D3" t="s">
        <v>260</v>
      </c>
      <c r="E3" t="s">
        <v>1</v>
      </c>
      <c r="F3" t="s">
        <v>259</v>
      </c>
      <c r="G3" t="s">
        <v>260</v>
      </c>
      <c r="I3" s="1"/>
      <c r="J3" s="1"/>
      <c r="K3" s="1"/>
      <c r="M3" t="s">
        <v>36</v>
      </c>
      <c r="N3" s="12">
        <v>47871</v>
      </c>
      <c r="O3" s="12">
        <v>24203</v>
      </c>
      <c r="P3" s="12">
        <v>23668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47871</v>
      </c>
      <c r="C4">
        <v>24203</v>
      </c>
      <c r="D4">
        <v>23668</v>
      </c>
      <c r="E4">
        <v>31810</v>
      </c>
      <c r="F4">
        <v>16883</v>
      </c>
      <c r="G4">
        <v>14927</v>
      </c>
      <c r="I4" s="1"/>
      <c r="J4" s="1"/>
      <c r="K4" s="1"/>
      <c r="M4" s="18" t="s">
        <v>164</v>
      </c>
      <c r="N4" s="12">
        <v>1755</v>
      </c>
      <c r="O4" s="12">
        <v>913</v>
      </c>
      <c r="P4" s="12">
        <v>842</v>
      </c>
      <c r="R4" s="16"/>
      <c r="S4" s="16"/>
    </row>
    <row r="5" spans="1:24" x14ac:dyDescent="0.25">
      <c r="A5" t="s">
        <v>71</v>
      </c>
      <c r="B5">
        <v>8558</v>
      </c>
      <c r="C5">
        <v>4499</v>
      </c>
      <c r="D5">
        <v>4059</v>
      </c>
      <c r="E5">
        <v>8558</v>
      </c>
      <c r="F5">
        <v>4499</v>
      </c>
      <c r="G5">
        <v>4059</v>
      </c>
      <c r="I5" s="1"/>
      <c r="J5" s="1"/>
      <c r="K5" s="1"/>
      <c r="M5">
        <v>1</v>
      </c>
      <c r="N5" s="12">
        <v>1692</v>
      </c>
      <c r="O5" s="12">
        <v>883</v>
      </c>
      <c r="P5" s="12">
        <v>809</v>
      </c>
      <c r="R5" s="16">
        <f>N$24+N$34+N$44+N$54</f>
        <v>2009</v>
      </c>
      <c r="S5" s="16">
        <f xml:space="preserve"> N$34+N$44+N$54+N$64</f>
        <v>1436</v>
      </c>
      <c r="T5">
        <v>1</v>
      </c>
      <c r="U5">
        <v>9</v>
      </c>
      <c r="V5">
        <f>R5*T5+S5*U5</f>
        <v>14933</v>
      </c>
      <c r="W5" s="19">
        <f>(V5/V$15)*100</f>
        <v>7.5612806529851699</v>
      </c>
      <c r="X5" s="20">
        <f>ABS(W5-10)</f>
        <v>2.4387193470148301</v>
      </c>
    </row>
    <row r="6" spans="1:24" x14ac:dyDescent="0.25">
      <c r="A6" t="s">
        <v>6</v>
      </c>
      <c r="B6">
        <v>7934</v>
      </c>
      <c r="C6">
        <v>4076</v>
      </c>
      <c r="D6">
        <v>3858</v>
      </c>
      <c r="E6">
        <v>7934</v>
      </c>
      <c r="F6">
        <v>4076</v>
      </c>
      <c r="G6">
        <v>3858</v>
      </c>
      <c r="I6" s="1"/>
      <c r="J6" s="1"/>
      <c r="K6" s="1"/>
      <c r="M6">
        <v>2</v>
      </c>
      <c r="N6" s="12">
        <v>1688</v>
      </c>
      <c r="O6" s="12">
        <v>926</v>
      </c>
      <c r="P6" s="12">
        <v>762</v>
      </c>
      <c r="R6" s="16">
        <f>N$25+N$35+N$45+N$55</f>
        <v>1853</v>
      </c>
      <c r="S6" s="16">
        <f xml:space="preserve"> N$35+N$45+N$55+N$65</f>
        <v>1379</v>
      </c>
      <c r="T6">
        <v>2</v>
      </c>
      <c r="U6">
        <v>8</v>
      </c>
      <c r="V6">
        <f t="shared" ref="V6:V14" si="0">R6*T6+S6*U6</f>
        <v>14738</v>
      </c>
      <c r="W6" s="19">
        <f t="shared" ref="W6:W14" si="1">(V6/V$15)*100</f>
        <v>7.462542976206751</v>
      </c>
      <c r="X6" s="20">
        <f t="shared" ref="X6:X14" si="2">ABS(W6-10)</f>
        <v>2.537457023793249</v>
      </c>
    </row>
    <row r="7" spans="1:24" x14ac:dyDescent="0.25">
      <c r="A7" t="s">
        <v>7</v>
      </c>
      <c r="B7">
        <v>6581</v>
      </c>
      <c r="C7">
        <v>3487</v>
      </c>
      <c r="D7">
        <v>3094</v>
      </c>
      <c r="E7">
        <v>6563</v>
      </c>
      <c r="F7">
        <v>3481</v>
      </c>
      <c r="G7">
        <v>3082</v>
      </c>
      <c r="H7" s="2"/>
      <c r="I7" s="1"/>
      <c r="J7" s="1"/>
      <c r="K7" s="1"/>
      <c r="M7">
        <v>3</v>
      </c>
      <c r="N7" s="12">
        <v>1682</v>
      </c>
      <c r="O7" s="12">
        <v>884</v>
      </c>
      <c r="P7" s="12">
        <v>798</v>
      </c>
      <c r="R7" s="16">
        <f>N$26+N$36+N$46+N$56</f>
        <v>1808</v>
      </c>
      <c r="S7" s="16">
        <f xml:space="preserve"> N$36+N$46+N$56+N$66</f>
        <v>1305</v>
      </c>
      <c r="T7">
        <v>3</v>
      </c>
      <c r="U7">
        <v>7</v>
      </c>
      <c r="V7">
        <f t="shared" si="0"/>
        <v>14559</v>
      </c>
      <c r="W7" s="19">
        <f t="shared" si="1"/>
        <v>7.3719068523947691</v>
      </c>
      <c r="X7" s="20">
        <f t="shared" si="2"/>
        <v>2.6280931476052309</v>
      </c>
    </row>
    <row r="8" spans="1:24" x14ac:dyDescent="0.25">
      <c r="A8" s="3" t="s">
        <v>8</v>
      </c>
      <c r="B8" s="3">
        <v>5074</v>
      </c>
      <c r="C8" s="3">
        <v>2583</v>
      </c>
      <c r="D8" s="3">
        <v>2491</v>
      </c>
      <c r="E8" s="4">
        <v>4724</v>
      </c>
      <c r="F8" s="4">
        <v>2485</v>
      </c>
      <c r="G8" s="4">
        <v>2239</v>
      </c>
      <c r="H8" s="5"/>
      <c r="I8" s="6">
        <f t="shared" ref="I8:K15" si="3">E8/B8*100</f>
        <v>93.102089081592425</v>
      </c>
      <c r="J8" s="6">
        <f t="shared" si="3"/>
        <v>96.205962059620603</v>
      </c>
      <c r="K8" s="6">
        <f t="shared" si="3"/>
        <v>89.883580891208354</v>
      </c>
      <c r="M8">
        <v>4</v>
      </c>
      <c r="N8" s="12">
        <v>1741</v>
      </c>
      <c r="O8" s="12">
        <v>893</v>
      </c>
      <c r="P8" s="12">
        <v>848</v>
      </c>
      <c r="R8" s="16">
        <f>N$17+N$27+N$37+N$47</f>
        <v>2864</v>
      </c>
      <c r="S8" s="16">
        <f xml:space="preserve"> N$27+ N$37+N$47+N$57</f>
        <v>1801</v>
      </c>
      <c r="T8">
        <v>4</v>
      </c>
      <c r="U8">
        <v>6</v>
      </c>
      <c r="V8">
        <f t="shared" si="0"/>
        <v>22262</v>
      </c>
      <c r="W8" s="19">
        <f t="shared" si="1"/>
        <v>11.27229825867246</v>
      </c>
      <c r="X8" s="20">
        <f t="shared" si="2"/>
        <v>1.2722982586724605</v>
      </c>
    </row>
    <row r="9" spans="1:24" x14ac:dyDescent="0.25">
      <c r="A9" s="3" t="s">
        <v>10</v>
      </c>
      <c r="B9" s="3">
        <v>3403</v>
      </c>
      <c r="C9" s="3">
        <v>1658</v>
      </c>
      <c r="D9" s="3">
        <v>1745</v>
      </c>
      <c r="E9" s="4">
        <v>2045</v>
      </c>
      <c r="F9" s="4">
        <v>1201</v>
      </c>
      <c r="G9" s="4">
        <v>844</v>
      </c>
      <c r="H9" s="5"/>
      <c r="I9" s="6">
        <f t="shared" si="3"/>
        <v>60.094034675286508</v>
      </c>
      <c r="J9" s="6">
        <f t="shared" si="3"/>
        <v>72.436670687575386</v>
      </c>
      <c r="K9" s="6">
        <f t="shared" si="3"/>
        <v>48.366762177650429</v>
      </c>
      <c r="M9">
        <v>5</v>
      </c>
      <c r="N9" s="12">
        <v>1766</v>
      </c>
      <c r="O9" s="12">
        <v>941</v>
      </c>
      <c r="P9" s="12">
        <v>825</v>
      </c>
      <c r="R9" s="16">
        <f>N$18+N$28+N$38+N$48</f>
        <v>2645</v>
      </c>
      <c r="S9" s="16">
        <f xml:space="preserve"> N$28+N$38+N$48+N$58</f>
        <v>1683</v>
      </c>
      <c r="T9">
        <v>5</v>
      </c>
      <c r="U9">
        <v>5</v>
      </c>
      <c r="V9">
        <f t="shared" si="0"/>
        <v>21640</v>
      </c>
      <c r="W9" s="19">
        <f t="shared" si="1"/>
        <v>10.957350387102327</v>
      </c>
      <c r="X9" s="20">
        <f t="shared" si="2"/>
        <v>0.95735038710232701</v>
      </c>
    </row>
    <row r="10" spans="1:24" x14ac:dyDescent="0.25">
      <c r="A10" s="3" t="s">
        <v>11</v>
      </c>
      <c r="B10" s="3">
        <v>3157</v>
      </c>
      <c r="C10" s="3">
        <v>1491</v>
      </c>
      <c r="D10" s="3">
        <v>1666</v>
      </c>
      <c r="E10" s="4">
        <v>968</v>
      </c>
      <c r="F10" s="4">
        <v>574</v>
      </c>
      <c r="G10" s="4">
        <v>394</v>
      </c>
      <c r="H10" s="5"/>
      <c r="I10" s="6">
        <f t="shared" si="3"/>
        <v>30.662020905923342</v>
      </c>
      <c r="J10" s="6">
        <f t="shared" si="3"/>
        <v>38.497652582159624</v>
      </c>
      <c r="K10" s="6">
        <f t="shared" si="3"/>
        <v>23.649459783913564</v>
      </c>
      <c r="M10">
        <v>6</v>
      </c>
      <c r="N10" s="12">
        <v>1573</v>
      </c>
      <c r="O10" s="12">
        <v>800</v>
      </c>
      <c r="P10" s="12">
        <v>773</v>
      </c>
      <c r="R10" s="16">
        <f>N$19+N$29+N$39+N$49</f>
        <v>2657</v>
      </c>
      <c r="S10" s="16">
        <f xml:space="preserve"> N$29+N$39+N$49+N$59</f>
        <v>1686</v>
      </c>
      <c r="T10">
        <v>6</v>
      </c>
      <c r="U10">
        <v>4</v>
      </c>
      <c r="V10">
        <f t="shared" si="0"/>
        <v>22686</v>
      </c>
      <c r="W10" s="19">
        <f t="shared" si="1"/>
        <v>11.486989412282966</v>
      </c>
      <c r="X10" s="20">
        <f t="shared" si="2"/>
        <v>1.4869894122829663</v>
      </c>
    </row>
    <row r="11" spans="1:24" x14ac:dyDescent="0.25">
      <c r="A11" s="3" t="s">
        <v>12</v>
      </c>
      <c r="B11" s="3">
        <v>2833</v>
      </c>
      <c r="C11" s="3">
        <v>1337</v>
      </c>
      <c r="D11" s="3">
        <v>1496</v>
      </c>
      <c r="E11" s="4">
        <v>406</v>
      </c>
      <c r="F11" s="4">
        <v>234</v>
      </c>
      <c r="G11" s="4">
        <v>172</v>
      </c>
      <c r="H11" s="5"/>
      <c r="I11" s="6">
        <f t="shared" si="3"/>
        <v>14.331097776208965</v>
      </c>
      <c r="J11" s="6">
        <f t="shared" si="3"/>
        <v>17.501869857890799</v>
      </c>
      <c r="K11" s="6">
        <f t="shared" si="3"/>
        <v>11.497326203208557</v>
      </c>
      <c r="M11">
        <v>7</v>
      </c>
      <c r="N11" s="12">
        <v>1605</v>
      </c>
      <c r="O11" s="12">
        <v>833</v>
      </c>
      <c r="P11" s="12">
        <v>772</v>
      </c>
      <c r="R11" s="16">
        <f>N$20+N$30+N$40+N$50</f>
        <v>2402</v>
      </c>
      <c r="S11" s="16">
        <f xml:space="preserve"> N$30+N$40+N$50+N$60</f>
        <v>1517</v>
      </c>
      <c r="T11">
        <v>7</v>
      </c>
      <c r="U11">
        <v>3</v>
      </c>
      <c r="V11">
        <f t="shared" si="0"/>
        <v>21365</v>
      </c>
      <c r="W11" s="19">
        <f t="shared" si="1"/>
        <v>10.818104945491738</v>
      </c>
      <c r="X11" s="20">
        <f t="shared" si="2"/>
        <v>0.81810494549173818</v>
      </c>
    </row>
    <row r="12" spans="1:24" x14ac:dyDescent="0.25">
      <c r="A12" s="3" t="s">
        <v>13</v>
      </c>
      <c r="B12" s="3">
        <v>2510</v>
      </c>
      <c r="C12" s="3">
        <v>1247</v>
      </c>
      <c r="D12" s="3">
        <v>1263</v>
      </c>
      <c r="E12" s="4">
        <v>208</v>
      </c>
      <c r="F12" s="4">
        <v>116</v>
      </c>
      <c r="G12" s="4">
        <v>92</v>
      </c>
      <c r="H12" s="5"/>
      <c r="I12" s="6">
        <f t="shared" si="3"/>
        <v>8.286852589641434</v>
      </c>
      <c r="J12" s="6">
        <f t="shared" si="3"/>
        <v>9.3023255813953494</v>
      </c>
      <c r="K12" s="6">
        <f t="shared" si="3"/>
        <v>7.2842438638163101</v>
      </c>
      <c r="M12">
        <v>8</v>
      </c>
      <c r="N12" s="12">
        <v>1487</v>
      </c>
      <c r="O12" s="12">
        <v>719</v>
      </c>
      <c r="P12" s="12">
        <v>768</v>
      </c>
      <c r="R12" s="16">
        <f>N$21+N$31+N$41+N$51</f>
        <v>2339</v>
      </c>
      <c r="S12" s="16">
        <f xml:space="preserve"> N$31+N$41+N$51+N$61</f>
        <v>1549</v>
      </c>
      <c r="T12">
        <v>8</v>
      </c>
      <c r="U12">
        <v>2</v>
      </c>
      <c r="V12">
        <f t="shared" si="0"/>
        <v>21810</v>
      </c>
      <c r="W12" s="19">
        <f t="shared" si="1"/>
        <v>11.043429387370692</v>
      </c>
      <c r="X12" s="20">
        <f t="shared" si="2"/>
        <v>1.0434293873706917</v>
      </c>
    </row>
    <row r="13" spans="1:24" x14ac:dyDescent="0.25">
      <c r="A13" s="3" t="s">
        <v>14</v>
      </c>
      <c r="B13" s="3">
        <v>1787</v>
      </c>
      <c r="C13" s="3">
        <v>898</v>
      </c>
      <c r="D13" s="3">
        <v>889</v>
      </c>
      <c r="E13" s="4">
        <v>122</v>
      </c>
      <c r="F13" s="4">
        <v>66</v>
      </c>
      <c r="G13" s="4">
        <v>56</v>
      </c>
      <c r="H13" s="5"/>
      <c r="I13" s="6">
        <f t="shared" si="3"/>
        <v>6.8270844991606046</v>
      </c>
      <c r="J13" s="6">
        <f t="shared" si="3"/>
        <v>7.3496659242761693</v>
      </c>
      <c r="K13" s="6">
        <f t="shared" si="3"/>
        <v>6.2992125984251963</v>
      </c>
      <c r="M13">
        <v>9</v>
      </c>
      <c r="N13" s="12">
        <v>1503</v>
      </c>
      <c r="O13" s="12">
        <v>783</v>
      </c>
      <c r="P13" s="12">
        <v>720</v>
      </c>
      <c r="R13" s="16">
        <f>N$22+N$32+N$42+N$52</f>
        <v>2177</v>
      </c>
      <c r="S13" s="16">
        <f xml:space="preserve"> N$32+N$42+N$52+N$62</f>
        <v>1437</v>
      </c>
      <c r="T13">
        <v>9</v>
      </c>
      <c r="U13">
        <v>1</v>
      </c>
      <c r="V13">
        <f t="shared" si="0"/>
        <v>21030</v>
      </c>
      <c r="W13" s="19">
        <f t="shared" si="1"/>
        <v>10.648478680257021</v>
      </c>
      <c r="X13" s="20">
        <f t="shared" si="2"/>
        <v>0.64847868025702127</v>
      </c>
    </row>
    <row r="14" spans="1:24" x14ac:dyDescent="0.25">
      <c r="A14" s="3" t="s">
        <v>15</v>
      </c>
      <c r="B14" s="3">
        <v>1081</v>
      </c>
      <c r="C14" s="3">
        <v>517</v>
      </c>
      <c r="D14" s="3">
        <v>564</v>
      </c>
      <c r="E14" s="4">
        <v>39</v>
      </c>
      <c r="F14" s="4">
        <v>22</v>
      </c>
      <c r="G14" s="4">
        <v>17</v>
      </c>
      <c r="H14" s="5"/>
      <c r="I14" s="6">
        <f t="shared" si="3"/>
        <v>3.6077705827937097</v>
      </c>
      <c r="J14" s="6">
        <f t="shared" si="3"/>
        <v>4.2553191489361701</v>
      </c>
      <c r="K14" s="6">
        <f t="shared" si="3"/>
        <v>3.0141843971631204</v>
      </c>
      <c r="M14">
        <v>10</v>
      </c>
      <c r="N14" s="12">
        <v>1429</v>
      </c>
      <c r="O14" s="12">
        <v>740</v>
      </c>
      <c r="P14" s="12">
        <v>689</v>
      </c>
      <c r="R14" s="16">
        <f>N$23+N$33+N$43+N$53</f>
        <v>2247</v>
      </c>
      <c r="S14" s="16">
        <f xml:space="preserve"> N$33+N$43+N$53+N$63</f>
        <v>1581</v>
      </c>
      <c r="T14">
        <v>10</v>
      </c>
      <c r="U14">
        <v>0</v>
      </c>
      <c r="V14">
        <f t="shared" si="0"/>
        <v>22470</v>
      </c>
      <c r="W14" s="19">
        <f t="shared" si="1"/>
        <v>11.377618447236104</v>
      </c>
      <c r="X14" s="20">
        <f t="shared" si="2"/>
        <v>1.3776184472361042</v>
      </c>
    </row>
    <row r="15" spans="1:24" x14ac:dyDescent="0.25">
      <c r="A15" s="3" t="s">
        <v>16</v>
      </c>
      <c r="B15" s="3">
        <v>1131</v>
      </c>
      <c r="C15" s="3">
        <v>529</v>
      </c>
      <c r="D15" s="3">
        <v>602</v>
      </c>
      <c r="E15" s="4">
        <v>43</v>
      </c>
      <c r="F15" s="4">
        <v>26</v>
      </c>
      <c r="G15" s="4">
        <v>17</v>
      </c>
      <c r="H15" s="5"/>
      <c r="I15" s="6">
        <f t="shared" si="3"/>
        <v>3.8019451812555261</v>
      </c>
      <c r="J15" s="6">
        <f t="shared" si="3"/>
        <v>4.9149338374291114</v>
      </c>
      <c r="K15" s="6">
        <f t="shared" si="3"/>
        <v>2.823920265780731</v>
      </c>
      <c r="M15">
        <v>11</v>
      </c>
      <c r="N15" s="12">
        <v>1339</v>
      </c>
      <c r="O15" s="12">
        <v>681</v>
      </c>
      <c r="P15" s="12">
        <v>658</v>
      </c>
      <c r="R15" s="16"/>
      <c r="S15" s="16"/>
      <c r="V15">
        <f>SUM(V5:V14)</f>
        <v>197493</v>
      </c>
      <c r="W15">
        <f>SUM(W5:W14)</f>
        <v>100</v>
      </c>
      <c r="X15" s="20">
        <f>SUM(X5:X14)</f>
        <v>15.20853903682662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1084.5547505530349</v>
      </c>
      <c r="J16" s="6">
        <f>SUM(J8:J14)*5</f>
        <v>1227.7473292092704</v>
      </c>
      <c r="K16" s="6">
        <f>SUM(K8:K14)*5</f>
        <v>949.97384957692759</v>
      </c>
      <c r="M16">
        <v>12</v>
      </c>
      <c r="N16" s="12">
        <v>1299</v>
      </c>
      <c r="O16" s="12">
        <v>711</v>
      </c>
      <c r="P16" s="12">
        <v>588</v>
      </c>
      <c r="R16" s="16"/>
      <c r="S16" s="16"/>
      <c r="X16" s="20">
        <f>X$15/2</f>
        <v>7.60426951841331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1310</v>
      </c>
      <c r="O17" s="12">
        <v>726</v>
      </c>
      <c r="P17" s="12">
        <v>584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2584.5547505530349</v>
      </c>
      <c r="J18" s="6">
        <f>J16+1500</f>
        <v>2727.7473292092704</v>
      </c>
      <c r="K18" s="6">
        <f>K16+1500</f>
        <v>2449.9738495769275</v>
      </c>
      <c r="M18">
        <v>14</v>
      </c>
      <c r="N18" s="12">
        <v>1204</v>
      </c>
      <c r="O18" s="12">
        <v>629</v>
      </c>
      <c r="P18" s="12">
        <v>575</v>
      </c>
      <c r="Q18" s="3" t="s">
        <v>161</v>
      </c>
      <c r="R18" s="15">
        <f>X33</f>
        <v>7.8785066006600655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1184</v>
      </c>
      <c r="O19" s="12">
        <v>584</v>
      </c>
      <c r="P19" s="12">
        <v>600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3.6077705827937097</v>
      </c>
      <c r="J20" s="6">
        <f t="shared" si="4"/>
        <v>4.2553191489361701</v>
      </c>
      <c r="K20" s="6">
        <f t="shared" si="4"/>
        <v>3.0141843971631204</v>
      </c>
      <c r="M20">
        <v>16</v>
      </c>
      <c r="N20" s="12">
        <v>1090</v>
      </c>
      <c r="O20" s="12">
        <v>537</v>
      </c>
      <c r="P20" s="12">
        <v>553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3.8019451812555261</v>
      </c>
      <c r="J21" s="6">
        <f t="shared" si="4"/>
        <v>4.9149338374291114</v>
      </c>
      <c r="K21" s="6">
        <f t="shared" si="4"/>
        <v>2.823920265780731</v>
      </c>
      <c r="M21">
        <v>17</v>
      </c>
      <c r="N21" s="12">
        <v>988</v>
      </c>
      <c r="O21" s="12">
        <v>518</v>
      </c>
      <c r="P21" s="12">
        <v>470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3.7048578820246179</v>
      </c>
      <c r="J22" s="8">
        <f>(J20+J21)/2</f>
        <v>4.5851264931826403</v>
      </c>
      <c r="K22" s="8">
        <f>(K20+K21)/2</f>
        <v>2.9190523314719257</v>
      </c>
      <c r="M22">
        <v>18</v>
      </c>
      <c r="N22" s="12">
        <v>909</v>
      </c>
      <c r="O22" s="12">
        <v>473</v>
      </c>
      <c r="P22" s="12">
        <v>436</v>
      </c>
      <c r="R22" s="16">
        <f>O$24+O$34+O$44+O$54</f>
        <v>981</v>
      </c>
      <c r="S22" s="16">
        <f xml:space="preserve"> O$34+O$44+O$54+O$64</f>
        <v>681</v>
      </c>
      <c r="T22">
        <v>1</v>
      </c>
      <c r="U22">
        <v>9</v>
      </c>
      <c r="V22">
        <f>R22*T22+S22*U22</f>
        <v>7110</v>
      </c>
      <c r="W22" s="19">
        <f>(V22/V$32)*100</f>
        <v>7.3329207920792072</v>
      </c>
      <c r="X22" s="20">
        <f>ABS(W22-10)</f>
        <v>2.6670792079207928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903</v>
      </c>
      <c r="O23" s="12">
        <v>471</v>
      </c>
      <c r="P23" s="12">
        <v>432</v>
      </c>
      <c r="R23" s="16">
        <f>O$25+O$35+O$45+O$55</f>
        <v>928</v>
      </c>
      <c r="S23" s="16">
        <f xml:space="preserve"> O$35+O$45+O$55+O$65</f>
        <v>700</v>
      </c>
      <c r="T23">
        <v>2</v>
      </c>
      <c r="U23">
        <v>8</v>
      </c>
      <c r="V23">
        <f t="shared" ref="V23:V31" si="5">R23*T23+S23*U23</f>
        <v>7456</v>
      </c>
      <c r="W23" s="19">
        <f t="shared" ref="W23:W31" si="6">(V23/V$32)*100</f>
        <v>7.6897689768976898</v>
      </c>
      <c r="X23" s="20">
        <f t="shared" ref="X23:X31" si="7">ABS(W23-10)</f>
        <v>2.3102310231023102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185.24289410123089</v>
      </c>
      <c r="J24" s="8">
        <f>J22*50</f>
        <v>229.25632465913202</v>
      </c>
      <c r="K24" s="8">
        <f>K22*50</f>
        <v>145.95261657359629</v>
      </c>
      <c r="M24">
        <v>20</v>
      </c>
      <c r="N24" s="12">
        <v>751</v>
      </c>
      <c r="O24" s="12">
        <v>378</v>
      </c>
      <c r="P24" s="12">
        <v>373</v>
      </c>
      <c r="R24" s="16">
        <f>O$26+O$36+O$46+O$56</f>
        <v>850</v>
      </c>
      <c r="S24" s="16">
        <f xml:space="preserve"> O$36+O$46+O$56+O$66</f>
        <v>619</v>
      </c>
      <c r="T24">
        <v>3</v>
      </c>
      <c r="U24">
        <v>7</v>
      </c>
      <c r="V24">
        <f t="shared" si="5"/>
        <v>6883</v>
      </c>
      <c r="W24" s="19">
        <f t="shared" si="6"/>
        <v>7.0988036303630357</v>
      </c>
      <c r="X24" s="20">
        <f t="shared" si="7"/>
        <v>2.9011963696369643</v>
      </c>
    </row>
    <row r="25" spans="1:24" x14ac:dyDescent="0.25">
      <c r="I25" s="1"/>
      <c r="J25" s="1"/>
      <c r="K25" s="1"/>
      <c r="M25">
        <v>21</v>
      </c>
      <c r="N25" s="12">
        <v>668</v>
      </c>
      <c r="O25" s="12">
        <v>331</v>
      </c>
      <c r="P25" s="12">
        <v>337</v>
      </c>
      <c r="R25" s="16">
        <f>O$17+O$27+O$37+O$47</f>
        <v>1478</v>
      </c>
      <c r="S25" s="16">
        <f xml:space="preserve"> O$27+ O$37+O$47+O$57</f>
        <v>870</v>
      </c>
      <c r="T25">
        <v>4</v>
      </c>
      <c r="U25">
        <v>6</v>
      </c>
      <c r="V25">
        <f t="shared" si="5"/>
        <v>11132</v>
      </c>
      <c r="W25" s="19">
        <f t="shared" si="6"/>
        <v>11.481023102310232</v>
      </c>
      <c r="X25" s="20">
        <f t="shared" si="7"/>
        <v>1.4810231023102318</v>
      </c>
    </row>
    <row r="26" spans="1:24" x14ac:dyDescent="0.25">
      <c r="H26" s="7" t="s">
        <v>30</v>
      </c>
      <c r="I26" s="1">
        <f>I18-I24</f>
        <v>2399.311856451804</v>
      </c>
      <c r="J26" s="1">
        <f>J18-J24</f>
        <v>2498.4910045501383</v>
      </c>
      <c r="K26" s="1">
        <f>K18-K24</f>
        <v>2304.021233003331</v>
      </c>
      <c r="M26">
        <v>22</v>
      </c>
      <c r="N26" s="12">
        <v>685</v>
      </c>
      <c r="O26" s="12">
        <v>325</v>
      </c>
      <c r="P26" s="12">
        <v>360</v>
      </c>
      <c r="R26" s="16">
        <f>O$18+O$28+O$38+O$48</f>
        <v>1308</v>
      </c>
      <c r="S26" s="16">
        <f xml:space="preserve"> O$28+O$38+O$48+O$58</f>
        <v>793</v>
      </c>
      <c r="T26">
        <v>5</v>
      </c>
      <c r="U26">
        <v>5</v>
      </c>
      <c r="V26">
        <f t="shared" si="5"/>
        <v>10505</v>
      </c>
      <c r="W26" s="19">
        <f t="shared" si="6"/>
        <v>10.834364686468646</v>
      </c>
      <c r="X26" s="20">
        <f t="shared" si="7"/>
        <v>0.83436468646864625</v>
      </c>
    </row>
    <row r="27" spans="1:24" x14ac:dyDescent="0.25">
      <c r="I27" s="1"/>
      <c r="J27" s="1"/>
      <c r="K27" s="1"/>
      <c r="M27">
        <v>23</v>
      </c>
      <c r="N27" s="12">
        <v>664</v>
      </c>
      <c r="O27" s="12">
        <v>324</v>
      </c>
      <c r="P27" s="12">
        <v>340</v>
      </c>
      <c r="R27" s="16">
        <f>O$19+O$29+O$39+O$49</f>
        <v>1292</v>
      </c>
      <c r="S27" s="16">
        <f xml:space="preserve"> O$29+O$39+O$49+O$59</f>
        <v>796</v>
      </c>
      <c r="T27">
        <v>6</v>
      </c>
      <c r="U27">
        <v>4</v>
      </c>
      <c r="V27">
        <f t="shared" si="5"/>
        <v>10936</v>
      </c>
      <c r="W27" s="19">
        <f t="shared" si="6"/>
        <v>11.278877887788779</v>
      </c>
      <c r="X27" s="20">
        <f t="shared" si="7"/>
        <v>1.278877887788779</v>
      </c>
    </row>
    <row r="28" spans="1:24" x14ac:dyDescent="0.25">
      <c r="H28" s="7" t="s">
        <v>31</v>
      </c>
      <c r="I28" s="1">
        <f>100-I22</f>
        <v>96.295142117975388</v>
      </c>
      <c r="J28" s="1">
        <f>100-J22</f>
        <v>95.414873506817358</v>
      </c>
      <c r="K28" s="1">
        <f>100-K22</f>
        <v>97.080947668528069</v>
      </c>
      <c r="M28">
        <v>24</v>
      </c>
      <c r="N28" s="12">
        <v>635</v>
      </c>
      <c r="O28" s="12">
        <v>300</v>
      </c>
      <c r="P28" s="12">
        <v>335</v>
      </c>
      <c r="R28" s="16">
        <f>O$20+O$30+O$40+O$50</f>
        <v>1152</v>
      </c>
      <c r="S28" s="16">
        <f xml:space="preserve"> O$30+O$40+O$50+O$60</f>
        <v>723</v>
      </c>
      <c r="T28">
        <v>7</v>
      </c>
      <c r="U28">
        <v>3</v>
      </c>
      <c r="V28">
        <f t="shared" si="5"/>
        <v>10233</v>
      </c>
      <c r="W28" s="19">
        <f t="shared" si="6"/>
        <v>10.553836633663366</v>
      </c>
      <c r="X28" s="20">
        <f t="shared" si="7"/>
        <v>0.55383663366336577</v>
      </c>
    </row>
    <row r="29" spans="1:24" x14ac:dyDescent="0.25">
      <c r="I29" s="1"/>
      <c r="J29" s="1"/>
      <c r="K29" s="1"/>
      <c r="M29">
        <v>25</v>
      </c>
      <c r="N29" s="12">
        <v>678</v>
      </c>
      <c r="O29" s="12">
        <v>316</v>
      </c>
      <c r="P29" s="12">
        <v>362</v>
      </c>
      <c r="R29" s="16">
        <f>O$21+O$31+O$41+O$51</f>
        <v>1160</v>
      </c>
      <c r="S29" s="16">
        <f xml:space="preserve"> O$31+O$41+O$51+O$61</f>
        <v>733</v>
      </c>
      <c r="T29">
        <v>8</v>
      </c>
      <c r="U29">
        <v>2</v>
      </c>
      <c r="V29">
        <f t="shared" si="5"/>
        <v>10746</v>
      </c>
      <c r="W29" s="19">
        <f t="shared" si="6"/>
        <v>11.082920792079207</v>
      </c>
      <c r="X29" s="20">
        <f t="shared" si="7"/>
        <v>1.0829207920792072</v>
      </c>
    </row>
    <row r="30" spans="1:24" x14ac:dyDescent="0.25">
      <c r="C30" t="s">
        <v>32</v>
      </c>
      <c r="H30" s="9" t="s">
        <v>33</v>
      </c>
      <c r="I30" s="10">
        <f>I26/I28</f>
        <v>24.916229455399755</v>
      </c>
      <c r="J30" s="10">
        <f>J26/J28</f>
        <v>26.185550666496688</v>
      </c>
      <c r="K30" s="10">
        <f>K26/K28</f>
        <v>23.732990749844667</v>
      </c>
      <c r="M30">
        <v>26</v>
      </c>
      <c r="N30" s="12">
        <v>621</v>
      </c>
      <c r="O30" s="12">
        <v>295</v>
      </c>
      <c r="P30" s="12">
        <v>326</v>
      </c>
      <c r="R30" s="16">
        <f>O$22+O$32+O$42+O$52</f>
        <v>1097</v>
      </c>
      <c r="S30" s="16">
        <f xml:space="preserve"> O$32+O$42+O$52+O$62</f>
        <v>716</v>
      </c>
      <c r="T30">
        <v>9</v>
      </c>
      <c r="U30">
        <v>1</v>
      </c>
      <c r="V30">
        <f t="shared" si="5"/>
        <v>10589</v>
      </c>
      <c r="W30" s="19">
        <f t="shared" si="6"/>
        <v>10.920998349834983</v>
      </c>
      <c r="X30" s="20">
        <f t="shared" si="7"/>
        <v>0.92099834983498319</v>
      </c>
    </row>
    <row r="31" spans="1:24" x14ac:dyDescent="0.25">
      <c r="M31">
        <v>27</v>
      </c>
      <c r="N31" s="12">
        <v>622</v>
      </c>
      <c r="O31" s="12">
        <v>282</v>
      </c>
      <c r="P31" s="12">
        <v>340</v>
      </c>
      <c r="R31" s="16">
        <f>O$23+O$33+O$43+O$53</f>
        <v>1137</v>
      </c>
      <c r="S31" s="16">
        <f xml:space="preserve"> O$33+O$43+O$53+O$63</f>
        <v>788</v>
      </c>
      <c r="T31">
        <v>10</v>
      </c>
      <c r="U31">
        <v>0</v>
      </c>
      <c r="V31">
        <f t="shared" si="5"/>
        <v>11370</v>
      </c>
      <c r="W31" s="19">
        <f t="shared" si="6"/>
        <v>11.72648514851485</v>
      </c>
      <c r="X31" s="20">
        <f t="shared" si="7"/>
        <v>1.7264851485148505</v>
      </c>
    </row>
    <row r="32" spans="1:24" x14ac:dyDescent="0.25">
      <c r="M32">
        <v>28</v>
      </c>
      <c r="N32" s="12">
        <v>586</v>
      </c>
      <c r="O32" s="12">
        <v>272</v>
      </c>
      <c r="P32" s="12">
        <v>314</v>
      </c>
      <c r="R32" s="16"/>
      <c r="S32" s="16"/>
      <c r="V32">
        <f>SUM(V22:V31)</f>
        <v>96960</v>
      </c>
      <c r="W32">
        <f>SUM(W22:W31)</f>
        <v>100</v>
      </c>
      <c r="X32" s="20">
        <f>SUM(X22:X31)</f>
        <v>15.757013201320131</v>
      </c>
    </row>
    <row r="33" spans="13:24" x14ac:dyDescent="0.25">
      <c r="M33">
        <v>29</v>
      </c>
      <c r="N33" s="12">
        <v>650</v>
      </c>
      <c r="O33" s="12">
        <v>326</v>
      </c>
      <c r="P33" s="12">
        <v>324</v>
      </c>
      <c r="R33" s="16"/>
      <c r="S33" s="16"/>
      <c r="X33" s="20">
        <f>X$32/2</f>
        <v>7.8785066006600655</v>
      </c>
    </row>
    <row r="34" spans="13:24" x14ac:dyDescent="0.25">
      <c r="M34">
        <v>30</v>
      </c>
      <c r="N34" s="12">
        <v>599</v>
      </c>
      <c r="O34" s="12">
        <v>280</v>
      </c>
      <c r="P34" s="12">
        <v>319</v>
      </c>
      <c r="R34" s="16"/>
      <c r="S34" s="16"/>
    </row>
    <row r="35" spans="13:24" x14ac:dyDescent="0.25">
      <c r="M35">
        <v>31</v>
      </c>
      <c r="N35" s="12">
        <v>564</v>
      </c>
      <c r="O35" s="12">
        <v>285</v>
      </c>
      <c r="P35" s="12">
        <v>279</v>
      </c>
      <c r="Q35" s="3" t="s">
        <v>162</v>
      </c>
      <c r="R35" s="15">
        <f>X50</f>
        <v>7.3397789780470095</v>
      </c>
      <c r="S35" s="16"/>
    </row>
    <row r="36" spans="13:24" x14ac:dyDescent="0.25">
      <c r="M36">
        <v>32</v>
      </c>
      <c r="N36" s="12">
        <v>536</v>
      </c>
      <c r="O36" s="12">
        <v>246</v>
      </c>
      <c r="P36" s="12">
        <v>290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564</v>
      </c>
      <c r="O37" s="12">
        <v>266</v>
      </c>
      <c r="P37" s="12">
        <v>298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570</v>
      </c>
      <c r="O38" s="12">
        <v>260</v>
      </c>
      <c r="P38" s="12">
        <v>310</v>
      </c>
      <c r="R38" s="16"/>
      <c r="S38" s="16"/>
    </row>
    <row r="39" spans="13:24" x14ac:dyDescent="0.25">
      <c r="M39">
        <v>35</v>
      </c>
      <c r="N39" s="12">
        <v>529</v>
      </c>
      <c r="O39" s="12">
        <v>269</v>
      </c>
      <c r="P39" s="12">
        <v>260</v>
      </c>
      <c r="R39" s="16">
        <f>P$24+P$34+P$44+P$54</f>
        <v>1028</v>
      </c>
      <c r="S39" s="16">
        <f xml:space="preserve"> P$34+P$44+P$54+P$64</f>
        <v>755</v>
      </c>
      <c r="T39">
        <v>1</v>
      </c>
      <c r="U39">
        <v>9</v>
      </c>
      <c r="V39">
        <f>R39*T39+S39*U39</f>
        <v>7823</v>
      </c>
      <c r="W39" s="19">
        <f>(V39/V$49)*100</f>
        <v>7.7815244745506451</v>
      </c>
      <c r="X39" s="20">
        <f>ABS(W39-10)</f>
        <v>2.2184755254493549</v>
      </c>
    </row>
    <row r="40" spans="13:24" x14ac:dyDescent="0.25">
      <c r="M40">
        <v>36</v>
      </c>
      <c r="N40" s="12">
        <v>494</v>
      </c>
      <c r="O40" s="12">
        <v>222</v>
      </c>
      <c r="P40" s="12">
        <v>272</v>
      </c>
      <c r="R40" s="16">
        <f>P$25+P$35+P$45+P$55</f>
        <v>925</v>
      </c>
      <c r="S40" s="16">
        <f xml:space="preserve"> P$35+P$45+P$55+P$65</f>
        <v>679</v>
      </c>
      <c r="T40">
        <v>2</v>
      </c>
      <c r="U40">
        <v>8</v>
      </c>
      <c r="V40">
        <f t="shared" ref="V40:V48" si="8">R40*T40+S40*U40</f>
        <v>7282</v>
      </c>
      <c r="W40" s="19">
        <f t="shared" ref="W40:W48" si="9">(V40/V$49)*100</f>
        <v>7.2433927168193524</v>
      </c>
      <c r="X40" s="20">
        <f t="shared" ref="X40:X48" si="10">ABS(W40-10)</f>
        <v>2.7566072831806476</v>
      </c>
    </row>
    <row r="41" spans="13:24" x14ac:dyDescent="0.25">
      <c r="M41">
        <v>37</v>
      </c>
      <c r="N41" s="12">
        <v>504</v>
      </c>
      <c r="O41" s="12">
        <v>245</v>
      </c>
      <c r="P41" s="12">
        <v>259</v>
      </c>
      <c r="R41" s="16">
        <f>P$26+P$36+P$46+P$56</f>
        <v>958</v>
      </c>
      <c r="S41" s="16">
        <f xml:space="preserve"> P$36+P$46+P$56+P$66</f>
        <v>686</v>
      </c>
      <c r="T41">
        <v>3</v>
      </c>
      <c r="U41">
        <v>7</v>
      </c>
      <c r="V41">
        <f t="shared" si="8"/>
        <v>7676</v>
      </c>
      <c r="W41" s="19">
        <f t="shared" si="9"/>
        <v>7.635303830582993</v>
      </c>
      <c r="X41" s="20">
        <f t="shared" si="10"/>
        <v>2.364696169417007</v>
      </c>
    </row>
    <row r="42" spans="13:24" x14ac:dyDescent="0.25">
      <c r="M42">
        <v>38</v>
      </c>
      <c r="N42" s="12">
        <v>486</v>
      </c>
      <c r="O42" s="12">
        <v>258</v>
      </c>
      <c r="P42" s="12">
        <v>228</v>
      </c>
      <c r="R42" s="16">
        <f>P$17+P$27+P$37+P$47</f>
        <v>1386</v>
      </c>
      <c r="S42" s="16">
        <f xml:space="preserve"> P$27+ P$37+P$47+P$57</f>
        <v>931</v>
      </c>
      <c r="T42">
        <v>4</v>
      </c>
      <c r="U42">
        <v>6</v>
      </c>
      <c r="V42">
        <f t="shared" si="8"/>
        <v>11130</v>
      </c>
      <c r="W42" s="19">
        <f t="shared" si="9"/>
        <v>11.070991614693684</v>
      </c>
      <c r="X42" s="20">
        <f t="shared" si="10"/>
        <v>1.0709916146936838</v>
      </c>
    </row>
    <row r="43" spans="13:24" x14ac:dyDescent="0.25">
      <c r="M43">
        <v>39</v>
      </c>
      <c r="N43" s="12">
        <v>497</v>
      </c>
      <c r="O43" s="12">
        <v>253</v>
      </c>
      <c r="P43" s="12">
        <v>244</v>
      </c>
      <c r="R43" s="16">
        <f>P$18+P$28+P$38+P$48</f>
        <v>1337</v>
      </c>
      <c r="S43" s="16">
        <f xml:space="preserve"> P$28+P$38+P$48+P$58</f>
        <v>890</v>
      </c>
      <c r="T43">
        <v>5</v>
      </c>
      <c r="U43">
        <v>5</v>
      </c>
      <c r="V43">
        <f t="shared" si="8"/>
        <v>11135</v>
      </c>
      <c r="W43" s="19">
        <f t="shared" si="9"/>
        <v>11.0759651059851</v>
      </c>
      <c r="X43" s="20">
        <f t="shared" si="10"/>
        <v>1.0759651059850999</v>
      </c>
    </row>
    <row r="44" spans="13:24" x14ac:dyDescent="0.25">
      <c r="M44">
        <v>40</v>
      </c>
      <c r="N44" s="12">
        <v>435</v>
      </c>
      <c r="O44" s="12">
        <v>217</v>
      </c>
      <c r="P44" s="12">
        <v>218</v>
      </c>
      <c r="R44" s="16">
        <f>P$19+P$29+P$39+P$49</f>
        <v>1365</v>
      </c>
      <c r="S44" s="16">
        <f xml:space="preserve"> P$29+P$39+P$49+P$59</f>
        <v>890</v>
      </c>
      <c r="T44">
        <v>6</v>
      </c>
      <c r="U44">
        <v>4</v>
      </c>
      <c r="V44">
        <f t="shared" si="8"/>
        <v>11750</v>
      </c>
      <c r="W44" s="19">
        <f t="shared" si="9"/>
        <v>11.68770453482936</v>
      </c>
      <c r="X44" s="20">
        <f t="shared" si="10"/>
        <v>1.6877045348293596</v>
      </c>
    </row>
    <row r="45" spans="13:24" x14ac:dyDescent="0.25">
      <c r="M45">
        <v>41</v>
      </c>
      <c r="N45" s="12">
        <v>412</v>
      </c>
      <c r="O45" s="12">
        <v>216</v>
      </c>
      <c r="P45" s="12">
        <v>196</v>
      </c>
      <c r="R45" s="16">
        <f>P$20+P$30+P$40+P$50</f>
        <v>1250</v>
      </c>
      <c r="S45" s="16">
        <f xml:space="preserve"> P$30+P$40+P$50+P$60</f>
        <v>794</v>
      </c>
      <c r="T45">
        <v>7</v>
      </c>
      <c r="U45">
        <v>3</v>
      </c>
      <c r="V45">
        <f t="shared" si="8"/>
        <v>11132</v>
      </c>
      <c r="W45" s="19">
        <f t="shared" si="9"/>
        <v>11.072981011210249</v>
      </c>
      <c r="X45" s="20">
        <f t="shared" si="10"/>
        <v>1.0729810112102491</v>
      </c>
    </row>
    <row r="46" spans="13:24" x14ac:dyDescent="0.25">
      <c r="M46">
        <v>42</v>
      </c>
      <c r="N46" s="12">
        <v>378</v>
      </c>
      <c r="O46" s="12">
        <v>184</v>
      </c>
      <c r="P46" s="12">
        <v>194</v>
      </c>
      <c r="R46" s="16">
        <f>P$21+P$31+P$41+P$51</f>
        <v>1179</v>
      </c>
      <c r="S46" s="16">
        <f xml:space="preserve"> P$31+P$41+P$51+P$61</f>
        <v>816</v>
      </c>
      <c r="T46">
        <v>8</v>
      </c>
      <c r="U46">
        <v>2</v>
      </c>
      <c r="V46">
        <f t="shared" si="8"/>
        <v>11064</v>
      </c>
      <c r="W46" s="19">
        <f t="shared" si="9"/>
        <v>11.005341529646982</v>
      </c>
      <c r="X46" s="20">
        <f t="shared" si="10"/>
        <v>1.0053415296469819</v>
      </c>
    </row>
    <row r="47" spans="13:24" x14ac:dyDescent="0.25">
      <c r="M47">
        <v>43</v>
      </c>
      <c r="N47" s="12">
        <v>326</v>
      </c>
      <c r="O47" s="12">
        <v>162</v>
      </c>
      <c r="P47" s="12">
        <v>164</v>
      </c>
      <c r="R47" s="16">
        <f>P$22+P$32+P$42+P$52</f>
        <v>1080</v>
      </c>
      <c r="S47" s="16">
        <f xml:space="preserve"> P$32+P$42+P$52+P$62</f>
        <v>721</v>
      </c>
      <c r="T47">
        <v>9</v>
      </c>
      <c r="U47">
        <v>1</v>
      </c>
      <c r="V47">
        <f t="shared" si="8"/>
        <v>10441</v>
      </c>
      <c r="W47" s="19">
        <f t="shared" si="9"/>
        <v>10.385644514736454</v>
      </c>
      <c r="X47" s="20">
        <f t="shared" si="10"/>
        <v>0.38564451473645356</v>
      </c>
    </row>
    <row r="48" spans="13:24" x14ac:dyDescent="0.25">
      <c r="M48">
        <v>44</v>
      </c>
      <c r="N48" s="12">
        <v>236</v>
      </c>
      <c r="O48" s="12">
        <v>119</v>
      </c>
      <c r="P48" s="12">
        <v>117</v>
      </c>
      <c r="R48" s="16">
        <f>P$23+P$33+P$43+P$53</f>
        <v>1110</v>
      </c>
      <c r="S48" s="16">
        <f xml:space="preserve"> P$33+P$43+P$53+P$63</f>
        <v>793</v>
      </c>
      <c r="T48">
        <v>10</v>
      </c>
      <c r="U48">
        <v>0</v>
      </c>
      <c r="V48">
        <f t="shared" si="8"/>
        <v>11100</v>
      </c>
      <c r="W48" s="19">
        <f t="shared" si="9"/>
        <v>11.041150666945182</v>
      </c>
      <c r="X48" s="20">
        <f t="shared" si="10"/>
        <v>1.0411506669451818</v>
      </c>
    </row>
    <row r="49" spans="13:24" x14ac:dyDescent="0.25">
      <c r="M49">
        <v>45</v>
      </c>
      <c r="N49" s="12">
        <v>266</v>
      </c>
      <c r="O49" s="12">
        <v>123</v>
      </c>
      <c r="P49" s="12">
        <v>143</v>
      </c>
      <c r="R49" s="16"/>
      <c r="S49" s="16"/>
      <c r="V49">
        <f>SUM(V39:V48)</f>
        <v>100533</v>
      </c>
      <c r="W49">
        <f>SUM(W39:W48)</f>
        <v>100</v>
      </c>
      <c r="X49" s="20">
        <f>SUM(X39:X48)</f>
        <v>14.679557956094019</v>
      </c>
    </row>
    <row r="50" spans="13:24" x14ac:dyDescent="0.25">
      <c r="M50">
        <v>46</v>
      </c>
      <c r="N50" s="12">
        <v>197</v>
      </c>
      <c r="O50" s="12">
        <v>98</v>
      </c>
      <c r="P50" s="12">
        <v>99</v>
      </c>
      <c r="R50" s="16"/>
      <c r="S50" s="16"/>
      <c r="X50" s="20">
        <f>X$49/2</f>
        <v>7.3397789780470095</v>
      </c>
    </row>
    <row r="51" spans="13:24" x14ac:dyDescent="0.25">
      <c r="M51">
        <v>47</v>
      </c>
      <c r="N51" s="12">
        <v>225</v>
      </c>
      <c r="O51" s="12">
        <v>115</v>
      </c>
      <c r="P51" s="12">
        <v>110</v>
      </c>
      <c r="R51" s="16"/>
      <c r="S51" s="16"/>
    </row>
    <row r="52" spans="13:24" x14ac:dyDescent="0.25">
      <c r="M52">
        <v>48</v>
      </c>
      <c r="N52" s="12">
        <v>196</v>
      </c>
      <c r="O52" s="12">
        <v>94</v>
      </c>
      <c r="P52" s="12">
        <v>102</v>
      </c>
      <c r="R52" s="16"/>
      <c r="S52" s="16"/>
    </row>
    <row r="53" spans="13:24" x14ac:dyDescent="0.25">
      <c r="M53">
        <v>49</v>
      </c>
      <c r="N53" s="12">
        <v>197</v>
      </c>
      <c r="O53" s="12">
        <v>87</v>
      </c>
      <c r="P53" s="12">
        <v>110</v>
      </c>
      <c r="R53" s="16"/>
      <c r="S53" s="16"/>
    </row>
    <row r="54" spans="13:24" x14ac:dyDescent="0.25">
      <c r="M54">
        <v>50</v>
      </c>
      <c r="N54" s="12">
        <v>224</v>
      </c>
      <c r="O54" s="12">
        <v>106</v>
      </c>
      <c r="P54" s="12">
        <v>118</v>
      </c>
      <c r="R54" s="16"/>
      <c r="S54" s="16"/>
    </row>
    <row r="55" spans="13:24" x14ac:dyDescent="0.25">
      <c r="M55">
        <v>51</v>
      </c>
      <c r="N55" s="12">
        <v>209</v>
      </c>
      <c r="O55" s="12">
        <v>96</v>
      </c>
      <c r="P55" s="12">
        <v>113</v>
      </c>
      <c r="R55" s="16"/>
      <c r="S55" s="16"/>
    </row>
    <row r="56" spans="13:24" x14ac:dyDescent="0.25">
      <c r="M56">
        <v>52</v>
      </c>
      <c r="N56" s="12">
        <v>209</v>
      </c>
      <c r="O56" s="12">
        <v>95</v>
      </c>
      <c r="P56" s="12">
        <v>114</v>
      </c>
      <c r="R56" s="16"/>
      <c r="S56" s="16"/>
    </row>
    <row r="57" spans="13:24" x14ac:dyDescent="0.25">
      <c r="M57">
        <v>53</v>
      </c>
      <c r="N57" s="12">
        <v>247</v>
      </c>
      <c r="O57" s="12">
        <v>118</v>
      </c>
      <c r="P57" s="12">
        <v>129</v>
      </c>
      <c r="R57" s="16"/>
      <c r="S57" s="16"/>
    </row>
    <row r="58" spans="13:24" x14ac:dyDescent="0.25">
      <c r="M58">
        <v>54</v>
      </c>
      <c r="N58" s="12">
        <v>242</v>
      </c>
      <c r="O58" s="12">
        <v>114</v>
      </c>
      <c r="P58" s="12">
        <v>128</v>
      </c>
      <c r="R58" s="16"/>
      <c r="S58" s="16"/>
    </row>
    <row r="59" spans="13:24" x14ac:dyDescent="0.25">
      <c r="M59">
        <v>55</v>
      </c>
      <c r="N59" s="12">
        <v>213</v>
      </c>
      <c r="O59" s="12">
        <v>88</v>
      </c>
      <c r="P59" s="12">
        <v>125</v>
      </c>
      <c r="R59" s="16"/>
      <c r="S59" s="16"/>
    </row>
    <row r="60" spans="13:24" x14ac:dyDescent="0.25">
      <c r="M60">
        <v>56</v>
      </c>
      <c r="N60" s="12">
        <v>205</v>
      </c>
      <c r="O60" s="12">
        <v>108</v>
      </c>
      <c r="P60" s="12">
        <v>97</v>
      </c>
      <c r="R60" s="16"/>
      <c r="S60" s="16"/>
    </row>
    <row r="61" spans="13:24" x14ac:dyDescent="0.25">
      <c r="M61">
        <v>57</v>
      </c>
      <c r="N61" s="12">
        <v>198</v>
      </c>
      <c r="O61" s="12">
        <v>91</v>
      </c>
      <c r="P61" s="12">
        <v>107</v>
      </c>
      <c r="R61" s="16"/>
      <c r="S61" s="16"/>
    </row>
    <row r="62" spans="13:24" x14ac:dyDescent="0.25">
      <c r="M62">
        <v>58</v>
      </c>
      <c r="N62" s="12">
        <v>169</v>
      </c>
      <c r="O62" s="12">
        <v>92</v>
      </c>
      <c r="P62" s="12">
        <v>77</v>
      </c>
      <c r="R62" s="16"/>
      <c r="S62" s="16"/>
    </row>
    <row r="63" spans="13:24" x14ac:dyDescent="0.25">
      <c r="M63">
        <v>59</v>
      </c>
      <c r="N63" s="12">
        <v>237</v>
      </c>
      <c r="O63" s="12">
        <v>122</v>
      </c>
      <c r="P63" s="12">
        <v>115</v>
      </c>
      <c r="R63" s="16"/>
      <c r="S63" s="16"/>
    </row>
    <row r="64" spans="13:24" x14ac:dyDescent="0.25">
      <c r="M64">
        <v>60</v>
      </c>
      <c r="N64" s="12">
        <v>178</v>
      </c>
      <c r="O64" s="12">
        <v>78</v>
      </c>
      <c r="P64" s="12">
        <v>100</v>
      </c>
      <c r="R64" s="16"/>
      <c r="S64" s="16"/>
    </row>
    <row r="65" spans="13:19" x14ac:dyDescent="0.25">
      <c r="M65">
        <v>61</v>
      </c>
      <c r="N65" s="12">
        <v>194</v>
      </c>
      <c r="O65" s="12">
        <v>103</v>
      </c>
      <c r="P65" s="12">
        <v>91</v>
      </c>
      <c r="R65" s="16"/>
      <c r="S65" s="16"/>
    </row>
    <row r="66" spans="13:19" x14ac:dyDescent="0.25">
      <c r="M66">
        <v>62</v>
      </c>
      <c r="N66" s="12">
        <v>182</v>
      </c>
      <c r="O66" s="12">
        <v>94</v>
      </c>
      <c r="P66" s="12">
        <v>88</v>
      </c>
      <c r="R66" s="16"/>
      <c r="S66" s="16"/>
    </row>
    <row r="67" spans="13:19" x14ac:dyDescent="0.25">
      <c r="M67">
        <v>63</v>
      </c>
      <c r="N67" s="12">
        <v>180</v>
      </c>
      <c r="O67" s="12">
        <v>99</v>
      </c>
      <c r="P67" s="12">
        <v>81</v>
      </c>
      <c r="R67" s="16"/>
      <c r="S67" s="16"/>
    </row>
    <row r="68" spans="13:19" x14ac:dyDescent="0.25">
      <c r="M68">
        <v>64</v>
      </c>
      <c r="N68" s="12">
        <v>144</v>
      </c>
      <c r="O68" s="12">
        <v>57</v>
      </c>
      <c r="P68" s="12">
        <v>87</v>
      </c>
      <c r="R68" s="16"/>
      <c r="S68" s="16"/>
    </row>
    <row r="69" spans="13:19" x14ac:dyDescent="0.25">
      <c r="M69">
        <v>65</v>
      </c>
      <c r="N69" s="12">
        <v>141</v>
      </c>
      <c r="O69" s="12">
        <v>62</v>
      </c>
      <c r="P69" s="12">
        <v>79</v>
      </c>
      <c r="R69" s="16"/>
      <c r="S69" s="16"/>
    </row>
    <row r="70" spans="13:19" x14ac:dyDescent="0.25">
      <c r="M70">
        <v>66</v>
      </c>
      <c r="N70" s="12">
        <v>138</v>
      </c>
      <c r="O70" s="12">
        <v>75</v>
      </c>
      <c r="P70" s="12">
        <v>63</v>
      </c>
      <c r="R70" s="16"/>
      <c r="S70" s="16"/>
    </row>
    <row r="71" spans="13:19" x14ac:dyDescent="0.25">
      <c r="M71">
        <v>67</v>
      </c>
      <c r="N71" s="12">
        <v>185</v>
      </c>
      <c r="O71" s="12">
        <v>92</v>
      </c>
      <c r="P71" s="12">
        <v>93</v>
      </c>
      <c r="R71" s="16"/>
      <c r="S71" s="16"/>
    </row>
    <row r="72" spans="13:19" x14ac:dyDescent="0.25">
      <c r="M72">
        <v>68</v>
      </c>
      <c r="N72" s="12">
        <v>124</v>
      </c>
      <c r="O72" s="12">
        <v>64</v>
      </c>
      <c r="P72" s="12">
        <v>60</v>
      </c>
      <c r="R72" s="16"/>
      <c r="S72" s="16"/>
    </row>
    <row r="73" spans="13:19" x14ac:dyDescent="0.25">
      <c r="M73">
        <v>69</v>
      </c>
      <c r="N73" s="12">
        <v>154</v>
      </c>
      <c r="O73" s="12">
        <v>71</v>
      </c>
      <c r="P73" s="12">
        <v>83</v>
      </c>
      <c r="R73" s="16"/>
      <c r="S73" s="16"/>
    </row>
    <row r="74" spans="13:19" x14ac:dyDescent="0.25">
      <c r="M74" s="18">
        <v>70</v>
      </c>
      <c r="N74" s="12">
        <v>134</v>
      </c>
      <c r="O74" s="12">
        <v>59</v>
      </c>
      <c r="P74" s="12">
        <v>75</v>
      </c>
      <c r="R74" s="16"/>
      <c r="S74" s="16"/>
    </row>
    <row r="75" spans="13:19" x14ac:dyDescent="0.25">
      <c r="M75">
        <v>71</v>
      </c>
      <c r="N75" s="12">
        <v>79</v>
      </c>
      <c r="O75" s="12">
        <v>38</v>
      </c>
      <c r="P75" s="12">
        <v>41</v>
      </c>
      <c r="R75" s="16"/>
      <c r="S75" s="16"/>
    </row>
    <row r="76" spans="13:19" x14ac:dyDescent="0.25">
      <c r="M76">
        <v>72</v>
      </c>
      <c r="N76" s="12">
        <v>80</v>
      </c>
      <c r="O76" s="12">
        <v>34</v>
      </c>
      <c r="P76" s="12">
        <v>46</v>
      </c>
      <c r="R76" s="16"/>
      <c r="S76" s="16"/>
    </row>
    <row r="77" spans="13:19" x14ac:dyDescent="0.25">
      <c r="M77">
        <v>73</v>
      </c>
      <c r="N77" s="12">
        <v>85</v>
      </c>
      <c r="O77" s="12">
        <v>40</v>
      </c>
      <c r="P77" s="12">
        <v>45</v>
      </c>
      <c r="R77" s="16"/>
      <c r="S77" s="16"/>
    </row>
    <row r="78" spans="13:19" x14ac:dyDescent="0.25">
      <c r="M78">
        <v>74</v>
      </c>
      <c r="N78" s="12">
        <v>80</v>
      </c>
      <c r="O78" s="12">
        <v>39</v>
      </c>
      <c r="P78" s="12">
        <v>41</v>
      </c>
      <c r="R78" s="16"/>
      <c r="S78" s="16"/>
    </row>
    <row r="79" spans="13:19" x14ac:dyDescent="0.25">
      <c r="M79">
        <v>75</v>
      </c>
      <c r="N79" s="12">
        <v>60</v>
      </c>
      <c r="O79" s="12">
        <v>22</v>
      </c>
      <c r="P79" s="12">
        <v>38</v>
      </c>
      <c r="R79" s="16"/>
      <c r="S79" s="16"/>
    </row>
    <row r="80" spans="13:19" x14ac:dyDescent="0.25">
      <c r="M80">
        <v>76</v>
      </c>
      <c r="N80" s="12">
        <v>62</v>
      </c>
      <c r="O80" s="12">
        <v>28</v>
      </c>
      <c r="P80" s="12">
        <v>34</v>
      </c>
      <c r="R80" s="16"/>
      <c r="S80" s="16"/>
    </row>
    <row r="81" spans="13:19" x14ac:dyDescent="0.25">
      <c r="M81">
        <v>77</v>
      </c>
      <c r="N81" s="12">
        <v>77</v>
      </c>
      <c r="O81" s="12">
        <v>39</v>
      </c>
      <c r="P81" s="12">
        <v>38</v>
      </c>
      <c r="R81" s="16"/>
      <c r="S81" s="16"/>
    </row>
    <row r="82" spans="13:19" x14ac:dyDescent="0.25">
      <c r="M82">
        <v>78</v>
      </c>
      <c r="N82" s="12">
        <v>53</v>
      </c>
      <c r="O82" s="12">
        <v>27</v>
      </c>
      <c r="P82" s="12">
        <v>26</v>
      </c>
      <c r="R82" s="16"/>
      <c r="S82" s="16"/>
    </row>
    <row r="83" spans="13:19" x14ac:dyDescent="0.25">
      <c r="M83">
        <v>79</v>
      </c>
      <c r="N83" s="12">
        <v>74</v>
      </c>
      <c r="O83" s="12">
        <v>33</v>
      </c>
      <c r="P83" s="12">
        <v>41</v>
      </c>
      <c r="R83" s="16"/>
      <c r="S83" s="16"/>
    </row>
    <row r="84" spans="13:19" x14ac:dyDescent="0.25">
      <c r="M84">
        <v>80</v>
      </c>
      <c r="N84" s="12">
        <v>31</v>
      </c>
      <c r="O84" s="12">
        <v>18</v>
      </c>
      <c r="P84" s="12">
        <v>13</v>
      </c>
      <c r="R84" s="16"/>
      <c r="S84" s="16"/>
    </row>
    <row r="85" spans="13:19" x14ac:dyDescent="0.25">
      <c r="M85">
        <v>81</v>
      </c>
      <c r="N85" s="12">
        <v>21</v>
      </c>
      <c r="O85" s="12">
        <v>9</v>
      </c>
      <c r="P85" s="12">
        <v>12</v>
      </c>
      <c r="R85" s="16"/>
      <c r="S85" s="16"/>
    </row>
    <row r="86" spans="13:19" x14ac:dyDescent="0.25">
      <c r="M86">
        <v>82</v>
      </c>
      <c r="N86" s="12">
        <v>13</v>
      </c>
      <c r="O86" s="12">
        <v>9</v>
      </c>
      <c r="P86" s="12">
        <v>4</v>
      </c>
      <c r="R86" s="16"/>
      <c r="S86" s="16"/>
    </row>
    <row r="87" spans="13:19" x14ac:dyDescent="0.25">
      <c r="M87">
        <v>83</v>
      </c>
      <c r="N87" s="12">
        <v>11</v>
      </c>
      <c r="O87" s="12">
        <v>5</v>
      </c>
      <c r="P87" s="12">
        <v>6</v>
      </c>
      <c r="R87" s="16"/>
      <c r="S87" s="16"/>
    </row>
    <row r="88" spans="13:19" x14ac:dyDescent="0.25">
      <c r="M88">
        <v>84</v>
      </c>
      <c r="N88" s="12">
        <v>15</v>
      </c>
      <c r="O88" s="12">
        <v>5</v>
      </c>
      <c r="P88" s="12">
        <v>10</v>
      </c>
      <c r="R88" s="16"/>
      <c r="S88" s="16"/>
    </row>
    <row r="89" spans="13:19" x14ac:dyDescent="0.25">
      <c r="M89">
        <v>85</v>
      </c>
      <c r="N89" s="12">
        <v>13</v>
      </c>
      <c r="O89" s="12">
        <v>5</v>
      </c>
      <c r="P89" s="12">
        <v>8</v>
      </c>
      <c r="R89" s="16"/>
      <c r="S89" s="16"/>
    </row>
    <row r="90" spans="13:19" x14ac:dyDescent="0.25">
      <c r="M90">
        <v>86</v>
      </c>
      <c r="N90" s="12">
        <v>8</v>
      </c>
      <c r="O90" s="12">
        <v>5</v>
      </c>
      <c r="P90" s="12">
        <v>3</v>
      </c>
      <c r="R90" s="16"/>
      <c r="S90" s="16"/>
    </row>
    <row r="91" spans="13:19" x14ac:dyDescent="0.25">
      <c r="M91">
        <v>87</v>
      </c>
      <c r="N91" s="12">
        <v>11</v>
      </c>
      <c r="O91" s="12">
        <v>5</v>
      </c>
      <c r="P91" s="12">
        <v>6</v>
      </c>
      <c r="R91" s="16"/>
      <c r="S91" s="16"/>
    </row>
    <row r="92" spans="13:19" x14ac:dyDescent="0.25">
      <c r="M92">
        <v>88</v>
      </c>
      <c r="N92" s="12">
        <v>5</v>
      </c>
      <c r="O92" s="12">
        <v>3</v>
      </c>
      <c r="P92" s="12">
        <v>2</v>
      </c>
      <c r="R92" s="16"/>
      <c r="S92" s="16"/>
    </row>
    <row r="93" spans="13:19" x14ac:dyDescent="0.25">
      <c r="M93">
        <v>89</v>
      </c>
      <c r="N93" s="12">
        <v>6</v>
      </c>
      <c r="O93" s="12">
        <v>3</v>
      </c>
      <c r="P93" s="12">
        <v>3</v>
      </c>
      <c r="R93" s="16"/>
      <c r="S93" s="16"/>
    </row>
    <row r="94" spans="13:19" x14ac:dyDescent="0.25">
      <c r="M94">
        <v>90</v>
      </c>
      <c r="N94" s="12">
        <v>1</v>
      </c>
      <c r="O94" s="12">
        <v>0</v>
      </c>
      <c r="P94" s="12">
        <v>1</v>
      </c>
      <c r="R94" s="16"/>
      <c r="S94" s="16"/>
    </row>
    <row r="95" spans="13:19" x14ac:dyDescent="0.25">
      <c r="M95">
        <v>91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>
        <v>92</v>
      </c>
      <c r="N96" s="12">
        <v>1</v>
      </c>
      <c r="O96" s="12">
        <v>1</v>
      </c>
      <c r="P96" s="12">
        <v>0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2</v>
      </c>
      <c r="O98" s="12">
        <v>0</v>
      </c>
      <c r="P98" s="12">
        <v>2</v>
      </c>
      <c r="R98" s="16"/>
      <c r="S98" s="16"/>
    </row>
    <row r="99" spans="13:19" x14ac:dyDescent="0.25">
      <c r="M99">
        <v>95</v>
      </c>
      <c r="N99" s="12">
        <v>1</v>
      </c>
      <c r="O99" s="12">
        <v>0</v>
      </c>
      <c r="P99" s="12">
        <v>1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2</v>
      </c>
      <c r="O102" s="12">
        <v>1</v>
      </c>
      <c r="P102" s="12">
        <v>1</v>
      </c>
      <c r="R102" s="16"/>
      <c r="S102" s="16"/>
    </row>
    <row r="103" spans="13:19" x14ac:dyDescent="0.25">
      <c r="M103" t="s">
        <v>57</v>
      </c>
      <c r="N103">
        <v>255</v>
      </c>
      <c r="O103">
        <v>157</v>
      </c>
      <c r="P103">
        <v>98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workbookViewId="0">
      <selection activeCell="A36" sqref="A36"/>
    </sheetView>
  </sheetViews>
  <sheetFormatPr defaultRowHeight="13.2" x14ac:dyDescent="0.25"/>
  <sheetData>
    <row r="1" spans="1:24" x14ac:dyDescent="0.25">
      <c r="A1" t="s">
        <v>319</v>
      </c>
      <c r="I1" s="1"/>
      <c r="J1" s="1"/>
      <c r="K1" s="1"/>
      <c r="M1" t="s">
        <v>322</v>
      </c>
      <c r="N1" s="12"/>
      <c r="O1" s="12"/>
      <c r="P1" s="12"/>
      <c r="Q1" s="14" t="s">
        <v>1</v>
      </c>
      <c r="R1" s="15">
        <f>X16</f>
        <v>8.4933250115505246</v>
      </c>
      <c r="S1" s="21" t="s">
        <v>125</v>
      </c>
      <c r="T1" s="22"/>
      <c r="U1" s="22"/>
    </row>
    <row r="2" spans="1:24" x14ac:dyDescent="0.25">
      <c r="A2" t="s">
        <v>320</v>
      </c>
      <c r="B2" t="s">
        <v>1</v>
      </c>
      <c r="E2" t="s">
        <v>313</v>
      </c>
      <c r="I2" s="1"/>
      <c r="J2" s="1"/>
      <c r="K2" s="1"/>
      <c r="M2" t="s">
        <v>323</v>
      </c>
      <c r="N2" s="12" t="s">
        <v>325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259</v>
      </c>
      <c r="D3" t="s">
        <v>260</v>
      </c>
      <c r="E3" t="s">
        <v>1</v>
      </c>
      <c r="F3" t="s">
        <v>259</v>
      </c>
      <c r="G3" t="s">
        <v>260</v>
      </c>
      <c r="I3" s="1"/>
      <c r="J3" s="1"/>
      <c r="K3" s="1"/>
      <c r="N3" s="12" t="s">
        <v>1</v>
      </c>
      <c r="O3" s="12" t="s">
        <v>259</v>
      </c>
      <c r="P3" s="12" t="s">
        <v>260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325</v>
      </c>
      <c r="I4" s="1"/>
      <c r="J4" s="1"/>
      <c r="K4" s="1"/>
      <c r="M4" s="18" t="s">
        <v>36</v>
      </c>
      <c r="N4" s="12">
        <v>53319</v>
      </c>
      <c r="O4" s="12">
        <v>27299</v>
      </c>
      <c r="P4" s="12">
        <v>26020</v>
      </c>
      <c r="R4" s="16"/>
      <c r="S4" s="16"/>
    </row>
    <row r="5" spans="1:24" x14ac:dyDescent="0.25">
      <c r="A5" t="s">
        <v>36</v>
      </c>
      <c r="B5">
        <v>53319</v>
      </c>
      <c r="C5">
        <v>27299</v>
      </c>
      <c r="D5">
        <v>26020</v>
      </c>
      <c r="E5">
        <v>35636</v>
      </c>
      <c r="F5">
        <v>19001</v>
      </c>
      <c r="G5">
        <v>16635</v>
      </c>
      <c r="I5" s="1"/>
      <c r="J5" s="1"/>
      <c r="K5" s="1"/>
      <c r="M5">
        <v>0</v>
      </c>
      <c r="N5" s="12">
        <v>1627</v>
      </c>
      <c r="O5" s="12">
        <v>835</v>
      </c>
      <c r="P5" s="12">
        <v>792</v>
      </c>
      <c r="R5" s="16">
        <f>N$24+N$34+N$44+N$54</f>
        <v>2497</v>
      </c>
      <c r="S5" s="16">
        <f xml:space="preserve"> N$34+N$44+N$54+N$64</f>
        <v>1734</v>
      </c>
      <c r="T5">
        <v>1</v>
      </c>
      <c r="U5">
        <v>9</v>
      </c>
      <c r="V5">
        <f>R5*T5+S5*U5</f>
        <v>18103</v>
      </c>
      <c r="W5" s="19">
        <f>(V5/V$15)*100</f>
        <v>7.3368133515980265</v>
      </c>
      <c r="X5" s="20">
        <f>ABS(W5-10)</f>
        <v>2.6631866484019735</v>
      </c>
    </row>
    <row r="6" spans="1:24" x14ac:dyDescent="0.25">
      <c r="A6" t="s">
        <v>321</v>
      </c>
      <c r="B6">
        <v>8440</v>
      </c>
      <c r="C6">
        <v>4388</v>
      </c>
      <c r="D6">
        <v>4052</v>
      </c>
      <c r="E6">
        <v>8440</v>
      </c>
      <c r="F6">
        <v>4388</v>
      </c>
      <c r="G6">
        <v>4052</v>
      </c>
      <c r="I6" s="1"/>
      <c r="J6" s="1"/>
      <c r="K6" s="1"/>
      <c r="M6">
        <v>1</v>
      </c>
      <c r="N6" s="12">
        <v>1722</v>
      </c>
      <c r="O6" s="12">
        <v>898</v>
      </c>
      <c r="P6" s="12">
        <v>824</v>
      </c>
      <c r="R6" s="16">
        <f>N$25+N$35+N$45+N$55</f>
        <v>2440</v>
      </c>
      <c r="S6" s="16">
        <f xml:space="preserve"> N$35+N$45+N$55+N$65</f>
        <v>1630</v>
      </c>
      <c r="T6">
        <v>2</v>
      </c>
      <c r="U6">
        <v>8</v>
      </c>
      <c r="V6">
        <f t="shared" ref="V6:V14" si="0">R6*T6+S6*U6</f>
        <v>17920</v>
      </c>
      <c r="W6" s="19">
        <f t="shared" ref="W6:W14" si="1">(V6/V$15)*100</f>
        <v>7.2626468132705417</v>
      </c>
      <c r="X6" s="20">
        <f t="shared" ref="X6:X14" si="2">ABS(W6-10)</f>
        <v>2.7373531867294583</v>
      </c>
    </row>
    <row r="7" spans="1:24" x14ac:dyDescent="0.25">
      <c r="A7" t="s">
        <v>261</v>
      </c>
      <c r="B7">
        <v>8100</v>
      </c>
      <c r="C7">
        <v>4269</v>
      </c>
      <c r="D7">
        <v>3831</v>
      </c>
      <c r="E7">
        <v>8100</v>
      </c>
      <c r="F7">
        <v>4269</v>
      </c>
      <c r="G7">
        <v>3831</v>
      </c>
      <c r="H7" s="2"/>
      <c r="I7" s="1"/>
      <c r="J7" s="1"/>
      <c r="K7" s="1"/>
      <c r="M7">
        <v>2</v>
      </c>
      <c r="N7" s="12">
        <v>1712</v>
      </c>
      <c r="O7" s="12">
        <v>891</v>
      </c>
      <c r="P7" s="12">
        <v>821</v>
      </c>
      <c r="R7" s="16">
        <f>N$26+N$36+N$46+N$56</f>
        <v>2195</v>
      </c>
      <c r="S7" s="16">
        <f xml:space="preserve"> N$36+N$46+N$56+N$66</f>
        <v>1494</v>
      </c>
      <c r="T7">
        <v>3</v>
      </c>
      <c r="U7">
        <v>7</v>
      </c>
      <c r="V7">
        <f t="shared" si="0"/>
        <v>17043</v>
      </c>
      <c r="W7" s="19">
        <f t="shared" si="1"/>
        <v>6.9072148235809063</v>
      </c>
      <c r="X7" s="20">
        <f t="shared" si="2"/>
        <v>3.0927851764190937</v>
      </c>
    </row>
    <row r="8" spans="1:24" x14ac:dyDescent="0.25">
      <c r="A8" s="3" t="s">
        <v>104</v>
      </c>
      <c r="B8" s="3">
        <v>7711</v>
      </c>
      <c r="C8" s="3">
        <v>3955</v>
      </c>
      <c r="D8" s="3">
        <v>3756</v>
      </c>
      <c r="E8" s="4">
        <v>7711</v>
      </c>
      <c r="F8" s="4">
        <v>3955</v>
      </c>
      <c r="G8" s="4">
        <v>3756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1674</v>
      </c>
      <c r="O8" s="12">
        <v>858</v>
      </c>
      <c r="P8" s="12">
        <v>816</v>
      </c>
      <c r="R8" s="16">
        <f>N$17+N$27+N$37+N$47</f>
        <v>3571</v>
      </c>
      <c r="S8" s="16">
        <f xml:space="preserve"> N$27+ N$37+N$47+N$57</f>
        <v>2248</v>
      </c>
      <c r="T8">
        <v>4</v>
      </c>
      <c r="U8">
        <v>6</v>
      </c>
      <c r="V8">
        <f t="shared" si="0"/>
        <v>27772</v>
      </c>
      <c r="W8" s="19">
        <f t="shared" si="1"/>
        <v>11.255481434048519</v>
      </c>
      <c r="X8" s="20">
        <f t="shared" si="2"/>
        <v>1.2554814340485194</v>
      </c>
    </row>
    <row r="9" spans="1:24" x14ac:dyDescent="0.25">
      <c r="A9" s="3" t="s">
        <v>105</v>
      </c>
      <c r="B9" s="3">
        <v>6063</v>
      </c>
      <c r="C9" s="3">
        <v>3208</v>
      </c>
      <c r="D9" s="3">
        <v>2855</v>
      </c>
      <c r="E9" s="4">
        <v>5669</v>
      </c>
      <c r="F9" s="4">
        <v>3083</v>
      </c>
      <c r="G9" s="4">
        <v>2586</v>
      </c>
      <c r="H9" s="5"/>
      <c r="I9" s="6">
        <f t="shared" si="3"/>
        <v>93.50156688108197</v>
      </c>
      <c r="J9" s="6">
        <f t="shared" si="3"/>
        <v>96.103491271820445</v>
      </c>
      <c r="K9" s="6">
        <f t="shared" si="3"/>
        <v>90.577933450087571</v>
      </c>
      <c r="M9">
        <v>4</v>
      </c>
      <c r="N9" s="12">
        <v>1705</v>
      </c>
      <c r="O9" s="12">
        <v>906</v>
      </c>
      <c r="P9" s="12">
        <v>799</v>
      </c>
      <c r="R9" s="16">
        <f>N$18+N$28+N$38+N$48</f>
        <v>3295</v>
      </c>
      <c r="S9" s="16">
        <f xml:space="preserve"> N$28+N$38+N$48+N$58</f>
        <v>2034</v>
      </c>
      <c r="T9">
        <v>5</v>
      </c>
      <c r="U9">
        <v>5</v>
      </c>
      <c r="V9">
        <f t="shared" si="0"/>
        <v>26645</v>
      </c>
      <c r="W9" s="19">
        <f t="shared" si="1"/>
        <v>10.798729036807678</v>
      </c>
      <c r="X9" s="20">
        <f t="shared" si="2"/>
        <v>0.79872903680767848</v>
      </c>
    </row>
    <row r="10" spans="1:24" x14ac:dyDescent="0.25">
      <c r="A10" s="3" t="s">
        <v>106</v>
      </c>
      <c r="B10" s="3">
        <v>4452</v>
      </c>
      <c r="C10" s="3">
        <v>2238</v>
      </c>
      <c r="D10" s="3">
        <v>2214</v>
      </c>
      <c r="E10" s="4">
        <v>2926</v>
      </c>
      <c r="F10" s="4">
        <v>1625</v>
      </c>
      <c r="G10" s="4">
        <v>1301</v>
      </c>
      <c r="H10" s="5"/>
      <c r="I10" s="6">
        <f t="shared" si="3"/>
        <v>65.723270440251568</v>
      </c>
      <c r="J10" s="6">
        <f t="shared" si="3"/>
        <v>72.609472743520996</v>
      </c>
      <c r="K10" s="6">
        <f t="shared" si="3"/>
        <v>58.762420957542908</v>
      </c>
      <c r="M10">
        <v>5</v>
      </c>
      <c r="N10" s="12">
        <v>1637</v>
      </c>
      <c r="O10" s="12">
        <v>836</v>
      </c>
      <c r="P10" s="12">
        <v>801</v>
      </c>
      <c r="R10" s="16">
        <f>N$19+N$29+N$39+N$49</f>
        <v>3469</v>
      </c>
      <c r="S10" s="16">
        <f xml:space="preserve"> N$29+N$39+N$49+N$59</f>
        <v>2150</v>
      </c>
      <c r="T10">
        <v>6</v>
      </c>
      <c r="U10">
        <v>4</v>
      </c>
      <c r="V10">
        <f t="shared" si="0"/>
        <v>29414</v>
      </c>
      <c r="W10" s="19">
        <f t="shared" si="1"/>
        <v>11.920953870844849</v>
      </c>
      <c r="X10" s="20">
        <f t="shared" si="2"/>
        <v>1.9209538708448495</v>
      </c>
    </row>
    <row r="11" spans="1:24" x14ac:dyDescent="0.25">
      <c r="A11" s="3" t="s">
        <v>107</v>
      </c>
      <c r="B11" s="3">
        <v>3471</v>
      </c>
      <c r="C11" s="3">
        <v>1763</v>
      </c>
      <c r="D11" s="3">
        <v>1708</v>
      </c>
      <c r="E11" s="4">
        <v>1240</v>
      </c>
      <c r="F11" s="4">
        <v>734</v>
      </c>
      <c r="G11" s="4">
        <v>506</v>
      </c>
      <c r="H11" s="5"/>
      <c r="I11" s="6">
        <f t="shared" si="3"/>
        <v>35.724575050417748</v>
      </c>
      <c r="J11" s="6">
        <f t="shared" si="3"/>
        <v>41.633579126488939</v>
      </c>
      <c r="K11" s="6">
        <f t="shared" si="3"/>
        <v>29.625292740046838</v>
      </c>
      <c r="M11">
        <v>6</v>
      </c>
      <c r="N11" s="12">
        <v>1609</v>
      </c>
      <c r="O11" s="12">
        <v>845</v>
      </c>
      <c r="P11" s="12">
        <v>764</v>
      </c>
      <c r="R11" s="16">
        <f>N$20+N$30+N$40+N$50</f>
        <v>3149</v>
      </c>
      <c r="S11" s="16">
        <f xml:space="preserve"> N$30+N$40+N$50+N$60</f>
        <v>1971</v>
      </c>
      <c r="T11">
        <v>7</v>
      </c>
      <c r="U11">
        <v>3</v>
      </c>
      <c r="V11">
        <f t="shared" si="0"/>
        <v>27956</v>
      </c>
      <c r="W11" s="19">
        <f t="shared" si="1"/>
        <v>11.330053254006209</v>
      </c>
      <c r="X11" s="20">
        <f t="shared" si="2"/>
        <v>1.3300532540062093</v>
      </c>
    </row>
    <row r="12" spans="1:24" x14ac:dyDescent="0.25">
      <c r="A12" s="3" t="s">
        <v>108</v>
      </c>
      <c r="B12" s="3">
        <v>3171</v>
      </c>
      <c r="C12" s="3">
        <v>1566</v>
      </c>
      <c r="D12" s="3">
        <v>1605</v>
      </c>
      <c r="E12" s="4">
        <v>655</v>
      </c>
      <c r="F12" s="4">
        <v>407</v>
      </c>
      <c r="G12" s="4">
        <v>248</v>
      </c>
      <c r="H12" s="5"/>
      <c r="I12" s="6">
        <f t="shared" si="3"/>
        <v>20.6559444970041</v>
      </c>
      <c r="J12" s="6">
        <f t="shared" si="3"/>
        <v>25.989782886334613</v>
      </c>
      <c r="K12" s="6">
        <f t="shared" si="3"/>
        <v>15.451713395638631</v>
      </c>
      <c r="M12">
        <v>7</v>
      </c>
      <c r="N12" s="12">
        <v>1591</v>
      </c>
      <c r="O12" s="12">
        <v>888</v>
      </c>
      <c r="P12" s="12">
        <v>703</v>
      </c>
      <c r="R12" s="16">
        <f>N$21+N$31+N$41+N$51</f>
        <v>2968</v>
      </c>
      <c r="S12" s="16">
        <f xml:space="preserve"> N$31+N$41+N$51+N$61</f>
        <v>1871</v>
      </c>
      <c r="T12">
        <v>8</v>
      </c>
      <c r="U12">
        <v>2</v>
      </c>
      <c r="V12">
        <f t="shared" si="0"/>
        <v>27486</v>
      </c>
      <c r="W12" s="19">
        <f t="shared" si="1"/>
        <v>11.13957088780994</v>
      </c>
      <c r="X12" s="20">
        <f t="shared" si="2"/>
        <v>1.1395708878099402</v>
      </c>
    </row>
    <row r="13" spans="1:24" x14ac:dyDescent="0.25">
      <c r="A13" s="3" t="s">
        <v>109</v>
      </c>
      <c r="B13" s="3">
        <v>2858</v>
      </c>
      <c r="C13" s="3">
        <v>1432</v>
      </c>
      <c r="D13" s="3">
        <v>1426</v>
      </c>
      <c r="E13" s="4">
        <v>342</v>
      </c>
      <c r="F13" s="4">
        <v>225</v>
      </c>
      <c r="G13" s="4">
        <v>117</v>
      </c>
      <c r="H13" s="5"/>
      <c r="I13" s="6">
        <f t="shared" si="3"/>
        <v>11.966410076976906</v>
      </c>
      <c r="J13" s="6">
        <f t="shared" si="3"/>
        <v>15.712290502793296</v>
      </c>
      <c r="K13" s="6">
        <f t="shared" si="3"/>
        <v>8.2047685834502104</v>
      </c>
      <c r="M13">
        <v>8</v>
      </c>
      <c r="N13" s="12">
        <v>1619</v>
      </c>
      <c r="O13" s="12">
        <v>847</v>
      </c>
      <c r="P13" s="12">
        <v>772</v>
      </c>
      <c r="R13" s="16">
        <f>N$22+N$32+N$42+N$52</f>
        <v>2786</v>
      </c>
      <c r="S13" s="16">
        <f xml:space="preserve"> N$32+N$42+N$52+N$62</f>
        <v>1769</v>
      </c>
      <c r="T13">
        <v>9</v>
      </c>
      <c r="U13">
        <v>1</v>
      </c>
      <c r="V13">
        <f t="shared" si="0"/>
        <v>26843</v>
      </c>
      <c r="W13" s="19">
        <f t="shared" si="1"/>
        <v>10.878974799588233</v>
      </c>
      <c r="X13" s="20">
        <f t="shared" si="2"/>
        <v>0.87897479958823332</v>
      </c>
    </row>
    <row r="14" spans="1:24" x14ac:dyDescent="0.25">
      <c r="A14" s="3" t="s">
        <v>110</v>
      </c>
      <c r="B14" s="3">
        <v>2454</v>
      </c>
      <c r="C14" s="3">
        <v>1257</v>
      </c>
      <c r="D14" s="3">
        <v>1197</v>
      </c>
      <c r="E14" s="4">
        <v>183</v>
      </c>
      <c r="F14" s="4">
        <v>125</v>
      </c>
      <c r="G14" s="4">
        <v>58</v>
      </c>
      <c r="H14" s="5"/>
      <c r="I14" s="6">
        <f t="shared" si="3"/>
        <v>7.4572127139364301</v>
      </c>
      <c r="J14" s="6">
        <f t="shared" si="3"/>
        <v>9.9443118536197286</v>
      </c>
      <c r="K14" s="6">
        <f t="shared" si="3"/>
        <v>4.8454469507101088</v>
      </c>
      <c r="M14">
        <v>9</v>
      </c>
      <c r="N14" s="12">
        <v>1644</v>
      </c>
      <c r="O14" s="12">
        <v>853</v>
      </c>
      <c r="P14" s="12">
        <v>791</v>
      </c>
      <c r="R14" s="16">
        <f>N$23+N$33+N$43+N$53</f>
        <v>2756</v>
      </c>
      <c r="S14" s="16">
        <f xml:space="preserve"> N$33+N$43+N$53+N$63</f>
        <v>1776</v>
      </c>
      <c r="T14">
        <v>10</v>
      </c>
      <c r="U14">
        <v>0</v>
      </c>
      <c r="V14">
        <f t="shared" si="0"/>
        <v>27560</v>
      </c>
      <c r="W14" s="19">
        <f t="shared" si="1"/>
        <v>11.169561728445096</v>
      </c>
      <c r="X14" s="20">
        <f t="shared" si="2"/>
        <v>1.1695617284450961</v>
      </c>
    </row>
    <row r="15" spans="1:24" x14ac:dyDescent="0.25">
      <c r="A15" s="3" t="s">
        <v>111</v>
      </c>
      <c r="B15" s="3">
        <v>1764</v>
      </c>
      <c r="C15" s="3">
        <v>917</v>
      </c>
      <c r="D15" s="3">
        <v>847</v>
      </c>
      <c r="E15" s="4">
        <v>103</v>
      </c>
      <c r="F15" s="4">
        <v>66</v>
      </c>
      <c r="G15" s="4">
        <v>37</v>
      </c>
      <c r="H15" s="5"/>
      <c r="I15" s="6">
        <f t="shared" si="3"/>
        <v>5.8390022675736963</v>
      </c>
      <c r="J15" s="6">
        <f t="shared" si="3"/>
        <v>7.1973827699018544</v>
      </c>
      <c r="K15" s="6">
        <f t="shared" si="3"/>
        <v>4.3683589138134593</v>
      </c>
      <c r="M15">
        <v>10</v>
      </c>
      <c r="N15" s="12">
        <v>1695</v>
      </c>
      <c r="O15" s="12">
        <v>904</v>
      </c>
      <c r="P15" s="12">
        <v>791</v>
      </c>
      <c r="R15" s="16"/>
      <c r="S15" s="16"/>
      <c r="V15">
        <f>SUM(V5:V14)</f>
        <v>246742</v>
      </c>
      <c r="W15">
        <f>SUM(W5:W14)</f>
        <v>100</v>
      </c>
      <c r="X15" s="20">
        <f>SUM(X5:X14)</f>
        <v>16.986650023101049</v>
      </c>
    </row>
    <row r="16" spans="1:24" x14ac:dyDescent="0.25">
      <c r="A16" t="s">
        <v>112</v>
      </c>
      <c r="B16">
        <v>990</v>
      </c>
      <c r="C16">
        <v>495</v>
      </c>
      <c r="D16">
        <v>495</v>
      </c>
      <c r="E16">
        <v>48</v>
      </c>
      <c r="F16">
        <v>29</v>
      </c>
      <c r="G16">
        <v>19</v>
      </c>
      <c r="H16" s="7"/>
      <c r="I16" s="6">
        <f>SUM(I8:I14)*5</f>
        <v>1675.1448982983436</v>
      </c>
      <c r="J16" s="6">
        <f>SUM(J8:J14)*5</f>
        <v>1809.9646419228902</v>
      </c>
      <c r="K16" s="6">
        <f>SUM(K8:K14)*5</f>
        <v>1537.3378803873813</v>
      </c>
      <c r="M16">
        <v>11</v>
      </c>
      <c r="N16" s="12">
        <v>1539</v>
      </c>
      <c r="O16" s="12">
        <v>805</v>
      </c>
      <c r="P16" s="12">
        <v>734</v>
      </c>
      <c r="R16" s="16"/>
      <c r="S16" s="16"/>
      <c r="X16" s="20">
        <f>X$15/2</f>
        <v>8.4933250115505246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1528</v>
      </c>
      <c r="O17" s="12">
        <v>791</v>
      </c>
      <c r="P17" s="12">
        <v>737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3175.1448982983438</v>
      </c>
      <c r="J18" s="6">
        <f>J16+1500</f>
        <v>3309.9646419228902</v>
      </c>
      <c r="K18" s="6">
        <f>K16+1500</f>
        <v>3037.3378803873811</v>
      </c>
      <c r="M18">
        <v>13</v>
      </c>
      <c r="N18" s="12">
        <v>1431</v>
      </c>
      <c r="O18" s="12">
        <v>688</v>
      </c>
      <c r="P18" s="12">
        <v>743</v>
      </c>
      <c r="Q18" s="3" t="s">
        <v>161</v>
      </c>
      <c r="R18" s="15">
        <f>X33</f>
        <v>8.7847448727943878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1518</v>
      </c>
      <c r="O19" s="12">
        <v>767</v>
      </c>
      <c r="P19" s="12">
        <v>751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7.4572127139364301</v>
      </c>
      <c r="J20" s="6">
        <f t="shared" si="4"/>
        <v>9.9443118536197286</v>
      </c>
      <c r="K20" s="6">
        <f t="shared" si="4"/>
        <v>4.8454469507101088</v>
      </c>
      <c r="M20">
        <v>15</v>
      </c>
      <c r="N20" s="12">
        <v>1387</v>
      </c>
      <c r="O20" s="12">
        <v>713</v>
      </c>
      <c r="P20" s="12">
        <v>674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5.8390022675736963</v>
      </c>
      <c r="J21" s="6">
        <f t="shared" si="4"/>
        <v>7.1973827699018544</v>
      </c>
      <c r="K21" s="6">
        <f t="shared" si="4"/>
        <v>4.3683589138134593</v>
      </c>
      <c r="M21">
        <v>16</v>
      </c>
      <c r="N21" s="12">
        <v>1298</v>
      </c>
      <c r="O21" s="12">
        <v>684</v>
      </c>
      <c r="P21" s="12">
        <v>614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6.6481074907550628</v>
      </c>
      <c r="J22" s="8">
        <f>(J20+J21)/2</f>
        <v>8.570847311760792</v>
      </c>
      <c r="K22" s="8">
        <f>(K20+K21)/2</f>
        <v>4.606902932261784</v>
      </c>
      <c r="M22">
        <v>17</v>
      </c>
      <c r="N22" s="12">
        <v>1203</v>
      </c>
      <c r="O22" s="12">
        <v>654</v>
      </c>
      <c r="P22" s="12">
        <v>549</v>
      </c>
      <c r="R22" s="16">
        <f>O$24+O$34+O$44+O$54</f>
        <v>1289</v>
      </c>
      <c r="S22" s="16">
        <f xml:space="preserve"> O$34+O$44+O$54+O$64</f>
        <v>875</v>
      </c>
      <c r="T22">
        <v>1</v>
      </c>
      <c r="U22">
        <v>9</v>
      </c>
      <c r="V22">
        <f>R22*T22+S22*U22</f>
        <v>9164</v>
      </c>
      <c r="W22" s="19">
        <f>(V22/V$32)*100</f>
        <v>7.2902579115686299</v>
      </c>
      <c r="X22" s="20">
        <f>ABS(W22-10)</f>
        <v>2.7097420884313701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1186</v>
      </c>
      <c r="O23" s="12">
        <v>637</v>
      </c>
      <c r="P23" s="12">
        <v>549</v>
      </c>
      <c r="R23" s="16">
        <f>O$25+O$35+O$45+O$55</f>
        <v>1223</v>
      </c>
      <c r="S23" s="16">
        <f xml:space="preserve"> O$35+O$45+O$55+O$65</f>
        <v>819</v>
      </c>
      <c r="T23">
        <v>2</v>
      </c>
      <c r="U23">
        <v>8</v>
      </c>
      <c r="V23">
        <f t="shared" ref="V23:V31" si="5">R23*T23+S23*U23</f>
        <v>8998</v>
      </c>
      <c r="W23" s="19">
        <f t="shared" ref="W23:W31" si="6">(V23/V$32)*100</f>
        <v>7.1581995513197878</v>
      </c>
      <c r="X23" s="20">
        <f t="shared" ref="X23:X31" si="7">ABS(W23-10)</f>
        <v>2.8418004486802122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332.40537453775312</v>
      </c>
      <c r="J24" s="8">
        <f>J22*50</f>
        <v>428.54236558803962</v>
      </c>
      <c r="K24" s="8">
        <f>K22*50</f>
        <v>230.34514661308921</v>
      </c>
      <c r="M24">
        <v>19</v>
      </c>
      <c r="N24" s="12">
        <v>989</v>
      </c>
      <c r="O24" s="12">
        <v>520</v>
      </c>
      <c r="P24" s="12">
        <v>469</v>
      </c>
      <c r="R24" s="16">
        <f>O$26+O$36+O$46+O$56</f>
        <v>1083</v>
      </c>
      <c r="S24" s="16">
        <f xml:space="preserve"> O$36+O$46+O$56+O$66</f>
        <v>751</v>
      </c>
      <c r="T24">
        <v>3</v>
      </c>
      <c r="U24">
        <v>7</v>
      </c>
      <c r="V24">
        <f t="shared" si="5"/>
        <v>8506</v>
      </c>
      <c r="W24" s="19">
        <f t="shared" si="6"/>
        <v>6.7667976643171954</v>
      </c>
      <c r="X24" s="20">
        <f t="shared" si="7"/>
        <v>3.2332023356828046</v>
      </c>
    </row>
    <row r="25" spans="1:24" x14ac:dyDescent="0.25">
      <c r="I25" s="1"/>
      <c r="J25" s="1"/>
      <c r="K25" s="1"/>
      <c r="M25">
        <v>20</v>
      </c>
      <c r="N25" s="12">
        <v>1015</v>
      </c>
      <c r="O25" s="12">
        <v>498</v>
      </c>
      <c r="P25" s="12">
        <v>517</v>
      </c>
      <c r="R25" s="16">
        <f>O$17+O$27+O$37+O$47</f>
        <v>1800</v>
      </c>
      <c r="S25" s="16">
        <f xml:space="preserve"> O$27+ O$37+O$47+O$57</f>
        <v>1116</v>
      </c>
      <c r="T25">
        <v>4</v>
      </c>
      <c r="U25">
        <v>6</v>
      </c>
      <c r="V25">
        <f t="shared" si="5"/>
        <v>13896</v>
      </c>
      <c r="W25" s="19">
        <f t="shared" si="6"/>
        <v>11.054716710951297</v>
      </c>
      <c r="X25" s="20">
        <f t="shared" si="7"/>
        <v>1.0547167109512969</v>
      </c>
    </row>
    <row r="26" spans="1:24" x14ac:dyDescent="0.25">
      <c r="H26" s="7" t="s">
        <v>30</v>
      </c>
      <c r="I26" s="1">
        <f>I18-I24</f>
        <v>2842.7395237605906</v>
      </c>
      <c r="J26" s="1">
        <f>J18-J24</f>
        <v>2881.4222763348507</v>
      </c>
      <c r="K26" s="1">
        <f>K18-K24</f>
        <v>2806.992733774292</v>
      </c>
      <c r="M26">
        <v>21</v>
      </c>
      <c r="N26" s="12">
        <v>917</v>
      </c>
      <c r="O26" s="12">
        <v>444</v>
      </c>
      <c r="P26" s="12">
        <v>473</v>
      </c>
      <c r="R26" s="16">
        <f>O$18+O$28+O$38+O$48</f>
        <v>1636</v>
      </c>
      <c r="S26" s="16">
        <f xml:space="preserve"> O$28+O$38+O$48+O$58</f>
        <v>1026</v>
      </c>
      <c r="T26">
        <v>5</v>
      </c>
      <c r="U26">
        <v>5</v>
      </c>
      <c r="V26">
        <f t="shared" si="5"/>
        <v>13310</v>
      </c>
      <c r="W26" s="19">
        <f t="shared" si="6"/>
        <v>10.58853478862707</v>
      </c>
      <c r="X26" s="20">
        <f t="shared" si="7"/>
        <v>0.58853478862707043</v>
      </c>
    </row>
    <row r="27" spans="1:24" x14ac:dyDescent="0.25">
      <c r="I27" s="1"/>
      <c r="J27" s="1"/>
      <c r="K27" s="1"/>
      <c r="M27">
        <v>22</v>
      </c>
      <c r="N27" s="12">
        <v>887</v>
      </c>
      <c r="O27" s="12">
        <v>451</v>
      </c>
      <c r="P27" s="12">
        <v>436</v>
      </c>
      <c r="R27" s="16">
        <f>O$19+O$29+O$39+O$49</f>
        <v>1779</v>
      </c>
      <c r="S27" s="16">
        <f xml:space="preserve"> O$29+O$39+O$49+O$59</f>
        <v>1108</v>
      </c>
      <c r="T27">
        <v>6</v>
      </c>
      <c r="U27">
        <v>4</v>
      </c>
      <c r="V27">
        <f t="shared" si="5"/>
        <v>15106</v>
      </c>
      <c r="W27" s="19">
        <f t="shared" si="6"/>
        <v>12.017310782644667</v>
      </c>
      <c r="X27" s="20">
        <f t="shared" si="7"/>
        <v>2.0173107826446675</v>
      </c>
    </row>
    <row r="28" spans="1:24" x14ac:dyDescent="0.25">
      <c r="H28" s="7" t="s">
        <v>31</v>
      </c>
      <c r="I28" s="1">
        <f>100-I22</f>
        <v>93.351892509244934</v>
      </c>
      <c r="J28" s="1">
        <f>100-J22</f>
        <v>91.429152688239213</v>
      </c>
      <c r="K28" s="1">
        <f>100-K22</f>
        <v>95.393097067738211</v>
      </c>
      <c r="M28">
        <v>23</v>
      </c>
      <c r="N28" s="12">
        <v>789</v>
      </c>
      <c r="O28" s="12">
        <v>417</v>
      </c>
      <c r="P28" s="12">
        <v>372</v>
      </c>
      <c r="R28" s="16">
        <f>O$20+O$30+O$40+O$50</f>
        <v>1597</v>
      </c>
      <c r="S28" s="16">
        <f xml:space="preserve"> O$30+O$40+O$50+O$60</f>
        <v>985</v>
      </c>
      <c r="T28">
        <v>7</v>
      </c>
      <c r="U28">
        <v>3</v>
      </c>
      <c r="V28">
        <f t="shared" si="5"/>
        <v>14134</v>
      </c>
      <c r="W28" s="19">
        <f t="shared" si="6"/>
        <v>11.244053396127349</v>
      </c>
      <c r="X28" s="20">
        <f t="shared" si="7"/>
        <v>1.2440533961273488</v>
      </c>
    </row>
    <row r="29" spans="1:24" x14ac:dyDescent="0.25">
      <c r="I29" s="1"/>
      <c r="J29" s="1"/>
      <c r="K29" s="1"/>
      <c r="M29">
        <v>24</v>
      </c>
      <c r="N29" s="12">
        <v>844</v>
      </c>
      <c r="O29" s="12">
        <v>428</v>
      </c>
      <c r="P29" s="12">
        <v>416</v>
      </c>
      <c r="R29" s="16">
        <f>O$21+O$31+O$41+O$51</f>
        <v>1574</v>
      </c>
      <c r="S29" s="16">
        <f xml:space="preserve"> O$31+O$41+O$51+O$61</f>
        <v>978</v>
      </c>
      <c r="T29">
        <v>8</v>
      </c>
      <c r="U29">
        <v>2</v>
      </c>
      <c r="V29">
        <f t="shared" si="5"/>
        <v>14548</v>
      </c>
      <c r="W29" s="19">
        <f t="shared" si="6"/>
        <v>11.573403764458799</v>
      </c>
      <c r="X29" s="20">
        <f t="shared" si="7"/>
        <v>1.5734037644587993</v>
      </c>
    </row>
    <row r="30" spans="1:24" x14ac:dyDescent="0.25">
      <c r="C30" t="s">
        <v>32</v>
      </c>
      <c r="H30" s="9" t="s">
        <v>33</v>
      </c>
      <c r="I30" s="10">
        <f>I26/I28</f>
        <v>30.451868166240605</v>
      </c>
      <c r="J30" s="10">
        <f>J26/J28</f>
        <v>31.515355787667669</v>
      </c>
      <c r="K30" s="10">
        <f>K26/K28</f>
        <v>29.425533084234168</v>
      </c>
      <c r="M30">
        <v>25</v>
      </c>
      <c r="N30" s="12">
        <v>765</v>
      </c>
      <c r="O30" s="12">
        <v>405</v>
      </c>
      <c r="P30" s="12">
        <v>360</v>
      </c>
      <c r="R30" s="16">
        <f>O$22+O$32+O$42+O$52</f>
        <v>1421</v>
      </c>
      <c r="S30" s="16">
        <f xml:space="preserve"> O$32+O$42+O$52+O$62</f>
        <v>861</v>
      </c>
      <c r="T30">
        <v>9</v>
      </c>
      <c r="U30">
        <v>1</v>
      </c>
      <c r="V30">
        <f t="shared" si="5"/>
        <v>13650</v>
      </c>
      <c r="W30" s="19">
        <f t="shared" si="6"/>
        <v>10.85901576745</v>
      </c>
      <c r="X30" s="20">
        <f t="shared" si="7"/>
        <v>0.85901576744999986</v>
      </c>
    </row>
    <row r="31" spans="1:24" x14ac:dyDescent="0.25">
      <c r="M31">
        <v>26</v>
      </c>
      <c r="N31" s="12">
        <v>684</v>
      </c>
      <c r="O31" s="12">
        <v>350</v>
      </c>
      <c r="P31" s="12">
        <v>334</v>
      </c>
      <c r="R31" s="16">
        <f>O$23+O$33+O$43+O$53</f>
        <v>1439</v>
      </c>
      <c r="S31" s="16">
        <f xml:space="preserve"> O$33+O$43+O$53+O$63</f>
        <v>908</v>
      </c>
      <c r="T31">
        <v>10</v>
      </c>
      <c r="U31">
        <v>0</v>
      </c>
      <c r="V31">
        <f t="shared" si="5"/>
        <v>14390</v>
      </c>
      <c r="W31" s="19">
        <f t="shared" si="6"/>
        <v>11.447709662535202</v>
      </c>
      <c r="X31" s="20">
        <f t="shared" si="7"/>
        <v>1.4477096625352015</v>
      </c>
    </row>
    <row r="32" spans="1:24" x14ac:dyDescent="0.25">
      <c r="M32">
        <v>27</v>
      </c>
      <c r="N32" s="12">
        <v>648</v>
      </c>
      <c r="O32" s="12">
        <v>306</v>
      </c>
      <c r="P32" s="12">
        <v>342</v>
      </c>
      <c r="R32" s="16"/>
      <c r="S32" s="16"/>
      <c r="V32">
        <f>SUM(V22:V31)</f>
        <v>125702</v>
      </c>
      <c r="W32">
        <f>SUM(W22:W31)</f>
        <v>100</v>
      </c>
      <c r="X32" s="20">
        <f>SUM(X22:X31)</f>
        <v>17.569489745588776</v>
      </c>
    </row>
    <row r="33" spans="13:24" x14ac:dyDescent="0.25">
      <c r="M33">
        <v>28</v>
      </c>
      <c r="N33" s="12">
        <v>684</v>
      </c>
      <c r="O33" s="12">
        <v>351</v>
      </c>
      <c r="P33" s="12">
        <v>333</v>
      </c>
      <c r="R33" s="16"/>
      <c r="S33" s="16"/>
      <c r="X33" s="20">
        <f>X$32/2</f>
        <v>8.7847448727943878</v>
      </c>
    </row>
    <row r="34" spans="13:24" x14ac:dyDescent="0.25">
      <c r="M34">
        <v>29</v>
      </c>
      <c r="N34" s="12">
        <v>690</v>
      </c>
      <c r="O34" s="12">
        <v>351</v>
      </c>
      <c r="P34" s="12">
        <v>339</v>
      </c>
      <c r="R34" s="16"/>
      <c r="S34" s="16"/>
    </row>
    <row r="35" spans="13:24" x14ac:dyDescent="0.25">
      <c r="M35">
        <v>30</v>
      </c>
      <c r="N35" s="12">
        <v>672</v>
      </c>
      <c r="O35" s="12">
        <v>336</v>
      </c>
      <c r="P35" s="12">
        <v>336</v>
      </c>
      <c r="Q35" s="3" t="s">
        <v>162</v>
      </c>
      <c r="R35" s="15">
        <f>X50</f>
        <v>8.1906807666886969</v>
      </c>
      <c r="S35" s="16"/>
    </row>
    <row r="36" spans="13:24" x14ac:dyDescent="0.25">
      <c r="M36">
        <v>31</v>
      </c>
      <c r="N36" s="12">
        <v>598</v>
      </c>
      <c r="O36" s="12">
        <v>289</v>
      </c>
      <c r="P36" s="12">
        <v>309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674</v>
      </c>
      <c r="O37" s="12">
        <v>326</v>
      </c>
      <c r="P37" s="12">
        <v>348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593</v>
      </c>
      <c r="O38" s="12">
        <v>290</v>
      </c>
      <c r="P38" s="12">
        <v>303</v>
      </c>
      <c r="R38" s="16"/>
      <c r="S38" s="16"/>
    </row>
    <row r="39" spans="13:24" x14ac:dyDescent="0.25">
      <c r="M39">
        <v>34</v>
      </c>
      <c r="N39" s="12">
        <v>634</v>
      </c>
      <c r="O39" s="12">
        <v>325</v>
      </c>
      <c r="P39" s="12">
        <v>309</v>
      </c>
      <c r="R39" s="16">
        <f>P$24+P$34+P$44+P$54</f>
        <v>1208</v>
      </c>
      <c r="S39" s="16">
        <f xml:space="preserve"> P$34+P$44+P$54+P$64</f>
        <v>859</v>
      </c>
      <c r="T39">
        <v>1</v>
      </c>
      <c r="U39">
        <v>9</v>
      </c>
      <c r="V39">
        <f>R39*T39+S39*U39</f>
        <v>8939</v>
      </c>
      <c r="W39" s="19">
        <f>(V39/V$49)*100</f>
        <v>7.3851619299405158</v>
      </c>
      <c r="X39" s="20">
        <f>ABS(W39-10)</f>
        <v>2.6148380700594842</v>
      </c>
    </row>
    <row r="40" spans="13:24" x14ac:dyDescent="0.25">
      <c r="M40">
        <v>35</v>
      </c>
      <c r="N40" s="12">
        <v>582</v>
      </c>
      <c r="O40" s="12">
        <v>272</v>
      </c>
      <c r="P40" s="12">
        <v>310</v>
      </c>
      <c r="R40" s="16">
        <f>P$25+P$35+P$45+P$55</f>
        <v>1217</v>
      </c>
      <c r="S40" s="16">
        <f xml:space="preserve"> P$35+P$45+P$55+P$65</f>
        <v>811</v>
      </c>
      <c r="T40">
        <v>2</v>
      </c>
      <c r="U40">
        <v>8</v>
      </c>
      <c r="V40">
        <f t="shared" ref="V40:V48" si="8">R40*T40+S40*U40</f>
        <v>8922</v>
      </c>
      <c r="W40" s="19">
        <f t="shared" ref="W40:W48" si="9">(V40/V$49)*100</f>
        <v>7.371116986120291</v>
      </c>
      <c r="X40" s="20">
        <f t="shared" ref="X40:X48" si="10">ABS(W40-10)</f>
        <v>2.628883013879709</v>
      </c>
    </row>
    <row r="41" spans="13:24" x14ac:dyDescent="0.25">
      <c r="M41">
        <v>36</v>
      </c>
      <c r="N41" s="12">
        <v>567</v>
      </c>
      <c r="O41" s="12">
        <v>301</v>
      </c>
      <c r="P41" s="12">
        <v>266</v>
      </c>
      <c r="R41" s="16">
        <f>P$26+P$36+P$46+P$56</f>
        <v>1112</v>
      </c>
      <c r="S41" s="16">
        <f xml:space="preserve"> P$36+P$46+P$56+P$66</f>
        <v>743</v>
      </c>
      <c r="T41">
        <v>3</v>
      </c>
      <c r="U41">
        <v>7</v>
      </c>
      <c r="V41">
        <f t="shared" si="8"/>
        <v>8537</v>
      </c>
      <c r="W41" s="19">
        <f t="shared" si="9"/>
        <v>7.0530403172504963</v>
      </c>
      <c r="X41" s="20">
        <f t="shared" si="10"/>
        <v>2.9469596827495037</v>
      </c>
    </row>
    <row r="42" spans="13:24" x14ac:dyDescent="0.25">
      <c r="M42">
        <v>37</v>
      </c>
      <c r="N42" s="12">
        <v>537</v>
      </c>
      <c r="O42" s="12">
        <v>269</v>
      </c>
      <c r="P42" s="12">
        <v>268</v>
      </c>
      <c r="R42" s="16">
        <f>P$17+P$27+P$37+P$47</f>
        <v>1771</v>
      </c>
      <c r="S42" s="16">
        <f xml:space="preserve"> P$27+ P$37+P$47+P$57</f>
        <v>1132</v>
      </c>
      <c r="T42">
        <v>4</v>
      </c>
      <c r="U42">
        <v>6</v>
      </c>
      <c r="V42">
        <f t="shared" si="8"/>
        <v>13876</v>
      </c>
      <c r="W42" s="19">
        <f t="shared" si="9"/>
        <v>11.463978849966953</v>
      </c>
      <c r="X42" s="20">
        <f t="shared" si="10"/>
        <v>1.4639788499669528</v>
      </c>
    </row>
    <row r="43" spans="13:24" x14ac:dyDescent="0.25">
      <c r="M43">
        <v>38</v>
      </c>
      <c r="N43" s="12">
        <v>587</v>
      </c>
      <c r="O43" s="12">
        <v>302</v>
      </c>
      <c r="P43" s="12">
        <v>285</v>
      </c>
      <c r="R43" s="16">
        <f>P$18+P$28+P$38+P$48</f>
        <v>1659</v>
      </c>
      <c r="S43" s="16">
        <f xml:space="preserve"> P$28+P$38+P$48+P$58</f>
        <v>1008</v>
      </c>
      <c r="T43">
        <v>5</v>
      </c>
      <c r="U43">
        <v>5</v>
      </c>
      <c r="V43">
        <f t="shared" si="8"/>
        <v>13335</v>
      </c>
      <c r="W43" s="19">
        <f t="shared" si="9"/>
        <v>11.017019167217448</v>
      </c>
      <c r="X43" s="20">
        <f t="shared" si="10"/>
        <v>1.0170191672174482</v>
      </c>
    </row>
    <row r="44" spans="13:24" x14ac:dyDescent="0.25">
      <c r="M44">
        <v>39</v>
      </c>
      <c r="N44" s="12">
        <v>585</v>
      </c>
      <c r="O44" s="12">
        <v>288</v>
      </c>
      <c r="P44" s="12">
        <v>297</v>
      </c>
      <c r="R44" s="16">
        <f>P$19+P$29+P$39+P$49</f>
        <v>1690</v>
      </c>
      <c r="S44" s="16">
        <f xml:space="preserve"> P$29+P$39+P$49+P$59</f>
        <v>1042</v>
      </c>
      <c r="T44">
        <v>6</v>
      </c>
      <c r="U44">
        <v>4</v>
      </c>
      <c r="V44">
        <f t="shared" si="8"/>
        <v>14308</v>
      </c>
      <c r="W44" s="19">
        <f t="shared" si="9"/>
        <v>11.820885657633839</v>
      </c>
      <c r="X44" s="20">
        <f t="shared" si="10"/>
        <v>1.8208856576338395</v>
      </c>
    </row>
    <row r="45" spans="13:24" x14ac:dyDescent="0.25">
      <c r="M45">
        <v>40</v>
      </c>
      <c r="N45" s="12">
        <v>513</v>
      </c>
      <c r="O45" s="12">
        <v>271</v>
      </c>
      <c r="P45" s="12">
        <v>242</v>
      </c>
      <c r="R45" s="16">
        <f>P$20+P$30+P$40+P$50</f>
        <v>1552</v>
      </c>
      <c r="S45" s="16">
        <f xml:space="preserve"> P$30+P$40+P$50+P$60</f>
        <v>986</v>
      </c>
      <c r="T45">
        <v>7</v>
      </c>
      <c r="U45">
        <v>3</v>
      </c>
      <c r="V45">
        <f t="shared" si="8"/>
        <v>13822</v>
      </c>
      <c r="W45" s="19">
        <f t="shared" si="9"/>
        <v>11.419365499008592</v>
      </c>
      <c r="X45" s="20">
        <f t="shared" si="10"/>
        <v>1.4193654990085918</v>
      </c>
    </row>
    <row r="46" spans="13:24" x14ac:dyDescent="0.25">
      <c r="M46">
        <v>41</v>
      </c>
      <c r="N46" s="12">
        <v>504</v>
      </c>
      <c r="O46" s="12">
        <v>254</v>
      </c>
      <c r="P46" s="12">
        <v>250</v>
      </c>
      <c r="R46" s="16">
        <f>P$21+P$31+P$41+P$51</f>
        <v>1394</v>
      </c>
      <c r="S46" s="16">
        <f xml:space="preserve"> P$31+P$41+P$51+P$61</f>
        <v>893</v>
      </c>
      <c r="T46">
        <v>8</v>
      </c>
      <c r="U46">
        <v>2</v>
      </c>
      <c r="V46">
        <f t="shared" si="8"/>
        <v>12938</v>
      </c>
      <c r="W46" s="19">
        <f t="shared" si="9"/>
        <v>10.689028420356907</v>
      </c>
      <c r="X46" s="20">
        <f t="shared" si="10"/>
        <v>0.68902842035690703</v>
      </c>
    </row>
    <row r="47" spans="13:24" x14ac:dyDescent="0.25">
      <c r="M47">
        <v>42</v>
      </c>
      <c r="N47" s="12">
        <v>482</v>
      </c>
      <c r="O47" s="12">
        <v>232</v>
      </c>
      <c r="P47" s="12">
        <v>250</v>
      </c>
      <c r="R47" s="16">
        <f>P$22+P$32+P$42+P$52</f>
        <v>1365</v>
      </c>
      <c r="S47" s="16">
        <f xml:space="preserve"> P$32+P$42+P$52+P$62</f>
        <v>908</v>
      </c>
      <c r="T47">
        <v>9</v>
      </c>
      <c r="U47">
        <v>1</v>
      </c>
      <c r="V47">
        <f t="shared" si="8"/>
        <v>13193</v>
      </c>
      <c r="W47" s="19">
        <f t="shared" si="9"/>
        <v>10.899702577660278</v>
      </c>
      <c r="X47" s="20">
        <f t="shared" si="10"/>
        <v>0.89970257766027828</v>
      </c>
    </row>
    <row r="48" spans="13:24" x14ac:dyDescent="0.25">
      <c r="M48">
        <v>43</v>
      </c>
      <c r="N48" s="12">
        <v>482</v>
      </c>
      <c r="O48" s="12">
        <v>241</v>
      </c>
      <c r="P48" s="12">
        <v>241</v>
      </c>
      <c r="R48" s="16">
        <f>P$23+P$33+P$43+P$53</f>
        <v>1317</v>
      </c>
      <c r="S48" s="16">
        <f xml:space="preserve"> P$33+P$43+P$53+P$63</f>
        <v>868</v>
      </c>
      <c r="T48">
        <v>10</v>
      </c>
      <c r="U48">
        <v>0</v>
      </c>
      <c r="V48">
        <f t="shared" si="8"/>
        <v>13170</v>
      </c>
      <c r="W48" s="19">
        <f t="shared" si="9"/>
        <v>10.880700594844679</v>
      </c>
      <c r="X48" s="20">
        <f t="shared" si="10"/>
        <v>0.88070059484467933</v>
      </c>
    </row>
    <row r="49" spans="13:24" x14ac:dyDescent="0.25">
      <c r="M49">
        <v>44</v>
      </c>
      <c r="N49" s="12">
        <v>473</v>
      </c>
      <c r="O49" s="12">
        <v>259</v>
      </c>
      <c r="P49" s="12">
        <v>214</v>
      </c>
      <c r="R49" s="16"/>
      <c r="S49" s="16"/>
      <c r="V49">
        <f>SUM(V39:V48)</f>
        <v>121040</v>
      </c>
      <c r="W49">
        <f>SUM(W39:W48)</f>
        <v>100</v>
      </c>
      <c r="X49" s="20">
        <f>SUM(X39:X48)</f>
        <v>16.381361533377394</v>
      </c>
    </row>
    <row r="50" spans="13:24" x14ac:dyDescent="0.25">
      <c r="M50">
        <v>45</v>
      </c>
      <c r="N50" s="12">
        <v>415</v>
      </c>
      <c r="O50" s="12">
        <v>207</v>
      </c>
      <c r="P50" s="12">
        <v>208</v>
      </c>
      <c r="R50" s="16"/>
      <c r="S50" s="16"/>
      <c r="X50" s="20">
        <f>X$49/2</f>
        <v>8.1906807666886969</v>
      </c>
    </row>
    <row r="51" spans="13:24" x14ac:dyDescent="0.25">
      <c r="M51">
        <v>46</v>
      </c>
      <c r="N51" s="12">
        <v>419</v>
      </c>
      <c r="O51" s="12">
        <v>239</v>
      </c>
      <c r="P51" s="12">
        <v>180</v>
      </c>
      <c r="R51" s="16"/>
      <c r="S51" s="16"/>
    </row>
    <row r="52" spans="13:24" x14ac:dyDescent="0.25">
      <c r="M52">
        <v>47</v>
      </c>
      <c r="N52" s="12">
        <v>398</v>
      </c>
      <c r="O52" s="12">
        <v>192</v>
      </c>
      <c r="P52" s="12">
        <v>206</v>
      </c>
      <c r="R52" s="16"/>
      <c r="S52" s="16"/>
    </row>
    <row r="53" spans="13:24" x14ac:dyDescent="0.25">
      <c r="M53">
        <v>48</v>
      </c>
      <c r="N53" s="12">
        <v>299</v>
      </c>
      <c r="O53" s="12">
        <v>149</v>
      </c>
      <c r="P53" s="12">
        <v>150</v>
      </c>
      <c r="R53" s="16"/>
      <c r="S53" s="16"/>
    </row>
    <row r="54" spans="13:24" x14ac:dyDescent="0.25">
      <c r="M54">
        <v>49</v>
      </c>
      <c r="N54" s="12">
        <v>233</v>
      </c>
      <c r="O54" s="12">
        <v>130</v>
      </c>
      <c r="P54" s="12">
        <v>103</v>
      </c>
      <c r="R54" s="16"/>
      <c r="S54" s="16"/>
    </row>
    <row r="55" spans="13:24" x14ac:dyDescent="0.25">
      <c r="M55">
        <v>50</v>
      </c>
      <c r="N55" s="12">
        <v>240</v>
      </c>
      <c r="O55" s="12">
        <v>118</v>
      </c>
      <c r="P55" s="12">
        <v>122</v>
      </c>
      <c r="R55" s="16"/>
      <c r="S55" s="16"/>
    </row>
    <row r="56" spans="13:24" x14ac:dyDescent="0.25">
      <c r="M56">
        <v>51</v>
      </c>
      <c r="N56" s="12">
        <v>176</v>
      </c>
      <c r="O56" s="12">
        <v>96</v>
      </c>
      <c r="P56" s="12">
        <v>80</v>
      </c>
      <c r="R56" s="16"/>
      <c r="S56" s="16"/>
    </row>
    <row r="57" spans="13:24" x14ac:dyDescent="0.25">
      <c r="M57">
        <v>52</v>
      </c>
      <c r="N57" s="12">
        <v>205</v>
      </c>
      <c r="O57" s="12">
        <v>107</v>
      </c>
      <c r="P57" s="12">
        <v>98</v>
      </c>
      <c r="R57" s="16"/>
      <c r="S57" s="16"/>
    </row>
    <row r="58" spans="13:24" x14ac:dyDescent="0.25">
      <c r="M58">
        <v>53</v>
      </c>
      <c r="N58" s="12">
        <v>170</v>
      </c>
      <c r="O58" s="12">
        <v>78</v>
      </c>
      <c r="P58" s="12">
        <v>92</v>
      </c>
      <c r="R58" s="16"/>
      <c r="S58" s="16"/>
    </row>
    <row r="59" spans="13:24" x14ac:dyDescent="0.25">
      <c r="M59">
        <v>54</v>
      </c>
      <c r="N59" s="12">
        <v>199</v>
      </c>
      <c r="O59" s="12">
        <v>96</v>
      </c>
      <c r="P59" s="12">
        <v>103</v>
      </c>
      <c r="R59" s="16"/>
      <c r="S59" s="16"/>
    </row>
    <row r="60" spans="13:24" x14ac:dyDescent="0.25">
      <c r="M60">
        <v>55</v>
      </c>
      <c r="N60" s="12">
        <v>209</v>
      </c>
      <c r="O60" s="12">
        <v>101</v>
      </c>
      <c r="P60" s="12">
        <v>108</v>
      </c>
      <c r="R60" s="16"/>
      <c r="S60" s="16"/>
    </row>
    <row r="61" spans="13:24" x14ac:dyDescent="0.25">
      <c r="M61">
        <v>56</v>
      </c>
      <c r="N61" s="12">
        <v>201</v>
      </c>
      <c r="O61" s="12">
        <v>88</v>
      </c>
      <c r="P61" s="12">
        <v>113</v>
      </c>
      <c r="R61" s="16"/>
      <c r="S61" s="16"/>
    </row>
    <row r="62" spans="13:24" x14ac:dyDescent="0.25">
      <c r="M62">
        <v>57</v>
      </c>
      <c r="N62" s="12">
        <v>186</v>
      </c>
      <c r="O62" s="12">
        <v>94</v>
      </c>
      <c r="P62" s="12">
        <v>92</v>
      </c>
      <c r="R62" s="16"/>
      <c r="S62" s="16"/>
    </row>
    <row r="63" spans="13:24" x14ac:dyDescent="0.25">
      <c r="M63">
        <v>58</v>
      </c>
      <c r="N63" s="12">
        <v>206</v>
      </c>
      <c r="O63" s="12">
        <v>106</v>
      </c>
      <c r="P63" s="12">
        <v>100</v>
      </c>
      <c r="R63" s="16"/>
      <c r="S63" s="16"/>
    </row>
    <row r="64" spans="13:24" x14ac:dyDescent="0.25">
      <c r="M64">
        <v>59</v>
      </c>
      <c r="N64" s="12">
        <v>226</v>
      </c>
      <c r="O64" s="12">
        <v>106</v>
      </c>
      <c r="P64" s="12">
        <v>120</v>
      </c>
      <c r="R64" s="16"/>
      <c r="S64" s="16"/>
    </row>
    <row r="65" spans="13:19" x14ac:dyDescent="0.25">
      <c r="M65">
        <v>60</v>
      </c>
      <c r="N65" s="12">
        <v>205</v>
      </c>
      <c r="O65" s="12">
        <v>94</v>
      </c>
      <c r="P65" s="12">
        <v>111</v>
      </c>
      <c r="R65" s="16"/>
      <c r="S65" s="16"/>
    </row>
    <row r="66" spans="13:19" x14ac:dyDescent="0.25">
      <c r="M66">
        <v>61</v>
      </c>
      <c r="N66" s="12">
        <v>216</v>
      </c>
      <c r="O66" s="12">
        <v>112</v>
      </c>
      <c r="P66" s="12">
        <v>104</v>
      </c>
      <c r="R66" s="16"/>
      <c r="S66" s="16"/>
    </row>
    <row r="67" spans="13:19" x14ac:dyDescent="0.25">
      <c r="M67">
        <v>62</v>
      </c>
      <c r="N67" s="12">
        <v>190</v>
      </c>
      <c r="O67" s="12">
        <v>106</v>
      </c>
      <c r="P67" s="12">
        <v>84</v>
      </c>
      <c r="R67" s="16"/>
      <c r="S67" s="16"/>
    </row>
    <row r="68" spans="13:19" x14ac:dyDescent="0.25">
      <c r="M68">
        <v>63</v>
      </c>
      <c r="N68" s="12">
        <v>160</v>
      </c>
      <c r="O68" s="12">
        <v>88</v>
      </c>
      <c r="P68" s="12">
        <v>72</v>
      </c>
      <c r="R68" s="16"/>
      <c r="S68" s="16"/>
    </row>
    <row r="69" spans="13:19" x14ac:dyDescent="0.25">
      <c r="M69">
        <v>64</v>
      </c>
      <c r="N69" s="12">
        <v>172</v>
      </c>
      <c r="O69" s="12">
        <v>95</v>
      </c>
      <c r="P69" s="12">
        <v>77</v>
      </c>
      <c r="R69" s="16"/>
      <c r="S69" s="16"/>
    </row>
    <row r="70" spans="13:19" x14ac:dyDescent="0.25">
      <c r="M70">
        <v>65</v>
      </c>
      <c r="N70" s="12">
        <v>150</v>
      </c>
      <c r="O70" s="12">
        <v>72</v>
      </c>
      <c r="P70" s="12">
        <v>78</v>
      </c>
      <c r="R70" s="16"/>
      <c r="S70" s="16"/>
    </row>
    <row r="71" spans="13:19" x14ac:dyDescent="0.25">
      <c r="M71">
        <v>66</v>
      </c>
      <c r="N71" s="12">
        <v>159</v>
      </c>
      <c r="O71" s="12">
        <v>74</v>
      </c>
      <c r="P71" s="12">
        <v>85</v>
      </c>
      <c r="R71" s="16"/>
      <c r="S71" s="16"/>
    </row>
    <row r="72" spans="13:19" x14ac:dyDescent="0.25">
      <c r="M72">
        <v>67</v>
      </c>
      <c r="N72" s="12">
        <v>125</v>
      </c>
      <c r="O72" s="12">
        <v>55</v>
      </c>
      <c r="P72" s="12">
        <v>70</v>
      </c>
      <c r="R72" s="16"/>
      <c r="S72" s="16"/>
    </row>
    <row r="73" spans="13:19" x14ac:dyDescent="0.25">
      <c r="M73">
        <v>68</v>
      </c>
      <c r="N73" s="12">
        <v>141</v>
      </c>
      <c r="O73" s="12">
        <v>66</v>
      </c>
      <c r="P73" s="12">
        <v>75</v>
      </c>
      <c r="R73" s="16"/>
      <c r="S73" s="16"/>
    </row>
    <row r="74" spans="13:19" x14ac:dyDescent="0.25">
      <c r="M74" s="18">
        <v>69</v>
      </c>
      <c r="N74" s="12">
        <v>126</v>
      </c>
      <c r="O74" s="12">
        <v>52</v>
      </c>
      <c r="P74" s="12">
        <v>74</v>
      </c>
      <c r="R74" s="16"/>
      <c r="S74" s="16"/>
    </row>
    <row r="75" spans="13:19" x14ac:dyDescent="0.25">
      <c r="M75">
        <v>70</v>
      </c>
      <c r="N75" s="12">
        <v>125</v>
      </c>
      <c r="O75" s="12">
        <v>50</v>
      </c>
      <c r="P75" s="12">
        <v>75</v>
      </c>
      <c r="R75" s="16"/>
      <c r="S75" s="16"/>
    </row>
    <row r="76" spans="13:19" x14ac:dyDescent="0.25">
      <c r="M76">
        <v>71</v>
      </c>
      <c r="N76" s="12">
        <v>114</v>
      </c>
      <c r="O76" s="12">
        <v>55</v>
      </c>
      <c r="P76" s="12">
        <v>59</v>
      </c>
      <c r="R76" s="16"/>
      <c r="S76" s="16"/>
    </row>
    <row r="77" spans="13:19" x14ac:dyDescent="0.25">
      <c r="M77">
        <v>72</v>
      </c>
      <c r="N77" s="12">
        <v>141</v>
      </c>
      <c r="O77" s="12">
        <v>66</v>
      </c>
      <c r="P77" s="12">
        <v>75</v>
      </c>
      <c r="R77" s="16"/>
      <c r="S77" s="16"/>
    </row>
    <row r="78" spans="13:19" x14ac:dyDescent="0.25">
      <c r="M78">
        <v>73</v>
      </c>
      <c r="N78" s="12">
        <v>95</v>
      </c>
      <c r="O78" s="12">
        <v>45</v>
      </c>
      <c r="P78" s="12">
        <v>50</v>
      </c>
      <c r="R78" s="16"/>
      <c r="S78" s="16"/>
    </row>
    <row r="79" spans="13:19" x14ac:dyDescent="0.25">
      <c r="M79">
        <v>74</v>
      </c>
      <c r="N79" s="12">
        <v>136</v>
      </c>
      <c r="O79" s="12">
        <v>64</v>
      </c>
      <c r="P79" s="12">
        <v>72</v>
      </c>
      <c r="R79" s="16"/>
      <c r="S79" s="16"/>
    </row>
    <row r="80" spans="13:19" x14ac:dyDescent="0.25">
      <c r="M80">
        <v>75</v>
      </c>
      <c r="N80" s="12">
        <v>67</v>
      </c>
      <c r="O80" s="12">
        <v>30</v>
      </c>
      <c r="P80" s="12">
        <v>37</v>
      </c>
      <c r="R80" s="16"/>
      <c r="S80" s="16"/>
    </row>
    <row r="81" spans="13:19" x14ac:dyDescent="0.25">
      <c r="M81">
        <v>76</v>
      </c>
      <c r="N81" s="12">
        <v>37</v>
      </c>
      <c r="O81" s="12">
        <v>13</v>
      </c>
      <c r="P81" s="12">
        <v>24</v>
      </c>
      <c r="R81" s="16"/>
      <c r="S81" s="16"/>
    </row>
    <row r="82" spans="13:19" x14ac:dyDescent="0.25">
      <c r="M82">
        <v>77</v>
      </c>
      <c r="N82" s="12">
        <v>47</v>
      </c>
      <c r="O82" s="12">
        <v>18</v>
      </c>
      <c r="P82" s="12">
        <v>29</v>
      </c>
      <c r="R82" s="16"/>
      <c r="S82" s="16"/>
    </row>
    <row r="83" spans="13:19" x14ac:dyDescent="0.25">
      <c r="M83">
        <v>78</v>
      </c>
      <c r="N83" s="12">
        <v>47</v>
      </c>
      <c r="O83" s="12">
        <v>20</v>
      </c>
      <c r="P83" s="12">
        <v>27</v>
      </c>
      <c r="R83" s="16"/>
      <c r="S83" s="16"/>
    </row>
    <row r="84" spans="13:19" x14ac:dyDescent="0.25">
      <c r="M84">
        <v>79</v>
      </c>
      <c r="N84" s="12">
        <v>52</v>
      </c>
      <c r="O84" s="12">
        <v>28</v>
      </c>
      <c r="P84" s="12">
        <v>24</v>
      </c>
      <c r="R84" s="16"/>
      <c r="S84" s="16"/>
    </row>
    <row r="85" spans="13:19" x14ac:dyDescent="0.25">
      <c r="M85">
        <v>80</v>
      </c>
      <c r="N85" s="12">
        <v>52</v>
      </c>
      <c r="O85" s="12">
        <v>19</v>
      </c>
      <c r="P85" s="12">
        <v>33</v>
      </c>
      <c r="R85" s="16"/>
      <c r="S85" s="16"/>
    </row>
    <row r="86" spans="13:19" x14ac:dyDescent="0.25">
      <c r="M86">
        <v>81</v>
      </c>
      <c r="N86" s="12">
        <v>32</v>
      </c>
      <c r="O86" s="12">
        <v>14</v>
      </c>
      <c r="P86" s="12">
        <v>18</v>
      </c>
      <c r="R86" s="16"/>
      <c r="S86" s="16"/>
    </row>
    <row r="87" spans="13:19" x14ac:dyDescent="0.25">
      <c r="M87">
        <v>82</v>
      </c>
      <c r="N87" s="12">
        <v>43</v>
      </c>
      <c r="O87" s="12">
        <v>15</v>
      </c>
      <c r="P87" s="12">
        <v>28</v>
      </c>
      <c r="R87" s="16"/>
      <c r="S87" s="16"/>
    </row>
    <row r="88" spans="13:19" x14ac:dyDescent="0.25">
      <c r="M88">
        <v>83</v>
      </c>
      <c r="N88" s="12">
        <v>27</v>
      </c>
      <c r="O88" s="12">
        <v>13</v>
      </c>
      <c r="P88" s="12">
        <v>14</v>
      </c>
      <c r="R88" s="16"/>
      <c r="S88" s="16"/>
    </row>
    <row r="89" spans="13:19" x14ac:dyDescent="0.25">
      <c r="M89">
        <v>84</v>
      </c>
      <c r="N89" s="12">
        <v>38</v>
      </c>
      <c r="O89" s="12">
        <v>15</v>
      </c>
      <c r="P89" s="12">
        <v>23</v>
      </c>
      <c r="R89" s="16"/>
      <c r="S89" s="16"/>
    </row>
    <row r="90" spans="13:19" x14ac:dyDescent="0.25">
      <c r="M90">
        <v>85</v>
      </c>
      <c r="N90" s="12">
        <v>11</v>
      </c>
      <c r="O90" s="12">
        <v>5</v>
      </c>
      <c r="P90" s="12">
        <v>6</v>
      </c>
      <c r="R90" s="16"/>
      <c r="S90" s="16"/>
    </row>
    <row r="91" spans="13:19" x14ac:dyDescent="0.25">
      <c r="M91">
        <v>86</v>
      </c>
      <c r="N91" s="12">
        <v>23</v>
      </c>
      <c r="O91" s="12">
        <v>1</v>
      </c>
      <c r="P91" s="12">
        <v>22</v>
      </c>
      <c r="R91" s="16"/>
      <c r="S91" s="16"/>
    </row>
    <row r="92" spans="13:19" x14ac:dyDescent="0.25">
      <c r="M92">
        <v>87</v>
      </c>
      <c r="N92" s="12">
        <v>9</v>
      </c>
      <c r="O92" s="12">
        <v>3</v>
      </c>
      <c r="P92" s="12">
        <v>6</v>
      </c>
      <c r="R92" s="16"/>
      <c r="S92" s="16"/>
    </row>
    <row r="93" spans="13:19" x14ac:dyDescent="0.25">
      <c r="M93">
        <v>88</v>
      </c>
      <c r="N93" s="12">
        <v>2</v>
      </c>
      <c r="O93" s="12">
        <v>0</v>
      </c>
      <c r="P93" s="12">
        <v>2</v>
      </c>
      <c r="R93" s="16"/>
      <c r="S93" s="16"/>
    </row>
    <row r="94" spans="13:19" x14ac:dyDescent="0.25">
      <c r="M94">
        <v>89</v>
      </c>
      <c r="N94" s="12">
        <v>12</v>
      </c>
      <c r="O94" s="12">
        <v>7</v>
      </c>
      <c r="P94" s="12">
        <v>5</v>
      </c>
      <c r="R94" s="16"/>
      <c r="S94" s="16"/>
    </row>
    <row r="95" spans="13:19" x14ac:dyDescent="0.25">
      <c r="M95">
        <v>90</v>
      </c>
      <c r="N95" s="12">
        <v>12</v>
      </c>
      <c r="O95" s="12">
        <v>6</v>
      </c>
      <c r="P95" s="12">
        <v>6</v>
      </c>
      <c r="R95" s="16"/>
      <c r="S95" s="16"/>
    </row>
    <row r="96" spans="13:19" x14ac:dyDescent="0.25">
      <c r="M96">
        <v>91</v>
      </c>
      <c r="N96" s="12">
        <v>7</v>
      </c>
      <c r="O96" s="12">
        <v>3</v>
      </c>
      <c r="P96" s="12">
        <v>4</v>
      </c>
      <c r="R96" s="16"/>
      <c r="S96" s="16"/>
    </row>
    <row r="97" spans="13:19" x14ac:dyDescent="0.25">
      <c r="M97">
        <v>92</v>
      </c>
      <c r="N97" s="12">
        <v>6</v>
      </c>
      <c r="O97" s="12">
        <v>3</v>
      </c>
      <c r="P97" s="12">
        <v>3</v>
      </c>
      <c r="R97" s="16"/>
      <c r="S97" s="16"/>
    </row>
    <row r="98" spans="13:19" x14ac:dyDescent="0.25">
      <c r="M98">
        <v>93</v>
      </c>
      <c r="N98" s="12">
        <v>6</v>
      </c>
      <c r="O98" s="12">
        <v>2</v>
      </c>
      <c r="P98" s="12">
        <v>4</v>
      </c>
      <c r="R98" s="16"/>
      <c r="S98" s="16"/>
    </row>
    <row r="99" spans="13:19" x14ac:dyDescent="0.25">
      <c r="M99">
        <v>94</v>
      </c>
      <c r="N99" s="12">
        <v>9</v>
      </c>
      <c r="O99" s="12">
        <v>2</v>
      </c>
      <c r="P99" s="12">
        <v>7</v>
      </c>
      <c r="R99" s="16"/>
      <c r="S99" s="16"/>
    </row>
    <row r="100" spans="13:19" x14ac:dyDescent="0.25">
      <c r="M100">
        <v>95</v>
      </c>
      <c r="N100" s="12">
        <v>6</v>
      </c>
      <c r="O100" s="12">
        <v>0</v>
      </c>
      <c r="P100" s="12">
        <v>6</v>
      </c>
      <c r="R100" s="16"/>
      <c r="S100" s="16"/>
    </row>
    <row r="101" spans="13:19" x14ac:dyDescent="0.25">
      <c r="M101">
        <v>96</v>
      </c>
      <c r="N101" s="12">
        <v>1</v>
      </c>
      <c r="O101" s="12">
        <v>0</v>
      </c>
      <c r="P101" s="12">
        <v>1</v>
      </c>
      <c r="R101" s="16"/>
      <c r="S101" s="16"/>
    </row>
    <row r="102" spans="13:19" x14ac:dyDescent="0.25">
      <c r="M102">
        <v>97</v>
      </c>
      <c r="N102" s="12">
        <v>1</v>
      </c>
      <c r="O102" s="12">
        <v>1</v>
      </c>
      <c r="P102" s="12">
        <v>0</v>
      </c>
      <c r="R102" s="16"/>
      <c r="S102" s="16"/>
    </row>
    <row r="103" spans="13:19" x14ac:dyDescent="0.25">
      <c r="M103">
        <v>98</v>
      </c>
      <c r="N103">
        <v>15</v>
      </c>
      <c r="O103">
        <v>4</v>
      </c>
      <c r="P103">
        <v>11</v>
      </c>
    </row>
    <row r="104" spans="13:19" x14ac:dyDescent="0.25">
      <c r="M104" t="s">
        <v>276</v>
      </c>
      <c r="N104">
        <v>0</v>
      </c>
      <c r="O104">
        <v>0</v>
      </c>
      <c r="P104">
        <v>0</v>
      </c>
    </row>
    <row r="105" spans="13:19" x14ac:dyDescent="0.25">
      <c r="M105" t="s">
        <v>315</v>
      </c>
      <c r="N105">
        <v>0</v>
      </c>
      <c r="O105">
        <v>0</v>
      </c>
      <c r="P105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opLeftCell="A14" workbookViewId="0">
      <selection activeCell="A35" sqref="A35"/>
    </sheetView>
  </sheetViews>
  <sheetFormatPr defaultRowHeight="13.2" x14ac:dyDescent="0.25"/>
  <cols>
    <col min="1" max="1" width="13" customWidth="1"/>
    <col min="2" max="7" width="7.44140625" customWidth="1"/>
    <col min="8" max="8" width="5.109375" customWidth="1"/>
    <col min="9" max="11" width="8.44140625" customWidth="1"/>
  </cols>
  <sheetData>
    <row r="1" spans="1:24" x14ac:dyDescent="0.25">
      <c r="A1" t="s">
        <v>342</v>
      </c>
      <c r="I1" s="1"/>
      <c r="J1" s="1"/>
      <c r="K1" s="1"/>
      <c r="M1" t="s">
        <v>340</v>
      </c>
      <c r="N1" s="12"/>
      <c r="O1" s="12"/>
      <c r="P1" s="12"/>
      <c r="Q1" s="14" t="s">
        <v>1</v>
      </c>
      <c r="R1" s="15">
        <f>X16</f>
        <v>9.1716068411536291</v>
      </c>
      <c r="S1" s="21" t="s">
        <v>125</v>
      </c>
      <c r="T1" s="22"/>
      <c r="U1" s="22"/>
    </row>
    <row r="2" spans="1:24" x14ac:dyDescent="0.25">
      <c r="A2" t="s">
        <v>343</v>
      </c>
      <c r="B2" t="s">
        <v>1</v>
      </c>
      <c r="E2" t="s">
        <v>2</v>
      </c>
      <c r="I2" s="1"/>
      <c r="J2" s="1"/>
      <c r="K2" s="1"/>
      <c r="M2" t="s">
        <v>284</v>
      </c>
      <c r="N2" s="12" t="s">
        <v>344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344</v>
      </c>
      <c r="I4" s="1"/>
      <c r="J4" s="1"/>
      <c r="K4" s="1"/>
      <c r="M4" s="18" t="s">
        <v>36</v>
      </c>
      <c r="N4" s="12">
        <v>240960</v>
      </c>
      <c r="O4" s="12">
        <v>122632</v>
      </c>
      <c r="P4" s="12">
        <v>118328</v>
      </c>
      <c r="R4" s="16"/>
      <c r="S4" s="16"/>
    </row>
    <row r="5" spans="1:24" x14ac:dyDescent="0.25">
      <c r="A5" t="s">
        <v>36</v>
      </c>
      <c r="B5">
        <v>240960</v>
      </c>
      <c r="C5">
        <v>122632</v>
      </c>
      <c r="D5">
        <v>118328</v>
      </c>
      <c r="E5">
        <v>153977</v>
      </c>
      <c r="F5">
        <v>80929</v>
      </c>
      <c r="G5">
        <v>73048</v>
      </c>
      <c r="I5" s="1"/>
      <c r="J5" s="1"/>
      <c r="K5" s="1"/>
      <c r="M5" t="s">
        <v>164</v>
      </c>
      <c r="N5" s="12">
        <v>8174</v>
      </c>
      <c r="O5" s="12">
        <v>4116</v>
      </c>
      <c r="P5" s="12">
        <v>4058</v>
      </c>
      <c r="R5" s="16">
        <f>N$24+N$34+N$44+N$54</f>
        <v>10154</v>
      </c>
      <c r="S5" s="16">
        <f xml:space="preserve"> N$34+N$44+N$54+N$64</f>
        <v>5691</v>
      </c>
      <c r="T5">
        <v>1</v>
      </c>
      <c r="U5">
        <v>9</v>
      </c>
      <c r="V5">
        <f>R5*T5+S5*U5</f>
        <v>61373</v>
      </c>
      <c r="W5" s="19">
        <f>(V5/V$15)*100</f>
        <v>5.6848749147819895</v>
      </c>
      <c r="X5" s="20">
        <f>ABS(W5-10)</f>
        <v>4.3151250852180105</v>
      </c>
    </row>
    <row r="6" spans="1:24" x14ac:dyDescent="0.25">
      <c r="A6" t="s">
        <v>37</v>
      </c>
      <c r="B6">
        <v>41940</v>
      </c>
      <c r="C6">
        <v>21167</v>
      </c>
      <c r="D6">
        <v>20773</v>
      </c>
      <c r="E6">
        <v>41940</v>
      </c>
      <c r="F6">
        <v>21167</v>
      </c>
      <c r="G6">
        <v>20773</v>
      </c>
      <c r="I6" s="1"/>
      <c r="J6" s="1"/>
      <c r="K6" s="1"/>
      <c r="M6">
        <v>1</v>
      </c>
      <c r="N6" s="12">
        <v>7671</v>
      </c>
      <c r="O6" s="12">
        <v>3928</v>
      </c>
      <c r="P6" s="12">
        <v>3743</v>
      </c>
      <c r="R6" s="16">
        <f>N$25+N$35+N$45+N$55</f>
        <v>13779</v>
      </c>
      <c r="S6" s="16">
        <f xml:space="preserve"> N$35+N$45+N$55+N$65</f>
        <v>9667</v>
      </c>
      <c r="T6">
        <v>2</v>
      </c>
      <c r="U6">
        <v>8</v>
      </c>
      <c r="V6">
        <f t="shared" ref="V6:V14" si="0">R6*T6+S6*U6</f>
        <v>104894</v>
      </c>
      <c r="W6" s="19">
        <f t="shared" ref="W6:W14" si="1">(V6/V$15)*100</f>
        <v>9.7161499244153315</v>
      </c>
      <c r="X6" s="20">
        <f t="shared" ref="X6:X14" si="2">ABS(W6-10)</f>
        <v>0.28385007558466846</v>
      </c>
    </row>
    <row r="7" spans="1:24" x14ac:dyDescent="0.25">
      <c r="A7" t="s">
        <v>38</v>
      </c>
      <c r="B7">
        <v>42335</v>
      </c>
      <c r="C7">
        <v>21338</v>
      </c>
      <c r="D7">
        <v>20997</v>
      </c>
      <c r="E7">
        <v>42335</v>
      </c>
      <c r="F7">
        <v>21338</v>
      </c>
      <c r="G7">
        <v>20997</v>
      </c>
      <c r="H7" s="2"/>
      <c r="I7" s="1"/>
      <c r="J7" s="1"/>
      <c r="K7" s="1"/>
      <c r="M7">
        <v>2</v>
      </c>
      <c r="N7" s="12">
        <v>8488</v>
      </c>
      <c r="O7" s="12">
        <v>4283</v>
      </c>
      <c r="P7" s="12">
        <v>4205</v>
      </c>
      <c r="R7" s="16">
        <f>N$26+N$36+N$46+N$56</f>
        <v>8702</v>
      </c>
      <c r="S7" s="16">
        <f xml:space="preserve"> N$36+N$46+N$56+N$66</f>
        <v>4641</v>
      </c>
      <c r="T7">
        <v>3</v>
      </c>
      <c r="U7">
        <v>7</v>
      </c>
      <c r="V7">
        <f t="shared" si="0"/>
        <v>58593</v>
      </c>
      <c r="W7" s="19">
        <f t="shared" si="1"/>
        <v>5.4273683196490499</v>
      </c>
      <c r="X7" s="20">
        <f t="shared" si="2"/>
        <v>4.5726316803509501</v>
      </c>
    </row>
    <row r="8" spans="1:24" x14ac:dyDescent="0.25">
      <c r="A8" s="3" t="s">
        <v>39</v>
      </c>
      <c r="B8">
        <v>34881</v>
      </c>
      <c r="C8">
        <v>17500</v>
      </c>
      <c r="D8">
        <v>17381</v>
      </c>
      <c r="E8">
        <v>34881</v>
      </c>
      <c r="F8">
        <v>17500</v>
      </c>
      <c r="G8">
        <v>17381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8575</v>
      </c>
      <c r="O8" s="12">
        <v>4236</v>
      </c>
      <c r="P8" s="12">
        <v>4339</v>
      </c>
      <c r="R8" s="16">
        <f>N$17+N$27+N$37+N$47</f>
        <v>15425</v>
      </c>
      <c r="S8" s="16">
        <f xml:space="preserve"> N$27+ N$37+N$47+N$57</f>
        <v>9603</v>
      </c>
      <c r="T8">
        <v>4</v>
      </c>
      <c r="U8">
        <v>6</v>
      </c>
      <c r="V8">
        <f t="shared" si="0"/>
        <v>119318</v>
      </c>
      <c r="W8" s="19">
        <f t="shared" si="1"/>
        <v>11.052220114414441</v>
      </c>
      <c r="X8" s="20">
        <f t="shared" si="2"/>
        <v>1.0522201144144407</v>
      </c>
    </row>
    <row r="9" spans="1:24" x14ac:dyDescent="0.25">
      <c r="A9" s="3" t="s">
        <v>40</v>
      </c>
      <c r="B9">
        <v>27260</v>
      </c>
      <c r="C9">
        <v>13433</v>
      </c>
      <c r="D9">
        <v>13827</v>
      </c>
      <c r="E9">
        <v>23734</v>
      </c>
      <c r="F9">
        <v>13012</v>
      </c>
      <c r="G9">
        <v>10722</v>
      </c>
      <c r="H9" s="5"/>
      <c r="I9" s="6">
        <f t="shared" si="3"/>
        <v>87.065297138664704</v>
      </c>
      <c r="J9" s="6">
        <f t="shared" si="3"/>
        <v>96.865927194223175</v>
      </c>
      <c r="K9" s="6">
        <f t="shared" si="3"/>
        <v>77.543935777825993</v>
      </c>
      <c r="M9">
        <v>4</v>
      </c>
      <c r="N9" s="12">
        <v>9032</v>
      </c>
      <c r="O9" s="12">
        <v>4604</v>
      </c>
      <c r="P9" s="12">
        <v>4428</v>
      </c>
      <c r="R9" s="16">
        <f>N$18+N$28+N$38+N$48</f>
        <v>14599</v>
      </c>
      <c r="S9" s="16">
        <f xml:space="preserve"> N$28+N$38+N$48+N$58</f>
        <v>8503</v>
      </c>
      <c r="T9">
        <v>5</v>
      </c>
      <c r="U9">
        <v>5</v>
      </c>
      <c r="V9">
        <f t="shared" si="0"/>
        <v>115510</v>
      </c>
      <c r="W9" s="19">
        <f t="shared" si="1"/>
        <v>10.699491656045291</v>
      </c>
      <c r="X9" s="20">
        <f t="shared" si="2"/>
        <v>0.69949165604529107</v>
      </c>
    </row>
    <row r="10" spans="1:24" x14ac:dyDescent="0.25">
      <c r="A10" s="3" t="s">
        <v>41</v>
      </c>
      <c r="B10">
        <v>22142</v>
      </c>
      <c r="C10">
        <v>10856</v>
      </c>
      <c r="D10">
        <v>11286</v>
      </c>
      <c r="E10">
        <v>8368</v>
      </c>
      <c r="F10">
        <v>5928</v>
      </c>
      <c r="G10">
        <v>2440</v>
      </c>
      <c r="H10" s="5"/>
      <c r="I10" s="6">
        <f t="shared" si="3"/>
        <v>37.792430674735797</v>
      </c>
      <c r="J10" s="6">
        <f t="shared" si="3"/>
        <v>54.605747973470883</v>
      </c>
      <c r="K10" s="6">
        <f t="shared" si="3"/>
        <v>21.619705830232146</v>
      </c>
      <c r="M10">
        <v>5</v>
      </c>
      <c r="N10" s="12">
        <v>9333</v>
      </c>
      <c r="O10" s="12">
        <v>4721</v>
      </c>
      <c r="P10" s="12">
        <v>4612</v>
      </c>
      <c r="R10" s="16">
        <f>N$19+N$29+N$39+N$49</f>
        <v>14197</v>
      </c>
      <c r="S10" s="16">
        <f xml:space="preserve"> N$29+N$39+N$49+N$59</f>
        <v>8375</v>
      </c>
      <c r="T10">
        <v>6</v>
      </c>
      <c r="U10">
        <v>4</v>
      </c>
      <c r="V10">
        <f t="shared" si="0"/>
        <v>118682</v>
      </c>
      <c r="W10" s="19">
        <f t="shared" si="1"/>
        <v>10.993308533657409</v>
      </c>
      <c r="X10" s="20">
        <f t="shared" si="2"/>
        <v>0.99330853365740879</v>
      </c>
    </row>
    <row r="11" spans="1:24" x14ac:dyDescent="0.25">
      <c r="A11" s="3" t="s">
        <v>42</v>
      </c>
      <c r="B11">
        <v>16946</v>
      </c>
      <c r="C11">
        <v>8543</v>
      </c>
      <c r="D11">
        <v>8403</v>
      </c>
      <c r="E11">
        <v>1645</v>
      </c>
      <c r="F11">
        <v>1213</v>
      </c>
      <c r="G11">
        <v>432</v>
      </c>
      <c r="H11" s="5"/>
      <c r="I11" s="6">
        <f t="shared" si="3"/>
        <v>9.7073055588339443</v>
      </c>
      <c r="J11" s="6">
        <f t="shared" si="3"/>
        <v>14.198759218073276</v>
      </c>
      <c r="K11" s="6">
        <f t="shared" si="3"/>
        <v>5.1410210639057476</v>
      </c>
      <c r="M11">
        <v>6</v>
      </c>
      <c r="N11" s="12">
        <v>8747</v>
      </c>
      <c r="O11" s="12">
        <v>4369</v>
      </c>
      <c r="P11" s="12">
        <v>4378</v>
      </c>
      <c r="R11" s="16">
        <f>N$20+N$30+N$40+N$50</f>
        <v>14466</v>
      </c>
      <c r="S11" s="16">
        <f xml:space="preserve"> N$30+N$40+N$50+N$60</f>
        <v>10076</v>
      </c>
      <c r="T11">
        <v>7</v>
      </c>
      <c r="U11">
        <v>3</v>
      </c>
      <c r="V11">
        <f t="shared" si="0"/>
        <v>131490</v>
      </c>
      <c r="W11" s="19">
        <f t="shared" si="1"/>
        <v>12.179691436701544</v>
      </c>
      <c r="X11" s="20">
        <f t="shared" si="2"/>
        <v>2.1796914367015443</v>
      </c>
    </row>
    <row r="12" spans="1:24" x14ac:dyDescent="0.25">
      <c r="A12" s="3" t="s">
        <v>43</v>
      </c>
      <c r="B12">
        <v>12919</v>
      </c>
      <c r="C12">
        <v>6640</v>
      </c>
      <c r="D12">
        <v>6279</v>
      </c>
      <c r="E12">
        <v>381</v>
      </c>
      <c r="F12">
        <v>259</v>
      </c>
      <c r="G12">
        <v>122</v>
      </c>
      <c r="H12" s="5"/>
      <c r="I12" s="6">
        <f t="shared" si="3"/>
        <v>2.9491446706401425</v>
      </c>
      <c r="J12" s="6">
        <f t="shared" si="3"/>
        <v>3.9006024096385548</v>
      </c>
      <c r="K12" s="6">
        <f t="shared" si="3"/>
        <v>1.942984551680204</v>
      </c>
      <c r="M12">
        <v>7</v>
      </c>
      <c r="N12" s="12">
        <v>8236</v>
      </c>
      <c r="O12" s="12">
        <v>4143</v>
      </c>
      <c r="P12" s="12">
        <v>4093</v>
      </c>
      <c r="R12" s="16">
        <f>N$21+N$31+N$41+N$51</f>
        <v>13330</v>
      </c>
      <c r="S12" s="16">
        <f xml:space="preserve"> N$31+N$41+N$51+N$61</f>
        <v>8460</v>
      </c>
      <c r="T12">
        <v>8</v>
      </c>
      <c r="U12">
        <v>2</v>
      </c>
      <c r="V12">
        <f t="shared" si="0"/>
        <v>123560</v>
      </c>
      <c r="W12" s="19">
        <f t="shared" si="1"/>
        <v>11.445149242671251</v>
      </c>
      <c r="X12" s="20">
        <f t="shared" si="2"/>
        <v>1.4451492426712509</v>
      </c>
    </row>
    <row r="13" spans="1:24" x14ac:dyDescent="0.25">
      <c r="A13" s="3" t="s">
        <v>44</v>
      </c>
      <c r="B13">
        <v>11148</v>
      </c>
      <c r="C13">
        <v>5719</v>
      </c>
      <c r="D13">
        <v>5429</v>
      </c>
      <c r="E13">
        <v>168</v>
      </c>
      <c r="F13">
        <v>110</v>
      </c>
      <c r="G13">
        <v>58</v>
      </c>
      <c r="H13" s="5"/>
      <c r="I13" s="6">
        <f t="shared" si="3"/>
        <v>1.5069967707212055</v>
      </c>
      <c r="J13" s="6">
        <f t="shared" si="3"/>
        <v>1.9234131841230986</v>
      </c>
      <c r="K13" s="6">
        <f t="shared" si="3"/>
        <v>1.0683367102597163</v>
      </c>
      <c r="M13">
        <v>8</v>
      </c>
      <c r="N13" s="12">
        <v>8484</v>
      </c>
      <c r="O13" s="12">
        <v>4340</v>
      </c>
      <c r="P13" s="12">
        <v>4144</v>
      </c>
      <c r="R13" s="16">
        <f>N$22+N$32+N$42+N$52</f>
        <v>11444</v>
      </c>
      <c r="S13" s="16">
        <f xml:space="preserve"> N$32+N$42+N$52+N$62</f>
        <v>6608</v>
      </c>
      <c r="T13">
        <v>9</v>
      </c>
      <c r="U13">
        <v>1</v>
      </c>
      <c r="V13">
        <f t="shared" si="0"/>
        <v>109604</v>
      </c>
      <c r="W13" s="19">
        <f t="shared" si="1"/>
        <v>10.152429083795239</v>
      </c>
      <c r="X13" s="20">
        <f t="shared" si="2"/>
        <v>0.1524290837952389</v>
      </c>
    </row>
    <row r="14" spans="1:24" x14ac:dyDescent="0.25">
      <c r="A14" s="3" t="s">
        <v>45</v>
      </c>
      <c r="B14">
        <v>8569</v>
      </c>
      <c r="C14">
        <v>4450</v>
      </c>
      <c r="D14">
        <v>4119</v>
      </c>
      <c r="E14">
        <v>80</v>
      </c>
      <c r="F14">
        <v>52</v>
      </c>
      <c r="G14">
        <v>28</v>
      </c>
      <c r="H14" s="5"/>
      <c r="I14" s="6">
        <f t="shared" si="3"/>
        <v>0.93359785272493867</v>
      </c>
      <c r="J14" s="6">
        <f t="shared" si="3"/>
        <v>1.1685393258426966</v>
      </c>
      <c r="K14" s="6">
        <f t="shared" si="3"/>
        <v>0.67977664481670308</v>
      </c>
      <c r="M14">
        <v>9</v>
      </c>
      <c r="N14" s="12">
        <v>7535</v>
      </c>
      <c r="O14" s="12">
        <v>3765</v>
      </c>
      <c r="P14" s="12">
        <v>3770</v>
      </c>
      <c r="R14" s="16">
        <f>N$23+N$33+N$43+N$53</f>
        <v>13656</v>
      </c>
      <c r="S14" s="16">
        <f xml:space="preserve"> N$33+N$43+N$53+N$63</f>
        <v>8143</v>
      </c>
      <c r="T14">
        <v>10</v>
      </c>
      <c r="U14">
        <v>0</v>
      </c>
      <c r="V14">
        <f t="shared" si="0"/>
        <v>136560</v>
      </c>
      <c r="W14" s="19">
        <f t="shared" si="1"/>
        <v>12.649316773868453</v>
      </c>
      <c r="X14" s="20">
        <f t="shared" si="2"/>
        <v>2.6493167738684527</v>
      </c>
    </row>
    <row r="15" spans="1:24" x14ac:dyDescent="0.25">
      <c r="A15" s="3" t="s">
        <v>46</v>
      </c>
      <c r="B15">
        <v>7696</v>
      </c>
      <c r="C15">
        <v>4083</v>
      </c>
      <c r="D15">
        <v>3613</v>
      </c>
      <c r="E15">
        <v>83</v>
      </c>
      <c r="F15">
        <v>58</v>
      </c>
      <c r="G15">
        <v>25</v>
      </c>
      <c r="H15" s="5"/>
      <c r="I15" s="6">
        <f t="shared" si="3"/>
        <v>1.0784823284823286</v>
      </c>
      <c r="J15" s="6">
        <f t="shared" si="3"/>
        <v>1.4205241244183198</v>
      </c>
      <c r="K15" s="6">
        <f t="shared" si="3"/>
        <v>0.69194575145308612</v>
      </c>
      <c r="M15">
        <v>10</v>
      </c>
      <c r="N15" s="12">
        <v>7860</v>
      </c>
      <c r="O15" s="12">
        <v>3902</v>
      </c>
      <c r="P15" s="12">
        <v>3958</v>
      </c>
      <c r="R15" s="16"/>
      <c r="S15" s="16"/>
      <c r="V15">
        <f>SUM(V5:V14)</f>
        <v>1079584</v>
      </c>
      <c r="W15">
        <f>SUM(W5:W14)</f>
        <v>100</v>
      </c>
      <c r="X15" s="20">
        <f>SUM(X5:X14)</f>
        <v>18.343213682307258</v>
      </c>
    </row>
    <row r="16" spans="1:24" x14ac:dyDescent="0.25">
      <c r="A16" t="s">
        <v>47</v>
      </c>
      <c r="B16">
        <v>5332</v>
      </c>
      <c r="C16">
        <v>2934</v>
      </c>
      <c r="D16">
        <v>2398</v>
      </c>
      <c r="E16">
        <v>49</v>
      </c>
      <c r="F16">
        <v>36</v>
      </c>
      <c r="G16">
        <v>13</v>
      </c>
      <c r="H16" s="7"/>
      <c r="I16" s="6">
        <f>SUM(I8:I14)*5</f>
        <v>1199.7738633316039</v>
      </c>
      <c r="J16" s="6">
        <f>SUM(J8:J14)*5</f>
        <v>1363.3149465268584</v>
      </c>
      <c r="K16" s="6">
        <f>SUM(K8:K14)*5</f>
        <v>1039.9788028936027</v>
      </c>
      <c r="M16">
        <v>11</v>
      </c>
      <c r="N16" s="12">
        <v>6831</v>
      </c>
      <c r="O16" s="12">
        <v>3429</v>
      </c>
      <c r="P16" s="12">
        <v>3402</v>
      </c>
      <c r="R16" s="16"/>
      <c r="S16" s="16"/>
      <c r="X16" s="20">
        <f>X$15/2</f>
        <v>9.1716068411536291</v>
      </c>
    </row>
    <row r="17" spans="1:24" x14ac:dyDescent="0.25">
      <c r="A17" t="s">
        <v>48</v>
      </c>
      <c r="B17">
        <v>3188</v>
      </c>
      <c r="C17">
        <v>1795</v>
      </c>
      <c r="D17">
        <v>1393</v>
      </c>
      <c r="E17">
        <v>37</v>
      </c>
      <c r="F17">
        <v>34</v>
      </c>
      <c r="G17">
        <v>3</v>
      </c>
      <c r="H17" s="7"/>
      <c r="I17" s="1"/>
      <c r="J17" s="1"/>
      <c r="K17" s="1"/>
      <c r="M17">
        <v>12</v>
      </c>
      <c r="N17" s="12">
        <v>6844</v>
      </c>
      <c r="O17" s="12">
        <v>3468</v>
      </c>
      <c r="P17" s="12">
        <v>3376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2699.7738633316039</v>
      </c>
      <c r="J18" s="6">
        <f>J16+1500</f>
        <v>2863.3149465268584</v>
      </c>
      <c r="K18" s="6">
        <f>K16+1500</f>
        <v>2539.9788028936027</v>
      </c>
      <c r="M18">
        <v>13</v>
      </c>
      <c r="N18" s="12">
        <v>6811</v>
      </c>
      <c r="O18" s="12">
        <v>3432</v>
      </c>
      <c r="P18" s="12">
        <v>3379</v>
      </c>
      <c r="Q18" s="3" t="s">
        <v>161</v>
      </c>
      <c r="R18" s="15">
        <f>X33</f>
        <v>8.8322206413483642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6535</v>
      </c>
      <c r="O19" s="12">
        <v>3269</v>
      </c>
      <c r="P19" s="12">
        <v>3266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0.93359785272493867</v>
      </c>
      <c r="J20" s="6">
        <f t="shared" si="4"/>
        <v>1.1685393258426966</v>
      </c>
      <c r="K20" s="6">
        <f t="shared" si="4"/>
        <v>0.67977664481670308</v>
      </c>
      <c r="M20">
        <v>15</v>
      </c>
      <c r="N20" s="12">
        <v>5461</v>
      </c>
      <c r="O20" s="12">
        <v>2739</v>
      </c>
      <c r="P20" s="12">
        <v>2722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1.0784823284823286</v>
      </c>
      <c r="J21" s="6">
        <f t="shared" si="4"/>
        <v>1.4205241244183198</v>
      </c>
      <c r="K21" s="6">
        <f t="shared" si="4"/>
        <v>0.69194575145308612</v>
      </c>
      <c r="M21">
        <v>16</v>
      </c>
      <c r="N21" s="12">
        <v>5668</v>
      </c>
      <c r="O21" s="12">
        <v>2781</v>
      </c>
      <c r="P21" s="12">
        <v>2887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1.0060400906036335</v>
      </c>
      <c r="J22" s="8">
        <f>(J20+J21)/2</f>
        <v>1.2945317251305082</v>
      </c>
      <c r="K22" s="8">
        <f>(K20+K21)/2</f>
        <v>0.68586119813489455</v>
      </c>
      <c r="M22">
        <v>17</v>
      </c>
      <c r="N22" s="12">
        <v>5285</v>
      </c>
      <c r="O22" s="12">
        <v>2650</v>
      </c>
      <c r="P22" s="12">
        <v>2635</v>
      </c>
      <c r="R22" s="16">
        <f>O$24+O$34+O$44+O$54</f>
        <v>5225</v>
      </c>
      <c r="S22" s="16">
        <f xml:space="preserve"> O$34+O$44+O$54+O$64</f>
        <v>3103</v>
      </c>
      <c r="T22">
        <v>1</v>
      </c>
      <c r="U22">
        <v>9</v>
      </c>
      <c r="V22">
        <f>R22*T22+S22*U22</f>
        <v>33152</v>
      </c>
      <c r="W22" s="19">
        <f>(V22/V$32)*100</f>
        <v>6.0472073255262488</v>
      </c>
      <c r="X22" s="20">
        <f>ABS(W22-10)</f>
        <v>3.9527926744737512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6071</v>
      </c>
      <c r="O23" s="12">
        <v>2963</v>
      </c>
      <c r="P23" s="12">
        <v>3108</v>
      </c>
      <c r="R23" s="16">
        <f>O$25+O$35+O$45+O$55</f>
        <v>6616</v>
      </c>
      <c r="S23" s="16">
        <f xml:space="preserve"> O$35+O$45+O$55+O$65</f>
        <v>4713</v>
      </c>
      <c r="T23">
        <v>2</v>
      </c>
      <c r="U23">
        <v>8</v>
      </c>
      <c r="V23">
        <f t="shared" ref="V23:V31" si="5">R23*T23+S23*U23</f>
        <v>50936</v>
      </c>
      <c r="W23" s="19">
        <f t="shared" ref="W23:W31" si="6">(V23/V$32)*100</f>
        <v>9.2911604830177676</v>
      </c>
      <c r="X23" s="20">
        <f t="shared" ref="X23:X31" si="7">ABS(W23-10)</f>
        <v>0.70883951698223235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50.302004530181677</v>
      </c>
      <c r="J24" s="8">
        <f>J22*50</f>
        <v>64.726586256525408</v>
      </c>
      <c r="K24" s="8">
        <f>K22*50</f>
        <v>34.29305990674473</v>
      </c>
      <c r="M24">
        <v>19</v>
      </c>
      <c r="N24" s="12">
        <v>4775</v>
      </c>
      <c r="O24" s="12">
        <v>2300</v>
      </c>
      <c r="P24" s="12">
        <v>2475</v>
      </c>
      <c r="R24" s="16">
        <f>O$26+O$36+O$46+O$56</f>
        <v>4593</v>
      </c>
      <c r="S24" s="16">
        <f xml:space="preserve"> O$36+O$46+O$56+O$66</f>
        <v>2597</v>
      </c>
      <c r="T24">
        <v>3</v>
      </c>
      <c r="U24">
        <v>7</v>
      </c>
      <c r="V24">
        <f t="shared" si="5"/>
        <v>31958</v>
      </c>
      <c r="W24" s="19">
        <f t="shared" si="6"/>
        <v>5.8294115501076211</v>
      </c>
      <c r="X24" s="20">
        <f t="shared" si="7"/>
        <v>4.1705884498923789</v>
      </c>
    </row>
    <row r="25" spans="1:24" x14ac:dyDescent="0.25">
      <c r="I25" s="1"/>
      <c r="J25" s="1"/>
      <c r="K25" s="1"/>
      <c r="M25">
        <v>20</v>
      </c>
      <c r="N25" s="12">
        <v>5230</v>
      </c>
      <c r="O25" s="12">
        <v>2475</v>
      </c>
      <c r="P25" s="12">
        <v>2755</v>
      </c>
      <c r="R25" s="16">
        <f>O$17+O$27+O$37+O$47</f>
        <v>7805</v>
      </c>
      <c r="S25" s="16">
        <f xml:space="preserve"> O$27+ O$37+O$47+O$57</f>
        <v>4939</v>
      </c>
      <c r="T25">
        <v>4</v>
      </c>
      <c r="U25">
        <v>6</v>
      </c>
      <c r="V25">
        <f t="shared" si="5"/>
        <v>60854</v>
      </c>
      <c r="W25" s="19">
        <f t="shared" si="6"/>
        <v>11.10028820546496</v>
      </c>
      <c r="X25" s="20">
        <f t="shared" si="7"/>
        <v>1.1002882054649596</v>
      </c>
    </row>
    <row r="26" spans="1:24" x14ac:dyDescent="0.25">
      <c r="H26" s="7" t="s">
        <v>30</v>
      </c>
      <c r="I26" s="1">
        <f>I18-I24</f>
        <v>2649.4718588014221</v>
      </c>
      <c r="J26" s="1">
        <f>J18-J24</f>
        <v>2798.5883602703329</v>
      </c>
      <c r="K26" s="1">
        <f>K18-K24</f>
        <v>2505.6857429868578</v>
      </c>
      <c r="M26">
        <v>21</v>
      </c>
      <c r="N26" s="12">
        <v>4338</v>
      </c>
      <c r="O26" s="12">
        <v>2179</v>
      </c>
      <c r="P26" s="12">
        <v>2159</v>
      </c>
      <c r="R26" s="16">
        <f>O$18+O$28+O$38+O$48</f>
        <v>7424</v>
      </c>
      <c r="S26" s="16">
        <f xml:space="preserve"> O$28+O$38+O$48+O$58</f>
        <v>4437</v>
      </c>
      <c r="T26">
        <v>5</v>
      </c>
      <c r="U26">
        <v>5</v>
      </c>
      <c r="V26">
        <f t="shared" si="5"/>
        <v>59305</v>
      </c>
      <c r="W26" s="19">
        <f t="shared" si="6"/>
        <v>10.817737404691547</v>
      </c>
      <c r="X26" s="20">
        <f t="shared" si="7"/>
        <v>0.8177374046915471</v>
      </c>
    </row>
    <row r="27" spans="1:24" x14ac:dyDescent="0.25">
      <c r="I27" s="1"/>
      <c r="J27" s="1"/>
      <c r="K27" s="1"/>
      <c r="M27">
        <v>22</v>
      </c>
      <c r="N27" s="12">
        <v>4317</v>
      </c>
      <c r="O27" s="12">
        <v>2117</v>
      </c>
      <c r="P27" s="12">
        <v>2200</v>
      </c>
      <c r="R27" s="16">
        <f>O$19+O$29+O$39+O$49</f>
        <v>7140</v>
      </c>
      <c r="S27" s="16">
        <f xml:space="preserve"> O$29+O$39+O$49+O$59</f>
        <v>4295</v>
      </c>
      <c r="T27">
        <v>6</v>
      </c>
      <c r="U27">
        <v>4</v>
      </c>
      <c r="V27">
        <f t="shared" si="5"/>
        <v>60020</v>
      </c>
      <c r="W27" s="19">
        <f t="shared" si="6"/>
        <v>10.948159498011748</v>
      </c>
      <c r="X27" s="20">
        <f t="shared" si="7"/>
        <v>0.94815949801174781</v>
      </c>
    </row>
    <row r="28" spans="1:24" x14ac:dyDescent="0.25">
      <c r="H28" s="7" t="s">
        <v>31</v>
      </c>
      <c r="I28" s="1">
        <f>100-I22</f>
        <v>98.993959909396366</v>
      </c>
      <c r="J28" s="1">
        <f>100-J22</f>
        <v>98.705468274869489</v>
      </c>
      <c r="K28" s="1">
        <f>100-K22</f>
        <v>99.314138801865099</v>
      </c>
      <c r="M28">
        <v>23</v>
      </c>
      <c r="N28" s="12">
        <v>4255</v>
      </c>
      <c r="O28" s="12">
        <v>2120</v>
      </c>
      <c r="P28" s="12">
        <v>2135</v>
      </c>
      <c r="R28" s="16">
        <f>O$20+O$30+O$40+O$50</f>
        <v>7187</v>
      </c>
      <c r="S28" s="16">
        <f xml:space="preserve"> O$30+O$40+O$50+O$60</f>
        <v>5011</v>
      </c>
      <c r="T28">
        <v>7</v>
      </c>
      <c r="U28">
        <v>3</v>
      </c>
      <c r="V28">
        <f t="shared" si="5"/>
        <v>65342</v>
      </c>
      <c r="W28" s="19">
        <f t="shared" si="6"/>
        <v>11.918937652767138</v>
      </c>
      <c r="X28" s="20">
        <f t="shared" si="7"/>
        <v>1.9189376527671378</v>
      </c>
    </row>
    <row r="29" spans="1:24" x14ac:dyDescent="0.25">
      <c r="I29" s="1"/>
      <c r="J29" s="1"/>
      <c r="K29" s="1"/>
      <c r="M29">
        <v>24</v>
      </c>
      <c r="N29" s="12">
        <v>4002</v>
      </c>
      <c r="O29" s="12">
        <v>1965</v>
      </c>
      <c r="P29" s="12">
        <v>2037</v>
      </c>
      <c r="R29" s="16">
        <f>O$21+O$31+O$41+O$51</f>
        <v>6660</v>
      </c>
      <c r="S29" s="16">
        <f xml:space="preserve"> O$31+O$41+O$51+O$61</f>
        <v>4343</v>
      </c>
      <c r="T29">
        <v>8</v>
      </c>
      <c r="U29">
        <v>2</v>
      </c>
      <c r="V29">
        <f t="shared" si="5"/>
        <v>61966</v>
      </c>
      <c r="W29" s="19">
        <f t="shared" si="6"/>
        <v>11.303126482069242</v>
      </c>
      <c r="X29" s="20">
        <f t="shared" si="7"/>
        <v>1.3031264820692421</v>
      </c>
    </row>
    <row r="30" spans="1:24" x14ac:dyDescent="0.25">
      <c r="C30" t="s">
        <v>32</v>
      </c>
      <c r="H30" s="9" t="s">
        <v>33</v>
      </c>
      <c r="I30" s="10">
        <f>I26/I28</f>
        <v>26.763974905401657</v>
      </c>
      <c r="J30" s="10">
        <f>J26/J28</f>
        <v>28.352921162148586</v>
      </c>
      <c r="K30" s="10">
        <f>K26/K28</f>
        <v>25.229899521011621</v>
      </c>
      <c r="M30">
        <v>25</v>
      </c>
      <c r="N30" s="12">
        <v>4099</v>
      </c>
      <c r="O30" s="12">
        <v>2038</v>
      </c>
      <c r="P30" s="12">
        <v>2061</v>
      </c>
      <c r="R30" s="16">
        <f>O$22+O$32+O$42+O$52</f>
        <v>5893</v>
      </c>
      <c r="S30" s="16">
        <f xml:space="preserve"> O$32+O$42+O$52+O$62</f>
        <v>3520</v>
      </c>
      <c r="T30">
        <v>9</v>
      </c>
      <c r="U30">
        <v>1</v>
      </c>
      <c r="V30">
        <f t="shared" si="5"/>
        <v>56557</v>
      </c>
      <c r="W30" s="19">
        <f t="shared" si="6"/>
        <v>10.316478785888878</v>
      </c>
      <c r="X30" s="20">
        <f t="shared" si="7"/>
        <v>0.31647878588887757</v>
      </c>
    </row>
    <row r="31" spans="1:24" x14ac:dyDescent="0.25">
      <c r="M31">
        <v>26</v>
      </c>
      <c r="N31" s="12">
        <v>3670</v>
      </c>
      <c r="O31" s="12">
        <v>1837</v>
      </c>
      <c r="P31" s="12">
        <v>1833</v>
      </c>
      <c r="R31" s="16">
        <f>O$23+O$33+O$43+O$53</f>
        <v>6813</v>
      </c>
      <c r="S31" s="16">
        <f xml:space="preserve"> O$33+O$43+O$53+O$63</f>
        <v>4163</v>
      </c>
      <c r="T31">
        <v>10</v>
      </c>
      <c r="U31">
        <v>0</v>
      </c>
      <c r="V31">
        <f t="shared" si="5"/>
        <v>68130</v>
      </c>
      <c r="W31" s="19">
        <f t="shared" si="6"/>
        <v>12.427492612454854</v>
      </c>
      <c r="X31" s="20">
        <f t="shared" si="7"/>
        <v>2.4274926124548539</v>
      </c>
    </row>
    <row r="32" spans="1:24" x14ac:dyDescent="0.25">
      <c r="M32">
        <v>27</v>
      </c>
      <c r="N32" s="12">
        <v>3056</v>
      </c>
      <c r="O32" s="12">
        <v>1551</v>
      </c>
      <c r="P32" s="12">
        <v>1505</v>
      </c>
      <c r="R32" s="16"/>
      <c r="S32" s="16"/>
      <c r="V32">
        <f>SUM(V22:V31)</f>
        <v>548220</v>
      </c>
      <c r="W32">
        <f>SUM(W22:W31)</f>
        <v>100.00000000000001</v>
      </c>
      <c r="X32" s="20">
        <f>SUM(X22:X31)</f>
        <v>17.664441282696728</v>
      </c>
    </row>
    <row r="33" spans="1:24" x14ac:dyDescent="0.25">
      <c r="A33" t="s">
        <v>34</v>
      </c>
      <c r="M33">
        <v>28</v>
      </c>
      <c r="N33" s="12">
        <v>3417</v>
      </c>
      <c r="O33" s="12">
        <v>1680</v>
      </c>
      <c r="P33" s="12">
        <v>1737</v>
      </c>
      <c r="R33" s="16"/>
      <c r="S33" s="16"/>
      <c r="X33" s="20">
        <f>X$32/2</f>
        <v>8.8322206413483642</v>
      </c>
    </row>
    <row r="34" spans="1:24" x14ac:dyDescent="0.25">
      <c r="A34" t="s">
        <v>35</v>
      </c>
      <c r="B34" t="s">
        <v>1</v>
      </c>
      <c r="E34" t="s">
        <v>2</v>
      </c>
      <c r="M34">
        <v>29</v>
      </c>
      <c r="N34" s="12">
        <v>2704</v>
      </c>
      <c r="O34" s="12">
        <v>1437</v>
      </c>
      <c r="P34" s="12">
        <v>1267</v>
      </c>
      <c r="R34" s="16"/>
      <c r="S34" s="16"/>
    </row>
    <row r="35" spans="1:24" x14ac:dyDescent="0.25">
      <c r="B35" t="s">
        <v>1</v>
      </c>
      <c r="C35" t="s">
        <v>3</v>
      </c>
      <c r="D35" t="s">
        <v>4</v>
      </c>
      <c r="E35" t="s">
        <v>1</v>
      </c>
      <c r="F35" t="s">
        <v>3</v>
      </c>
      <c r="G35" t="s">
        <v>4</v>
      </c>
      <c r="M35">
        <v>30</v>
      </c>
      <c r="N35" s="12">
        <v>3676</v>
      </c>
      <c r="O35" s="12">
        <v>1817</v>
      </c>
      <c r="P35" s="12">
        <v>1859</v>
      </c>
      <c r="Q35" s="3" t="s">
        <v>162</v>
      </c>
      <c r="R35" s="15">
        <f>X50</f>
        <v>9.6932046582004041</v>
      </c>
      <c r="S35" s="16"/>
    </row>
    <row r="36" spans="1:24" x14ac:dyDescent="0.25">
      <c r="A36" t="s">
        <v>36</v>
      </c>
      <c r="B36">
        <v>476727</v>
      </c>
      <c r="C36">
        <v>242747</v>
      </c>
      <c r="D36">
        <v>233980</v>
      </c>
      <c r="E36">
        <v>301508</v>
      </c>
      <c r="F36">
        <v>159731</v>
      </c>
      <c r="G36">
        <v>141777</v>
      </c>
      <c r="M36">
        <v>31</v>
      </c>
      <c r="N36" s="12">
        <v>2207</v>
      </c>
      <c r="O36" s="12">
        <v>1201</v>
      </c>
      <c r="P36" s="12">
        <v>1006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37</v>
      </c>
      <c r="B37">
        <v>82463</v>
      </c>
      <c r="C37">
        <v>41918</v>
      </c>
      <c r="D37">
        <v>40545</v>
      </c>
      <c r="E37">
        <v>82463</v>
      </c>
      <c r="F37">
        <v>41918</v>
      </c>
      <c r="G37">
        <v>40545</v>
      </c>
      <c r="M37">
        <v>32</v>
      </c>
      <c r="N37" s="12">
        <v>2592</v>
      </c>
      <c r="O37" s="12">
        <v>1320</v>
      </c>
      <c r="P37" s="12">
        <v>1272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38</v>
      </c>
      <c r="B38">
        <v>77323</v>
      </c>
      <c r="C38">
        <v>39372</v>
      </c>
      <c r="D38">
        <v>37951</v>
      </c>
      <c r="E38">
        <v>77323</v>
      </c>
      <c r="F38">
        <v>39372</v>
      </c>
      <c r="G38">
        <v>37951</v>
      </c>
      <c r="M38">
        <v>33</v>
      </c>
      <c r="N38" s="12">
        <v>2132</v>
      </c>
      <c r="O38" s="12">
        <v>1121</v>
      </c>
      <c r="P38" s="12">
        <v>1011</v>
      </c>
      <c r="R38" s="16"/>
      <c r="S38" s="16"/>
    </row>
    <row r="39" spans="1:24" x14ac:dyDescent="0.25">
      <c r="A39" t="s">
        <v>39</v>
      </c>
      <c r="B39">
        <v>62953</v>
      </c>
      <c r="C39">
        <v>31892</v>
      </c>
      <c r="D39">
        <v>31061</v>
      </c>
      <c r="E39">
        <v>62953</v>
      </c>
      <c r="F39">
        <v>31892</v>
      </c>
      <c r="G39">
        <v>31061</v>
      </c>
      <c r="M39">
        <v>34</v>
      </c>
      <c r="N39" s="12">
        <v>2312</v>
      </c>
      <c r="O39" s="12">
        <v>1181</v>
      </c>
      <c r="P39" s="12">
        <v>1131</v>
      </c>
      <c r="R39" s="16">
        <f>P$24+P$34+P$44+P$54</f>
        <v>4929</v>
      </c>
      <c r="S39" s="16">
        <f xml:space="preserve"> P$34+P$44+P$54+P$64</f>
        <v>2588</v>
      </c>
      <c r="T39">
        <v>1</v>
      </c>
      <c r="U39">
        <v>9</v>
      </c>
      <c r="V39">
        <f>R39*T39+S39*U39</f>
        <v>28221</v>
      </c>
      <c r="W39" s="19">
        <f>(V39/V$49)*100</f>
        <v>5.311048546758907</v>
      </c>
      <c r="X39" s="20">
        <f>ABS(W39-10)</f>
        <v>4.688951453241093</v>
      </c>
    </row>
    <row r="40" spans="1:24" x14ac:dyDescent="0.25">
      <c r="A40" t="s">
        <v>40</v>
      </c>
      <c r="B40">
        <v>50911</v>
      </c>
      <c r="C40">
        <v>25473</v>
      </c>
      <c r="D40">
        <v>25438</v>
      </c>
      <c r="E40">
        <v>46075</v>
      </c>
      <c r="F40">
        <v>24919</v>
      </c>
      <c r="G40">
        <v>21156</v>
      </c>
      <c r="M40">
        <v>35</v>
      </c>
      <c r="N40" s="12">
        <v>2819</v>
      </c>
      <c r="O40" s="12">
        <v>1388</v>
      </c>
      <c r="P40" s="12">
        <v>1431</v>
      </c>
      <c r="R40" s="16">
        <f>P$25+P$35+P$45+P$55</f>
        <v>7163</v>
      </c>
      <c r="S40" s="16">
        <f xml:space="preserve"> P$35+P$45+P$55+P$65</f>
        <v>4954</v>
      </c>
      <c r="T40">
        <v>2</v>
      </c>
      <c r="U40">
        <v>8</v>
      </c>
      <c r="V40">
        <f t="shared" ref="V40:V48" si="8">R40*T40+S40*U40</f>
        <v>53958</v>
      </c>
      <c r="W40" s="19">
        <f t="shared" ref="W40:W48" si="9">(V40/V$49)*100</f>
        <v>10.154620937812874</v>
      </c>
      <c r="X40" s="20">
        <f t="shared" ref="X40:X48" si="10">ABS(W40-10)</f>
        <v>0.154620937812874</v>
      </c>
    </row>
    <row r="41" spans="1:24" x14ac:dyDescent="0.25">
      <c r="A41" t="s">
        <v>41</v>
      </c>
      <c r="B41">
        <v>41805</v>
      </c>
      <c r="C41">
        <v>20677</v>
      </c>
      <c r="D41">
        <v>21128</v>
      </c>
      <c r="E41">
        <v>20191</v>
      </c>
      <c r="F41">
        <v>13504</v>
      </c>
      <c r="G41">
        <v>6687</v>
      </c>
      <c r="M41">
        <v>36</v>
      </c>
      <c r="N41" s="12">
        <v>2486</v>
      </c>
      <c r="O41" s="12">
        <v>1232</v>
      </c>
      <c r="P41" s="12">
        <v>1254</v>
      </c>
      <c r="R41" s="16">
        <f>P$26+P$36+P$46+P$56</f>
        <v>4109</v>
      </c>
      <c r="S41" s="16">
        <f xml:space="preserve"> P$36+P$46+P$56+P$66</f>
        <v>2044</v>
      </c>
      <c r="T41">
        <v>3</v>
      </c>
      <c r="U41">
        <v>7</v>
      </c>
      <c r="V41">
        <f t="shared" si="8"/>
        <v>26635</v>
      </c>
      <c r="W41" s="19">
        <f t="shared" si="9"/>
        <v>5.012571419968233</v>
      </c>
      <c r="X41" s="20">
        <f t="shared" si="10"/>
        <v>4.987428580031767</v>
      </c>
    </row>
    <row r="42" spans="1:24" x14ac:dyDescent="0.25">
      <c r="A42" t="s">
        <v>42</v>
      </c>
      <c r="B42">
        <v>34307</v>
      </c>
      <c r="C42">
        <v>17060</v>
      </c>
      <c r="D42">
        <v>17247</v>
      </c>
      <c r="E42">
        <v>6173</v>
      </c>
      <c r="F42">
        <v>4303</v>
      </c>
      <c r="G42">
        <v>1870</v>
      </c>
      <c r="M42">
        <v>37</v>
      </c>
      <c r="N42" s="12">
        <v>1939</v>
      </c>
      <c r="O42" s="12">
        <v>1069</v>
      </c>
      <c r="P42" s="12">
        <v>870</v>
      </c>
      <c r="R42" s="16">
        <f>P$17+P$27+P$37+P$47</f>
        <v>7620</v>
      </c>
      <c r="S42" s="16">
        <f xml:space="preserve"> P$27+ P$37+P$47+P$57</f>
        <v>4664</v>
      </c>
      <c r="T42">
        <v>4</v>
      </c>
      <c r="U42">
        <v>6</v>
      </c>
      <c r="V42">
        <f t="shared" si="8"/>
        <v>58464</v>
      </c>
      <c r="W42" s="19">
        <f t="shared" si="9"/>
        <v>11.002627200939468</v>
      </c>
      <c r="X42" s="20">
        <f t="shared" si="10"/>
        <v>1.0026272009394681</v>
      </c>
    </row>
    <row r="43" spans="1:24" x14ac:dyDescent="0.25">
      <c r="A43" t="s">
        <v>43</v>
      </c>
      <c r="B43">
        <v>27453</v>
      </c>
      <c r="C43">
        <v>14054</v>
      </c>
      <c r="D43">
        <v>13399</v>
      </c>
      <c r="E43">
        <v>2119</v>
      </c>
      <c r="F43">
        <v>1363</v>
      </c>
      <c r="G43">
        <v>756</v>
      </c>
      <c r="M43">
        <v>38</v>
      </c>
      <c r="N43" s="12">
        <v>2290</v>
      </c>
      <c r="O43" s="12">
        <v>1166</v>
      </c>
      <c r="P43" s="12">
        <v>1124</v>
      </c>
      <c r="R43" s="16">
        <f>P$18+P$28+P$38+P$48</f>
        <v>7175</v>
      </c>
      <c r="S43" s="16">
        <f xml:space="preserve"> P$28+P$38+P$48+P$58</f>
        <v>4066</v>
      </c>
      <c r="T43">
        <v>5</v>
      </c>
      <c r="U43">
        <v>5</v>
      </c>
      <c r="V43">
        <f t="shared" si="8"/>
        <v>56205</v>
      </c>
      <c r="W43" s="19">
        <f t="shared" si="9"/>
        <v>10.577494899917946</v>
      </c>
      <c r="X43" s="20">
        <f t="shared" si="10"/>
        <v>0.57749489991794611</v>
      </c>
    </row>
    <row r="44" spans="1:24" x14ac:dyDescent="0.25">
      <c r="A44" t="s">
        <v>44</v>
      </c>
      <c r="B44">
        <v>23412</v>
      </c>
      <c r="C44">
        <v>11957</v>
      </c>
      <c r="D44">
        <v>11455</v>
      </c>
      <c r="E44">
        <v>1157</v>
      </c>
      <c r="F44">
        <v>675</v>
      </c>
      <c r="G44">
        <v>482</v>
      </c>
      <c r="M44">
        <v>39</v>
      </c>
      <c r="N44" s="12">
        <v>1614</v>
      </c>
      <c r="O44" s="12">
        <v>864</v>
      </c>
      <c r="P44" s="12">
        <v>750</v>
      </c>
      <c r="R44" s="16">
        <f>P$19+P$29+P$39+P$49</f>
        <v>7057</v>
      </c>
      <c r="S44" s="16">
        <f xml:space="preserve"> P$29+P$39+P$49+P$59</f>
        <v>4080</v>
      </c>
      <c r="T44">
        <v>6</v>
      </c>
      <c r="U44">
        <v>4</v>
      </c>
      <c r="V44">
        <f t="shared" si="8"/>
        <v>58662</v>
      </c>
      <c r="W44" s="19">
        <f t="shared" si="9"/>
        <v>11.039889793060876</v>
      </c>
      <c r="X44" s="20">
        <f t="shared" si="10"/>
        <v>1.0398897930608761</v>
      </c>
    </row>
    <row r="45" spans="1:24" x14ac:dyDescent="0.25">
      <c r="A45" t="s">
        <v>45</v>
      </c>
      <c r="B45">
        <v>18768</v>
      </c>
      <c r="C45">
        <v>9675</v>
      </c>
      <c r="D45">
        <v>9093</v>
      </c>
      <c r="E45">
        <v>722</v>
      </c>
      <c r="F45">
        <v>400</v>
      </c>
      <c r="G45">
        <v>322</v>
      </c>
      <c r="M45">
        <v>40</v>
      </c>
      <c r="N45" s="12">
        <v>2767</v>
      </c>
      <c r="O45" s="12">
        <v>1316</v>
      </c>
      <c r="P45" s="12">
        <v>1451</v>
      </c>
      <c r="R45" s="16">
        <f>P$20+P$30+P$40+P$50</f>
        <v>7279</v>
      </c>
      <c r="S45" s="16">
        <f xml:space="preserve"> P$30+P$40+P$50+P$60</f>
        <v>5065</v>
      </c>
      <c r="T45">
        <v>7</v>
      </c>
      <c r="U45">
        <v>3</v>
      </c>
      <c r="V45">
        <f t="shared" si="8"/>
        <v>66148</v>
      </c>
      <c r="W45" s="19">
        <f t="shared" si="9"/>
        <v>12.448716887105638</v>
      </c>
      <c r="X45" s="20">
        <f t="shared" si="10"/>
        <v>2.448716887105638</v>
      </c>
    </row>
    <row r="46" spans="1:24" x14ac:dyDescent="0.25">
      <c r="A46" t="s">
        <v>46</v>
      </c>
      <c r="B46">
        <v>16891</v>
      </c>
      <c r="C46">
        <v>8819</v>
      </c>
      <c r="D46">
        <v>8072</v>
      </c>
      <c r="E46">
        <v>625</v>
      </c>
      <c r="F46">
        <v>367</v>
      </c>
      <c r="G46">
        <v>258</v>
      </c>
      <c r="M46">
        <v>41</v>
      </c>
      <c r="N46" s="12">
        <v>1381</v>
      </c>
      <c r="O46" s="12">
        <v>758</v>
      </c>
      <c r="P46" s="12">
        <v>623</v>
      </c>
      <c r="R46" s="16">
        <f>P$21+P$31+P$41+P$51</f>
        <v>6670</v>
      </c>
      <c r="S46" s="16">
        <f xml:space="preserve"> P$31+P$41+P$51+P$61</f>
        <v>4117</v>
      </c>
      <c r="T46">
        <v>8</v>
      </c>
      <c r="U46">
        <v>2</v>
      </c>
      <c r="V46">
        <f t="shared" si="8"/>
        <v>61594</v>
      </c>
      <c r="W46" s="19">
        <f t="shared" si="9"/>
        <v>11.591677268313246</v>
      </c>
      <c r="X46" s="20">
        <f t="shared" si="10"/>
        <v>1.5916772683132461</v>
      </c>
    </row>
    <row r="47" spans="1:24" x14ac:dyDescent="0.25">
      <c r="A47" t="s">
        <v>47</v>
      </c>
      <c r="B47">
        <v>13296</v>
      </c>
      <c r="C47">
        <v>7091</v>
      </c>
      <c r="D47">
        <v>6205</v>
      </c>
      <c r="E47">
        <v>460</v>
      </c>
      <c r="F47">
        <v>240</v>
      </c>
      <c r="G47">
        <v>220</v>
      </c>
      <c r="M47">
        <v>42</v>
      </c>
      <c r="N47" s="12">
        <v>1672</v>
      </c>
      <c r="O47" s="12">
        <v>900</v>
      </c>
      <c r="P47" s="12">
        <v>772</v>
      </c>
      <c r="R47" s="16">
        <f>P$22+P$32+P$42+P$52</f>
        <v>5551</v>
      </c>
      <c r="S47" s="16">
        <f xml:space="preserve"> P$32+P$42+P$52+P$62</f>
        <v>3088</v>
      </c>
      <c r="T47">
        <v>9</v>
      </c>
      <c r="U47">
        <v>1</v>
      </c>
      <c r="V47">
        <f t="shared" si="8"/>
        <v>53047</v>
      </c>
      <c r="W47" s="19">
        <f t="shared" si="9"/>
        <v>9.9831753750724541</v>
      </c>
      <c r="X47" s="20">
        <f t="shared" si="10"/>
        <v>1.6824624927545884E-2</v>
      </c>
    </row>
    <row r="48" spans="1:24" x14ac:dyDescent="0.25">
      <c r="A48" t="s">
        <v>48</v>
      </c>
      <c r="B48">
        <v>8836</v>
      </c>
      <c r="C48">
        <v>4689</v>
      </c>
      <c r="D48">
        <v>4147</v>
      </c>
      <c r="E48">
        <v>320</v>
      </c>
      <c r="F48">
        <v>187</v>
      </c>
      <c r="G48">
        <v>133</v>
      </c>
      <c r="M48">
        <v>43</v>
      </c>
      <c r="N48" s="12">
        <v>1401</v>
      </c>
      <c r="O48" s="12">
        <v>751</v>
      </c>
      <c r="P48" s="12">
        <v>650</v>
      </c>
      <c r="R48" s="16">
        <f>P$23+P$33+P$43+P$53</f>
        <v>6843</v>
      </c>
      <c r="S48" s="16">
        <f xml:space="preserve"> P$33+P$43+P$53+P$63</f>
        <v>3980</v>
      </c>
      <c r="T48">
        <v>10</v>
      </c>
      <c r="U48">
        <v>0</v>
      </c>
      <c r="V48">
        <f t="shared" si="8"/>
        <v>68430</v>
      </c>
      <c r="W48" s="19">
        <f t="shared" si="9"/>
        <v>12.878177671050354</v>
      </c>
      <c r="X48" s="20">
        <f t="shared" si="10"/>
        <v>2.8781776710503539</v>
      </c>
    </row>
    <row r="49" spans="1:24" x14ac:dyDescent="0.25">
      <c r="A49" t="s">
        <v>49</v>
      </c>
      <c r="B49">
        <v>6638</v>
      </c>
      <c r="C49">
        <v>3527</v>
      </c>
      <c r="D49">
        <v>3111</v>
      </c>
      <c r="E49">
        <v>266</v>
      </c>
      <c r="F49">
        <v>172</v>
      </c>
      <c r="G49">
        <v>94</v>
      </c>
      <c r="M49">
        <v>44</v>
      </c>
      <c r="N49" s="12">
        <v>1348</v>
      </c>
      <c r="O49" s="12">
        <v>725</v>
      </c>
      <c r="P49" s="12">
        <v>623</v>
      </c>
      <c r="R49" s="16"/>
      <c r="S49" s="16"/>
      <c r="V49">
        <f>SUM(V39:V48)</f>
        <v>531364</v>
      </c>
      <c r="W49">
        <f>SUM(W39:W48)</f>
        <v>99.999999999999986</v>
      </c>
      <c r="X49" s="20">
        <f>SUM(X39:X48)</f>
        <v>19.386409316400808</v>
      </c>
    </row>
    <row r="50" spans="1:24" x14ac:dyDescent="0.25">
      <c r="A50" t="s">
        <v>50</v>
      </c>
      <c r="B50">
        <v>7922</v>
      </c>
      <c r="C50">
        <v>4366</v>
      </c>
      <c r="D50">
        <v>3556</v>
      </c>
      <c r="E50">
        <v>382</v>
      </c>
      <c r="F50">
        <v>243</v>
      </c>
      <c r="G50">
        <v>139</v>
      </c>
      <c r="M50">
        <v>45</v>
      </c>
      <c r="N50" s="12">
        <v>2087</v>
      </c>
      <c r="O50" s="12">
        <v>1022</v>
      </c>
      <c r="P50" s="12">
        <v>1065</v>
      </c>
      <c r="R50" s="16"/>
      <c r="S50" s="16"/>
      <c r="X50" s="20">
        <f>X$49/2</f>
        <v>9.6932046582004041</v>
      </c>
    </row>
    <row r="51" spans="1:24" x14ac:dyDescent="0.25">
      <c r="A51" t="s">
        <v>51</v>
      </c>
      <c r="B51">
        <v>4062</v>
      </c>
      <c r="C51">
        <v>2365</v>
      </c>
      <c r="D51">
        <v>1697</v>
      </c>
      <c r="E51">
        <v>189</v>
      </c>
      <c r="F51">
        <v>133</v>
      </c>
      <c r="G51">
        <v>56</v>
      </c>
      <c r="M51">
        <v>46</v>
      </c>
      <c r="N51" s="12">
        <v>1506</v>
      </c>
      <c r="O51" s="12">
        <v>810</v>
      </c>
      <c r="P51" s="12">
        <v>696</v>
      </c>
      <c r="R51" s="16"/>
      <c r="S51" s="16"/>
    </row>
    <row r="52" spans="1:24" x14ac:dyDescent="0.25">
      <c r="A52" t="s">
        <v>52</v>
      </c>
      <c r="B52">
        <v>246</v>
      </c>
      <c r="C52">
        <v>140</v>
      </c>
      <c r="D52">
        <v>106</v>
      </c>
      <c r="E52">
        <v>116</v>
      </c>
      <c r="F52">
        <v>62</v>
      </c>
      <c r="G52">
        <v>54</v>
      </c>
      <c r="M52">
        <v>47</v>
      </c>
      <c r="N52" s="12">
        <v>1164</v>
      </c>
      <c r="O52" s="12">
        <v>623</v>
      </c>
      <c r="P52" s="12">
        <v>541</v>
      </c>
      <c r="R52" s="16"/>
      <c r="S52" s="16"/>
    </row>
    <row r="53" spans="1:24" x14ac:dyDescent="0.25">
      <c r="M53">
        <v>48</v>
      </c>
      <c r="N53" s="12">
        <v>1878</v>
      </c>
      <c r="O53" s="12">
        <v>1004</v>
      </c>
      <c r="P53" s="12">
        <v>874</v>
      </c>
      <c r="R53" s="16"/>
      <c r="S53" s="16"/>
    </row>
    <row r="54" spans="1:24" x14ac:dyDescent="0.25">
      <c r="M54">
        <v>49</v>
      </c>
      <c r="N54" s="12">
        <v>1061</v>
      </c>
      <c r="O54" s="12">
        <v>624</v>
      </c>
      <c r="P54" s="12">
        <v>437</v>
      </c>
      <c r="R54" s="16"/>
      <c r="S54" s="16"/>
    </row>
    <row r="55" spans="1:24" x14ac:dyDescent="0.25">
      <c r="M55">
        <v>50</v>
      </c>
      <c r="N55" s="12">
        <v>2106</v>
      </c>
      <c r="O55" s="12">
        <v>1008</v>
      </c>
      <c r="P55" s="12">
        <v>1098</v>
      </c>
      <c r="R55" s="16"/>
      <c r="S55" s="16"/>
    </row>
    <row r="56" spans="1:24" x14ac:dyDescent="0.25">
      <c r="M56">
        <v>51</v>
      </c>
      <c r="N56" s="12">
        <v>776</v>
      </c>
      <c r="O56" s="12">
        <v>455</v>
      </c>
      <c r="P56" s="12">
        <v>321</v>
      </c>
      <c r="R56" s="16"/>
      <c r="S56" s="16"/>
    </row>
    <row r="57" spans="1:24" x14ac:dyDescent="0.25">
      <c r="M57">
        <v>52</v>
      </c>
      <c r="N57" s="12">
        <v>1022</v>
      </c>
      <c r="O57" s="12">
        <v>602</v>
      </c>
      <c r="P57" s="12">
        <v>420</v>
      </c>
      <c r="R57" s="16"/>
      <c r="S57" s="16"/>
    </row>
    <row r="58" spans="1:24" x14ac:dyDescent="0.25">
      <c r="M58">
        <v>53</v>
      </c>
      <c r="N58" s="12">
        <v>715</v>
      </c>
      <c r="O58" s="12">
        <v>445</v>
      </c>
      <c r="P58" s="12">
        <v>270</v>
      </c>
      <c r="R58" s="16"/>
      <c r="S58" s="16"/>
    </row>
    <row r="59" spans="1:24" x14ac:dyDescent="0.25">
      <c r="M59">
        <v>54</v>
      </c>
      <c r="N59" s="12">
        <v>713</v>
      </c>
      <c r="O59" s="12">
        <v>424</v>
      </c>
      <c r="P59" s="12">
        <v>289</v>
      </c>
      <c r="R59" s="16"/>
      <c r="S59" s="16"/>
    </row>
    <row r="60" spans="1:24" x14ac:dyDescent="0.25">
      <c r="M60">
        <v>55</v>
      </c>
      <c r="N60" s="12">
        <v>1071</v>
      </c>
      <c r="O60" s="12">
        <v>563</v>
      </c>
      <c r="P60" s="12">
        <v>508</v>
      </c>
      <c r="R60" s="16"/>
      <c r="S60" s="16"/>
    </row>
    <row r="61" spans="1:24" x14ac:dyDescent="0.25">
      <c r="M61">
        <v>56</v>
      </c>
      <c r="N61" s="12">
        <v>798</v>
      </c>
      <c r="O61" s="12">
        <v>464</v>
      </c>
      <c r="P61" s="12">
        <v>334</v>
      </c>
      <c r="R61" s="16"/>
      <c r="S61" s="16"/>
    </row>
    <row r="62" spans="1:24" x14ac:dyDescent="0.25">
      <c r="M62">
        <v>57</v>
      </c>
      <c r="N62" s="12">
        <v>449</v>
      </c>
      <c r="O62" s="12">
        <v>277</v>
      </c>
      <c r="P62" s="12">
        <v>172</v>
      </c>
      <c r="R62" s="16"/>
      <c r="S62" s="16"/>
    </row>
    <row r="63" spans="1:24" x14ac:dyDescent="0.25">
      <c r="M63">
        <v>58</v>
      </c>
      <c r="N63" s="12">
        <v>558</v>
      </c>
      <c r="O63" s="12">
        <v>313</v>
      </c>
      <c r="P63" s="12">
        <v>245</v>
      </c>
      <c r="R63" s="16"/>
      <c r="S63" s="16"/>
    </row>
    <row r="64" spans="1:24" x14ac:dyDescent="0.25">
      <c r="M64">
        <v>59</v>
      </c>
      <c r="N64" s="12">
        <v>312</v>
      </c>
      <c r="O64" s="12">
        <v>178</v>
      </c>
      <c r="P64" s="12">
        <v>134</v>
      </c>
      <c r="R64" s="16"/>
      <c r="S64" s="16"/>
    </row>
    <row r="65" spans="13:19" x14ac:dyDescent="0.25">
      <c r="M65">
        <v>60</v>
      </c>
      <c r="N65" s="12">
        <v>1118</v>
      </c>
      <c r="O65" s="12">
        <v>572</v>
      </c>
      <c r="P65" s="12">
        <v>546</v>
      </c>
      <c r="R65" s="16"/>
      <c r="S65" s="16"/>
    </row>
    <row r="66" spans="13:19" x14ac:dyDescent="0.25">
      <c r="M66">
        <v>61</v>
      </c>
      <c r="N66" s="12">
        <v>277</v>
      </c>
      <c r="O66" s="12">
        <v>183</v>
      </c>
      <c r="P66" s="12">
        <v>94</v>
      </c>
      <c r="R66" s="16"/>
      <c r="S66" s="16"/>
    </row>
    <row r="67" spans="13:19" x14ac:dyDescent="0.25">
      <c r="M67">
        <v>62</v>
      </c>
      <c r="N67" s="12">
        <v>298</v>
      </c>
      <c r="O67" s="12">
        <v>175</v>
      </c>
      <c r="P67" s="12">
        <v>123</v>
      </c>
      <c r="R67" s="16"/>
      <c r="S67" s="16"/>
    </row>
    <row r="68" spans="13:19" x14ac:dyDescent="0.25">
      <c r="M68">
        <v>63</v>
      </c>
      <c r="N68" s="12">
        <v>221</v>
      </c>
      <c r="O68" s="12">
        <v>131</v>
      </c>
      <c r="P68" s="12">
        <v>90</v>
      </c>
      <c r="R68" s="16"/>
      <c r="S68" s="16"/>
    </row>
    <row r="69" spans="13:19" x14ac:dyDescent="0.25">
      <c r="M69">
        <v>64</v>
      </c>
      <c r="N69" s="12">
        <v>254</v>
      </c>
      <c r="O69" s="12">
        <v>145</v>
      </c>
      <c r="P69" s="12">
        <v>109</v>
      </c>
      <c r="R69" s="16"/>
      <c r="S69" s="16"/>
    </row>
    <row r="70" spans="13:19" x14ac:dyDescent="0.25">
      <c r="M70">
        <v>65</v>
      </c>
      <c r="N70" s="12">
        <v>514</v>
      </c>
      <c r="O70" s="12">
        <v>292</v>
      </c>
      <c r="P70" s="12">
        <v>222</v>
      </c>
      <c r="R70" s="16"/>
      <c r="S70" s="16"/>
    </row>
    <row r="71" spans="13:19" x14ac:dyDescent="0.25">
      <c r="M71">
        <v>66</v>
      </c>
      <c r="N71" s="12">
        <v>326</v>
      </c>
      <c r="O71" s="12">
        <v>214</v>
      </c>
      <c r="P71" s="12">
        <v>112</v>
      </c>
      <c r="R71" s="16"/>
      <c r="S71" s="16"/>
    </row>
    <row r="72" spans="13:19" x14ac:dyDescent="0.25">
      <c r="M72">
        <v>67</v>
      </c>
      <c r="N72" s="12">
        <v>138</v>
      </c>
      <c r="O72" s="12">
        <v>97</v>
      </c>
      <c r="P72" s="12">
        <v>41</v>
      </c>
      <c r="R72" s="16"/>
      <c r="S72" s="16"/>
    </row>
    <row r="73" spans="13:19" x14ac:dyDescent="0.25">
      <c r="M73">
        <v>68</v>
      </c>
      <c r="N73" s="12">
        <v>168</v>
      </c>
      <c r="O73" s="12">
        <v>100</v>
      </c>
      <c r="P73" s="12">
        <v>68</v>
      </c>
      <c r="R73" s="16"/>
      <c r="S73" s="16"/>
    </row>
    <row r="74" spans="13:19" x14ac:dyDescent="0.25">
      <c r="M74" s="18">
        <v>69</v>
      </c>
      <c r="N74" s="12">
        <v>123</v>
      </c>
      <c r="O74" s="12">
        <v>78</v>
      </c>
      <c r="P74" s="12">
        <v>45</v>
      </c>
      <c r="R74" s="16"/>
      <c r="S74" s="16"/>
    </row>
    <row r="75" spans="13:19" x14ac:dyDescent="0.25">
      <c r="M75">
        <v>70</v>
      </c>
      <c r="N75" s="12">
        <v>576</v>
      </c>
      <c r="O75" s="12">
        <v>344</v>
      </c>
      <c r="P75" s="12">
        <v>232</v>
      </c>
      <c r="R75" s="16"/>
      <c r="S75" s="16"/>
    </row>
    <row r="76" spans="13:19" x14ac:dyDescent="0.25">
      <c r="M76">
        <v>71</v>
      </c>
      <c r="N76" s="12">
        <v>162</v>
      </c>
      <c r="O76" s="12">
        <v>116</v>
      </c>
      <c r="P76" s="12">
        <v>46</v>
      </c>
      <c r="R76" s="16"/>
      <c r="S76" s="16"/>
    </row>
    <row r="77" spans="13:19" x14ac:dyDescent="0.25">
      <c r="M77">
        <v>72</v>
      </c>
      <c r="N77" s="12">
        <v>224</v>
      </c>
      <c r="O77" s="12">
        <v>156</v>
      </c>
      <c r="P77" s="12">
        <v>68</v>
      </c>
      <c r="R77" s="16"/>
      <c r="S77" s="16"/>
    </row>
    <row r="78" spans="13:19" x14ac:dyDescent="0.25">
      <c r="M78">
        <v>73</v>
      </c>
      <c r="N78" s="12">
        <v>166</v>
      </c>
      <c r="O78" s="12">
        <v>114</v>
      </c>
      <c r="P78" s="12">
        <v>52</v>
      </c>
      <c r="R78" s="16"/>
      <c r="S78" s="16"/>
    </row>
    <row r="79" spans="13:19" x14ac:dyDescent="0.25">
      <c r="M79">
        <v>74</v>
      </c>
      <c r="N79" s="12">
        <v>113</v>
      </c>
      <c r="O79" s="12">
        <v>87</v>
      </c>
      <c r="P79" s="12">
        <v>26</v>
      </c>
      <c r="R79" s="16"/>
      <c r="S79" s="16"/>
    </row>
    <row r="80" spans="13:19" x14ac:dyDescent="0.25">
      <c r="M80">
        <v>75</v>
      </c>
      <c r="N80" s="12">
        <v>296</v>
      </c>
      <c r="O80" s="12">
        <v>212</v>
      </c>
      <c r="P80" s="12">
        <v>84</v>
      </c>
      <c r="R80" s="16"/>
      <c r="S80" s="16"/>
    </row>
    <row r="81" spans="13:19" x14ac:dyDescent="0.25">
      <c r="M81">
        <v>76</v>
      </c>
      <c r="N81" s="12">
        <v>178</v>
      </c>
      <c r="O81" s="12">
        <v>126</v>
      </c>
      <c r="P81" s="12">
        <v>52</v>
      </c>
      <c r="R81" s="16"/>
      <c r="S81" s="16"/>
    </row>
    <row r="82" spans="13:19" x14ac:dyDescent="0.25">
      <c r="M82">
        <v>77</v>
      </c>
      <c r="N82" s="12">
        <v>110</v>
      </c>
      <c r="O82" s="12">
        <v>88</v>
      </c>
      <c r="P82" s="12">
        <v>22</v>
      </c>
      <c r="R82" s="16"/>
      <c r="S82" s="16"/>
    </row>
    <row r="83" spans="13:19" x14ac:dyDescent="0.25">
      <c r="M83">
        <v>78</v>
      </c>
      <c r="N83" s="12">
        <v>125</v>
      </c>
      <c r="O83" s="12">
        <v>91</v>
      </c>
      <c r="P83" s="12">
        <v>34</v>
      </c>
      <c r="R83" s="16"/>
      <c r="S83" s="16"/>
    </row>
    <row r="84" spans="13:19" x14ac:dyDescent="0.25">
      <c r="M84">
        <v>79</v>
      </c>
      <c r="N84" s="12">
        <v>64</v>
      </c>
      <c r="O84" s="12">
        <v>48</v>
      </c>
      <c r="P84" s="12">
        <v>16</v>
      </c>
      <c r="R84" s="16"/>
      <c r="S84" s="16"/>
    </row>
    <row r="85" spans="13:19" x14ac:dyDescent="0.25">
      <c r="M85">
        <v>80</v>
      </c>
      <c r="N85" s="12">
        <v>348</v>
      </c>
      <c r="O85" s="12">
        <v>233</v>
      </c>
      <c r="P85" s="12">
        <v>115</v>
      </c>
      <c r="R85" s="16"/>
      <c r="S85" s="16"/>
    </row>
    <row r="86" spans="13:19" x14ac:dyDescent="0.25">
      <c r="M86">
        <v>81</v>
      </c>
      <c r="N86" s="12">
        <v>62</v>
      </c>
      <c r="O86" s="12">
        <v>52</v>
      </c>
      <c r="P86" s="12">
        <v>10</v>
      </c>
      <c r="R86" s="16"/>
      <c r="S86" s="16"/>
    </row>
    <row r="87" spans="13:19" x14ac:dyDescent="0.25">
      <c r="M87">
        <v>82</v>
      </c>
      <c r="N87" s="12">
        <v>58</v>
      </c>
      <c r="O87" s="12">
        <v>40</v>
      </c>
      <c r="P87" s="12">
        <v>18</v>
      </c>
      <c r="R87" s="16"/>
      <c r="S87" s="16"/>
    </row>
    <row r="88" spans="13:19" x14ac:dyDescent="0.25">
      <c r="M88">
        <v>83</v>
      </c>
      <c r="N88" s="12">
        <v>47</v>
      </c>
      <c r="O88" s="12">
        <v>40</v>
      </c>
      <c r="P88" s="12">
        <v>7</v>
      </c>
      <c r="R88" s="16"/>
      <c r="S88" s="16"/>
    </row>
    <row r="89" spans="13:19" x14ac:dyDescent="0.25">
      <c r="M89">
        <v>84</v>
      </c>
      <c r="N89" s="12">
        <v>55</v>
      </c>
      <c r="O89" s="12">
        <v>35</v>
      </c>
      <c r="P89" s="12">
        <v>20</v>
      </c>
      <c r="R89" s="16"/>
      <c r="S89" s="16"/>
    </row>
    <row r="90" spans="13:19" x14ac:dyDescent="0.25">
      <c r="M90">
        <v>85</v>
      </c>
      <c r="N90" s="12">
        <v>116</v>
      </c>
      <c r="O90" s="12">
        <v>78</v>
      </c>
      <c r="P90" s="12">
        <v>38</v>
      </c>
      <c r="R90" s="16"/>
      <c r="S90" s="16"/>
    </row>
    <row r="91" spans="13:19" x14ac:dyDescent="0.25">
      <c r="M91">
        <v>86</v>
      </c>
      <c r="N91" s="12">
        <v>54</v>
      </c>
      <c r="O91" s="12">
        <v>41</v>
      </c>
      <c r="P91" s="12">
        <v>13</v>
      </c>
      <c r="R91" s="16"/>
      <c r="S91" s="16"/>
    </row>
    <row r="92" spans="13:19" x14ac:dyDescent="0.25">
      <c r="M92">
        <v>87</v>
      </c>
      <c r="N92" s="12">
        <v>15</v>
      </c>
      <c r="O92" s="12">
        <v>14</v>
      </c>
      <c r="P92" s="12">
        <v>1</v>
      </c>
      <c r="R92" s="16"/>
      <c r="S92" s="16"/>
    </row>
    <row r="93" spans="13:19" x14ac:dyDescent="0.25">
      <c r="M93">
        <v>88</v>
      </c>
      <c r="N93" s="12">
        <v>25</v>
      </c>
      <c r="O93" s="12">
        <v>20</v>
      </c>
      <c r="P93" s="12">
        <v>5</v>
      </c>
      <c r="R93" s="16"/>
      <c r="S93" s="16"/>
    </row>
    <row r="94" spans="13:19" x14ac:dyDescent="0.25">
      <c r="M94">
        <v>89</v>
      </c>
      <c r="N94" s="12">
        <v>22</v>
      </c>
      <c r="O94" s="12">
        <v>19</v>
      </c>
      <c r="P94" s="12">
        <v>3</v>
      </c>
      <c r="R94" s="16"/>
      <c r="S94" s="16"/>
    </row>
    <row r="95" spans="13:19" x14ac:dyDescent="0.25">
      <c r="M95">
        <v>90</v>
      </c>
      <c r="N95" s="12">
        <v>83</v>
      </c>
      <c r="O95" s="12">
        <v>56</v>
      </c>
      <c r="P95" s="12">
        <v>27</v>
      </c>
      <c r="R95" s="16"/>
      <c r="S95" s="16"/>
    </row>
    <row r="96" spans="13:19" x14ac:dyDescent="0.25">
      <c r="M96">
        <v>91</v>
      </c>
      <c r="N96" s="12">
        <v>20</v>
      </c>
      <c r="O96" s="12">
        <v>13</v>
      </c>
      <c r="P96" s="12">
        <v>7</v>
      </c>
      <c r="R96" s="16"/>
      <c r="S96" s="16"/>
    </row>
    <row r="97" spans="13:19" x14ac:dyDescent="0.25">
      <c r="M97">
        <v>92</v>
      </c>
      <c r="N97" s="12">
        <v>22</v>
      </c>
      <c r="O97" s="12">
        <v>18</v>
      </c>
      <c r="P97" s="12">
        <v>4</v>
      </c>
      <c r="R97" s="16"/>
      <c r="S97" s="16"/>
    </row>
    <row r="98" spans="13:19" x14ac:dyDescent="0.25">
      <c r="M98">
        <v>93</v>
      </c>
      <c r="N98" s="12">
        <v>13</v>
      </c>
      <c r="O98" s="12">
        <v>8</v>
      </c>
      <c r="P98" s="12">
        <v>5</v>
      </c>
      <c r="R98" s="16"/>
      <c r="S98" s="16"/>
    </row>
    <row r="99" spans="13:19" x14ac:dyDescent="0.25">
      <c r="M99">
        <v>94</v>
      </c>
      <c r="N99" s="12">
        <v>3</v>
      </c>
      <c r="O99" s="12">
        <v>2</v>
      </c>
      <c r="P99" s="12">
        <v>1</v>
      </c>
      <c r="R99" s="16"/>
      <c r="S99" s="16"/>
    </row>
    <row r="100" spans="13:19" x14ac:dyDescent="0.25">
      <c r="M100">
        <v>95</v>
      </c>
      <c r="N100" s="12">
        <v>34</v>
      </c>
      <c r="O100" s="12">
        <v>23</v>
      </c>
      <c r="P100" s="12">
        <v>11</v>
      </c>
      <c r="R100" s="16"/>
      <c r="S100" s="16"/>
    </row>
    <row r="101" spans="13:19" x14ac:dyDescent="0.25">
      <c r="M101">
        <v>96</v>
      </c>
      <c r="N101" s="12">
        <v>15</v>
      </c>
      <c r="O101" s="12">
        <v>11</v>
      </c>
      <c r="P101" s="12">
        <v>4</v>
      </c>
      <c r="R101" s="16"/>
      <c r="S101" s="16"/>
    </row>
    <row r="102" spans="13:19" x14ac:dyDescent="0.25">
      <c r="M102">
        <v>97</v>
      </c>
      <c r="N102" s="12">
        <v>13</v>
      </c>
      <c r="O102" s="12">
        <v>8</v>
      </c>
      <c r="P102" s="12">
        <v>5</v>
      </c>
      <c r="R102" s="16"/>
      <c r="S102" s="16"/>
    </row>
    <row r="103" spans="13:19" x14ac:dyDescent="0.25">
      <c r="M103" t="s">
        <v>165</v>
      </c>
      <c r="N103">
        <v>70</v>
      </c>
      <c r="O103">
        <v>48</v>
      </c>
      <c r="P103">
        <v>22</v>
      </c>
    </row>
    <row r="104" spans="13:19" x14ac:dyDescent="0.25">
      <c r="M104" t="s">
        <v>52</v>
      </c>
      <c r="N104">
        <v>78</v>
      </c>
      <c r="O104">
        <v>46</v>
      </c>
      <c r="P104">
        <v>32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workbookViewId="0">
      <selection sqref="A1:H18"/>
    </sheetView>
  </sheetViews>
  <sheetFormatPr defaultRowHeight="13.2" x14ac:dyDescent="0.25"/>
  <sheetData>
    <row r="1" spans="1:24" x14ac:dyDescent="0.25">
      <c r="A1" t="s">
        <v>316</v>
      </c>
      <c r="I1" s="1"/>
      <c r="J1" s="1"/>
      <c r="K1" s="1"/>
      <c r="M1" t="s">
        <v>318</v>
      </c>
      <c r="N1" s="12"/>
      <c r="O1" s="12"/>
      <c r="P1" s="12"/>
      <c r="Q1" s="14" t="s">
        <v>1</v>
      </c>
      <c r="R1" s="15">
        <f>X16</f>
        <v>7.5301517773384194</v>
      </c>
      <c r="S1" s="21" t="s">
        <v>125</v>
      </c>
      <c r="T1" s="22"/>
      <c r="U1" s="22"/>
    </row>
    <row r="2" spans="1:24" x14ac:dyDescent="0.25">
      <c r="A2" t="s">
        <v>317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66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66</v>
      </c>
      <c r="I4" s="1"/>
      <c r="J4" s="1"/>
      <c r="K4" s="1"/>
      <c r="M4" s="18" t="s">
        <v>36</v>
      </c>
      <c r="N4" s="12">
        <v>53595</v>
      </c>
      <c r="O4" s="12">
        <v>27158</v>
      </c>
      <c r="P4" s="12">
        <v>26437</v>
      </c>
      <c r="R4" s="16"/>
      <c r="S4" s="16"/>
    </row>
    <row r="5" spans="1:24" x14ac:dyDescent="0.25">
      <c r="A5" t="s">
        <v>36</v>
      </c>
      <c r="B5">
        <v>53595</v>
      </c>
      <c r="C5">
        <v>27158</v>
      </c>
      <c r="D5">
        <v>26437</v>
      </c>
      <c r="E5">
        <v>35233</v>
      </c>
      <c r="F5">
        <v>18620</v>
      </c>
      <c r="G5">
        <v>16613</v>
      </c>
      <c r="I5" s="1"/>
      <c r="J5" s="1"/>
      <c r="K5" s="1"/>
      <c r="M5">
        <v>0</v>
      </c>
      <c r="N5" s="12">
        <v>1422</v>
      </c>
      <c r="O5" s="12">
        <v>730</v>
      </c>
      <c r="P5" s="12">
        <v>692</v>
      </c>
      <c r="R5" s="16">
        <f>N$24+N$34+N$44+N$54</f>
        <v>3021</v>
      </c>
      <c r="S5" s="16">
        <f xml:space="preserve"> N$34+N$44+N$54+N$64</f>
        <v>1948</v>
      </c>
      <c r="T5">
        <v>1</v>
      </c>
      <c r="U5">
        <v>9</v>
      </c>
      <c r="V5">
        <f>R5*T5+S5*U5</f>
        <v>20553</v>
      </c>
      <c r="W5" s="19">
        <f>(V5/V$15)*100</f>
        <v>7.6815553720058452</v>
      </c>
      <c r="X5" s="20">
        <f>ABS(W5-10)</f>
        <v>2.3184446279941548</v>
      </c>
    </row>
    <row r="6" spans="1:24" x14ac:dyDescent="0.25">
      <c r="A6" t="s">
        <v>5</v>
      </c>
      <c r="B6">
        <v>7347</v>
      </c>
      <c r="C6">
        <v>3742</v>
      </c>
      <c r="D6">
        <v>3605</v>
      </c>
      <c r="E6">
        <v>7347</v>
      </c>
      <c r="F6">
        <v>3742</v>
      </c>
      <c r="G6">
        <v>3605</v>
      </c>
      <c r="I6" s="1"/>
      <c r="J6" s="1"/>
      <c r="K6" s="1"/>
      <c r="M6">
        <v>1</v>
      </c>
      <c r="N6" s="12">
        <v>1550</v>
      </c>
      <c r="O6" s="12">
        <v>792</v>
      </c>
      <c r="P6" s="12">
        <v>758</v>
      </c>
      <c r="R6" s="16">
        <f>N$25+N$35+N$45+N$55</f>
        <v>2798</v>
      </c>
      <c r="S6" s="16">
        <f xml:space="preserve"> N$35+N$45+N$55+N$65</f>
        <v>1850</v>
      </c>
      <c r="T6">
        <v>2</v>
      </c>
      <c r="U6">
        <v>8</v>
      </c>
      <c r="V6">
        <f t="shared" ref="V6:V14" si="0">R6*T6+S6*U6</f>
        <v>20396</v>
      </c>
      <c r="W6" s="19">
        <f t="shared" ref="W6:W14" si="1">(V6/V$15)*100</f>
        <v>7.6228776026580656</v>
      </c>
      <c r="X6" s="20">
        <f t="shared" ref="X6:X14" si="2">ABS(W6-10)</f>
        <v>2.3771223973419344</v>
      </c>
    </row>
    <row r="7" spans="1:24" x14ac:dyDescent="0.25">
      <c r="A7" t="s">
        <v>6</v>
      </c>
      <c r="B7">
        <v>7305</v>
      </c>
      <c r="C7">
        <v>3735</v>
      </c>
      <c r="D7">
        <v>3570</v>
      </c>
      <c r="E7">
        <v>7305</v>
      </c>
      <c r="F7">
        <v>3735</v>
      </c>
      <c r="G7">
        <v>3570</v>
      </c>
      <c r="H7" s="2"/>
      <c r="I7" s="1"/>
      <c r="J7" s="1"/>
      <c r="K7" s="1"/>
      <c r="M7">
        <v>2</v>
      </c>
      <c r="N7" s="12">
        <v>1516</v>
      </c>
      <c r="O7" s="12">
        <v>755</v>
      </c>
      <c r="P7" s="12">
        <v>761</v>
      </c>
      <c r="R7" s="16">
        <f>N$26+N$36+N$46+N$56</f>
        <v>2501</v>
      </c>
      <c r="S7" s="16">
        <f xml:space="preserve"> N$36+N$46+N$56+N$66</f>
        <v>1667</v>
      </c>
      <c r="T7">
        <v>3</v>
      </c>
      <c r="U7">
        <v>7</v>
      </c>
      <c r="V7">
        <f t="shared" si="0"/>
        <v>19172</v>
      </c>
      <c r="W7" s="19">
        <f t="shared" si="1"/>
        <v>7.165415247997668</v>
      </c>
      <c r="X7" s="20">
        <f t="shared" si="2"/>
        <v>2.834584752002332</v>
      </c>
    </row>
    <row r="8" spans="1:24" x14ac:dyDescent="0.25">
      <c r="A8" s="3" t="s">
        <v>7</v>
      </c>
      <c r="B8" s="3">
        <v>7356</v>
      </c>
      <c r="C8" s="3">
        <v>3899</v>
      </c>
      <c r="D8" s="3">
        <v>3457</v>
      </c>
      <c r="E8" s="4">
        <v>7356</v>
      </c>
      <c r="F8" s="4">
        <v>3899</v>
      </c>
      <c r="G8" s="4">
        <v>3457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1391</v>
      </c>
      <c r="O8" s="12">
        <v>716</v>
      </c>
      <c r="P8" s="12">
        <v>675</v>
      </c>
      <c r="R8" s="16">
        <f>N$17+N$27+N$37+N$47</f>
        <v>3431</v>
      </c>
      <c r="S8" s="16">
        <f xml:space="preserve"> N$27+ N$37+N$47+N$57</f>
        <v>2271</v>
      </c>
      <c r="T8">
        <v>4</v>
      </c>
      <c r="U8">
        <v>6</v>
      </c>
      <c r="V8">
        <f t="shared" si="0"/>
        <v>27350</v>
      </c>
      <c r="W8" s="19">
        <f t="shared" si="1"/>
        <v>10.221891666635521</v>
      </c>
      <c r="X8" s="20">
        <f t="shared" si="2"/>
        <v>0.22189166663552129</v>
      </c>
    </row>
    <row r="9" spans="1:24" x14ac:dyDescent="0.25">
      <c r="A9" s="3" t="s">
        <v>8</v>
      </c>
      <c r="B9" s="3">
        <v>6772</v>
      </c>
      <c r="C9" s="3">
        <v>3429</v>
      </c>
      <c r="D9" s="3">
        <v>3343</v>
      </c>
      <c r="E9" s="4">
        <v>6336</v>
      </c>
      <c r="F9" s="4">
        <v>3309</v>
      </c>
      <c r="G9" s="4">
        <v>3027</v>
      </c>
      <c r="H9" s="5"/>
      <c r="I9" s="6">
        <f t="shared" si="3"/>
        <v>93.561724748966341</v>
      </c>
      <c r="J9" s="6">
        <f t="shared" si="3"/>
        <v>96.500437445319335</v>
      </c>
      <c r="K9" s="6">
        <f t="shared" si="3"/>
        <v>90.547412503739153</v>
      </c>
      <c r="M9">
        <v>4</v>
      </c>
      <c r="N9" s="12">
        <v>1468</v>
      </c>
      <c r="O9" s="12">
        <v>749</v>
      </c>
      <c r="P9" s="12">
        <v>719</v>
      </c>
      <c r="R9" s="16">
        <f>N$18+N$28+N$38+N$48</f>
        <v>3452</v>
      </c>
      <c r="S9" s="16">
        <f xml:space="preserve"> N$28+N$38+N$48+N$58</f>
        <v>2302</v>
      </c>
      <c r="T9">
        <v>5</v>
      </c>
      <c r="U9">
        <v>5</v>
      </c>
      <c r="V9">
        <f t="shared" si="0"/>
        <v>28770</v>
      </c>
      <c r="W9" s="19">
        <f t="shared" si="1"/>
        <v>10.752607797042192</v>
      </c>
      <c r="X9" s="20">
        <f t="shared" si="2"/>
        <v>0.75260779704219161</v>
      </c>
    </row>
    <row r="10" spans="1:24" x14ac:dyDescent="0.25">
      <c r="A10" s="3" t="s">
        <v>10</v>
      </c>
      <c r="B10" s="3">
        <v>4836</v>
      </c>
      <c r="C10" s="3">
        <v>2566</v>
      </c>
      <c r="D10" s="3">
        <v>2270</v>
      </c>
      <c r="E10" s="4">
        <v>3351</v>
      </c>
      <c r="F10" s="4">
        <v>1957</v>
      </c>
      <c r="G10" s="4">
        <v>1394</v>
      </c>
      <c r="H10" s="5"/>
      <c r="I10" s="6">
        <f t="shared" si="3"/>
        <v>69.292803970223332</v>
      </c>
      <c r="J10" s="6">
        <f t="shared" si="3"/>
        <v>76.26656274356975</v>
      </c>
      <c r="K10" s="6">
        <f t="shared" si="3"/>
        <v>61.409691629955944</v>
      </c>
      <c r="M10">
        <v>5</v>
      </c>
      <c r="N10" s="12">
        <v>1381</v>
      </c>
      <c r="O10" s="12">
        <v>719</v>
      </c>
      <c r="P10" s="12">
        <v>662</v>
      </c>
      <c r="R10" s="16">
        <f>N$19+N$29+N$39+N$49</f>
        <v>3629</v>
      </c>
      <c r="S10" s="16">
        <f xml:space="preserve"> N$29+N$39+N$49+N$59</f>
        <v>2246</v>
      </c>
      <c r="T10">
        <v>6</v>
      </c>
      <c r="U10">
        <v>4</v>
      </c>
      <c r="V10">
        <f t="shared" si="0"/>
        <v>30758</v>
      </c>
      <c r="W10" s="19">
        <f t="shared" si="1"/>
        <v>11.495610379611531</v>
      </c>
      <c r="X10" s="20">
        <f t="shared" si="2"/>
        <v>1.4956103796115308</v>
      </c>
    </row>
    <row r="11" spans="1:24" x14ac:dyDescent="0.25">
      <c r="A11" s="3" t="s">
        <v>11</v>
      </c>
      <c r="B11" s="3">
        <v>3998</v>
      </c>
      <c r="C11" s="3">
        <v>1966</v>
      </c>
      <c r="D11" s="3">
        <v>2032</v>
      </c>
      <c r="E11" s="4">
        <v>1697</v>
      </c>
      <c r="F11" s="4">
        <v>945</v>
      </c>
      <c r="G11" s="4">
        <v>752</v>
      </c>
      <c r="H11" s="5"/>
      <c r="I11" s="6">
        <f t="shared" si="3"/>
        <v>42.446223111555774</v>
      </c>
      <c r="J11" s="6">
        <f t="shared" si="3"/>
        <v>48.067141403865712</v>
      </c>
      <c r="K11" s="6">
        <f t="shared" si="3"/>
        <v>37.00787401574803</v>
      </c>
      <c r="M11">
        <v>6</v>
      </c>
      <c r="N11" s="12">
        <v>1463</v>
      </c>
      <c r="O11" s="12">
        <v>721</v>
      </c>
      <c r="P11" s="12">
        <v>742</v>
      </c>
      <c r="R11" s="16">
        <f>N$20+N$30+N$40+N$50</f>
        <v>3469</v>
      </c>
      <c r="S11" s="16">
        <f xml:space="preserve"> N$30+N$40+N$50+N$60</f>
        <v>2161</v>
      </c>
      <c r="T11">
        <v>7</v>
      </c>
      <c r="U11">
        <v>3</v>
      </c>
      <c r="V11">
        <f t="shared" si="0"/>
        <v>30766</v>
      </c>
      <c r="W11" s="19">
        <f t="shared" si="1"/>
        <v>11.49860032964199</v>
      </c>
      <c r="X11" s="20">
        <f t="shared" si="2"/>
        <v>1.4986003296419899</v>
      </c>
    </row>
    <row r="12" spans="1:24" x14ac:dyDescent="0.25">
      <c r="A12" s="3" t="s">
        <v>12</v>
      </c>
      <c r="B12" s="3">
        <v>3151</v>
      </c>
      <c r="C12" s="3">
        <v>1580</v>
      </c>
      <c r="D12" s="3">
        <v>1571</v>
      </c>
      <c r="E12" s="4">
        <v>732</v>
      </c>
      <c r="F12" s="4">
        <v>410</v>
      </c>
      <c r="G12" s="4">
        <v>322</v>
      </c>
      <c r="H12" s="5"/>
      <c r="I12" s="6">
        <f t="shared" si="3"/>
        <v>23.230720406220247</v>
      </c>
      <c r="J12" s="6">
        <f t="shared" si="3"/>
        <v>25.949367088607595</v>
      </c>
      <c r="K12" s="6">
        <f t="shared" si="3"/>
        <v>20.496499045194145</v>
      </c>
      <c r="M12">
        <v>7</v>
      </c>
      <c r="N12" s="12">
        <v>1428</v>
      </c>
      <c r="O12" s="12">
        <v>739</v>
      </c>
      <c r="P12" s="12">
        <v>689</v>
      </c>
      <c r="R12" s="16">
        <f>N$21+N$31+N$41+N$51</f>
        <v>3274</v>
      </c>
      <c r="S12" s="16">
        <f xml:space="preserve"> N$31+N$41+N$51+N$61</f>
        <v>1963</v>
      </c>
      <c r="T12">
        <v>8</v>
      </c>
      <c r="U12">
        <v>2</v>
      </c>
      <c r="V12">
        <f t="shared" si="0"/>
        <v>30118</v>
      </c>
      <c r="W12" s="19">
        <f t="shared" si="1"/>
        <v>11.256414377174721</v>
      </c>
      <c r="X12" s="20">
        <f t="shared" si="2"/>
        <v>1.2564143771747212</v>
      </c>
    </row>
    <row r="13" spans="1:24" x14ac:dyDescent="0.25">
      <c r="A13" s="3" t="s">
        <v>13</v>
      </c>
      <c r="B13" s="3">
        <v>2847</v>
      </c>
      <c r="C13" s="3">
        <v>1396</v>
      </c>
      <c r="D13" s="3">
        <v>1451</v>
      </c>
      <c r="E13" s="4">
        <v>427</v>
      </c>
      <c r="F13" s="4">
        <v>244</v>
      </c>
      <c r="G13" s="4">
        <v>183</v>
      </c>
      <c r="H13" s="5"/>
      <c r="I13" s="6">
        <f t="shared" si="3"/>
        <v>14.998243765367054</v>
      </c>
      <c r="J13" s="6">
        <f t="shared" si="3"/>
        <v>17.478510028653297</v>
      </c>
      <c r="K13" s="6">
        <f t="shared" si="3"/>
        <v>12.611991729841488</v>
      </c>
      <c r="M13">
        <v>8</v>
      </c>
      <c r="N13" s="12">
        <v>1464</v>
      </c>
      <c r="O13" s="12">
        <v>762</v>
      </c>
      <c r="P13" s="12">
        <v>702</v>
      </c>
      <c r="R13" s="16">
        <f>N$22+N$32+N$42+N$52</f>
        <v>3188</v>
      </c>
      <c r="S13" s="16">
        <f xml:space="preserve"> N$32+N$42+N$52+N$62</f>
        <v>2088</v>
      </c>
      <c r="T13">
        <v>9</v>
      </c>
      <c r="U13">
        <v>1</v>
      </c>
      <c r="V13">
        <f t="shared" si="0"/>
        <v>30780</v>
      </c>
      <c r="W13" s="19">
        <f t="shared" si="1"/>
        <v>11.503832742195295</v>
      </c>
      <c r="X13" s="20">
        <f t="shared" si="2"/>
        <v>1.5038327421952946</v>
      </c>
    </row>
    <row r="14" spans="1:24" x14ac:dyDescent="0.25">
      <c r="A14" s="3" t="s">
        <v>14</v>
      </c>
      <c r="B14" s="3">
        <v>2571</v>
      </c>
      <c r="C14" s="3">
        <v>1278</v>
      </c>
      <c r="D14" s="3">
        <v>1293</v>
      </c>
      <c r="E14" s="4">
        <v>238</v>
      </c>
      <c r="F14" s="4">
        <v>150</v>
      </c>
      <c r="G14" s="4">
        <v>88</v>
      </c>
      <c r="H14" s="5"/>
      <c r="I14" s="6">
        <f t="shared" si="3"/>
        <v>9.2570984052897707</v>
      </c>
      <c r="J14" s="6">
        <f t="shared" si="3"/>
        <v>11.737089201877934</v>
      </c>
      <c r="K14" s="6">
        <f t="shared" si="3"/>
        <v>6.8058778035576184</v>
      </c>
      <c r="M14">
        <v>9</v>
      </c>
      <c r="N14" s="12">
        <v>1569</v>
      </c>
      <c r="O14" s="12">
        <v>794</v>
      </c>
      <c r="P14" s="12">
        <v>775</v>
      </c>
      <c r="R14" s="16">
        <f>N$23+N$33+N$43+N$53</f>
        <v>2890</v>
      </c>
      <c r="S14" s="16">
        <f xml:space="preserve"> N$33+N$43+N$53+N$63</f>
        <v>1761</v>
      </c>
      <c r="T14">
        <v>10</v>
      </c>
      <c r="U14">
        <v>0</v>
      </c>
      <c r="V14">
        <f t="shared" si="0"/>
        <v>28900</v>
      </c>
      <c r="W14" s="19">
        <f t="shared" si="1"/>
        <v>10.801194485037168</v>
      </c>
      <c r="X14" s="20">
        <f t="shared" si="2"/>
        <v>0.80119448503716839</v>
      </c>
    </row>
    <row r="15" spans="1:24" x14ac:dyDescent="0.25">
      <c r="A15" s="3" t="s">
        <v>15</v>
      </c>
      <c r="B15" s="3">
        <v>2225</v>
      </c>
      <c r="C15" s="3">
        <v>1124</v>
      </c>
      <c r="D15" s="3">
        <v>1101</v>
      </c>
      <c r="E15" s="4">
        <v>139</v>
      </c>
      <c r="F15" s="4">
        <v>82</v>
      </c>
      <c r="G15" s="4">
        <v>57</v>
      </c>
      <c r="H15" s="5"/>
      <c r="I15" s="6">
        <f t="shared" si="3"/>
        <v>6.2471910112359552</v>
      </c>
      <c r="J15" s="6">
        <f t="shared" si="3"/>
        <v>7.2953736654804269</v>
      </c>
      <c r="K15" s="6">
        <f t="shared" si="3"/>
        <v>5.1771117166212539</v>
      </c>
      <c r="M15">
        <v>10</v>
      </c>
      <c r="N15" s="12">
        <v>1436</v>
      </c>
      <c r="O15" s="12">
        <v>792</v>
      </c>
      <c r="P15" s="12">
        <v>644</v>
      </c>
      <c r="R15" s="16"/>
      <c r="S15" s="16"/>
      <c r="V15">
        <f>SUM(V5:V14)</f>
        <v>267563</v>
      </c>
      <c r="W15">
        <f>SUM(W5:W14)</f>
        <v>100</v>
      </c>
      <c r="X15" s="20">
        <f>SUM(X5:X14)</f>
        <v>15.060303554676839</v>
      </c>
    </row>
    <row r="16" spans="1:24" x14ac:dyDescent="0.25">
      <c r="A16" t="s">
        <v>16</v>
      </c>
      <c r="B16">
        <v>1560</v>
      </c>
      <c r="C16">
        <v>769</v>
      </c>
      <c r="D16">
        <v>791</v>
      </c>
      <c r="E16">
        <v>70</v>
      </c>
      <c r="F16">
        <v>40</v>
      </c>
      <c r="G16">
        <v>30</v>
      </c>
      <c r="H16" s="7"/>
      <c r="I16" s="6">
        <f>SUM(I8:I14)*5</f>
        <v>1763.9340720381128</v>
      </c>
      <c r="J16" s="6">
        <f>SUM(J8:J14)*5</f>
        <v>1879.9955395594682</v>
      </c>
      <c r="K16" s="6">
        <f>SUM(K8:K14)*5</f>
        <v>1644.3967336401818</v>
      </c>
      <c r="M16">
        <v>11</v>
      </c>
      <c r="N16" s="12">
        <v>1403</v>
      </c>
      <c r="O16" s="12">
        <v>725</v>
      </c>
      <c r="P16" s="12">
        <v>678</v>
      </c>
      <c r="R16" s="16"/>
      <c r="S16" s="16"/>
      <c r="X16" s="20">
        <f>X$15/2</f>
        <v>7.5301517773384194</v>
      </c>
    </row>
    <row r="17" spans="1:24" x14ac:dyDescent="0.25">
      <c r="A17" t="s">
        <v>17</v>
      </c>
      <c r="B17">
        <v>851</v>
      </c>
      <c r="C17">
        <v>407</v>
      </c>
      <c r="D17">
        <v>444</v>
      </c>
      <c r="E17">
        <v>33</v>
      </c>
      <c r="F17">
        <v>13</v>
      </c>
      <c r="G17">
        <v>20</v>
      </c>
      <c r="H17" s="7"/>
      <c r="I17" s="1"/>
      <c r="J17" s="1"/>
      <c r="K17" s="1"/>
      <c r="M17">
        <v>12</v>
      </c>
      <c r="N17" s="12">
        <v>1463</v>
      </c>
      <c r="O17" s="12">
        <v>770</v>
      </c>
      <c r="P17" s="12">
        <v>693</v>
      </c>
      <c r="R17" s="16"/>
      <c r="S17" s="16"/>
    </row>
    <row r="18" spans="1:24" x14ac:dyDescent="0.25">
      <c r="A18" t="s">
        <v>19</v>
      </c>
      <c r="B18">
        <v>831</v>
      </c>
      <c r="C18">
        <v>392</v>
      </c>
      <c r="D18">
        <v>439</v>
      </c>
      <c r="E18">
        <v>33</v>
      </c>
      <c r="F18">
        <v>17</v>
      </c>
      <c r="G18">
        <v>16</v>
      </c>
      <c r="H18" s="7"/>
      <c r="I18" s="6">
        <f>I16+1500</f>
        <v>3263.9340720381128</v>
      </c>
      <c r="J18" s="6">
        <f>J16+1500</f>
        <v>3379.9955395594679</v>
      </c>
      <c r="K18" s="6">
        <f>K16+1500</f>
        <v>3144.396733640182</v>
      </c>
      <c r="M18">
        <v>13</v>
      </c>
      <c r="N18" s="12">
        <v>1474</v>
      </c>
      <c r="O18" s="12">
        <v>803</v>
      </c>
      <c r="P18" s="12">
        <v>671</v>
      </c>
      <c r="Q18" s="3" t="s">
        <v>161</v>
      </c>
      <c r="R18" s="15">
        <f>X33</f>
        <v>7.7316234894120255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1580</v>
      </c>
      <c r="O19" s="12">
        <v>809</v>
      </c>
      <c r="P19" s="12">
        <v>771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9.2570984052897707</v>
      </c>
      <c r="J20" s="6">
        <f t="shared" si="4"/>
        <v>11.737089201877934</v>
      </c>
      <c r="K20" s="6">
        <f t="shared" si="4"/>
        <v>6.8058778035576184</v>
      </c>
      <c r="M20">
        <v>15</v>
      </c>
      <c r="N20" s="12">
        <v>1493</v>
      </c>
      <c r="O20" s="12">
        <v>788</v>
      </c>
      <c r="P20" s="12">
        <v>705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6.2471910112359552</v>
      </c>
      <c r="J21" s="6">
        <f t="shared" si="4"/>
        <v>7.2953736654804269</v>
      </c>
      <c r="K21" s="6">
        <f t="shared" si="4"/>
        <v>5.1771117166212539</v>
      </c>
      <c r="M21">
        <v>16</v>
      </c>
      <c r="N21" s="12">
        <v>1498</v>
      </c>
      <c r="O21" s="12">
        <v>765</v>
      </c>
      <c r="P21" s="12">
        <v>733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7.7521447082628629</v>
      </c>
      <c r="J22" s="8">
        <f>(J20+J21)/2</f>
        <v>9.5162314336791809</v>
      </c>
      <c r="K22" s="8">
        <f>(K20+K21)/2</f>
        <v>5.9914947600894362</v>
      </c>
      <c r="M22">
        <v>17</v>
      </c>
      <c r="N22" s="12">
        <v>1271</v>
      </c>
      <c r="O22" s="12">
        <v>630</v>
      </c>
      <c r="P22" s="12">
        <v>641</v>
      </c>
      <c r="R22" s="16">
        <f>O$24+O$34+O$44+O$54</f>
        <v>1538</v>
      </c>
      <c r="S22" s="16">
        <f xml:space="preserve"> O$34+O$44+O$54+O$64</f>
        <v>999</v>
      </c>
      <c r="T22">
        <v>1</v>
      </c>
      <c r="U22">
        <v>9</v>
      </c>
      <c r="V22">
        <f>R22*T22+S22*U22</f>
        <v>10529</v>
      </c>
      <c r="W22" s="19">
        <f>(V22/V$32)*100</f>
        <v>7.7822535939983002</v>
      </c>
      <c r="X22" s="20">
        <f>ABS(W22-10)</f>
        <v>2.2177464060016998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1291</v>
      </c>
      <c r="O23" s="12">
        <v>637</v>
      </c>
      <c r="P23" s="12">
        <v>654</v>
      </c>
      <c r="R23" s="16">
        <f>O$25+O$35+O$45+O$55</f>
        <v>1382</v>
      </c>
      <c r="S23" s="16">
        <f xml:space="preserve"> O$35+O$45+O$55+O$65</f>
        <v>883</v>
      </c>
      <c r="T23">
        <v>2</v>
      </c>
      <c r="U23">
        <v>8</v>
      </c>
      <c r="V23">
        <f t="shared" ref="V23:V31" si="5">R23*T23+S23*U23</f>
        <v>9828</v>
      </c>
      <c r="W23" s="19">
        <f t="shared" ref="W23:W31" si="6">(V23/V$32)*100</f>
        <v>7.2641265383051854</v>
      </c>
      <c r="X23" s="20">
        <f t="shared" ref="X23:X31" si="7">ABS(W23-10)</f>
        <v>2.7358734616948146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387.60723541314314</v>
      </c>
      <c r="J24" s="8">
        <f>J22*50</f>
        <v>475.81157168395907</v>
      </c>
      <c r="K24" s="8">
        <f>K22*50</f>
        <v>299.57473800447178</v>
      </c>
      <c r="M24">
        <v>19</v>
      </c>
      <c r="N24" s="12">
        <v>1219</v>
      </c>
      <c r="O24" s="12">
        <v>609</v>
      </c>
      <c r="P24" s="12">
        <v>610</v>
      </c>
      <c r="R24" s="16">
        <f>O$26+O$36+O$46+O$56</f>
        <v>1262</v>
      </c>
      <c r="S24" s="16">
        <f xml:space="preserve"> O$36+O$46+O$56+O$66</f>
        <v>855</v>
      </c>
      <c r="T24">
        <v>3</v>
      </c>
      <c r="U24">
        <v>7</v>
      </c>
      <c r="V24">
        <f t="shared" si="5"/>
        <v>9771</v>
      </c>
      <c r="W24" s="19">
        <f t="shared" si="6"/>
        <v>7.2219963782844898</v>
      </c>
      <c r="X24" s="20">
        <f t="shared" si="7"/>
        <v>2.7780036217155102</v>
      </c>
    </row>
    <row r="25" spans="1:24" x14ac:dyDescent="0.25">
      <c r="I25" s="1"/>
      <c r="J25" s="1"/>
      <c r="K25" s="1"/>
      <c r="M25">
        <v>20</v>
      </c>
      <c r="N25" s="12">
        <v>1125</v>
      </c>
      <c r="O25" s="12">
        <v>586</v>
      </c>
      <c r="P25" s="12">
        <v>539</v>
      </c>
      <c r="R25" s="16">
        <f>O$17+O$27+O$37+O$47</f>
        <v>1831</v>
      </c>
      <c r="S25" s="16">
        <f xml:space="preserve"> O$27+ O$37+O$47+O$57</f>
        <v>1215</v>
      </c>
      <c r="T25">
        <v>4</v>
      </c>
      <c r="U25">
        <v>6</v>
      </c>
      <c r="V25">
        <f t="shared" si="5"/>
        <v>14614</v>
      </c>
      <c r="W25" s="19">
        <f t="shared" si="6"/>
        <v>10.801581728814812</v>
      </c>
      <c r="X25" s="20">
        <f t="shared" si="7"/>
        <v>0.80158172881481171</v>
      </c>
    </row>
    <row r="26" spans="1:24" x14ac:dyDescent="0.25">
      <c r="H26" s="7" t="s">
        <v>30</v>
      </c>
      <c r="I26" s="1">
        <f>I18-I24</f>
        <v>2876.3268366249695</v>
      </c>
      <c r="J26" s="1">
        <f>J18-J24</f>
        <v>2904.1839678755086</v>
      </c>
      <c r="K26" s="1">
        <f>K18-K24</f>
        <v>2844.8219956357102</v>
      </c>
      <c r="M26">
        <v>21</v>
      </c>
      <c r="N26" s="12">
        <v>988</v>
      </c>
      <c r="O26" s="12">
        <v>483</v>
      </c>
      <c r="P26" s="12">
        <v>505</v>
      </c>
      <c r="R26" s="16">
        <f>O$18+O$28+O$38+O$48</f>
        <v>1844</v>
      </c>
      <c r="S26" s="16">
        <f xml:space="preserve"> O$28+O$38+O$48+O$58</f>
        <v>1199</v>
      </c>
      <c r="T26">
        <v>5</v>
      </c>
      <c r="U26">
        <v>5</v>
      </c>
      <c r="V26">
        <f t="shared" si="5"/>
        <v>15215</v>
      </c>
      <c r="W26" s="19">
        <f t="shared" si="6"/>
        <v>11.24579622306811</v>
      </c>
      <c r="X26" s="20">
        <f t="shared" si="7"/>
        <v>1.2457962230681101</v>
      </c>
    </row>
    <row r="27" spans="1:24" x14ac:dyDescent="0.25">
      <c r="I27" s="1"/>
      <c r="J27" s="1"/>
      <c r="K27" s="1"/>
      <c r="M27">
        <v>22</v>
      </c>
      <c r="N27" s="12">
        <v>926</v>
      </c>
      <c r="O27" s="12">
        <v>533</v>
      </c>
      <c r="P27" s="12">
        <v>393</v>
      </c>
      <c r="R27" s="16">
        <f>O$19+O$29+O$39+O$49</f>
        <v>1839</v>
      </c>
      <c r="S27" s="16">
        <f xml:space="preserve"> O$29+O$39+O$49+O$59</f>
        <v>1135</v>
      </c>
      <c r="T27">
        <v>6</v>
      </c>
      <c r="U27">
        <v>4</v>
      </c>
      <c r="V27">
        <f t="shared" si="5"/>
        <v>15574</v>
      </c>
      <c r="W27" s="19">
        <f t="shared" si="6"/>
        <v>11.511142318637052</v>
      </c>
      <c r="X27" s="20">
        <f t="shared" si="7"/>
        <v>1.5111423186370523</v>
      </c>
    </row>
    <row r="28" spans="1:24" x14ac:dyDescent="0.25">
      <c r="H28" s="7" t="s">
        <v>31</v>
      </c>
      <c r="I28" s="1">
        <f>100-I22</f>
        <v>92.247855291737139</v>
      </c>
      <c r="J28" s="1">
        <f>100-J22</f>
        <v>90.483768566320819</v>
      </c>
      <c r="K28" s="1">
        <f>100-K22</f>
        <v>94.008505239910562</v>
      </c>
      <c r="M28">
        <v>23</v>
      </c>
      <c r="N28" s="12">
        <v>903</v>
      </c>
      <c r="O28" s="12">
        <v>494</v>
      </c>
      <c r="P28" s="12">
        <v>409</v>
      </c>
      <c r="R28" s="16">
        <f>O$20+O$30+O$40+O$50</f>
        <v>1764</v>
      </c>
      <c r="S28" s="16">
        <f xml:space="preserve"> O$30+O$40+O$50+O$60</f>
        <v>1062</v>
      </c>
      <c r="T28">
        <v>7</v>
      </c>
      <c r="U28">
        <v>3</v>
      </c>
      <c r="V28">
        <f t="shared" si="5"/>
        <v>15534</v>
      </c>
      <c r="W28" s="19">
        <f t="shared" si="6"/>
        <v>11.481577294061125</v>
      </c>
      <c r="X28" s="20">
        <f t="shared" si="7"/>
        <v>1.4815772940611254</v>
      </c>
    </row>
    <row r="29" spans="1:24" x14ac:dyDescent="0.25">
      <c r="I29" s="1"/>
      <c r="J29" s="1"/>
      <c r="K29" s="1"/>
      <c r="M29">
        <v>24</v>
      </c>
      <c r="N29" s="12">
        <v>894</v>
      </c>
      <c r="O29" s="12">
        <v>470</v>
      </c>
      <c r="P29" s="12">
        <v>424</v>
      </c>
      <c r="R29" s="16">
        <f>O$21+O$31+O$41+O$51</f>
        <v>1625</v>
      </c>
      <c r="S29" s="16">
        <f xml:space="preserve"> O$31+O$41+O$51+O$61</f>
        <v>949</v>
      </c>
      <c r="T29">
        <v>8</v>
      </c>
      <c r="U29">
        <v>2</v>
      </c>
      <c r="V29">
        <f t="shared" si="5"/>
        <v>14898</v>
      </c>
      <c r="W29" s="19">
        <f t="shared" si="6"/>
        <v>11.011493403303891</v>
      </c>
      <c r="X29" s="20">
        <f t="shared" si="7"/>
        <v>1.0114934033038914</v>
      </c>
    </row>
    <row r="30" spans="1:24" x14ac:dyDescent="0.25">
      <c r="C30" t="s">
        <v>32</v>
      </c>
      <c r="H30" s="9" t="s">
        <v>33</v>
      </c>
      <c r="I30" s="10">
        <f>I26/I28</f>
        <v>31.180419615485725</v>
      </c>
      <c r="J30" s="10">
        <f>J26/J28</f>
        <v>32.096187127162629</v>
      </c>
      <c r="K30" s="10">
        <f>K26/K28</f>
        <v>30.261325700006594</v>
      </c>
      <c r="M30">
        <v>25</v>
      </c>
      <c r="N30" s="12">
        <v>863</v>
      </c>
      <c r="O30" s="12">
        <v>420</v>
      </c>
      <c r="P30" s="12">
        <v>443</v>
      </c>
      <c r="R30" s="16">
        <f>O$22+O$32+O$42+O$52</f>
        <v>1572</v>
      </c>
      <c r="S30" s="16">
        <f xml:space="preserve"> O$32+O$42+O$52+O$62</f>
        <v>1024</v>
      </c>
      <c r="T30">
        <v>9</v>
      </c>
      <c r="U30">
        <v>1</v>
      </c>
      <c r="V30">
        <f t="shared" si="5"/>
        <v>15172</v>
      </c>
      <c r="W30" s="19">
        <f t="shared" si="6"/>
        <v>11.21401382164899</v>
      </c>
      <c r="X30" s="20">
        <f t="shared" si="7"/>
        <v>1.2140138216489902</v>
      </c>
    </row>
    <row r="31" spans="1:24" x14ac:dyDescent="0.25">
      <c r="M31">
        <v>26</v>
      </c>
      <c r="N31" s="12">
        <v>794</v>
      </c>
      <c r="O31" s="12">
        <v>367</v>
      </c>
      <c r="P31" s="12">
        <v>427</v>
      </c>
      <c r="R31" s="16">
        <f>O$23+O$33+O$43+O$53</f>
        <v>1416</v>
      </c>
      <c r="S31" s="16">
        <f xml:space="preserve"> O$33+O$43+O$53+O$63</f>
        <v>859</v>
      </c>
      <c r="T31">
        <v>10</v>
      </c>
      <c r="U31">
        <v>0</v>
      </c>
      <c r="V31">
        <f t="shared" si="5"/>
        <v>14160</v>
      </c>
      <c r="W31" s="19">
        <f t="shared" si="6"/>
        <v>10.466018699878045</v>
      </c>
      <c r="X31" s="20">
        <f t="shared" si="7"/>
        <v>0.46601869987804534</v>
      </c>
    </row>
    <row r="32" spans="1:24" x14ac:dyDescent="0.25">
      <c r="M32">
        <v>27</v>
      </c>
      <c r="N32" s="12">
        <v>875</v>
      </c>
      <c r="O32" s="12">
        <v>440</v>
      </c>
      <c r="P32" s="12">
        <v>435</v>
      </c>
      <c r="R32" s="16"/>
      <c r="S32" s="16"/>
      <c r="V32">
        <f>SUM(V22:V31)</f>
        <v>135295</v>
      </c>
      <c r="W32">
        <f>SUM(W22:W31)</f>
        <v>100</v>
      </c>
      <c r="X32" s="20">
        <f>SUM(X22:X31)</f>
        <v>15.463246978824051</v>
      </c>
    </row>
    <row r="33" spans="13:24" x14ac:dyDescent="0.25">
      <c r="M33">
        <v>28</v>
      </c>
      <c r="N33" s="12">
        <v>694</v>
      </c>
      <c r="O33" s="12">
        <v>340</v>
      </c>
      <c r="P33" s="12">
        <v>354</v>
      </c>
      <c r="R33" s="16"/>
      <c r="S33" s="16"/>
      <c r="X33" s="20">
        <f>X$32/2</f>
        <v>7.7316234894120255</v>
      </c>
    </row>
    <row r="34" spans="13:24" x14ac:dyDescent="0.25">
      <c r="M34">
        <v>29</v>
      </c>
      <c r="N34" s="12">
        <v>772</v>
      </c>
      <c r="O34" s="12">
        <v>399</v>
      </c>
      <c r="P34" s="12">
        <v>373</v>
      </c>
      <c r="R34" s="16"/>
      <c r="S34" s="16"/>
    </row>
    <row r="35" spans="13:24" x14ac:dyDescent="0.25">
      <c r="M35">
        <v>30</v>
      </c>
      <c r="N35" s="12">
        <v>720</v>
      </c>
      <c r="O35" s="12">
        <v>379</v>
      </c>
      <c r="P35" s="12">
        <v>341</v>
      </c>
      <c r="Q35" s="3" t="s">
        <v>162</v>
      </c>
      <c r="R35" s="15">
        <f>X50</f>
        <v>7.6951341216318374</v>
      </c>
      <c r="S35" s="16"/>
    </row>
    <row r="36" spans="13:24" x14ac:dyDescent="0.25">
      <c r="M36">
        <v>31</v>
      </c>
      <c r="N36" s="12">
        <v>644</v>
      </c>
      <c r="O36" s="12">
        <v>325</v>
      </c>
      <c r="P36" s="12">
        <v>319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590</v>
      </c>
      <c r="O37" s="12">
        <v>290</v>
      </c>
      <c r="P37" s="12">
        <v>300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546</v>
      </c>
      <c r="O38" s="12">
        <v>275</v>
      </c>
      <c r="P38" s="12">
        <v>271</v>
      </c>
      <c r="R38" s="16"/>
      <c r="S38" s="16"/>
    </row>
    <row r="39" spans="13:24" x14ac:dyDescent="0.25">
      <c r="M39">
        <v>34</v>
      </c>
      <c r="N39" s="12">
        <v>651</v>
      </c>
      <c r="O39" s="12">
        <v>311</v>
      </c>
      <c r="P39" s="12">
        <v>340</v>
      </c>
      <c r="R39" s="16">
        <f>P$24+P$34+P$44+P$54</f>
        <v>1483</v>
      </c>
      <c r="S39" s="16">
        <f xml:space="preserve"> P$34+P$44+P$54+P$64</f>
        <v>949</v>
      </c>
      <c r="T39">
        <v>1</v>
      </c>
      <c r="U39">
        <v>9</v>
      </c>
      <c r="V39">
        <f>R39*T39+S39*U39</f>
        <v>10024</v>
      </c>
      <c r="W39" s="19">
        <f>(V39/V$49)*100</f>
        <v>7.5785526355581094</v>
      </c>
      <c r="X39" s="20">
        <f>ABS(W39-10)</f>
        <v>2.4214473644418906</v>
      </c>
    </row>
    <row r="40" spans="13:24" x14ac:dyDescent="0.25">
      <c r="M40">
        <v>35</v>
      </c>
      <c r="N40" s="12">
        <v>592</v>
      </c>
      <c r="O40" s="12">
        <v>296</v>
      </c>
      <c r="P40" s="12">
        <v>296</v>
      </c>
      <c r="R40" s="16">
        <f>P$25+P$35+P$45+P$55</f>
        <v>1416</v>
      </c>
      <c r="S40" s="16">
        <f xml:space="preserve"> P$35+P$45+P$55+P$65</f>
        <v>967</v>
      </c>
      <c r="T40">
        <v>2</v>
      </c>
      <c r="U40">
        <v>8</v>
      </c>
      <c r="V40">
        <f t="shared" ref="V40:V48" si="8">R40*T40+S40*U40</f>
        <v>10568</v>
      </c>
      <c r="W40" s="19">
        <f t="shared" ref="W40:W48" si="9">(V40/V$49)*100</f>
        <v>7.9898388121087489</v>
      </c>
      <c r="X40" s="20">
        <f t="shared" ref="X40:X48" si="10">ABS(W40-10)</f>
        <v>2.0101611878912511</v>
      </c>
    </row>
    <row r="41" spans="13:24" x14ac:dyDescent="0.25">
      <c r="M41">
        <v>36</v>
      </c>
      <c r="N41" s="12">
        <v>564</v>
      </c>
      <c r="O41" s="12">
        <v>284</v>
      </c>
      <c r="P41" s="12">
        <v>280</v>
      </c>
      <c r="R41" s="16">
        <f>P$26+P$36+P$46+P$56</f>
        <v>1239</v>
      </c>
      <c r="S41" s="16">
        <f xml:space="preserve"> P$36+P$46+P$56+P$66</f>
        <v>812</v>
      </c>
      <c r="T41">
        <v>3</v>
      </c>
      <c r="U41">
        <v>7</v>
      </c>
      <c r="V41">
        <f t="shared" si="8"/>
        <v>9401</v>
      </c>
      <c r="W41" s="19">
        <f t="shared" si="9"/>
        <v>7.1075392385157405</v>
      </c>
      <c r="X41" s="20">
        <f t="shared" si="10"/>
        <v>2.8924607614842595</v>
      </c>
    </row>
    <row r="42" spans="13:24" x14ac:dyDescent="0.25">
      <c r="M42">
        <v>37</v>
      </c>
      <c r="N42" s="12">
        <v>579</v>
      </c>
      <c r="O42" s="12">
        <v>274</v>
      </c>
      <c r="P42" s="12">
        <v>305</v>
      </c>
      <c r="R42" s="16">
        <f>P$17+P$27+P$37+P$47</f>
        <v>1600</v>
      </c>
      <c r="S42" s="16">
        <f xml:space="preserve"> P$27+ P$37+P$47+P$57</f>
        <v>1056</v>
      </c>
      <c r="T42">
        <v>4</v>
      </c>
      <c r="U42">
        <v>6</v>
      </c>
      <c r="V42">
        <f t="shared" si="8"/>
        <v>12736</v>
      </c>
      <c r="W42" s="19">
        <f t="shared" si="9"/>
        <v>9.6289351921855637</v>
      </c>
      <c r="X42" s="20">
        <f t="shared" si="10"/>
        <v>0.37106480781443629</v>
      </c>
    </row>
    <row r="43" spans="13:24" x14ac:dyDescent="0.25">
      <c r="M43">
        <v>38</v>
      </c>
      <c r="N43" s="12">
        <v>521</v>
      </c>
      <c r="O43" s="12">
        <v>245</v>
      </c>
      <c r="P43" s="12">
        <v>276</v>
      </c>
      <c r="R43" s="16">
        <f>P$18+P$28+P$38+P$48</f>
        <v>1608</v>
      </c>
      <c r="S43" s="16">
        <f xml:space="preserve"> P$28+P$38+P$48+P$58</f>
        <v>1103</v>
      </c>
      <c r="T43">
        <v>5</v>
      </c>
      <c r="U43">
        <v>5</v>
      </c>
      <c r="V43">
        <f t="shared" si="8"/>
        <v>13555</v>
      </c>
      <c r="W43" s="19">
        <f t="shared" si="9"/>
        <v>10.248132579308676</v>
      </c>
      <c r="X43" s="20">
        <f t="shared" si="10"/>
        <v>0.24813257930867572</v>
      </c>
    </row>
    <row r="44" spans="13:24" x14ac:dyDescent="0.25">
      <c r="M44">
        <v>39</v>
      </c>
      <c r="N44" s="12">
        <v>591</v>
      </c>
      <c r="O44" s="12">
        <v>297</v>
      </c>
      <c r="P44" s="12">
        <v>294</v>
      </c>
      <c r="R44" s="16">
        <f>P$19+P$29+P$39+P$49</f>
        <v>1790</v>
      </c>
      <c r="S44" s="16">
        <f xml:space="preserve"> P$29+P$39+P$49+P$59</f>
        <v>1111</v>
      </c>
      <c r="T44">
        <v>6</v>
      </c>
      <c r="U44">
        <v>4</v>
      </c>
      <c r="V44">
        <f t="shared" si="8"/>
        <v>15184</v>
      </c>
      <c r="W44" s="19">
        <f t="shared" si="9"/>
        <v>11.47972298666344</v>
      </c>
      <c r="X44" s="20">
        <f t="shared" si="10"/>
        <v>1.4797229866634396</v>
      </c>
    </row>
    <row r="45" spans="13:24" x14ac:dyDescent="0.25">
      <c r="M45">
        <v>40</v>
      </c>
      <c r="N45" s="12">
        <v>580</v>
      </c>
      <c r="O45" s="12">
        <v>250</v>
      </c>
      <c r="P45" s="12">
        <v>330</v>
      </c>
      <c r="R45" s="16">
        <f>P$20+P$30+P$40+P$50</f>
        <v>1705</v>
      </c>
      <c r="S45" s="16">
        <f xml:space="preserve"> P$30+P$40+P$50+P$60</f>
        <v>1099</v>
      </c>
      <c r="T45">
        <v>7</v>
      </c>
      <c r="U45">
        <v>3</v>
      </c>
      <c r="V45">
        <f t="shared" si="8"/>
        <v>15232</v>
      </c>
      <c r="W45" s="19">
        <f t="shared" si="9"/>
        <v>11.516012943417909</v>
      </c>
      <c r="X45" s="20">
        <f t="shared" si="10"/>
        <v>1.516012943417909</v>
      </c>
    </row>
    <row r="46" spans="13:24" x14ac:dyDescent="0.25">
      <c r="M46">
        <v>41</v>
      </c>
      <c r="N46" s="12">
        <v>506</v>
      </c>
      <c r="O46" s="12">
        <v>269</v>
      </c>
      <c r="P46" s="12">
        <v>237</v>
      </c>
      <c r="R46" s="16">
        <f>P$21+P$31+P$41+P$51</f>
        <v>1649</v>
      </c>
      <c r="S46" s="16">
        <f xml:space="preserve"> P$31+P$41+P$51+P$61</f>
        <v>1014</v>
      </c>
      <c r="T46">
        <v>8</v>
      </c>
      <c r="U46">
        <v>2</v>
      </c>
      <c r="V46">
        <f t="shared" si="8"/>
        <v>15220</v>
      </c>
      <c r="W46" s="19">
        <f t="shared" si="9"/>
        <v>11.506940454229293</v>
      </c>
      <c r="X46" s="20">
        <f t="shared" si="10"/>
        <v>1.5069404542292926</v>
      </c>
    </row>
    <row r="47" spans="13:24" x14ac:dyDescent="0.25">
      <c r="M47">
        <v>42</v>
      </c>
      <c r="N47" s="12">
        <v>452</v>
      </c>
      <c r="O47" s="12">
        <v>238</v>
      </c>
      <c r="P47" s="12">
        <v>214</v>
      </c>
      <c r="R47" s="16">
        <f>P$22+P$32+P$42+P$52</f>
        <v>1616</v>
      </c>
      <c r="S47" s="16">
        <f xml:space="preserve"> P$32+P$42+P$52+P$62</f>
        <v>1064</v>
      </c>
      <c r="T47">
        <v>9</v>
      </c>
      <c r="U47">
        <v>1</v>
      </c>
      <c r="V47">
        <f t="shared" si="8"/>
        <v>15608</v>
      </c>
      <c r="W47" s="19">
        <f t="shared" si="9"/>
        <v>11.800284271327911</v>
      </c>
      <c r="X47" s="20">
        <f t="shared" si="10"/>
        <v>1.8002842713279108</v>
      </c>
    </row>
    <row r="48" spans="13:24" x14ac:dyDescent="0.25">
      <c r="M48">
        <v>43</v>
      </c>
      <c r="N48" s="12">
        <v>529</v>
      </c>
      <c r="O48" s="12">
        <v>272</v>
      </c>
      <c r="P48" s="12">
        <v>257</v>
      </c>
      <c r="R48" s="16">
        <f>P$23+P$33+P$43+P$53</f>
        <v>1474</v>
      </c>
      <c r="S48" s="16">
        <f xml:space="preserve"> P$33+P$43+P$53+P$63</f>
        <v>902</v>
      </c>
      <c r="T48">
        <v>10</v>
      </c>
      <c r="U48">
        <v>0</v>
      </c>
      <c r="V48">
        <f t="shared" si="8"/>
        <v>14740</v>
      </c>
      <c r="W48" s="19">
        <f t="shared" si="9"/>
        <v>11.144040886684611</v>
      </c>
      <c r="X48" s="20">
        <f t="shared" si="10"/>
        <v>1.1440408866846106</v>
      </c>
    </row>
    <row r="49" spans="13:24" x14ac:dyDescent="0.25">
      <c r="M49">
        <v>44</v>
      </c>
      <c r="N49" s="12">
        <v>504</v>
      </c>
      <c r="O49" s="12">
        <v>249</v>
      </c>
      <c r="P49" s="12">
        <v>255</v>
      </c>
      <c r="R49" s="16"/>
      <c r="S49" s="16"/>
      <c r="V49">
        <f>SUM(V39:V48)</f>
        <v>132268</v>
      </c>
      <c r="W49">
        <f>SUM(W39:W48)</f>
        <v>100</v>
      </c>
      <c r="X49" s="20">
        <f>SUM(X39:X48)</f>
        <v>15.390268243263675</v>
      </c>
    </row>
    <row r="50" spans="13:24" x14ac:dyDescent="0.25">
      <c r="M50">
        <v>45</v>
      </c>
      <c r="N50" s="12">
        <v>521</v>
      </c>
      <c r="O50" s="12">
        <v>260</v>
      </c>
      <c r="P50" s="12">
        <v>261</v>
      </c>
      <c r="R50" s="16"/>
      <c r="S50" s="16"/>
      <c r="X50" s="20">
        <f>X$49/2</f>
        <v>7.6951341216318374</v>
      </c>
    </row>
    <row r="51" spans="13:24" x14ac:dyDescent="0.25">
      <c r="M51">
        <v>46</v>
      </c>
      <c r="N51" s="12">
        <v>418</v>
      </c>
      <c r="O51" s="12">
        <v>209</v>
      </c>
      <c r="P51" s="12">
        <v>209</v>
      </c>
      <c r="R51" s="16"/>
      <c r="S51" s="16"/>
    </row>
    <row r="52" spans="13:24" x14ac:dyDescent="0.25">
      <c r="M52">
        <v>47</v>
      </c>
      <c r="N52" s="12">
        <v>463</v>
      </c>
      <c r="O52" s="12">
        <v>228</v>
      </c>
      <c r="P52" s="12">
        <v>235</v>
      </c>
      <c r="R52" s="16"/>
      <c r="S52" s="16"/>
    </row>
    <row r="53" spans="13:24" x14ac:dyDescent="0.25">
      <c r="M53">
        <v>48</v>
      </c>
      <c r="N53" s="12">
        <v>384</v>
      </c>
      <c r="O53" s="12">
        <v>194</v>
      </c>
      <c r="P53" s="12">
        <v>190</v>
      </c>
      <c r="R53" s="16"/>
      <c r="S53" s="16"/>
    </row>
    <row r="54" spans="13:24" x14ac:dyDescent="0.25">
      <c r="M54">
        <v>49</v>
      </c>
      <c r="N54" s="12">
        <v>439</v>
      </c>
      <c r="O54" s="12">
        <v>233</v>
      </c>
      <c r="P54" s="12">
        <v>206</v>
      </c>
      <c r="R54" s="16"/>
      <c r="S54" s="16"/>
    </row>
    <row r="55" spans="13:24" x14ac:dyDescent="0.25">
      <c r="M55">
        <v>50</v>
      </c>
      <c r="N55" s="12">
        <v>373</v>
      </c>
      <c r="O55" s="12">
        <v>167</v>
      </c>
      <c r="P55" s="12">
        <v>206</v>
      </c>
      <c r="R55" s="16"/>
      <c r="S55" s="16"/>
    </row>
    <row r="56" spans="13:24" x14ac:dyDescent="0.25">
      <c r="M56">
        <v>51</v>
      </c>
      <c r="N56" s="12">
        <v>363</v>
      </c>
      <c r="O56" s="12">
        <v>185</v>
      </c>
      <c r="P56" s="12">
        <v>178</v>
      </c>
      <c r="R56" s="16"/>
      <c r="S56" s="16"/>
    </row>
    <row r="57" spans="13:24" x14ac:dyDescent="0.25">
      <c r="M57">
        <v>52</v>
      </c>
      <c r="N57" s="12">
        <v>303</v>
      </c>
      <c r="O57" s="12">
        <v>154</v>
      </c>
      <c r="P57" s="12">
        <v>149</v>
      </c>
      <c r="R57" s="16"/>
      <c r="S57" s="16"/>
    </row>
    <row r="58" spans="13:24" x14ac:dyDescent="0.25">
      <c r="M58">
        <v>53</v>
      </c>
      <c r="N58" s="12">
        <v>324</v>
      </c>
      <c r="O58" s="12">
        <v>158</v>
      </c>
      <c r="P58" s="12">
        <v>166</v>
      </c>
      <c r="R58" s="16"/>
      <c r="S58" s="16"/>
    </row>
    <row r="59" spans="13:24" x14ac:dyDescent="0.25">
      <c r="M59">
        <v>54</v>
      </c>
      <c r="N59" s="12">
        <v>197</v>
      </c>
      <c r="O59" s="12">
        <v>105</v>
      </c>
      <c r="P59" s="12">
        <v>92</v>
      </c>
      <c r="R59" s="16"/>
      <c r="S59" s="16"/>
    </row>
    <row r="60" spans="13:24" x14ac:dyDescent="0.25">
      <c r="M60">
        <v>55</v>
      </c>
      <c r="N60" s="12">
        <v>185</v>
      </c>
      <c r="O60" s="12">
        <v>86</v>
      </c>
      <c r="P60" s="12">
        <v>99</v>
      </c>
      <c r="R60" s="16"/>
      <c r="S60" s="16"/>
    </row>
    <row r="61" spans="13:24" x14ac:dyDescent="0.25">
      <c r="M61">
        <v>56</v>
      </c>
      <c r="N61" s="12">
        <v>187</v>
      </c>
      <c r="O61" s="12">
        <v>89</v>
      </c>
      <c r="P61" s="12">
        <v>98</v>
      </c>
      <c r="R61" s="16"/>
      <c r="S61" s="16"/>
    </row>
    <row r="62" spans="13:24" x14ac:dyDescent="0.25">
      <c r="M62">
        <v>57</v>
      </c>
      <c r="N62" s="12">
        <v>171</v>
      </c>
      <c r="O62" s="12">
        <v>82</v>
      </c>
      <c r="P62" s="12">
        <v>89</v>
      </c>
      <c r="R62" s="16"/>
      <c r="S62" s="16"/>
    </row>
    <row r="63" spans="13:24" x14ac:dyDescent="0.25">
      <c r="M63">
        <v>58</v>
      </c>
      <c r="N63" s="12">
        <v>162</v>
      </c>
      <c r="O63" s="12">
        <v>80</v>
      </c>
      <c r="P63" s="12">
        <v>82</v>
      </c>
      <c r="R63" s="16"/>
      <c r="S63" s="16"/>
    </row>
    <row r="64" spans="13:24" x14ac:dyDescent="0.25">
      <c r="M64">
        <v>59</v>
      </c>
      <c r="N64" s="12">
        <v>146</v>
      </c>
      <c r="O64" s="12">
        <v>70</v>
      </c>
      <c r="P64" s="12">
        <v>76</v>
      </c>
      <c r="R64" s="16"/>
      <c r="S64" s="16"/>
    </row>
    <row r="65" spans="13:19" x14ac:dyDescent="0.25">
      <c r="M65">
        <v>60</v>
      </c>
      <c r="N65" s="12">
        <v>177</v>
      </c>
      <c r="O65" s="12">
        <v>87</v>
      </c>
      <c r="P65" s="12">
        <v>90</v>
      </c>
      <c r="R65" s="16"/>
      <c r="S65" s="16"/>
    </row>
    <row r="66" spans="13:19" x14ac:dyDescent="0.25">
      <c r="M66">
        <v>61</v>
      </c>
      <c r="N66" s="12">
        <v>154</v>
      </c>
      <c r="O66" s="12">
        <v>76</v>
      </c>
      <c r="P66" s="12">
        <v>78</v>
      </c>
      <c r="R66" s="16"/>
      <c r="S66" s="16"/>
    </row>
    <row r="67" spans="13:19" x14ac:dyDescent="0.25">
      <c r="M67">
        <v>62</v>
      </c>
      <c r="N67" s="12">
        <v>139</v>
      </c>
      <c r="O67" s="12">
        <v>59</v>
      </c>
      <c r="P67" s="12">
        <v>80</v>
      </c>
      <c r="R67" s="16"/>
      <c r="S67" s="16"/>
    </row>
    <row r="68" spans="13:19" x14ac:dyDescent="0.25">
      <c r="M68">
        <v>63</v>
      </c>
      <c r="N68" s="12">
        <v>186</v>
      </c>
      <c r="O68" s="12">
        <v>84</v>
      </c>
      <c r="P68" s="12">
        <v>102</v>
      </c>
      <c r="R68" s="16"/>
      <c r="S68" s="16"/>
    </row>
    <row r="69" spans="13:19" x14ac:dyDescent="0.25">
      <c r="M69">
        <v>64</v>
      </c>
      <c r="N69" s="12">
        <v>175</v>
      </c>
      <c r="O69" s="12">
        <v>86</v>
      </c>
      <c r="P69" s="12">
        <v>89</v>
      </c>
      <c r="R69" s="16"/>
      <c r="S69" s="16"/>
    </row>
    <row r="70" spans="13:19" x14ac:dyDescent="0.25">
      <c r="M70">
        <v>65</v>
      </c>
      <c r="N70" s="12">
        <v>170</v>
      </c>
      <c r="O70" s="12">
        <v>75</v>
      </c>
      <c r="P70" s="12">
        <v>95</v>
      </c>
      <c r="R70" s="16"/>
      <c r="S70" s="16"/>
    </row>
    <row r="71" spans="13:19" x14ac:dyDescent="0.25">
      <c r="M71">
        <v>66</v>
      </c>
      <c r="N71" s="12">
        <v>149</v>
      </c>
      <c r="O71" s="12">
        <v>72</v>
      </c>
      <c r="P71" s="12">
        <v>77</v>
      </c>
      <c r="R71" s="16"/>
      <c r="S71" s="16"/>
    </row>
    <row r="72" spans="13:19" x14ac:dyDescent="0.25">
      <c r="M72">
        <v>67</v>
      </c>
      <c r="N72" s="12">
        <v>135</v>
      </c>
      <c r="O72" s="12">
        <v>60</v>
      </c>
      <c r="P72" s="12">
        <v>75</v>
      </c>
      <c r="R72" s="16"/>
      <c r="S72" s="16"/>
    </row>
    <row r="73" spans="13:19" x14ac:dyDescent="0.25">
      <c r="M73">
        <v>68</v>
      </c>
      <c r="N73" s="12">
        <v>122</v>
      </c>
      <c r="O73" s="12">
        <v>57</v>
      </c>
      <c r="P73" s="12">
        <v>65</v>
      </c>
      <c r="R73" s="16"/>
      <c r="S73" s="16"/>
    </row>
    <row r="74" spans="13:19" x14ac:dyDescent="0.25">
      <c r="M74" s="18">
        <v>69</v>
      </c>
      <c r="N74" s="12">
        <v>144</v>
      </c>
      <c r="O74" s="12">
        <v>72</v>
      </c>
      <c r="P74" s="12">
        <v>72</v>
      </c>
      <c r="R74" s="16"/>
      <c r="S74" s="16"/>
    </row>
    <row r="75" spans="13:19" x14ac:dyDescent="0.25">
      <c r="M75">
        <v>70</v>
      </c>
      <c r="N75" s="12">
        <v>115</v>
      </c>
      <c r="O75" s="12">
        <v>55</v>
      </c>
      <c r="P75" s="12">
        <v>60</v>
      </c>
      <c r="R75" s="16"/>
      <c r="S75" s="16"/>
    </row>
    <row r="76" spans="13:19" x14ac:dyDescent="0.25">
      <c r="M76">
        <v>71</v>
      </c>
      <c r="N76" s="12">
        <v>79</v>
      </c>
      <c r="O76" s="12">
        <v>30</v>
      </c>
      <c r="P76" s="12">
        <v>49</v>
      </c>
      <c r="R76" s="16"/>
      <c r="S76" s="16"/>
    </row>
    <row r="77" spans="13:19" x14ac:dyDescent="0.25">
      <c r="M77">
        <v>72</v>
      </c>
      <c r="N77" s="12">
        <v>89</v>
      </c>
      <c r="O77" s="12">
        <v>46</v>
      </c>
      <c r="P77" s="12">
        <v>43</v>
      </c>
      <c r="R77" s="16"/>
      <c r="S77" s="16"/>
    </row>
    <row r="78" spans="13:19" x14ac:dyDescent="0.25">
      <c r="M78">
        <v>73</v>
      </c>
      <c r="N78" s="12">
        <v>91</v>
      </c>
      <c r="O78" s="12">
        <v>45</v>
      </c>
      <c r="P78" s="12">
        <v>46</v>
      </c>
      <c r="R78" s="16"/>
      <c r="S78" s="16"/>
    </row>
    <row r="79" spans="13:19" x14ac:dyDescent="0.25">
      <c r="M79">
        <v>74</v>
      </c>
      <c r="N79" s="12">
        <v>104</v>
      </c>
      <c r="O79" s="12">
        <v>41</v>
      </c>
      <c r="P79" s="12">
        <v>63</v>
      </c>
      <c r="R79" s="16"/>
      <c r="S79" s="16"/>
    </row>
    <row r="80" spans="13:19" x14ac:dyDescent="0.25">
      <c r="M80">
        <v>75</v>
      </c>
      <c r="N80" s="12">
        <v>82</v>
      </c>
      <c r="O80" s="12">
        <v>29</v>
      </c>
      <c r="P80" s="12">
        <v>53</v>
      </c>
      <c r="R80" s="16"/>
      <c r="S80" s="16"/>
    </row>
    <row r="81" spans="13:19" x14ac:dyDescent="0.25">
      <c r="M81">
        <v>76</v>
      </c>
      <c r="N81" s="12">
        <v>68</v>
      </c>
      <c r="O81" s="12">
        <v>25</v>
      </c>
      <c r="P81" s="12">
        <v>43</v>
      </c>
      <c r="R81" s="16"/>
      <c r="S81" s="16"/>
    </row>
    <row r="82" spans="13:19" x14ac:dyDescent="0.25">
      <c r="M82">
        <v>77</v>
      </c>
      <c r="N82" s="12">
        <v>81</v>
      </c>
      <c r="O82" s="12">
        <v>34</v>
      </c>
      <c r="P82" s="12">
        <v>47</v>
      </c>
      <c r="R82" s="16"/>
      <c r="S82" s="16"/>
    </row>
    <row r="83" spans="13:19" x14ac:dyDescent="0.25">
      <c r="M83">
        <v>78</v>
      </c>
      <c r="N83" s="12">
        <v>57</v>
      </c>
      <c r="O83" s="12">
        <v>29</v>
      </c>
      <c r="P83" s="12">
        <v>28</v>
      </c>
      <c r="R83" s="16"/>
      <c r="S83" s="16"/>
    </row>
    <row r="84" spans="13:19" x14ac:dyDescent="0.25">
      <c r="M84">
        <v>79</v>
      </c>
      <c r="N84" s="12">
        <v>65</v>
      </c>
      <c r="O84" s="12">
        <v>22</v>
      </c>
      <c r="P84" s="12">
        <v>43</v>
      </c>
      <c r="R84" s="16"/>
      <c r="S84" s="16"/>
    </row>
    <row r="85" spans="13:19" x14ac:dyDescent="0.25">
      <c r="M85">
        <v>80</v>
      </c>
      <c r="N85" s="12">
        <v>50</v>
      </c>
      <c r="O85" s="12">
        <v>21</v>
      </c>
      <c r="P85" s="12">
        <v>29</v>
      </c>
      <c r="R85" s="16"/>
      <c r="S85" s="16"/>
    </row>
    <row r="86" spans="13:19" x14ac:dyDescent="0.25">
      <c r="M86">
        <v>81</v>
      </c>
      <c r="N86" s="12">
        <v>26</v>
      </c>
      <c r="O86" s="12">
        <v>13</v>
      </c>
      <c r="P86" s="12">
        <v>13</v>
      </c>
      <c r="R86" s="16"/>
      <c r="S86" s="16"/>
    </row>
    <row r="87" spans="13:19" x14ac:dyDescent="0.25">
      <c r="M87">
        <v>82</v>
      </c>
      <c r="N87" s="12">
        <v>15</v>
      </c>
      <c r="O87" s="12">
        <v>5</v>
      </c>
      <c r="P87" s="12">
        <v>10</v>
      </c>
      <c r="R87" s="16"/>
      <c r="S87" s="16"/>
    </row>
    <row r="88" spans="13:19" x14ac:dyDescent="0.25">
      <c r="M88">
        <v>83</v>
      </c>
      <c r="N88" s="12">
        <v>24</v>
      </c>
      <c r="O88" s="12">
        <v>12</v>
      </c>
      <c r="P88" s="12">
        <v>12</v>
      </c>
      <c r="R88" s="16"/>
      <c r="S88" s="16"/>
    </row>
    <row r="89" spans="13:19" x14ac:dyDescent="0.25">
      <c r="M89">
        <v>84</v>
      </c>
      <c r="N89" s="12">
        <v>21</v>
      </c>
      <c r="O89" s="12">
        <v>7</v>
      </c>
      <c r="P89" s="12">
        <v>14</v>
      </c>
      <c r="R89" s="16"/>
      <c r="S89" s="16"/>
    </row>
    <row r="90" spans="13:19" x14ac:dyDescent="0.25">
      <c r="M90">
        <v>85</v>
      </c>
      <c r="N90" s="12">
        <v>17</v>
      </c>
      <c r="O90" s="12">
        <v>8</v>
      </c>
      <c r="P90" s="12">
        <v>9</v>
      </c>
      <c r="R90" s="16"/>
      <c r="S90" s="16"/>
    </row>
    <row r="91" spans="13:19" x14ac:dyDescent="0.25">
      <c r="M91">
        <v>86</v>
      </c>
      <c r="N91" s="12">
        <v>6</v>
      </c>
      <c r="O91" s="12">
        <v>0</v>
      </c>
      <c r="P91" s="12">
        <v>6</v>
      </c>
      <c r="R91" s="16"/>
      <c r="S91" s="16"/>
    </row>
    <row r="92" spans="13:19" x14ac:dyDescent="0.25">
      <c r="M92">
        <v>87</v>
      </c>
      <c r="N92" s="12">
        <v>10</v>
      </c>
      <c r="O92" s="12">
        <v>3</v>
      </c>
      <c r="P92" s="12">
        <v>7</v>
      </c>
      <c r="R92" s="16"/>
      <c r="S92" s="16"/>
    </row>
    <row r="93" spans="13:19" x14ac:dyDescent="0.25">
      <c r="M93">
        <v>88</v>
      </c>
      <c r="N93" s="12">
        <v>11</v>
      </c>
      <c r="O93" s="12">
        <v>5</v>
      </c>
      <c r="P93" s="12">
        <v>6</v>
      </c>
      <c r="R93" s="16"/>
      <c r="S93" s="16"/>
    </row>
    <row r="94" spans="13:19" x14ac:dyDescent="0.25">
      <c r="M94">
        <v>89</v>
      </c>
      <c r="N94" s="12">
        <v>6</v>
      </c>
      <c r="O94" s="12">
        <v>4</v>
      </c>
      <c r="P94" s="12">
        <v>2</v>
      </c>
      <c r="R94" s="16"/>
      <c r="S94" s="16"/>
    </row>
    <row r="95" spans="13:19" x14ac:dyDescent="0.25">
      <c r="M95">
        <v>90</v>
      </c>
      <c r="N95" s="12">
        <v>12</v>
      </c>
      <c r="O95" s="12">
        <v>4</v>
      </c>
      <c r="P95" s="12">
        <v>8</v>
      </c>
      <c r="R95" s="16"/>
      <c r="S95" s="16"/>
    </row>
    <row r="96" spans="13:19" x14ac:dyDescent="0.25">
      <c r="M96">
        <v>91</v>
      </c>
      <c r="N96" s="12">
        <v>1</v>
      </c>
      <c r="O96" s="12">
        <v>1</v>
      </c>
      <c r="P96" s="12">
        <v>0</v>
      </c>
      <c r="R96" s="16"/>
      <c r="S96" s="16"/>
    </row>
    <row r="97" spans="13:19" x14ac:dyDescent="0.25">
      <c r="M97">
        <v>92</v>
      </c>
      <c r="N97" s="12">
        <v>1</v>
      </c>
      <c r="O97" s="12">
        <v>1</v>
      </c>
      <c r="P97" s="12">
        <v>0</v>
      </c>
      <c r="R97" s="16"/>
      <c r="S97" s="16"/>
    </row>
    <row r="98" spans="13:19" x14ac:dyDescent="0.25">
      <c r="M98">
        <v>93</v>
      </c>
      <c r="N98" s="12">
        <v>3</v>
      </c>
      <c r="O98" s="12">
        <v>0</v>
      </c>
      <c r="P98" s="12">
        <v>3</v>
      </c>
      <c r="R98" s="16"/>
      <c r="S98" s="16"/>
    </row>
    <row r="99" spans="13:19" x14ac:dyDescent="0.25">
      <c r="M99">
        <v>94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95</v>
      </c>
      <c r="N100" s="12">
        <v>2</v>
      </c>
      <c r="O100" s="12">
        <v>0</v>
      </c>
      <c r="P100" s="12">
        <v>2</v>
      </c>
      <c r="R100" s="16"/>
      <c r="S100" s="16"/>
    </row>
    <row r="101" spans="13:19" x14ac:dyDescent="0.25">
      <c r="M101">
        <v>96</v>
      </c>
      <c r="N101" s="12">
        <v>1</v>
      </c>
      <c r="O101" s="12">
        <v>0</v>
      </c>
      <c r="P101" s="12">
        <v>1</v>
      </c>
      <c r="R101" s="16"/>
      <c r="S101" s="16"/>
    </row>
    <row r="102" spans="13:19" x14ac:dyDescent="0.25">
      <c r="M102">
        <v>97</v>
      </c>
      <c r="N102" s="12">
        <v>137</v>
      </c>
      <c r="O102" s="12">
        <v>75</v>
      </c>
      <c r="P102" s="12">
        <v>62</v>
      </c>
      <c r="R102" s="16"/>
      <c r="S102" s="16"/>
    </row>
    <row r="103" spans="13:19" x14ac:dyDescent="0.25">
      <c r="M103" t="s">
        <v>314</v>
      </c>
      <c r="N103">
        <v>51</v>
      </c>
      <c r="O103">
        <v>24</v>
      </c>
      <c r="P103">
        <v>27</v>
      </c>
    </row>
    <row r="104" spans="13:19" x14ac:dyDescent="0.25">
      <c r="M104" t="s">
        <v>276</v>
      </c>
      <c r="N104">
        <v>0</v>
      </c>
      <c r="O104">
        <v>0</v>
      </c>
      <c r="P104">
        <v>0</v>
      </c>
    </row>
    <row r="105" spans="13:19" x14ac:dyDescent="0.25">
      <c r="M105" t="s">
        <v>315</v>
      </c>
      <c r="N105">
        <v>0</v>
      </c>
      <c r="O105">
        <v>0</v>
      </c>
      <c r="P105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A13" sqref="A13"/>
    </sheetView>
  </sheetViews>
  <sheetFormatPr defaultRowHeight="13.2" x14ac:dyDescent="0.25"/>
  <sheetData>
    <row r="1" spans="1:24" x14ac:dyDescent="0.25">
      <c r="A1" t="s">
        <v>64</v>
      </c>
      <c r="I1" s="1"/>
      <c r="J1" s="1"/>
      <c r="K1" s="1"/>
      <c r="M1" t="s">
        <v>282</v>
      </c>
      <c r="N1" s="12"/>
      <c r="O1" s="12"/>
      <c r="P1" s="12"/>
      <c r="Q1" s="14" t="s">
        <v>1</v>
      </c>
      <c r="R1" s="15">
        <f>X16</f>
        <v>7.5790151451527121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64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f>'FSM73'!B168</f>
        <v>7923</v>
      </c>
      <c r="C4">
        <f>'FSM73'!C168</f>
        <v>4086</v>
      </c>
      <c r="D4">
        <f>'FSM73'!D168</f>
        <v>3837</v>
      </c>
      <c r="E4">
        <f>'FSM73'!E168</f>
        <v>4599</v>
      </c>
      <c r="F4">
        <f>'FSM73'!F168</f>
        <v>2516</v>
      </c>
      <c r="G4">
        <f>'FSM73'!G168</f>
        <v>2083</v>
      </c>
      <c r="I4" s="1"/>
      <c r="J4" s="1"/>
      <c r="K4" s="1"/>
      <c r="M4" s="18" t="s">
        <v>36</v>
      </c>
      <c r="N4" s="12">
        <v>7923</v>
      </c>
      <c r="O4" s="12">
        <v>4086</v>
      </c>
      <c r="P4" s="12">
        <v>3837</v>
      </c>
      <c r="R4" s="16"/>
      <c r="S4" s="16"/>
    </row>
    <row r="5" spans="1:24" x14ac:dyDescent="0.25">
      <c r="A5" t="s">
        <v>5</v>
      </c>
      <c r="B5">
        <f>'FSM73'!B169</f>
        <v>1203</v>
      </c>
      <c r="C5">
        <f>'FSM73'!C169</f>
        <v>635</v>
      </c>
      <c r="D5">
        <f>'FSM73'!D169</f>
        <v>568</v>
      </c>
      <c r="E5">
        <f>'FSM73'!E169</f>
        <v>1203</v>
      </c>
      <c r="F5">
        <f>'FSM73'!F169</f>
        <v>635</v>
      </c>
      <c r="G5">
        <f>'FSM73'!G169</f>
        <v>568</v>
      </c>
      <c r="I5" s="1"/>
      <c r="J5" s="1"/>
      <c r="K5" s="1"/>
      <c r="M5" t="s">
        <v>168</v>
      </c>
      <c r="N5" s="12">
        <v>268</v>
      </c>
      <c r="O5" s="12">
        <v>146</v>
      </c>
      <c r="P5" s="12">
        <v>122</v>
      </c>
      <c r="R5" s="16">
        <f>N$24+N$34+N$44+N$54</f>
        <v>341</v>
      </c>
      <c r="S5" s="16">
        <f xml:space="preserve"> N$34+N$44+N$54+N$64</f>
        <v>263</v>
      </c>
      <c r="T5">
        <v>1</v>
      </c>
      <c r="U5">
        <v>9</v>
      </c>
      <c r="V5">
        <f>R5*T5+S5*U5</f>
        <v>2708</v>
      </c>
      <c r="W5" s="19">
        <f>(V5/V$15)*100</f>
        <v>7.5809747767419724</v>
      </c>
      <c r="X5" s="20">
        <f>ABS(W5-10)</f>
        <v>2.4190252232580276</v>
      </c>
    </row>
    <row r="6" spans="1:24" x14ac:dyDescent="0.25">
      <c r="A6" t="s">
        <v>6</v>
      </c>
      <c r="B6">
        <f>'FSM73'!B170</f>
        <v>1093</v>
      </c>
      <c r="C6">
        <f>'FSM73'!C170</f>
        <v>568</v>
      </c>
      <c r="D6">
        <f>'FSM73'!D170</f>
        <v>525</v>
      </c>
      <c r="E6">
        <f>'FSM73'!E170</f>
        <v>1093</v>
      </c>
      <c r="F6">
        <f>'FSM73'!F170</f>
        <v>568</v>
      </c>
      <c r="G6">
        <f>'FSM73'!G170</f>
        <v>525</v>
      </c>
      <c r="I6" s="1"/>
      <c r="J6" s="1"/>
      <c r="K6" s="1"/>
      <c r="M6" t="s">
        <v>169</v>
      </c>
      <c r="N6" s="12">
        <v>214</v>
      </c>
      <c r="O6" s="12">
        <v>105</v>
      </c>
      <c r="P6" s="12">
        <v>109</v>
      </c>
      <c r="R6" s="16">
        <f>N$25+N$35+N$45+N$55</f>
        <v>362</v>
      </c>
      <c r="S6" s="16">
        <f xml:space="preserve"> N$35+N$45+N$55+N$65</f>
        <v>273</v>
      </c>
      <c r="T6">
        <v>2</v>
      </c>
      <c r="U6">
        <v>8</v>
      </c>
      <c r="V6">
        <f t="shared" ref="V6:V14" si="0">R6*T6+S6*U6</f>
        <v>2908</v>
      </c>
      <c r="W6" s="19">
        <f t="shared" ref="W6:W14" si="1">(V6/V$15)*100</f>
        <v>8.1408695165308931</v>
      </c>
      <c r="X6" s="20">
        <f t="shared" ref="X6:X14" si="2">ABS(W6-10)</f>
        <v>1.8591304834691069</v>
      </c>
    </row>
    <row r="7" spans="1:24" x14ac:dyDescent="0.25">
      <c r="A7" t="s">
        <v>7</v>
      </c>
      <c r="B7">
        <f>'FSM73'!B171</f>
        <v>1000</v>
      </c>
      <c r="C7">
        <f>'FSM73'!C171</f>
        <v>536</v>
      </c>
      <c r="D7">
        <f>'FSM73'!D171</f>
        <v>464</v>
      </c>
      <c r="E7">
        <f>'FSM73'!E171</f>
        <v>992</v>
      </c>
      <c r="F7">
        <f>'FSM73'!F171</f>
        <v>535</v>
      </c>
      <c r="G7">
        <f>'FSM73'!G171</f>
        <v>457</v>
      </c>
      <c r="H7" s="2"/>
      <c r="I7" s="1"/>
      <c r="J7" s="1"/>
      <c r="K7" s="1"/>
      <c r="M7" t="s">
        <v>170</v>
      </c>
      <c r="N7" s="12">
        <v>216</v>
      </c>
      <c r="O7" s="12">
        <v>129</v>
      </c>
      <c r="P7" s="12">
        <v>87</v>
      </c>
      <c r="R7" s="16">
        <f>N$26+N$36+N$46+N$56</f>
        <v>310</v>
      </c>
      <c r="S7" s="16">
        <f xml:space="preserve"> N$36+N$46+N$56+N$66</f>
        <v>209</v>
      </c>
      <c r="T7">
        <v>3</v>
      </c>
      <c r="U7">
        <v>7</v>
      </c>
      <c r="V7">
        <f t="shared" si="0"/>
        <v>2393</v>
      </c>
      <c r="W7" s="19">
        <f t="shared" si="1"/>
        <v>6.6991405615744242</v>
      </c>
      <c r="X7" s="20">
        <f t="shared" si="2"/>
        <v>3.3008594384255758</v>
      </c>
    </row>
    <row r="8" spans="1:24" x14ac:dyDescent="0.25">
      <c r="A8" s="3" t="s">
        <v>8</v>
      </c>
      <c r="B8">
        <f>'FSM73'!B172</f>
        <v>856</v>
      </c>
      <c r="C8">
        <f>'FSM73'!C172</f>
        <v>411</v>
      </c>
      <c r="D8">
        <f>'FSM73'!D172</f>
        <v>445</v>
      </c>
      <c r="E8">
        <f>'FSM73'!E172</f>
        <v>708</v>
      </c>
      <c r="F8">
        <f>'FSM73'!F172</f>
        <v>387</v>
      </c>
      <c r="G8">
        <f>'FSM73'!G172</f>
        <v>321</v>
      </c>
      <c r="H8" s="5" t="s">
        <v>9</v>
      </c>
      <c r="I8" s="6">
        <f t="shared" ref="I8:K15" si="3">E8/B8*100</f>
        <v>82.710280373831779</v>
      </c>
      <c r="J8" s="6">
        <f t="shared" si="3"/>
        <v>94.160583941605836</v>
      </c>
      <c r="K8" s="6">
        <f t="shared" si="3"/>
        <v>72.13483146067415</v>
      </c>
      <c r="M8" t="s">
        <v>171</v>
      </c>
      <c r="N8" s="12">
        <v>242</v>
      </c>
      <c r="O8" s="12">
        <v>127</v>
      </c>
      <c r="P8" s="12">
        <v>115</v>
      </c>
      <c r="R8" s="16">
        <f>N$17+N$27+N$37+N$47</f>
        <v>472</v>
      </c>
      <c r="S8" s="16">
        <f xml:space="preserve"> N$27+ N$37+N$47+N$57</f>
        <v>344</v>
      </c>
      <c r="T8">
        <v>4</v>
      </c>
      <c r="U8">
        <v>6</v>
      </c>
      <c r="V8">
        <f t="shared" si="0"/>
        <v>3952</v>
      </c>
      <c r="W8" s="19">
        <f t="shared" si="1"/>
        <v>11.063520058229052</v>
      </c>
      <c r="X8" s="20">
        <f t="shared" si="2"/>
        <v>1.0635200582290523</v>
      </c>
    </row>
    <row r="9" spans="1:24" x14ac:dyDescent="0.25">
      <c r="A9" s="3" t="s">
        <v>10</v>
      </c>
      <c r="B9">
        <f>'FSM73'!B173</f>
        <v>643</v>
      </c>
      <c r="C9">
        <f>'FSM73'!C173</f>
        <v>332</v>
      </c>
      <c r="D9">
        <f>'FSM73'!D173</f>
        <v>311</v>
      </c>
      <c r="E9">
        <f>'FSM73'!E173</f>
        <v>313</v>
      </c>
      <c r="F9">
        <f>'FSM73'!F173</f>
        <v>204</v>
      </c>
      <c r="G9">
        <f>'FSM73'!G173</f>
        <v>109</v>
      </c>
      <c r="H9" s="5"/>
      <c r="I9" s="6">
        <f t="shared" si="3"/>
        <v>48.67807153965785</v>
      </c>
      <c r="J9" s="6">
        <f t="shared" si="3"/>
        <v>61.445783132530117</v>
      </c>
      <c r="K9" s="6">
        <f t="shared" si="3"/>
        <v>35.048231511254016</v>
      </c>
      <c r="M9" t="s">
        <v>172</v>
      </c>
      <c r="N9" s="12">
        <v>263</v>
      </c>
      <c r="O9" s="12">
        <v>128</v>
      </c>
      <c r="P9" s="12">
        <v>135</v>
      </c>
      <c r="R9" s="16">
        <f>N$18+N$28+N$38+N$48</f>
        <v>494</v>
      </c>
      <c r="S9" s="16">
        <f xml:space="preserve"> N$28+N$38+N$48+N$58</f>
        <v>357</v>
      </c>
      <c r="T9">
        <v>5</v>
      </c>
      <c r="U9">
        <v>5</v>
      </c>
      <c r="V9">
        <f t="shared" si="0"/>
        <v>4255</v>
      </c>
      <c r="W9" s="19">
        <f t="shared" si="1"/>
        <v>11.911760589009267</v>
      </c>
      <c r="X9" s="20">
        <f t="shared" si="2"/>
        <v>1.9117605890092673</v>
      </c>
    </row>
    <row r="10" spans="1:24" x14ac:dyDescent="0.25">
      <c r="A10" s="3" t="s">
        <v>11</v>
      </c>
      <c r="B10">
        <f>'FSM73'!B174</f>
        <v>447</v>
      </c>
      <c r="C10">
        <f>'FSM73'!C174</f>
        <v>250</v>
      </c>
      <c r="D10">
        <f>'FSM73'!D174</f>
        <v>197</v>
      </c>
      <c r="E10">
        <f>'FSM73'!E174</f>
        <v>103</v>
      </c>
      <c r="F10">
        <f>'FSM73'!F174</f>
        <v>67</v>
      </c>
      <c r="G10">
        <f>'FSM73'!G174</f>
        <v>36</v>
      </c>
      <c r="H10" s="5"/>
      <c r="I10" s="6">
        <f t="shared" si="3"/>
        <v>23.042505592841163</v>
      </c>
      <c r="J10" s="6">
        <f t="shared" si="3"/>
        <v>26.8</v>
      </c>
      <c r="K10" s="6">
        <f t="shared" si="3"/>
        <v>18.274111675126903</v>
      </c>
      <c r="M10" t="s">
        <v>173</v>
      </c>
      <c r="N10" s="12">
        <v>202</v>
      </c>
      <c r="O10" s="12">
        <v>104</v>
      </c>
      <c r="P10" s="12">
        <v>98</v>
      </c>
      <c r="R10" s="16">
        <f>N$19+N$29+N$39+N$49</f>
        <v>441</v>
      </c>
      <c r="S10" s="16">
        <f xml:space="preserve"> N$29+N$39+N$49+N$59</f>
        <v>316</v>
      </c>
      <c r="T10">
        <v>6</v>
      </c>
      <c r="U10">
        <v>4</v>
      </c>
      <c r="V10">
        <f t="shared" si="0"/>
        <v>3910</v>
      </c>
      <c r="W10" s="19">
        <f t="shared" si="1"/>
        <v>10.945942162873381</v>
      </c>
      <c r="X10" s="20">
        <f t="shared" si="2"/>
        <v>0.94594216287338106</v>
      </c>
    </row>
    <row r="11" spans="1:24" x14ac:dyDescent="0.25">
      <c r="A11" s="3" t="s">
        <v>12</v>
      </c>
      <c r="B11">
        <f>'FSM73'!B175</f>
        <v>359</v>
      </c>
      <c r="C11">
        <f>'FSM73'!C175</f>
        <v>170</v>
      </c>
      <c r="D11">
        <f>'FSM73'!D175</f>
        <v>189</v>
      </c>
      <c r="E11">
        <f>'FSM73'!E175</f>
        <v>29</v>
      </c>
      <c r="F11">
        <f>'FSM73'!F175</f>
        <v>17</v>
      </c>
      <c r="G11">
        <f>'FSM73'!G175</f>
        <v>12</v>
      </c>
      <c r="H11" s="5"/>
      <c r="I11" s="6">
        <f t="shared" si="3"/>
        <v>8.0779944289693599</v>
      </c>
      <c r="J11" s="6">
        <f t="shared" si="3"/>
        <v>10</v>
      </c>
      <c r="K11" s="6">
        <f t="shared" si="3"/>
        <v>6.3492063492063489</v>
      </c>
      <c r="M11" t="s">
        <v>174</v>
      </c>
      <c r="N11" s="12">
        <v>218</v>
      </c>
      <c r="O11" s="12">
        <v>109</v>
      </c>
      <c r="P11" s="12">
        <v>109</v>
      </c>
      <c r="R11" s="16">
        <f>N$20+N$30+N$40+N$50</f>
        <v>448</v>
      </c>
      <c r="S11" s="16">
        <f xml:space="preserve"> N$30+N$40+N$50+N$60</f>
        <v>308</v>
      </c>
      <c r="T11">
        <v>7</v>
      </c>
      <c r="U11">
        <v>3</v>
      </c>
      <c r="V11">
        <f t="shared" si="0"/>
        <v>4060</v>
      </c>
      <c r="W11" s="19">
        <f t="shared" si="1"/>
        <v>11.36586321771507</v>
      </c>
      <c r="X11" s="20">
        <f t="shared" si="2"/>
        <v>1.36586321771507</v>
      </c>
    </row>
    <row r="12" spans="1:24" x14ac:dyDescent="0.25">
      <c r="A12" s="3" t="s">
        <v>13</v>
      </c>
      <c r="B12">
        <f>'FSM73'!B176</f>
        <v>387</v>
      </c>
      <c r="C12">
        <f>'FSM73'!C176</f>
        <v>195</v>
      </c>
      <c r="D12">
        <f>'FSM73'!D176</f>
        <v>192</v>
      </c>
      <c r="E12">
        <f>'FSM73'!E176</f>
        <v>23</v>
      </c>
      <c r="F12">
        <f>'FSM73'!F176</f>
        <v>19</v>
      </c>
      <c r="G12">
        <f>'FSM73'!G176</f>
        <v>4</v>
      </c>
      <c r="H12" s="5"/>
      <c r="I12" s="6">
        <f t="shared" si="3"/>
        <v>5.9431524547803614</v>
      </c>
      <c r="J12" s="6">
        <f t="shared" si="3"/>
        <v>9.7435897435897445</v>
      </c>
      <c r="K12" s="6">
        <f t="shared" si="3"/>
        <v>2.083333333333333</v>
      </c>
      <c r="M12" t="s">
        <v>175</v>
      </c>
      <c r="N12" s="12">
        <v>224</v>
      </c>
      <c r="O12" s="12">
        <v>120</v>
      </c>
      <c r="P12" s="12">
        <v>104</v>
      </c>
      <c r="R12" s="16">
        <f>N$21+N$31+N$41+N$51</f>
        <v>400</v>
      </c>
      <c r="S12" s="16">
        <f xml:space="preserve"> N$31+N$41+N$51+N$61</f>
        <v>276</v>
      </c>
      <c r="T12">
        <v>8</v>
      </c>
      <c r="U12">
        <v>2</v>
      </c>
      <c r="V12">
        <f t="shared" si="0"/>
        <v>3752</v>
      </c>
      <c r="W12" s="19">
        <f t="shared" si="1"/>
        <v>10.503625318440134</v>
      </c>
      <c r="X12" s="20">
        <f t="shared" si="2"/>
        <v>0.50362531844013425</v>
      </c>
    </row>
    <row r="13" spans="1:24" x14ac:dyDescent="0.25">
      <c r="A13" s="3" t="s">
        <v>14</v>
      </c>
      <c r="B13">
        <f>'FSM73'!B177</f>
        <v>361</v>
      </c>
      <c r="C13">
        <f>'FSM73'!C177</f>
        <v>188</v>
      </c>
      <c r="D13">
        <f>'FSM73'!D177</f>
        <v>173</v>
      </c>
      <c r="E13">
        <f>'FSM73'!E177</f>
        <v>17</v>
      </c>
      <c r="F13">
        <f>'FSM73'!F177</f>
        <v>10</v>
      </c>
      <c r="G13">
        <f>'FSM73'!G177</f>
        <v>7</v>
      </c>
      <c r="H13" s="5"/>
      <c r="I13" s="6">
        <f t="shared" si="3"/>
        <v>4.7091412742382275</v>
      </c>
      <c r="J13" s="6">
        <f t="shared" si="3"/>
        <v>5.3191489361702127</v>
      </c>
      <c r="K13" s="6">
        <f t="shared" si="3"/>
        <v>4.0462427745664744</v>
      </c>
      <c r="M13" t="s">
        <v>176</v>
      </c>
      <c r="N13" s="12">
        <v>232</v>
      </c>
      <c r="O13" s="12">
        <v>127</v>
      </c>
      <c r="P13" s="12">
        <v>105</v>
      </c>
      <c r="R13" s="16">
        <f>N$22+N$32+N$42+N$52</f>
        <v>400</v>
      </c>
      <c r="S13" s="16">
        <f xml:space="preserve"> N$32+N$42+N$52+N$62</f>
        <v>263</v>
      </c>
      <c r="T13">
        <v>9</v>
      </c>
      <c r="U13">
        <v>1</v>
      </c>
      <c r="V13">
        <f t="shared" si="0"/>
        <v>3863</v>
      </c>
      <c r="W13" s="19">
        <f t="shared" si="1"/>
        <v>10.814366899022984</v>
      </c>
      <c r="X13" s="20">
        <f t="shared" si="2"/>
        <v>0.81436689902298376</v>
      </c>
    </row>
    <row r="14" spans="1:24" x14ac:dyDescent="0.25">
      <c r="A14" s="3" t="s">
        <v>15</v>
      </c>
      <c r="B14">
        <f>'FSM73'!B178</f>
        <v>291</v>
      </c>
      <c r="C14">
        <f>'FSM73'!C178</f>
        <v>143</v>
      </c>
      <c r="D14">
        <f>'FSM73'!D178</f>
        <v>148</v>
      </c>
      <c r="E14">
        <f>'FSM73'!E178</f>
        <v>17</v>
      </c>
      <c r="F14">
        <f>'FSM73'!F178</f>
        <v>13</v>
      </c>
      <c r="G14">
        <f>'FSM73'!G178</f>
        <v>4</v>
      </c>
      <c r="H14" s="5"/>
      <c r="I14" s="6">
        <f t="shared" si="3"/>
        <v>5.8419243986254292</v>
      </c>
      <c r="J14" s="6">
        <f t="shared" si="3"/>
        <v>9.0909090909090917</v>
      </c>
      <c r="K14" s="6">
        <f t="shared" si="3"/>
        <v>2.7027027027027026</v>
      </c>
      <c r="M14" t="s">
        <v>177</v>
      </c>
      <c r="N14" s="12">
        <v>217</v>
      </c>
      <c r="O14" s="12">
        <v>108</v>
      </c>
      <c r="P14" s="12">
        <v>109</v>
      </c>
      <c r="R14" s="16">
        <f>N$23+N$33+N$43+N$53</f>
        <v>392</v>
      </c>
      <c r="S14" s="16">
        <f xml:space="preserve"> N$33+N$43+N$53+N$63</f>
        <v>265</v>
      </c>
      <c r="T14">
        <v>10</v>
      </c>
      <c r="U14">
        <v>0</v>
      </c>
      <c r="V14">
        <f t="shared" si="0"/>
        <v>3920</v>
      </c>
      <c r="W14" s="19">
        <f t="shared" si="1"/>
        <v>10.973936899862826</v>
      </c>
      <c r="X14" s="20">
        <f t="shared" si="2"/>
        <v>0.97393689986282617</v>
      </c>
    </row>
    <row r="15" spans="1:24" x14ac:dyDescent="0.25">
      <c r="A15" s="3" t="s">
        <v>16</v>
      </c>
      <c r="B15">
        <f>'FSM73'!B179</f>
        <v>326</v>
      </c>
      <c r="C15">
        <f>'FSM73'!C179</f>
        <v>150</v>
      </c>
      <c r="D15">
        <f>'FSM73'!D179</f>
        <v>176</v>
      </c>
      <c r="E15">
        <f>'FSM73'!E179</f>
        <v>13</v>
      </c>
      <c r="F15">
        <f>'FSM73'!F179</f>
        <v>8</v>
      </c>
      <c r="G15">
        <f>'FSM73'!G179</f>
        <v>5</v>
      </c>
      <c r="H15" s="5"/>
      <c r="I15" s="6">
        <f t="shared" si="3"/>
        <v>3.9877300613496933</v>
      </c>
      <c r="J15" s="6">
        <f t="shared" si="3"/>
        <v>5.3333333333333339</v>
      </c>
      <c r="K15" s="6">
        <f t="shared" si="3"/>
        <v>2.8409090909090908</v>
      </c>
      <c r="M15" t="s">
        <v>178</v>
      </c>
      <c r="N15" s="12">
        <v>195</v>
      </c>
      <c r="O15" s="12">
        <v>109</v>
      </c>
      <c r="P15" s="12">
        <v>86</v>
      </c>
      <c r="R15" s="16"/>
      <c r="S15" s="16"/>
      <c r="V15">
        <f>SUM(V5:V14)</f>
        <v>35721</v>
      </c>
      <c r="W15">
        <f>SUM(W5:W14)</f>
        <v>100</v>
      </c>
      <c r="X15" s="20">
        <f>SUM(X5:X14)</f>
        <v>15.158030290305424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895.01535031472088</v>
      </c>
      <c r="J16" s="6">
        <f>SUM(J8:J14)*5</f>
        <v>1082.8000742240251</v>
      </c>
      <c r="K16" s="6">
        <f>SUM(K8:K14)*5</f>
        <v>703.19329903431981</v>
      </c>
      <c r="M16" t="s">
        <v>179</v>
      </c>
      <c r="N16" s="12">
        <v>213</v>
      </c>
      <c r="O16" s="12">
        <v>109</v>
      </c>
      <c r="P16" s="12">
        <v>104</v>
      </c>
      <c r="R16" s="16"/>
      <c r="S16" s="16"/>
      <c r="X16" s="20">
        <f>X$15/2</f>
        <v>7.5790151451527121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180</v>
      </c>
      <c r="N17" s="12">
        <v>191</v>
      </c>
      <c r="O17" s="12">
        <v>105</v>
      </c>
      <c r="P17" s="12">
        <v>86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2395.0153503147208</v>
      </c>
      <c r="J18" s="6">
        <f>J16+1500</f>
        <v>2582.8000742240251</v>
      </c>
      <c r="K18" s="6">
        <f>K16+1500</f>
        <v>2203.1932990343198</v>
      </c>
      <c r="M18" t="s">
        <v>181</v>
      </c>
      <c r="N18" s="12">
        <v>210</v>
      </c>
      <c r="O18" s="12">
        <v>106</v>
      </c>
      <c r="P18" s="12">
        <v>104</v>
      </c>
      <c r="Q18" s="3" t="s">
        <v>161</v>
      </c>
      <c r="R18" s="15">
        <f>X33</f>
        <v>7.6053703092329705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182</v>
      </c>
      <c r="N19" s="12">
        <v>191</v>
      </c>
      <c r="O19" s="12">
        <v>107</v>
      </c>
      <c r="P19" s="12">
        <v>84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5.8419243986254292</v>
      </c>
      <c r="J20" s="6">
        <f t="shared" si="4"/>
        <v>9.0909090909090917</v>
      </c>
      <c r="K20" s="6">
        <f t="shared" si="4"/>
        <v>2.7027027027027026</v>
      </c>
      <c r="M20" t="s">
        <v>183</v>
      </c>
      <c r="N20" s="12">
        <v>202</v>
      </c>
      <c r="O20" s="12">
        <v>108</v>
      </c>
      <c r="P20" s="12">
        <v>94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3.9877300613496933</v>
      </c>
      <c r="J21" s="6">
        <f t="shared" si="4"/>
        <v>5.3333333333333339</v>
      </c>
      <c r="K21" s="6">
        <f t="shared" si="4"/>
        <v>2.8409090909090908</v>
      </c>
      <c r="M21" t="s">
        <v>184</v>
      </c>
      <c r="N21" s="12">
        <v>175</v>
      </c>
      <c r="O21" s="12">
        <v>82</v>
      </c>
      <c r="P21" s="12">
        <v>93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4.9148272299875613</v>
      </c>
      <c r="J22" s="8">
        <f>(J20+J21)/2</f>
        <v>7.2121212121212128</v>
      </c>
      <c r="K22" s="8">
        <f>(K20+K21)/2</f>
        <v>2.7718058968058967</v>
      </c>
      <c r="M22" t="s">
        <v>185</v>
      </c>
      <c r="N22" s="12">
        <v>185</v>
      </c>
      <c r="O22" s="12">
        <v>80</v>
      </c>
      <c r="P22" s="12">
        <v>105</v>
      </c>
      <c r="R22" s="16">
        <f>O$24+O$34+O$44+O$54</f>
        <v>158</v>
      </c>
      <c r="S22" s="16">
        <f xml:space="preserve"> O$34+O$44+O$54+O$64</f>
        <v>136</v>
      </c>
      <c r="T22">
        <v>1</v>
      </c>
      <c r="U22">
        <v>9</v>
      </c>
      <c r="V22">
        <f>R22*T22+S22*U22</f>
        <v>1382</v>
      </c>
      <c r="W22" s="19">
        <f>(V22/V$32)*100</f>
        <v>7.6042698360294922</v>
      </c>
      <c r="X22" s="20">
        <f>ABS(W22-10)</f>
        <v>2.3957301639705078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186</v>
      </c>
      <c r="N23" s="12">
        <v>161</v>
      </c>
      <c r="O23" s="12">
        <v>82</v>
      </c>
      <c r="P23" s="12">
        <v>79</v>
      </c>
      <c r="R23" s="16">
        <f>O$25+O$35+O$45+O$55</f>
        <v>180</v>
      </c>
      <c r="S23" s="16">
        <f xml:space="preserve"> O$35+O$45+O$55+O$65</f>
        <v>134</v>
      </c>
      <c r="T23">
        <v>2</v>
      </c>
      <c r="U23">
        <v>8</v>
      </c>
      <c r="V23">
        <f t="shared" ref="V23:V31" si="5">R23*T23+S23*U23</f>
        <v>1432</v>
      </c>
      <c r="W23" s="19">
        <f t="shared" ref="W23:W31" si="6">(V23/V$32)*100</f>
        <v>7.879388136898867</v>
      </c>
      <c r="X23" s="20">
        <f t="shared" ref="X23:X31" si="7">ABS(W23-10)</f>
        <v>2.120611863101133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245.74136149937806</v>
      </c>
      <c r="J24" s="8">
        <f>J22*50</f>
        <v>360.60606060606062</v>
      </c>
      <c r="K24" s="8">
        <f>K22*50</f>
        <v>138.59029484029483</v>
      </c>
      <c r="M24" t="s">
        <v>187</v>
      </c>
      <c r="N24" s="12">
        <v>133</v>
      </c>
      <c r="O24" s="12">
        <v>59</v>
      </c>
      <c r="P24" s="12">
        <v>74</v>
      </c>
      <c r="R24" s="16">
        <f>O$26+O$36+O$46+O$56</f>
        <v>162</v>
      </c>
      <c r="S24" s="16">
        <f xml:space="preserve"> O$36+O$46+O$56+O$66</f>
        <v>110</v>
      </c>
      <c r="T24">
        <v>3</v>
      </c>
      <c r="U24">
        <v>7</v>
      </c>
      <c r="V24">
        <f t="shared" si="5"/>
        <v>1256</v>
      </c>
      <c r="W24" s="19">
        <f t="shared" si="6"/>
        <v>6.9109717178386711</v>
      </c>
      <c r="X24" s="20">
        <f t="shared" si="7"/>
        <v>3.0890282821613289</v>
      </c>
    </row>
    <row r="25" spans="1:24" x14ac:dyDescent="0.25">
      <c r="I25" s="1"/>
      <c r="J25" s="1"/>
      <c r="K25" s="1"/>
      <c r="M25" t="s">
        <v>188</v>
      </c>
      <c r="N25" s="12">
        <v>139</v>
      </c>
      <c r="O25" s="12">
        <v>69</v>
      </c>
      <c r="P25" s="12">
        <v>70</v>
      </c>
      <c r="R25" s="16">
        <f>O$17+O$27+O$37+O$47</f>
        <v>239</v>
      </c>
      <c r="S25" s="16">
        <f xml:space="preserve"> O$27+ O$37+O$47+O$57</f>
        <v>165</v>
      </c>
      <c r="T25">
        <v>4</v>
      </c>
      <c r="U25">
        <v>6</v>
      </c>
      <c r="V25">
        <f t="shared" si="5"/>
        <v>1946</v>
      </c>
      <c r="W25" s="19">
        <f t="shared" si="6"/>
        <v>10.707604269836029</v>
      </c>
      <c r="X25" s="20">
        <f t="shared" si="7"/>
        <v>0.70760426983602898</v>
      </c>
    </row>
    <row r="26" spans="1:24" x14ac:dyDescent="0.25">
      <c r="H26" s="7" t="s">
        <v>30</v>
      </c>
      <c r="I26" s="1">
        <f>I18-I24</f>
        <v>2149.2739888153428</v>
      </c>
      <c r="J26" s="1">
        <f>J18-J24</f>
        <v>2222.1940136179646</v>
      </c>
      <c r="K26" s="1">
        <f>K18-K24</f>
        <v>2064.6030041940248</v>
      </c>
      <c r="M26" t="s">
        <v>189</v>
      </c>
      <c r="N26" s="12">
        <v>133</v>
      </c>
      <c r="O26" s="12">
        <v>71</v>
      </c>
      <c r="P26" s="12">
        <v>62</v>
      </c>
      <c r="R26" s="16">
        <f>O$18+O$28+O$38+O$48</f>
        <v>247</v>
      </c>
      <c r="S26" s="16">
        <f xml:space="preserve"> O$28+O$38+O$48+O$58</f>
        <v>178</v>
      </c>
      <c r="T26">
        <v>5</v>
      </c>
      <c r="U26">
        <v>5</v>
      </c>
      <c r="V26">
        <f t="shared" si="5"/>
        <v>2125</v>
      </c>
      <c r="W26" s="19">
        <f t="shared" si="6"/>
        <v>11.692527786948387</v>
      </c>
      <c r="X26" s="20">
        <f t="shared" si="7"/>
        <v>1.6925277869483875</v>
      </c>
    </row>
    <row r="27" spans="1:24" x14ac:dyDescent="0.25">
      <c r="I27" s="1"/>
      <c r="J27" s="1"/>
      <c r="K27" s="1"/>
      <c r="M27" t="s">
        <v>190</v>
      </c>
      <c r="N27" s="12">
        <v>144</v>
      </c>
      <c r="O27" s="12">
        <v>72</v>
      </c>
      <c r="P27" s="12">
        <v>72</v>
      </c>
      <c r="R27" s="16">
        <f>O$19+O$29+O$39+O$49</f>
        <v>233</v>
      </c>
      <c r="S27" s="16">
        <f xml:space="preserve"> O$29+O$39+O$49+O$59</f>
        <v>155</v>
      </c>
      <c r="T27">
        <v>6</v>
      </c>
      <c r="U27">
        <v>4</v>
      </c>
      <c r="V27">
        <f t="shared" si="5"/>
        <v>2018</v>
      </c>
      <c r="W27" s="19">
        <f t="shared" si="6"/>
        <v>11.103774623087928</v>
      </c>
      <c r="X27" s="20">
        <f t="shared" si="7"/>
        <v>1.1037746230879275</v>
      </c>
    </row>
    <row r="28" spans="1:24" x14ac:dyDescent="0.25">
      <c r="H28" s="7" t="s">
        <v>31</v>
      </c>
      <c r="I28" s="1">
        <f>100-I22</f>
        <v>95.085172770012434</v>
      </c>
      <c r="J28" s="1">
        <f>100-J22</f>
        <v>92.787878787878782</v>
      </c>
      <c r="K28" s="1">
        <f>100-K22</f>
        <v>97.228194103194099</v>
      </c>
      <c r="M28" t="s">
        <v>191</v>
      </c>
      <c r="N28" s="12">
        <v>119</v>
      </c>
      <c r="O28" s="12">
        <v>58</v>
      </c>
      <c r="P28" s="12">
        <v>61</v>
      </c>
      <c r="R28" s="16">
        <f>O$20+O$30+O$40+O$50</f>
        <v>242</v>
      </c>
      <c r="S28" s="16">
        <f xml:space="preserve"> O$30+O$40+O$50+O$60</f>
        <v>165</v>
      </c>
      <c r="T28">
        <v>7</v>
      </c>
      <c r="U28">
        <v>3</v>
      </c>
      <c r="V28">
        <f t="shared" si="5"/>
        <v>2189</v>
      </c>
      <c r="W28" s="19">
        <f t="shared" si="6"/>
        <v>12.044679212061187</v>
      </c>
      <c r="X28" s="20">
        <f t="shared" si="7"/>
        <v>2.0446792120611867</v>
      </c>
    </row>
    <row r="29" spans="1:24" x14ac:dyDescent="0.25">
      <c r="I29" s="1"/>
      <c r="J29" s="1"/>
      <c r="K29" s="1"/>
      <c r="M29" t="s">
        <v>192</v>
      </c>
      <c r="N29" s="12">
        <v>108</v>
      </c>
      <c r="O29" s="12">
        <v>62</v>
      </c>
      <c r="P29" s="12">
        <v>46</v>
      </c>
      <c r="R29" s="16">
        <f>O$21+O$31+O$41+O$51</f>
        <v>199</v>
      </c>
      <c r="S29" s="16">
        <f xml:space="preserve"> O$31+O$41+O$51+O$61</f>
        <v>146</v>
      </c>
      <c r="T29">
        <v>8</v>
      </c>
      <c r="U29">
        <v>2</v>
      </c>
      <c r="V29">
        <f t="shared" si="5"/>
        <v>1884</v>
      </c>
      <c r="W29" s="19">
        <f t="shared" si="6"/>
        <v>10.366457576758007</v>
      </c>
      <c r="X29" s="20">
        <f t="shared" si="7"/>
        <v>0.36645757675800716</v>
      </c>
    </row>
    <row r="30" spans="1:24" x14ac:dyDescent="0.25">
      <c r="C30" t="s">
        <v>32</v>
      </c>
      <c r="H30" s="9" t="s">
        <v>33</v>
      </c>
      <c r="I30" s="10">
        <f>I26/I28</f>
        <v>22.603671279158384</v>
      </c>
      <c r="J30" s="10">
        <f>J26/J28</f>
        <v>23.949184340102168</v>
      </c>
      <c r="K30" s="10">
        <f>K26/K28</f>
        <v>21.234612277203649</v>
      </c>
      <c r="M30" t="s">
        <v>193</v>
      </c>
      <c r="N30" s="12">
        <v>113</v>
      </c>
      <c r="O30" s="12">
        <v>63</v>
      </c>
      <c r="P30" s="12">
        <v>50</v>
      </c>
      <c r="R30" s="16">
        <f>O$22+O$32+O$42+O$52</f>
        <v>203</v>
      </c>
      <c r="S30" s="16">
        <f xml:space="preserve"> O$32+O$42+O$52+O$62</f>
        <v>145</v>
      </c>
      <c r="T30">
        <v>9</v>
      </c>
      <c r="U30">
        <v>1</v>
      </c>
      <c r="V30">
        <f t="shared" si="5"/>
        <v>1972</v>
      </c>
      <c r="W30" s="19">
        <f t="shared" si="6"/>
        <v>10.850665786288104</v>
      </c>
      <c r="X30" s="20">
        <f t="shared" si="7"/>
        <v>0.85066578628810419</v>
      </c>
    </row>
    <row r="31" spans="1:24" x14ac:dyDescent="0.25">
      <c r="M31" t="s">
        <v>194</v>
      </c>
      <c r="N31" s="12">
        <v>97</v>
      </c>
      <c r="O31" s="12">
        <v>55</v>
      </c>
      <c r="P31" s="12">
        <v>42</v>
      </c>
      <c r="R31" s="16">
        <f>O$23+O$33+O$43+O$53</f>
        <v>197</v>
      </c>
      <c r="S31" s="16">
        <f xml:space="preserve"> O$33+O$43+O$53+O$63</f>
        <v>135</v>
      </c>
      <c r="T31">
        <v>10</v>
      </c>
      <c r="U31">
        <v>0</v>
      </c>
      <c r="V31">
        <f t="shared" si="5"/>
        <v>1970</v>
      </c>
      <c r="W31" s="19">
        <f t="shared" si="6"/>
        <v>10.839661054253328</v>
      </c>
      <c r="X31" s="20">
        <f t="shared" si="7"/>
        <v>0.83966105425332849</v>
      </c>
    </row>
    <row r="32" spans="1:24" x14ac:dyDescent="0.25">
      <c r="M32" t="s">
        <v>195</v>
      </c>
      <c r="N32" s="12">
        <v>81</v>
      </c>
      <c r="O32" s="12">
        <v>52</v>
      </c>
      <c r="P32" s="12">
        <v>29</v>
      </c>
      <c r="R32" s="16"/>
      <c r="S32" s="16"/>
      <c r="V32">
        <f>SUM(V22:V31)</f>
        <v>18174</v>
      </c>
      <c r="W32">
        <f>SUM(W22:W31)</f>
        <v>100</v>
      </c>
      <c r="X32" s="20">
        <f>SUM(X22:X31)</f>
        <v>15.210740618465941</v>
      </c>
    </row>
    <row r="33" spans="13:24" x14ac:dyDescent="0.25">
      <c r="M33" t="s">
        <v>196</v>
      </c>
      <c r="N33" s="12">
        <v>84</v>
      </c>
      <c r="O33" s="12">
        <v>47</v>
      </c>
      <c r="P33" s="12">
        <v>37</v>
      </c>
      <c r="R33" s="16"/>
      <c r="S33" s="16"/>
      <c r="X33" s="20">
        <f>X$32/2</f>
        <v>7.6053703092329705</v>
      </c>
    </row>
    <row r="34" spans="13:24" x14ac:dyDescent="0.25">
      <c r="M34" t="s">
        <v>197</v>
      </c>
      <c r="N34" s="12">
        <v>72</v>
      </c>
      <c r="O34" s="12">
        <v>33</v>
      </c>
      <c r="P34" s="12">
        <v>39</v>
      </c>
      <c r="R34" s="16"/>
      <c r="S34" s="16"/>
    </row>
    <row r="35" spans="13:24" x14ac:dyDescent="0.25">
      <c r="M35" t="s">
        <v>198</v>
      </c>
      <c r="N35" s="12">
        <v>77</v>
      </c>
      <c r="O35" s="12">
        <v>44</v>
      </c>
      <c r="P35" s="12">
        <v>33</v>
      </c>
      <c r="Q35" s="3" t="s">
        <v>162</v>
      </c>
      <c r="R35" s="15">
        <f>X50</f>
        <v>7.551718242434605</v>
      </c>
      <c r="S35" s="16"/>
    </row>
    <row r="36" spans="13:24" x14ac:dyDescent="0.25">
      <c r="M36" t="s">
        <v>199</v>
      </c>
      <c r="N36" s="12">
        <v>64</v>
      </c>
      <c r="O36" s="12">
        <v>34</v>
      </c>
      <c r="P36" s="12">
        <v>30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 t="s">
        <v>200</v>
      </c>
      <c r="N37" s="12">
        <v>55</v>
      </c>
      <c r="O37" s="12">
        <v>22</v>
      </c>
      <c r="P37" s="12">
        <v>33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 t="s">
        <v>201</v>
      </c>
      <c r="N38" s="12">
        <v>88</v>
      </c>
      <c r="O38" s="12">
        <v>42</v>
      </c>
      <c r="P38" s="12">
        <v>46</v>
      </c>
      <c r="R38" s="16"/>
      <c r="S38" s="16"/>
    </row>
    <row r="39" spans="13:24" x14ac:dyDescent="0.25">
      <c r="M39" t="s">
        <v>202</v>
      </c>
      <c r="N39" s="12">
        <v>75</v>
      </c>
      <c r="O39" s="12">
        <v>28</v>
      </c>
      <c r="P39" s="12">
        <v>47</v>
      </c>
      <c r="R39" s="16">
        <f>P$24+P$34+P$44+P$54</f>
        <v>183</v>
      </c>
      <c r="S39" s="16">
        <f xml:space="preserve"> P$34+P$44+P$54+P$64</f>
        <v>127</v>
      </c>
      <c r="T39">
        <v>1</v>
      </c>
      <c r="U39">
        <v>9</v>
      </c>
      <c r="V39">
        <f>R39*T39+S39*U39</f>
        <v>1326</v>
      </c>
      <c r="W39" s="19">
        <f>(V39/V$49)*100</f>
        <v>7.5568473243289453</v>
      </c>
      <c r="X39" s="20">
        <f>ABS(W39-10)</f>
        <v>2.4431526756710547</v>
      </c>
    </row>
    <row r="40" spans="13:24" x14ac:dyDescent="0.25">
      <c r="M40" t="s">
        <v>203</v>
      </c>
      <c r="N40" s="12">
        <v>81</v>
      </c>
      <c r="O40" s="12">
        <v>42</v>
      </c>
      <c r="P40" s="12">
        <v>39</v>
      </c>
      <c r="R40" s="16">
        <f>P$25+P$35+P$45+P$55</f>
        <v>182</v>
      </c>
      <c r="S40" s="16">
        <f xml:space="preserve"> P$35+P$45+P$55+P$65</f>
        <v>139</v>
      </c>
      <c r="T40">
        <v>2</v>
      </c>
      <c r="U40">
        <v>8</v>
      </c>
      <c r="V40">
        <f t="shared" ref="V40:V48" si="8">R40*T40+S40*U40</f>
        <v>1476</v>
      </c>
      <c r="W40" s="19">
        <f t="shared" ref="W40:W48" si="9">(V40/V$49)*100</f>
        <v>8.411694306719097</v>
      </c>
      <c r="X40" s="20">
        <f t="shared" ref="X40:X48" si="10">ABS(W40-10)</f>
        <v>1.588305693280903</v>
      </c>
    </row>
    <row r="41" spans="13:24" x14ac:dyDescent="0.25">
      <c r="M41" t="s">
        <v>204</v>
      </c>
      <c r="N41" s="12">
        <v>87</v>
      </c>
      <c r="O41" s="12">
        <v>42</v>
      </c>
      <c r="P41" s="12">
        <v>45</v>
      </c>
      <c r="R41" s="16">
        <f>P$26+P$36+P$46+P$56</f>
        <v>148</v>
      </c>
      <c r="S41" s="16">
        <f xml:space="preserve"> P$36+P$46+P$56+P$66</f>
        <v>99</v>
      </c>
      <c r="T41">
        <v>3</v>
      </c>
      <c r="U41">
        <v>7</v>
      </c>
      <c r="V41">
        <f t="shared" si="8"/>
        <v>1137</v>
      </c>
      <c r="W41" s="19">
        <f t="shared" si="9"/>
        <v>6.4797401265173544</v>
      </c>
      <c r="X41" s="20">
        <f t="shared" si="10"/>
        <v>3.5202598734826456</v>
      </c>
    </row>
    <row r="42" spans="13:24" x14ac:dyDescent="0.25">
      <c r="M42" t="s">
        <v>205</v>
      </c>
      <c r="N42" s="12">
        <v>76</v>
      </c>
      <c r="O42" s="12">
        <v>39</v>
      </c>
      <c r="P42" s="12">
        <v>37</v>
      </c>
      <c r="R42" s="16">
        <f>P$17+P$27+P$37+P$47</f>
        <v>233</v>
      </c>
      <c r="S42" s="16">
        <f xml:space="preserve"> P$27+ P$37+P$47+P$57</f>
        <v>179</v>
      </c>
      <c r="T42">
        <v>4</v>
      </c>
      <c r="U42">
        <v>6</v>
      </c>
      <c r="V42">
        <f t="shared" si="8"/>
        <v>2006</v>
      </c>
      <c r="W42" s="19">
        <f t="shared" si="9"/>
        <v>11.432153644497635</v>
      </c>
      <c r="X42" s="20">
        <f t="shared" si="10"/>
        <v>1.4321536444976353</v>
      </c>
    </row>
    <row r="43" spans="13:24" x14ac:dyDescent="0.25">
      <c r="M43" t="s">
        <v>206</v>
      </c>
      <c r="N43" s="12">
        <v>75</v>
      </c>
      <c r="O43" s="12">
        <v>37</v>
      </c>
      <c r="P43" s="12">
        <v>38</v>
      </c>
      <c r="R43" s="16">
        <f>P$18+P$28+P$38+P$48</f>
        <v>247</v>
      </c>
      <c r="S43" s="16">
        <f xml:space="preserve"> P$28+P$38+P$48+P$58</f>
        <v>179</v>
      </c>
      <c r="T43">
        <v>5</v>
      </c>
      <c r="U43">
        <v>5</v>
      </c>
      <c r="V43">
        <f t="shared" si="8"/>
        <v>2130</v>
      </c>
      <c r="W43" s="19">
        <f t="shared" si="9"/>
        <v>12.138827149940161</v>
      </c>
      <c r="X43" s="20">
        <f t="shared" si="10"/>
        <v>2.1388271499401608</v>
      </c>
    </row>
    <row r="44" spans="13:24" x14ac:dyDescent="0.25">
      <c r="M44" t="s">
        <v>207</v>
      </c>
      <c r="N44" s="12">
        <v>68</v>
      </c>
      <c r="O44" s="12">
        <v>35</v>
      </c>
      <c r="P44" s="12">
        <v>33</v>
      </c>
      <c r="R44" s="16">
        <f>P$19+P$29+P$39+P$49</f>
        <v>208</v>
      </c>
      <c r="S44" s="16">
        <f xml:space="preserve"> P$29+P$39+P$49+P$59</f>
        <v>161</v>
      </c>
      <c r="T44">
        <v>6</v>
      </c>
      <c r="U44">
        <v>4</v>
      </c>
      <c r="V44">
        <f t="shared" si="8"/>
        <v>1892</v>
      </c>
      <c r="W44" s="19">
        <f t="shared" si="9"/>
        <v>10.782469937881119</v>
      </c>
      <c r="X44" s="20">
        <f t="shared" si="10"/>
        <v>0.78246993788111929</v>
      </c>
    </row>
    <row r="45" spans="13:24" x14ac:dyDescent="0.25">
      <c r="M45" t="s">
        <v>208</v>
      </c>
      <c r="N45" s="12">
        <v>81</v>
      </c>
      <c r="O45" s="12">
        <v>41</v>
      </c>
      <c r="P45" s="12">
        <v>40</v>
      </c>
      <c r="R45" s="16">
        <f>P$20+P$30+P$40+P$50</f>
        <v>206</v>
      </c>
      <c r="S45" s="16">
        <f xml:space="preserve"> P$30+P$40+P$50+P$60</f>
        <v>143</v>
      </c>
      <c r="T45">
        <v>7</v>
      </c>
      <c r="U45">
        <v>3</v>
      </c>
      <c r="V45">
        <f t="shared" si="8"/>
        <v>1871</v>
      </c>
      <c r="W45" s="19">
        <f t="shared" si="9"/>
        <v>10.662791360346498</v>
      </c>
      <c r="X45" s="20">
        <f t="shared" si="10"/>
        <v>0.66279136034649788</v>
      </c>
    </row>
    <row r="46" spans="13:24" x14ac:dyDescent="0.25">
      <c r="M46" t="s">
        <v>209</v>
      </c>
      <c r="N46" s="12">
        <v>54</v>
      </c>
      <c r="O46" s="12">
        <v>30</v>
      </c>
      <c r="P46" s="12">
        <v>24</v>
      </c>
      <c r="R46" s="16">
        <f>P$21+P$31+P$41+P$51</f>
        <v>201</v>
      </c>
      <c r="S46" s="16">
        <f xml:space="preserve"> P$31+P$41+P$51+P$61</f>
        <v>130</v>
      </c>
      <c r="T46">
        <v>8</v>
      </c>
      <c r="U46">
        <v>2</v>
      </c>
      <c r="V46">
        <f t="shared" si="8"/>
        <v>1868</v>
      </c>
      <c r="W46" s="19">
        <f t="shared" si="9"/>
        <v>10.645694420698696</v>
      </c>
      <c r="X46" s="20">
        <f t="shared" si="10"/>
        <v>0.64569442069869609</v>
      </c>
    </row>
    <row r="47" spans="13:24" x14ac:dyDescent="0.25">
      <c r="M47" t="s">
        <v>210</v>
      </c>
      <c r="N47" s="12">
        <v>82</v>
      </c>
      <c r="O47" s="12">
        <v>40</v>
      </c>
      <c r="P47" s="12">
        <v>42</v>
      </c>
      <c r="R47" s="16">
        <f>P$22+P$32+P$42+P$52</f>
        <v>197</v>
      </c>
      <c r="S47" s="16">
        <f xml:space="preserve"> P$32+P$42+P$52+P$62</f>
        <v>118</v>
      </c>
      <c r="T47">
        <v>9</v>
      </c>
      <c r="U47">
        <v>1</v>
      </c>
      <c r="V47">
        <f t="shared" si="8"/>
        <v>1891</v>
      </c>
      <c r="W47" s="19">
        <f t="shared" si="9"/>
        <v>10.776770957998519</v>
      </c>
      <c r="X47" s="20">
        <f t="shared" si="10"/>
        <v>0.7767709579985187</v>
      </c>
    </row>
    <row r="48" spans="13:24" x14ac:dyDescent="0.25">
      <c r="M48" t="s">
        <v>211</v>
      </c>
      <c r="N48" s="12">
        <v>77</v>
      </c>
      <c r="O48" s="12">
        <v>41</v>
      </c>
      <c r="P48" s="12">
        <v>36</v>
      </c>
      <c r="R48" s="16">
        <f>P$23+P$33+P$43+P$53</f>
        <v>195</v>
      </c>
      <c r="S48" s="16">
        <f xml:space="preserve"> P$33+P$43+P$53+P$63</f>
        <v>130</v>
      </c>
      <c r="T48">
        <v>10</v>
      </c>
      <c r="U48">
        <v>0</v>
      </c>
      <c r="V48">
        <f t="shared" si="8"/>
        <v>1950</v>
      </c>
      <c r="W48" s="19">
        <f t="shared" si="9"/>
        <v>11.113010771071979</v>
      </c>
      <c r="X48" s="20">
        <f t="shared" si="10"/>
        <v>1.1130107710719788</v>
      </c>
    </row>
    <row r="49" spans="13:24" x14ac:dyDescent="0.25">
      <c r="M49" t="s">
        <v>212</v>
      </c>
      <c r="N49" s="12">
        <v>67</v>
      </c>
      <c r="O49" s="12">
        <v>36</v>
      </c>
      <c r="P49" s="12">
        <v>31</v>
      </c>
      <c r="R49" s="16"/>
      <c r="S49" s="16"/>
      <c r="V49">
        <f>SUM(V39:V48)</f>
        <v>17547</v>
      </c>
      <c r="W49">
        <f>SUM(W39:W48)</f>
        <v>100</v>
      </c>
      <c r="X49" s="20">
        <f>SUM(X39:X48)</f>
        <v>15.10343648486921</v>
      </c>
    </row>
    <row r="50" spans="13:24" x14ac:dyDescent="0.25">
      <c r="M50" t="s">
        <v>213</v>
      </c>
      <c r="N50" s="12">
        <v>52</v>
      </c>
      <c r="O50" s="12">
        <v>29</v>
      </c>
      <c r="P50" s="12">
        <v>23</v>
      </c>
      <c r="R50" s="16"/>
      <c r="S50" s="16"/>
      <c r="X50" s="20">
        <f>X$49/2</f>
        <v>7.551718242434605</v>
      </c>
    </row>
    <row r="51" spans="13:24" x14ac:dyDescent="0.25">
      <c r="M51" t="s">
        <v>214</v>
      </c>
      <c r="N51" s="12">
        <v>41</v>
      </c>
      <c r="O51" s="12">
        <v>20</v>
      </c>
      <c r="P51" s="12">
        <v>21</v>
      </c>
      <c r="R51" s="16"/>
      <c r="S51" s="16"/>
    </row>
    <row r="52" spans="13:24" x14ac:dyDescent="0.25">
      <c r="M52" t="s">
        <v>215</v>
      </c>
      <c r="N52" s="12">
        <v>58</v>
      </c>
      <c r="O52" s="12">
        <v>32</v>
      </c>
      <c r="P52" s="12">
        <v>26</v>
      </c>
      <c r="R52" s="16"/>
      <c r="S52" s="16"/>
    </row>
    <row r="53" spans="13:24" x14ac:dyDescent="0.25">
      <c r="M53" t="s">
        <v>216</v>
      </c>
      <c r="N53" s="12">
        <v>72</v>
      </c>
      <c r="O53" s="12">
        <v>31</v>
      </c>
      <c r="P53" s="12">
        <v>41</v>
      </c>
      <c r="R53" s="16"/>
      <c r="S53" s="16"/>
    </row>
    <row r="54" spans="13:24" x14ac:dyDescent="0.25">
      <c r="M54" t="s">
        <v>217</v>
      </c>
      <c r="N54" s="12">
        <v>68</v>
      </c>
      <c r="O54" s="12">
        <v>31</v>
      </c>
      <c r="P54" s="12">
        <v>37</v>
      </c>
      <c r="R54" s="16"/>
      <c r="S54" s="16"/>
    </row>
    <row r="55" spans="13:24" x14ac:dyDescent="0.25">
      <c r="M55" t="s">
        <v>218</v>
      </c>
      <c r="N55" s="12">
        <v>65</v>
      </c>
      <c r="O55" s="12">
        <v>26</v>
      </c>
      <c r="P55" s="12">
        <v>39</v>
      </c>
      <c r="R55" s="16"/>
      <c r="S55" s="16"/>
    </row>
    <row r="56" spans="13:24" x14ac:dyDescent="0.25">
      <c r="M56" t="s">
        <v>219</v>
      </c>
      <c r="N56" s="12">
        <v>59</v>
      </c>
      <c r="O56" s="12">
        <v>27</v>
      </c>
      <c r="P56" s="12">
        <v>32</v>
      </c>
      <c r="R56" s="16"/>
      <c r="S56" s="16"/>
    </row>
    <row r="57" spans="13:24" x14ac:dyDescent="0.25">
      <c r="M57" t="s">
        <v>220</v>
      </c>
      <c r="N57" s="12">
        <v>63</v>
      </c>
      <c r="O57" s="12">
        <v>31</v>
      </c>
      <c r="P57" s="12">
        <v>32</v>
      </c>
      <c r="R57" s="16"/>
      <c r="S57" s="16"/>
    </row>
    <row r="58" spans="13:24" x14ac:dyDescent="0.25">
      <c r="M58" t="s">
        <v>221</v>
      </c>
      <c r="N58" s="12">
        <v>73</v>
      </c>
      <c r="O58" s="12">
        <v>37</v>
      </c>
      <c r="P58" s="12">
        <v>36</v>
      </c>
      <c r="R58" s="16"/>
      <c r="S58" s="16"/>
    </row>
    <row r="59" spans="13:24" x14ac:dyDescent="0.25">
      <c r="M59" t="s">
        <v>222</v>
      </c>
      <c r="N59" s="12">
        <v>66</v>
      </c>
      <c r="O59" s="12">
        <v>29</v>
      </c>
      <c r="P59" s="12">
        <v>37</v>
      </c>
      <c r="R59" s="16"/>
      <c r="S59" s="16"/>
    </row>
    <row r="60" spans="13:24" x14ac:dyDescent="0.25">
      <c r="M60" t="s">
        <v>223</v>
      </c>
      <c r="N60" s="12">
        <v>62</v>
      </c>
      <c r="O60" s="12">
        <v>31</v>
      </c>
      <c r="P60" s="12">
        <v>31</v>
      </c>
      <c r="R60" s="16"/>
      <c r="S60" s="16"/>
    </row>
    <row r="61" spans="13:24" x14ac:dyDescent="0.25">
      <c r="M61" t="s">
        <v>224</v>
      </c>
      <c r="N61" s="12">
        <v>51</v>
      </c>
      <c r="O61" s="12">
        <v>29</v>
      </c>
      <c r="P61" s="12">
        <v>22</v>
      </c>
      <c r="R61" s="16"/>
      <c r="S61" s="16"/>
    </row>
    <row r="62" spans="13:24" x14ac:dyDescent="0.25">
      <c r="M62" t="s">
        <v>225</v>
      </c>
      <c r="N62" s="12">
        <v>48</v>
      </c>
      <c r="O62" s="12">
        <v>22</v>
      </c>
      <c r="P62" s="12">
        <v>26</v>
      </c>
      <c r="R62" s="16"/>
      <c r="S62" s="16"/>
    </row>
    <row r="63" spans="13:24" x14ac:dyDescent="0.25">
      <c r="M63" t="s">
        <v>226</v>
      </c>
      <c r="N63" s="12">
        <v>34</v>
      </c>
      <c r="O63" s="12">
        <v>20</v>
      </c>
      <c r="P63" s="12">
        <v>14</v>
      </c>
      <c r="R63" s="16"/>
      <c r="S63" s="16"/>
    </row>
    <row r="64" spans="13:24" x14ac:dyDescent="0.25">
      <c r="M64" t="s">
        <v>227</v>
      </c>
      <c r="N64" s="12">
        <v>55</v>
      </c>
      <c r="O64" s="12">
        <v>37</v>
      </c>
      <c r="P64" s="12">
        <v>18</v>
      </c>
      <c r="R64" s="16"/>
      <c r="S64" s="16"/>
    </row>
    <row r="65" spans="13:19" x14ac:dyDescent="0.25">
      <c r="M65" t="s">
        <v>228</v>
      </c>
      <c r="N65" s="12">
        <v>50</v>
      </c>
      <c r="O65" s="12">
        <v>23</v>
      </c>
      <c r="P65" s="12">
        <v>27</v>
      </c>
      <c r="R65" s="16"/>
      <c r="S65" s="16"/>
    </row>
    <row r="66" spans="13:19" x14ac:dyDescent="0.25">
      <c r="M66" t="s">
        <v>229</v>
      </c>
      <c r="N66" s="12">
        <v>32</v>
      </c>
      <c r="O66" s="12">
        <v>19</v>
      </c>
      <c r="P66" s="12">
        <v>13</v>
      </c>
      <c r="R66" s="16"/>
      <c r="S66" s="16"/>
    </row>
    <row r="67" spans="13:19" x14ac:dyDescent="0.25">
      <c r="M67" t="s">
        <v>230</v>
      </c>
      <c r="N67" s="12">
        <v>36</v>
      </c>
      <c r="O67" s="12">
        <v>21</v>
      </c>
      <c r="P67" s="12">
        <v>15</v>
      </c>
      <c r="R67" s="16"/>
      <c r="S67" s="16"/>
    </row>
    <row r="68" spans="13:19" x14ac:dyDescent="0.25">
      <c r="M68" t="s">
        <v>231</v>
      </c>
      <c r="N68" s="12">
        <v>55</v>
      </c>
      <c r="O68" s="12">
        <v>27</v>
      </c>
      <c r="P68" s="12">
        <v>28</v>
      </c>
      <c r="R68" s="16"/>
      <c r="S68" s="16"/>
    </row>
    <row r="69" spans="13:19" x14ac:dyDescent="0.25">
      <c r="M69" t="s">
        <v>232</v>
      </c>
      <c r="N69" s="12">
        <v>29</v>
      </c>
      <c r="O69" s="12">
        <v>15</v>
      </c>
      <c r="P69" s="12">
        <v>14</v>
      </c>
      <c r="R69" s="16"/>
      <c r="S69" s="16"/>
    </row>
    <row r="70" spans="13:19" x14ac:dyDescent="0.25">
      <c r="M70" t="s">
        <v>233</v>
      </c>
      <c r="N70" s="12">
        <v>33</v>
      </c>
      <c r="O70" s="12">
        <v>12</v>
      </c>
      <c r="P70" s="12">
        <v>21</v>
      </c>
      <c r="R70" s="16"/>
      <c r="S70" s="16"/>
    </row>
    <row r="71" spans="13:19" x14ac:dyDescent="0.25">
      <c r="M71" t="s">
        <v>234</v>
      </c>
      <c r="N71" s="12">
        <v>30</v>
      </c>
      <c r="O71" s="12">
        <v>17</v>
      </c>
      <c r="P71" s="12">
        <v>13</v>
      </c>
      <c r="R71" s="16"/>
      <c r="S71" s="16"/>
    </row>
    <row r="72" spans="13:19" x14ac:dyDescent="0.25">
      <c r="M72" t="s">
        <v>235</v>
      </c>
      <c r="N72" s="12">
        <v>19</v>
      </c>
      <c r="O72" s="12">
        <v>12</v>
      </c>
      <c r="P72" s="12">
        <v>7</v>
      </c>
      <c r="R72" s="16"/>
      <c r="S72" s="16"/>
    </row>
    <row r="73" spans="13:19" x14ac:dyDescent="0.25">
      <c r="M73" t="s">
        <v>236</v>
      </c>
      <c r="N73" s="12">
        <v>30</v>
      </c>
      <c r="O73" s="12">
        <v>15</v>
      </c>
      <c r="P73" s="12">
        <v>15</v>
      </c>
      <c r="R73" s="16"/>
      <c r="S73" s="16"/>
    </row>
    <row r="74" spans="13:19" x14ac:dyDescent="0.25">
      <c r="M74" s="18" t="s">
        <v>237</v>
      </c>
      <c r="N74" s="12">
        <v>27</v>
      </c>
      <c r="O74" s="12">
        <v>12</v>
      </c>
      <c r="P74" s="12">
        <v>15</v>
      </c>
      <c r="R74" s="16"/>
      <c r="S74" s="16"/>
    </row>
    <row r="75" spans="13:19" x14ac:dyDescent="0.25">
      <c r="M75" t="s">
        <v>238</v>
      </c>
      <c r="N75" s="12">
        <v>34</v>
      </c>
      <c r="O75" s="12">
        <v>15</v>
      </c>
      <c r="P75" s="12">
        <v>19</v>
      </c>
      <c r="R75" s="16"/>
      <c r="S75" s="16"/>
    </row>
    <row r="76" spans="13:19" x14ac:dyDescent="0.25">
      <c r="M76" t="s">
        <v>239</v>
      </c>
      <c r="N76" s="12">
        <v>23</v>
      </c>
      <c r="O76" s="12">
        <v>12</v>
      </c>
      <c r="P76" s="12">
        <v>11</v>
      </c>
      <c r="R76" s="16"/>
      <c r="S76" s="16"/>
    </row>
    <row r="77" spans="13:19" x14ac:dyDescent="0.25">
      <c r="M77" t="s">
        <v>240</v>
      </c>
      <c r="N77" s="12">
        <v>18</v>
      </c>
      <c r="O77" s="12">
        <v>10</v>
      </c>
      <c r="P77" s="12">
        <v>8</v>
      </c>
      <c r="R77" s="16"/>
      <c r="S77" s="16"/>
    </row>
    <row r="78" spans="13:19" x14ac:dyDescent="0.25">
      <c r="M78" t="s">
        <v>241</v>
      </c>
      <c r="N78" s="12">
        <v>36</v>
      </c>
      <c r="O78" s="12">
        <v>23</v>
      </c>
      <c r="P78" s="12">
        <v>13</v>
      </c>
      <c r="R78" s="16"/>
      <c r="S78" s="16"/>
    </row>
    <row r="79" spans="13:19" x14ac:dyDescent="0.25">
      <c r="M79" t="s">
        <v>242</v>
      </c>
      <c r="N79" s="12">
        <v>13</v>
      </c>
      <c r="O79" s="12">
        <v>6</v>
      </c>
      <c r="P79" s="12">
        <v>7</v>
      </c>
      <c r="R79" s="16"/>
      <c r="S79" s="16"/>
    </row>
    <row r="80" spans="13:19" x14ac:dyDescent="0.25">
      <c r="M80" t="s">
        <v>243</v>
      </c>
      <c r="N80" s="12">
        <v>13</v>
      </c>
      <c r="O80" s="12">
        <v>5</v>
      </c>
      <c r="P80" s="12">
        <v>8</v>
      </c>
      <c r="R80" s="16"/>
      <c r="S80" s="16"/>
    </row>
    <row r="81" spans="13:19" x14ac:dyDescent="0.25">
      <c r="M81" t="s">
        <v>244</v>
      </c>
      <c r="N81" s="12">
        <v>7</v>
      </c>
      <c r="O81" s="12">
        <v>3</v>
      </c>
      <c r="P81" s="12">
        <v>4</v>
      </c>
      <c r="R81" s="16"/>
      <c r="S81" s="16"/>
    </row>
    <row r="82" spans="13:19" x14ac:dyDescent="0.25">
      <c r="M82" t="s">
        <v>245</v>
      </c>
      <c r="N82" s="12">
        <v>16</v>
      </c>
      <c r="O82" s="12">
        <v>10</v>
      </c>
      <c r="P82" s="12">
        <v>6</v>
      </c>
      <c r="R82" s="16"/>
      <c r="S82" s="16"/>
    </row>
    <row r="83" spans="13:19" x14ac:dyDescent="0.25">
      <c r="M83" t="s">
        <v>246</v>
      </c>
      <c r="N83" s="12">
        <v>11</v>
      </c>
      <c r="O83" s="12">
        <v>5</v>
      </c>
      <c r="P83" s="12">
        <v>6</v>
      </c>
      <c r="R83" s="16"/>
      <c r="S83" s="16"/>
    </row>
    <row r="84" spans="13:19" x14ac:dyDescent="0.25">
      <c r="M84" t="s">
        <v>247</v>
      </c>
      <c r="N84" s="12">
        <v>14</v>
      </c>
      <c r="O84" s="12">
        <v>8</v>
      </c>
      <c r="P84" s="12">
        <v>6</v>
      </c>
      <c r="R84" s="16"/>
      <c r="S84" s="16"/>
    </row>
    <row r="85" spans="13:19" x14ac:dyDescent="0.25">
      <c r="M85" t="s">
        <v>248</v>
      </c>
      <c r="N85" s="12">
        <v>7</v>
      </c>
      <c r="O85" s="12">
        <v>3</v>
      </c>
      <c r="P85" s="12">
        <v>4</v>
      </c>
      <c r="R85" s="16"/>
      <c r="S85" s="16"/>
    </row>
    <row r="86" spans="13:19" x14ac:dyDescent="0.25">
      <c r="M86" t="s">
        <v>249</v>
      </c>
      <c r="N86" s="12">
        <v>4</v>
      </c>
      <c r="O86" s="12">
        <v>3</v>
      </c>
      <c r="P86" s="12">
        <v>1</v>
      </c>
      <c r="R86" s="16"/>
      <c r="S86" s="16"/>
    </row>
    <row r="87" spans="13:19" x14ac:dyDescent="0.25">
      <c r="M87" t="s">
        <v>250</v>
      </c>
      <c r="N87" s="12">
        <v>8</v>
      </c>
      <c r="O87" s="12">
        <v>6</v>
      </c>
      <c r="P87" s="12">
        <v>2</v>
      </c>
      <c r="R87" s="16"/>
      <c r="S87" s="16"/>
    </row>
    <row r="88" spans="13:19" x14ac:dyDescent="0.25">
      <c r="M88" t="s">
        <v>251</v>
      </c>
      <c r="N88" s="12">
        <v>10</v>
      </c>
      <c r="O88" s="12">
        <v>7</v>
      </c>
      <c r="P88" s="12">
        <v>3</v>
      </c>
      <c r="R88" s="16"/>
      <c r="S88" s="16"/>
    </row>
    <row r="89" spans="13:19" x14ac:dyDescent="0.25">
      <c r="M89" t="s">
        <v>252</v>
      </c>
      <c r="N89" s="12">
        <v>12</v>
      </c>
      <c r="O89" s="12">
        <v>6</v>
      </c>
      <c r="P89" s="12">
        <v>6</v>
      </c>
      <c r="R89" s="16"/>
      <c r="S89" s="16"/>
    </row>
    <row r="90" spans="13:19" x14ac:dyDescent="0.25">
      <c r="M90" t="s">
        <v>253</v>
      </c>
      <c r="N90" s="12">
        <v>6</v>
      </c>
      <c r="O90" s="12">
        <v>3</v>
      </c>
      <c r="P90" s="12">
        <v>3</v>
      </c>
      <c r="R90" s="16"/>
      <c r="S90" s="16"/>
    </row>
    <row r="91" spans="13:19" x14ac:dyDescent="0.25">
      <c r="M91" t="s">
        <v>145</v>
      </c>
      <c r="N91" s="12">
        <v>7</v>
      </c>
      <c r="O91" s="12">
        <v>6</v>
      </c>
      <c r="P91" s="12">
        <v>1</v>
      </c>
      <c r="R91" s="16"/>
      <c r="S91" s="16"/>
    </row>
    <row r="92" spans="13:19" x14ac:dyDescent="0.25">
      <c r="M92" t="s">
        <v>146</v>
      </c>
      <c r="N92" s="12">
        <v>10</v>
      </c>
      <c r="O92" s="12">
        <v>4</v>
      </c>
      <c r="P92" s="12">
        <v>6</v>
      </c>
      <c r="R92" s="16"/>
      <c r="S92" s="16"/>
    </row>
    <row r="93" spans="13:19" x14ac:dyDescent="0.25">
      <c r="M93" t="s">
        <v>147</v>
      </c>
      <c r="N93" s="12">
        <v>4</v>
      </c>
      <c r="O93" s="12">
        <v>2</v>
      </c>
      <c r="P93" s="12">
        <v>2</v>
      </c>
      <c r="R93" s="16"/>
      <c r="S93" s="16"/>
    </row>
    <row r="94" spans="13:19" x14ac:dyDescent="0.25">
      <c r="M94" t="s">
        <v>148</v>
      </c>
      <c r="N94" s="12">
        <v>6</v>
      </c>
      <c r="O94" s="12">
        <v>4</v>
      </c>
      <c r="P94" s="12">
        <v>2</v>
      </c>
      <c r="R94" s="16"/>
      <c r="S94" s="16"/>
    </row>
    <row r="95" spans="13:19" x14ac:dyDescent="0.25">
      <c r="M95" t="s">
        <v>149</v>
      </c>
      <c r="N95" s="12">
        <v>5</v>
      </c>
      <c r="O95" s="12">
        <v>1</v>
      </c>
      <c r="P95" s="12">
        <v>4</v>
      </c>
      <c r="R95" s="16"/>
      <c r="S95" s="16"/>
    </row>
    <row r="96" spans="13:19" x14ac:dyDescent="0.25">
      <c r="M96" t="s">
        <v>150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 t="s">
        <v>151</v>
      </c>
      <c r="N97" s="12">
        <v>4</v>
      </c>
      <c r="O97" s="12">
        <v>0</v>
      </c>
      <c r="P97" s="12">
        <v>4</v>
      </c>
      <c r="R97" s="16"/>
      <c r="S97" s="16"/>
    </row>
    <row r="98" spans="13:19" x14ac:dyDescent="0.25">
      <c r="M98" t="s">
        <v>152</v>
      </c>
      <c r="N98" s="12">
        <v>1</v>
      </c>
      <c r="O98" s="12">
        <v>0</v>
      </c>
      <c r="P98" s="12">
        <v>1</v>
      </c>
      <c r="R98" s="16"/>
      <c r="S98" s="16"/>
    </row>
    <row r="99" spans="13:19" x14ac:dyDescent="0.25">
      <c r="M99" t="s">
        <v>153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 t="s">
        <v>154</v>
      </c>
      <c r="N100" s="12">
        <v>9</v>
      </c>
      <c r="O100" s="12">
        <v>5</v>
      </c>
      <c r="P100" s="12">
        <v>4</v>
      </c>
      <c r="R100" s="16"/>
      <c r="S100" s="16"/>
    </row>
    <row r="101" spans="13:19" x14ac:dyDescent="0.25">
      <c r="M101" t="s">
        <v>155</v>
      </c>
      <c r="N101" s="12">
        <v>8</v>
      </c>
      <c r="O101" s="12">
        <v>5</v>
      </c>
      <c r="P101" s="12">
        <v>3</v>
      </c>
      <c r="R101" s="16"/>
      <c r="S101" s="16"/>
    </row>
    <row r="102" spans="13:19" x14ac:dyDescent="0.25">
      <c r="M102" t="s">
        <v>156</v>
      </c>
      <c r="N102" s="12">
        <v>80</v>
      </c>
      <c r="O102" s="12">
        <v>44</v>
      </c>
      <c r="P102" s="12">
        <v>36</v>
      </c>
      <c r="R102" s="16"/>
      <c r="S102" s="16"/>
    </row>
    <row r="103" spans="13:19" x14ac:dyDescent="0.25">
      <c r="M103" t="s">
        <v>157</v>
      </c>
      <c r="N103">
        <v>0</v>
      </c>
      <c r="O103">
        <v>0</v>
      </c>
      <c r="P103">
        <v>0</v>
      </c>
    </row>
    <row r="104" spans="13:19" x14ac:dyDescent="0.25">
      <c r="M104" t="s">
        <v>254</v>
      </c>
      <c r="N104">
        <v>268</v>
      </c>
      <c r="O104">
        <v>146</v>
      </c>
      <c r="P104">
        <v>122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/>
  </sheetViews>
  <sheetFormatPr defaultRowHeight="13.2" x14ac:dyDescent="0.25"/>
  <sheetData>
    <row r="1" spans="1:24" x14ac:dyDescent="0.25">
      <c r="A1" t="s">
        <v>328</v>
      </c>
      <c r="I1" s="1"/>
      <c r="J1" s="1"/>
      <c r="K1" s="1"/>
      <c r="M1" t="s">
        <v>330</v>
      </c>
      <c r="N1" s="12"/>
      <c r="O1" s="12"/>
      <c r="P1" s="12"/>
      <c r="Q1" s="14"/>
      <c r="R1" s="15">
        <f>X16</f>
        <v>5.0963090498224481</v>
      </c>
      <c r="S1" s="21" t="s">
        <v>125</v>
      </c>
      <c r="T1" s="22"/>
      <c r="U1" s="22"/>
    </row>
    <row r="2" spans="1:24" x14ac:dyDescent="0.25">
      <c r="A2" t="s">
        <v>329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64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64</v>
      </c>
      <c r="I4" s="1"/>
      <c r="J4" s="1"/>
      <c r="K4" s="1"/>
      <c r="M4" s="18" t="s">
        <v>36</v>
      </c>
      <c r="N4" s="12">
        <v>8100</v>
      </c>
      <c r="O4" s="12">
        <v>4137</v>
      </c>
      <c r="P4" s="12">
        <v>3963</v>
      </c>
      <c r="R4" s="16"/>
      <c r="S4" s="16"/>
    </row>
    <row r="5" spans="1:24" x14ac:dyDescent="0.25">
      <c r="A5" t="s">
        <v>36</v>
      </c>
      <c r="B5">
        <v>8100</v>
      </c>
      <c r="C5">
        <v>4137</v>
      </c>
      <c r="D5">
        <v>3963</v>
      </c>
      <c r="E5">
        <v>4782</v>
      </c>
      <c r="F5">
        <v>2569</v>
      </c>
      <c r="G5">
        <v>2213</v>
      </c>
      <c r="I5" s="1"/>
      <c r="J5" s="1"/>
      <c r="K5" s="1"/>
      <c r="M5" t="s">
        <v>164</v>
      </c>
      <c r="N5" s="12">
        <v>255</v>
      </c>
      <c r="O5" s="12">
        <v>131</v>
      </c>
      <c r="P5" s="12">
        <v>124</v>
      </c>
      <c r="R5" s="16">
        <f>N$24+N$34+N$44+N$54</f>
        <v>380</v>
      </c>
      <c r="S5" s="16">
        <f xml:space="preserve"> N$34+N$44+N$54+N$64</f>
        <v>291</v>
      </c>
      <c r="T5">
        <v>1</v>
      </c>
      <c r="U5">
        <v>9</v>
      </c>
      <c r="V5">
        <f>R5*T5+S5*U5</f>
        <v>2999</v>
      </c>
      <c r="W5" s="19">
        <f>(V5/V$15)*100</f>
        <v>8.0679005703217488</v>
      </c>
      <c r="X5" s="20">
        <f>ABS(W5-10)</f>
        <v>1.9320994296782512</v>
      </c>
    </row>
    <row r="6" spans="1:24" x14ac:dyDescent="0.25">
      <c r="A6" t="s">
        <v>98</v>
      </c>
      <c r="B6">
        <v>1252</v>
      </c>
      <c r="C6">
        <v>636</v>
      </c>
      <c r="D6">
        <v>616</v>
      </c>
      <c r="E6">
        <v>1252</v>
      </c>
      <c r="F6">
        <v>636</v>
      </c>
      <c r="G6">
        <v>616</v>
      </c>
      <c r="I6" s="1"/>
      <c r="J6" s="1"/>
      <c r="K6" s="1"/>
      <c r="M6">
        <v>1</v>
      </c>
      <c r="N6" s="12">
        <v>277</v>
      </c>
      <c r="O6" s="12">
        <v>139</v>
      </c>
      <c r="P6" s="12">
        <v>138</v>
      </c>
      <c r="R6" s="16">
        <f>N$25+N$35+N$45+N$55</f>
        <v>447</v>
      </c>
      <c r="S6" s="16">
        <f xml:space="preserve"> N$35+N$45+N$55+N$65</f>
        <v>372</v>
      </c>
      <c r="T6">
        <v>2</v>
      </c>
      <c r="U6">
        <v>8</v>
      </c>
      <c r="V6">
        <f t="shared" ref="V6:V14" si="0">R6*T6+S6*U6</f>
        <v>3870</v>
      </c>
      <c r="W6" s="19">
        <f t="shared" ref="W6:W14" si="1">(V6/V$15)*100</f>
        <v>10.41106208974497</v>
      </c>
      <c r="X6" s="20">
        <f t="shared" ref="X6:X14" si="2">ABS(W6-10)</f>
        <v>0.41106208974496994</v>
      </c>
    </row>
    <row r="7" spans="1:24" x14ac:dyDescent="0.25">
      <c r="A7" t="s">
        <v>261</v>
      </c>
      <c r="B7">
        <v>1164</v>
      </c>
      <c r="C7">
        <v>617</v>
      </c>
      <c r="D7">
        <v>547</v>
      </c>
      <c r="E7">
        <v>1164</v>
      </c>
      <c r="F7">
        <v>617</v>
      </c>
      <c r="G7">
        <v>547</v>
      </c>
      <c r="H7" s="2"/>
      <c r="I7" s="1"/>
      <c r="J7" s="1"/>
      <c r="K7" s="1"/>
      <c r="M7">
        <v>2</v>
      </c>
      <c r="N7" s="12">
        <v>231</v>
      </c>
      <c r="O7" s="12">
        <v>122</v>
      </c>
      <c r="P7" s="12">
        <v>109</v>
      </c>
      <c r="R7" s="16">
        <f>N$26+N$36+N$46+N$56</f>
        <v>322</v>
      </c>
      <c r="S7" s="16">
        <f xml:space="preserve"> N$36+N$46+N$56+N$66</f>
        <v>225</v>
      </c>
      <c r="T7">
        <v>3</v>
      </c>
      <c r="U7">
        <v>7</v>
      </c>
      <c r="V7">
        <f t="shared" si="0"/>
        <v>2541</v>
      </c>
      <c r="W7" s="19">
        <f t="shared" si="1"/>
        <v>6.8357903798558048</v>
      </c>
      <c r="X7" s="20">
        <f t="shared" si="2"/>
        <v>3.1642096201441952</v>
      </c>
    </row>
    <row r="8" spans="1:24" x14ac:dyDescent="0.25">
      <c r="A8" s="3" t="s">
        <v>104</v>
      </c>
      <c r="B8" s="3">
        <v>1018</v>
      </c>
      <c r="C8" s="3">
        <v>537</v>
      </c>
      <c r="D8" s="3">
        <v>481</v>
      </c>
      <c r="E8" s="4">
        <v>1018</v>
      </c>
      <c r="F8" s="4">
        <v>537</v>
      </c>
      <c r="G8" s="4">
        <v>481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250</v>
      </c>
      <c r="O8" s="12">
        <v>126</v>
      </c>
      <c r="P8" s="12">
        <v>124</v>
      </c>
      <c r="R8" s="16">
        <f>N$17+N$27+N$37+N$47</f>
        <v>495</v>
      </c>
      <c r="S8" s="16">
        <f xml:space="preserve"> N$27+ N$37+N$47+N$57</f>
        <v>345</v>
      </c>
      <c r="T8">
        <v>4</v>
      </c>
      <c r="U8">
        <v>6</v>
      </c>
      <c r="V8">
        <f t="shared" si="0"/>
        <v>4050</v>
      </c>
      <c r="W8" s="19">
        <f t="shared" si="1"/>
        <v>10.895297535779619</v>
      </c>
      <c r="X8" s="20">
        <f t="shared" si="2"/>
        <v>0.89529753577961912</v>
      </c>
    </row>
    <row r="9" spans="1:24" x14ac:dyDescent="0.25">
      <c r="A9" s="3" t="s">
        <v>105</v>
      </c>
      <c r="B9" s="3">
        <v>769</v>
      </c>
      <c r="C9" s="3">
        <v>398</v>
      </c>
      <c r="D9" s="3">
        <v>371</v>
      </c>
      <c r="E9" s="4">
        <v>670</v>
      </c>
      <c r="F9" s="4">
        <v>382</v>
      </c>
      <c r="G9" s="4">
        <v>288</v>
      </c>
      <c r="H9" s="5"/>
      <c r="I9" s="6">
        <f t="shared" si="3"/>
        <v>87.126137841352403</v>
      </c>
      <c r="J9" s="6">
        <f t="shared" si="3"/>
        <v>95.979899497487438</v>
      </c>
      <c r="K9" s="6">
        <f t="shared" si="3"/>
        <v>77.62803234501348</v>
      </c>
      <c r="M9">
        <v>4</v>
      </c>
      <c r="N9" s="12">
        <v>239</v>
      </c>
      <c r="O9" s="12">
        <v>118</v>
      </c>
      <c r="P9" s="12">
        <v>121</v>
      </c>
      <c r="R9" s="16">
        <f>N$18+N$28+N$38+N$48</f>
        <v>465</v>
      </c>
      <c r="S9" s="16">
        <f xml:space="preserve"> N$28+N$38+N$48+N$58</f>
        <v>280</v>
      </c>
      <c r="T9">
        <v>5</v>
      </c>
      <c r="U9">
        <v>5</v>
      </c>
      <c r="V9">
        <f t="shared" si="0"/>
        <v>3725</v>
      </c>
      <c r="W9" s="19">
        <f t="shared" si="1"/>
        <v>10.020983535994835</v>
      </c>
      <c r="X9" s="20">
        <f t="shared" si="2"/>
        <v>2.0983535994835378E-2</v>
      </c>
    </row>
    <row r="10" spans="1:24" x14ac:dyDescent="0.25">
      <c r="A10" s="3" t="s">
        <v>106</v>
      </c>
      <c r="B10" s="3">
        <v>735</v>
      </c>
      <c r="C10" s="3">
        <v>347</v>
      </c>
      <c r="D10" s="3">
        <v>388</v>
      </c>
      <c r="E10" s="4">
        <v>343</v>
      </c>
      <c r="F10" s="4">
        <v>214</v>
      </c>
      <c r="G10" s="4">
        <v>129</v>
      </c>
      <c r="H10" s="5"/>
      <c r="I10" s="6">
        <f t="shared" si="3"/>
        <v>46.666666666666664</v>
      </c>
      <c r="J10" s="6">
        <f t="shared" si="3"/>
        <v>61.671469740634009</v>
      </c>
      <c r="K10" s="6">
        <f t="shared" si="3"/>
        <v>33.24742268041237</v>
      </c>
      <c r="M10">
        <v>5</v>
      </c>
      <c r="N10" s="12">
        <v>259</v>
      </c>
      <c r="O10" s="12">
        <v>135</v>
      </c>
      <c r="P10" s="12">
        <v>124</v>
      </c>
      <c r="R10" s="16">
        <f>N$19+N$29+N$39+N$49</f>
        <v>467</v>
      </c>
      <c r="S10" s="16">
        <f xml:space="preserve"> N$29+N$39+N$49+N$59</f>
        <v>325</v>
      </c>
      <c r="T10">
        <v>6</v>
      </c>
      <c r="U10">
        <v>4</v>
      </c>
      <c r="V10">
        <f t="shared" si="0"/>
        <v>4102</v>
      </c>
      <c r="W10" s="19">
        <f t="shared" si="1"/>
        <v>11.035187775745186</v>
      </c>
      <c r="X10" s="20">
        <f t="shared" si="2"/>
        <v>1.0351877757451859</v>
      </c>
    </row>
    <row r="11" spans="1:24" x14ac:dyDescent="0.25">
      <c r="A11" s="3" t="s">
        <v>107</v>
      </c>
      <c r="B11" s="3">
        <v>625</v>
      </c>
      <c r="C11" s="3">
        <v>298</v>
      </c>
      <c r="D11" s="3">
        <v>327</v>
      </c>
      <c r="E11" s="4">
        <v>139</v>
      </c>
      <c r="F11" s="4">
        <v>84</v>
      </c>
      <c r="G11" s="4">
        <v>55</v>
      </c>
      <c r="H11" s="5"/>
      <c r="I11" s="6">
        <f t="shared" si="3"/>
        <v>22.24</v>
      </c>
      <c r="J11" s="6">
        <f t="shared" si="3"/>
        <v>28.187919463087248</v>
      </c>
      <c r="K11" s="6">
        <f t="shared" si="3"/>
        <v>16.819571865443425</v>
      </c>
      <c r="M11">
        <v>6</v>
      </c>
      <c r="N11" s="12">
        <v>268</v>
      </c>
      <c r="O11" s="12">
        <v>137</v>
      </c>
      <c r="P11" s="12">
        <v>131</v>
      </c>
      <c r="R11" s="16">
        <f>N$20+N$30+N$40+N$50</f>
        <v>406</v>
      </c>
      <c r="S11" s="16">
        <f xml:space="preserve"> N$30+N$40+N$50+N$60</f>
        <v>298</v>
      </c>
      <c r="T11">
        <v>7</v>
      </c>
      <c r="U11">
        <v>3</v>
      </c>
      <c r="V11">
        <f t="shared" si="0"/>
        <v>3736</v>
      </c>
      <c r="W11" s="19">
        <f t="shared" si="1"/>
        <v>10.050575702141398</v>
      </c>
      <c r="X11" s="20">
        <f t="shared" si="2"/>
        <v>5.0575702141397727E-2</v>
      </c>
    </row>
    <row r="12" spans="1:24" x14ac:dyDescent="0.25">
      <c r="A12" s="3" t="s">
        <v>108</v>
      </c>
      <c r="B12" s="3">
        <v>461</v>
      </c>
      <c r="C12" s="3">
        <v>258</v>
      </c>
      <c r="D12" s="3">
        <v>203</v>
      </c>
      <c r="E12" s="4">
        <v>56</v>
      </c>
      <c r="F12" s="4">
        <v>26</v>
      </c>
      <c r="G12" s="4">
        <v>30</v>
      </c>
      <c r="H12" s="5"/>
      <c r="I12" s="6">
        <f t="shared" si="3"/>
        <v>12.147505422993492</v>
      </c>
      <c r="J12" s="6">
        <f t="shared" si="3"/>
        <v>10.077519379844961</v>
      </c>
      <c r="K12" s="6">
        <f t="shared" si="3"/>
        <v>14.77832512315271</v>
      </c>
      <c r="M12">
        <v>7</v>
      </c>
      <c r="N12" s="12">
        <v>223</v>
      </c>
      <c r="O12" s="12">
        <v>131</v>
      </c>
      <c r="P12" s="12">
        <v>92</v>
      </c>
      <c r="R12" s="16">
        <f>N$21+N$31+N$41+N$51</f>
        <v>416</v>
      </c>
      <c r="S12" s="16">
        <f xml:space="preserve"> N$31+N$41+N$51+N$61</f>
        <v>302</v>
      </c>
      <c r="T12">
        <v>8</v>
      </c>
      <c r="U12">
        <v>2</v>
      </c>
      <c r="V12">
        <f t="shared" si="0"/>
        <v>3932</v>
      </c>
      <c r="W12" s="19">
        <f t="shared" si="1"/>
        <v>10.577854298934682</v>
      </c>
      <c r="X12" s="20">
        <f t="shared" si="2"/>
        <v>0.57785429893468176</v>
      </c>
    </row>
    <row r="13" spans="1:24" x14ac:dyDescent="0.25">
      <c r="A13" s="3" t="s">
        <v>109</v>
      </c>
      <c r="B13" s="3">
        <v>329</v>
      </c>
      <c r="C13" s="3">
        <v>165</v>
      </c>
      <c r="D13" s="3">
        <v>164</v>
      </c>
      <c r="E13" s="4">
        <v>35</v>
      </c>
      <c r="F13" s="4">
        <v>16</v>
      </c>
      <c r="G13" s="4">
        <v>19</v>
      </c>
      <c r="H13" s="5"/>
      <c r="I13" s="6">
        <f t="shared" si="3"/>
        <v>10.638297872340425</v>
      </c>
      <c r="J13" s="6">
        <f t="shared" si="3"/>
        <v>9.6969696969696972</v>
      </c>
      <c r="K13" s="6">
        <f t="shared" si="3"/>
        <v>11.585365853658537</v>
      </c>
      <c r="M13">
        <v>8</v>
      </c>
      <c r="N13" s="12">
        <v>190</v>
      </c>
      <c r="O13" s="12">
        <v>92</v>
      </c>
      <c r="P13" s="12">
        <v>98</v>
      </c>
      <c r="R13" s="16">
        <f>N$22+N$32+N$42+N$52</f>
        <v>431</v>
      </c>
      <c r="S13" s="16">
        <f xml:space="preserve"> N$32+N$42+N$52+N$62</f>
        <v>318</v>
      </c>
      <c r="T13">
        <v>9</v>
      </c>
      <c r="U13">
        <v>1</v>
      </c>
      <c r="V13">
        <f t="shared" si="0"/>
        <v>4197</v>
      </c>
      <c r="W13" s="19">
        <f t="shared" si="1"/>
        <v>11.290756483374583</v>
      </c>
      <c r="X13" s="20">
        <f t="shared" si="2"/>
        <v>1.290756483374583</v>
      </c>
    </row>
    <row r="14" spans="1:24" x14ac:dyDescent="0.25">
      <c r="A14" s="3" t="s">
        <v>110</v>
      </c>
      <c r="B14" s="3">
        <v>308</v>
      </c>
      <c r="C14" s="3">
        <v>142</v>
      </c>
      <c r="D14" s="3">
        <v>166</v>
      </c>
      <c r="E14" s="4">
        <v>17</v>
      </c>
      <c r="F14" s="4">
        <v>11</v>
      </c>
      <c r="G14" s="4">
        <v>6</v>
      </c>
      <c r="H14" s="5"/>
      <c r="I14" s="6">
        <f t="shared" si="3"/>
        <v>5.5194805194805197</v>
      </c>
      <c r="J14" s="6">
        <f t="shared" si="3"/>
        <v>7.7464788732394361</v>
      </c>
      <c r="K14" s="6">
        <f t="shared" si="3"/>
        <v>3.6144578313253009</v>
      </c>
      <c r="M14">
        <v>9</v>
      </c>
      <c r="N14" s="12">
        <v>224</v>
      </c>
      <c r="O14" s="12">
        <v>122</v>
      </c>
      <c r="P14" s="12">
        <v>102</v>
      </c>
      <c r="R14" s="16">
        <f>N$23+N$33+N$43+N$53</f>
        <v>402</v>
      </c>
      <c r="S14" s="16">
        <f xml:space="preserve"> N$33+N$43+N$53+N$63</f>
        <v>305</v>
      </c>
      <c r="T14">
        <v>10</v>
      </c>
      <c r="U14">
        <v>0</v>
      </c>
      <c r="V14">
        <f t="shared" si="0"/>
        <v>4020</v>
      </c>
      <c r="W14" s="19">
        <f t="shared" si="1"/>
        <v>10.814591628107177</v>
      </c>
      <c r="X14" s="20">
        <f t="shared" si="2"/>
        <v>0.814591628107177</v>
      </c>
    </row>
    <row r="15" spans="1:24" x14ac:dyDescent="0.25">
      <c r="A15" s="3" t="s">
        <v>111</v>
      </c>
      <c r="B15" s="3">
        <v>312</v>
      </c>
      <c r="C15" s="3">
        <v>154</v>
      </c>
      <c r="D15" s="3">
        <v>158</v>
      </c>
      <c r="E15" s="4">
        <v>19</v>
      </c>
      <c r="F15" s="4">
        <v>15</v>
      </c>
      <c r="G15" s="4">
        <v>4</v>
      </c>
      <c r="H15" s="5"/>
      <c r="I15" s="6">
        <f t="shared" si="3"/>
        <v>6.0897435897435894</v>
      </c>
      <c r="J15" s="6">
        <f t="shared" si="3"/>
        <v>9.7402597402597415</v>
      </c>
      <c r="K15" s="6">
        <f t="shared" si="3"/>
        <v>2.5316455696202533</v>
      </c>
      <c r="M15">
        <v>10</v>
      </c>
      <c r="N15" s="12">
        <v>210</v>
      </c>
      <c r="O15" s="12">
        <v>117</v>
      </c>
      <c r="P15" s="12">
        <v>93</v>
      </c>
      <c r="R15" s="16"/>
      <c r="S15" s="16"/>
      <c r="V15">
        <f>SUM(V5:V14)</f>
        <v>37172</v>
      </c>
      <c r="W15">
        <f>SUM(W5:W14)</f>
        <v>100</v>
      </c>
      <c r="X15" s="20">
        <f>SUM(X5:X14)</f>
        <v>10.192618099644896</v>
      </c>
    </row>
    <row r="16" spans="1:24" x14ac:dyDescent="0.25">
      <c r="A16" t="s">
        <v>112</v>
      </c>
      <c r="B16">
        <v>215</v>
      </c>
      <c r="C16">
        <v>113</v>
      </c>
      <c r="D16">
        <v>102</v>
      </c>
      <c r="E16">
        <v>11</v>
      </c>
      <c r="F16">
        <v>4</v>
      </c>
      <c r="G16">
        <v>7</v>
      </c>
      <c r="H16" s="7"/>
      <c r="I16" s="6">
        <f>SUM(I8:I14)*5</f>
        <v>1421.6904416141676</v>
      </c>
      <c r="J16" s="6">
        <f>SUM(J8:J14)*5</f>
        <v>1566.8012832563138</v>
      </c>
      <c r="K16" s="6">
        <f>SUM(K8:K14)*5</f>
        <v>1288.3658784950294</v>
      </c>
      <c r="M16">
        <v>11</v>
      </c>
      <c r="N16" s="12">
        <v>220</v>
      </c>
      <c r="O16" s="12">
        <v>111</v>
      </c>
      <c r="P16" s="12">
        <v>109</v>
      </c>
      <c r="R16" s="16"/>
      <c r="S16" s="16"/>
      <c r="X16" s="20">
        <f>X$15/2</f>
        <v>5.0963090498224481</v>
      </c>
    </row>
    <row r="17" spans="1:24" x14ac:dyDescent="0.25">
      <c r="A17" t="s">
        <v>113</v>
      </c>
      <c r="B17">
        <v>248</v>
      </c>
      <c r="C17">
        <v>123</v>
      </c>
      <c r="D17">
        <v>125</v>
      </c>
      <c r="E17">
        <v>14</v>
      </c>
      <c r="F17">
        <v>8</v>
      </c>
      <c r="G17">
        <v>6</v>
      </c>
      <c r="H17" s="7"/>
      <c r="I17" s="1"/>
      <c r="J17" s="1"/>
      <c r="K17" s="1"/>
      <c r="M17">
        <v>12</v>
      </c>
      <c r="N17" s="12">
        <v>189</v>
      </c>
      <c r="O17" s="12">
        <v>103</v>
      </c>
      <c r="P17" s="12">
        <v>86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2921.6904416141679</v>
      </c>
      <c r="J18" s="6">
        <f>J16+1500</f>
        <v>3066.8012832563136</v>
      </c>
      <c r="K18" s="6">
        <f>K16+1500</f>
        <v>2788.3658784950294</v>
      </c>
      <c r="M18">
        <v>13</v>
      </c>
      <c r="N18" s="12">
        <v>216</v>
      </c>
      <c r="O18" s="12">
        <v>112</v>
      </c>
      <c r="P18" s="12">
        <v>104</v>
      </c>
      <c r="Q18" s="3"/>
      <c r="R18" s="15">
        <f>X33</f>
        <v>6.1612139474817047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183</v>
      </c>
      <c r="O19" s="12">
        <v>94</v>
      </c>
      <c r="P19" s="12">
        <v>89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5.5194805194805197</v>
      </c>
      <c r="J20" s="6">
        <f t="shared" si="4"/>
        <v>7.7464788732394361</v>
      </c>
      <c r="K20" s="6">
        <f t="shared" si="4"/>
        <v>3.6144578313253009</v>
      </c>
      <c r="M20">
        <v>15</v>
      </c>
      <c r="N20" s="12">
        <v>151</v>
      </c>
      <c r="O20" s="12">
        <v>80</v>
      </c>
      <c r="P20" s="12">
        <v>71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6.0897435897435894</v>
      </c>
      <c r="J21" s="6">
        <f t="shared" si="4"/>
        <v>9.7402597402597415</v>
      </c>
      <c r="K21" s="6">
        <f t="shared" si="4"/>
        <v>2.5316455696202533</v>
      </c>
      <c r="M21">
        <v>16</v>
      </c>
      <c r="N21" s="12">
        <v>165</v>
      </c>
      <c r="O21" s="12">
        <v>93</v>
      </c>
      <c r="P21" s="12">
        <v>72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5.8046120546120541</v>
      </c>
      <c r="J22" s="8">
        <f>(J20+J21)/2</f>
        <v>8.7433693067495888</v>
      </c>
      <c r="K22" s="8">
        <f>(K20+K21)/2</f>
        <v>3.0730517004727771</v>
      </c>
      <c r="M22">
        <v>17</v>
      </c>
      <c r="N22" s="12">
        <v>161</v>
      </c>
      <c r="O22" s="12">
        <v>83</v>
      </c>
      <c r="P22" s="12">
        <v>78</v>
      </c>
      <c r="R22" s="16">
        <f>O$24+O$34+O$44+O$54</f>
        <v>177</v>
      </c>
      <c r="S22" s="16">
        <f xml:space="preserve"> O$34+O$44+O$54+O$64</f>
        <v>137</v>
      </c>
      <c r="T22">
        <v>1</v>
      </c>
      <c r="U22">
        <v>9</v>
      </c>
      <c r="V22">
        <f>R22*T22+S22*U22</f>
        <v>1410</v>
      </c>
      <c r="W22" s="19">
        <f>(V22/V$32)*100</f>
        <v>7.5871717606543267</v>
      </c>
      <c r="X22" s="20">
        <f>ABS(W22-10)</f>
        <v>2.4128282393456733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157</v>
      </c>
      <c r="O23" s="12">
        <v>80</v>
      </c>
      <c r="P23" s="12">
        <v>77</v>
      </c>
      <c r="R23" s="16">
        <f>O$25+O$35+O$45+O$55</f>
        <v>213</v>
      </c>
      <c r="S23" s="16">
        <f xml:space="preserve"> O$35+O$45+O$55+O$65</f>
        <v>175</v>
      </c>
      <c r="T23">
        <v>2</v>
      </c>
      <c r="U23">
        <v>8</v>
      </c>
      <c r="V23">
        <f t="shared" ref="V23:V31" si="5">R23*T23+S23*U23</f>
        <v>1826</v>
      </c>
      <c r="W23" s="19">
        <f t="shared" ref="W23:W31" si="6">(V23/V$32)*100</f>
        <v>9.8256564786913465</v>
      </c>
      <c r="X23" s="20">
        <f t="shared" ref="X23:X31" si="7">ABS(W23-10)</f>
        <v>0.17434352130865349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290.2306027306027</v>
      </c>
      <c r="J24" s="8">
        <f>J22*50</f>
        <v>437.16846533747946</v>
      </c>
      <c r="K24" s="8">
        <f>K22*50</f>
        <v>153.65258502363886</v>
      </c>
      <c r="M24">
        <v>19</v>
      </c>
      <c r="N24" s="12">
        <v>135</v>
      </c>
      <c r="O24" s="12">
        <v>62</v>
      </c>
      <c r="P24" s="12">
        <v>73</v>
      </c>
      <c r="R24" s="16">
        <f>O$26+O$36+O$46+O$56</f>
        <v>159</v>
      </c>
      <c r="S24" s="16">
        <f xml:space="preserve"> O$36+O$46+O$56+O$66</f>
        <v>108</v>
      </c>
      <c r="T24">
        <v>3</v>
      </c>
      <c r="U24">
        <v>7</v>
      </c>
      <c r="V24">
        <f t="shared" si="5"/>
        <v>1233</v>
      </c>
      <c r="W24" s="19">
        <f t="shared" si="6"/>
        <v>6.634739560912613</v>
      </c>
      <c r="X24" s="20">
        <f t="shared" si="7"/>
        <v>3.365260439087387</v>
      </c>
    </row>
    <row r="25" spans="1:24" x14ac:dyDescent="0.25">
      <c r="I25" s="1"/>
      <c r="J25" s="1"/>
      <c r="K25" s="1"/>
      <c r="M25">
        <v>20</v>
      </c>
      <c r="N25" s="12">
        <v>151</v>
      </c>
      <c r="O25" s="12">
        <v>75</v>
      </c>
      <c r="P25" s="12">
        <v>76</v>
      </c>
      <c r="R25" s="16">
        <f>O$17+O$27+O$37+O$47</f>
        <v>266</v>
      </c>
      <c r="S25" s="16">
        <f xml:space="preserve"> O$27+ O$37+O$47+O$57</f>
        <v>189</v>
      </c>
      <c r="T25">
        <v>4</v>
      </c>
      <c r="U25">
        <v>6</v>
      </c>
      <c r="V25">
        <f t="shared" si="5"/>
        <v>2198</v>
      </c>
      <c r="W25" s="19">
        <f t="shared" si="6"/>
        <v>11.827378390012914</v>
      </c>
      <c r="X25" s="20">
        <f t="shared" si="7"/>
        <v>1.8273783900129139</v>
      </c>
    </row>
    <row r="26" spans="1:24" x14ac:dyDescent="0.25">
      <c r="H26" s="7" t="s">
        <v>30</v>
      </c>
      <c r="I26" s="1">
        <f>I18-I24</f>
        <v>2631.4598388835652</v>
      </c>
      <c r="J26" s="1">
        <f>J18-J24</f>
        <v>2629.632817918834</v>
      </c>
      <c r="K26" s="1">
        <f>K18-K24</f>
        <v>2634.7132934713904</v>
      </c>
      <c r="M26">
        <v>21</v>
      </c>
      <c r="N26" s="12">
        <v>138</v>
      </c>
      <c r="O26" s="12">
        <v>72</v>
      </c>
      <c r="P26" s="12">
        <v>66</v>
      </c>
      <c r="R26" s="16">
        <f>O$18+O$28+O$38+O$48</f>
        <v>234</v>
      </c>
      <c r="S26" s="16">
        <f xml:space="preserve"> O$28+O$38+O$48+O$58</f>
        <v>137</v>
      </c>
      <c r="T26">
        <v>5</v>
      </c>
      <c r="U26">
        <v>5</v>
      </c>
      <c r="V26">
        <f t="shared" si="5"/>
        <v>1855</v>
      </c>
      <c r="W26" s="19">
        <f t="shared" si="6"/>
        <v>9.9817046922083517</v>
      </c>
      <c r="X26" s="20">
        <f t="shared" si="7"/>
        <v>1.8295307791648341E-2</v>
      </c>
    </row>
    <row r="27" spans="1:24" x14ac:dyDescent="0.25">
      <c r="I27" s="1"/>
      <c r="J27" s="1"/>
      <c r="K27" s="1"/>
      <c r="M27">
        <v>22</v>
      </c>
      <c r="N27" s="12">
        <v>153</v>
      </c>
      <c r="O27" s="12">
        <v>70</v>
      </c>
      <c r="P27" s="12">
        <v>83</v>
      </c>
      <c r="R27" s="16">
        <f>O$19+O$29+O$39+O$49</f>
        <v>234</v>
      </c>
      <c r="S27" s="16">
        <f xml:space="preserve"> O$29+O$39+O$49+O$59</f>
        <v>162</v>
      </c>
      <c r="T27">
        <v>6</v>
      </c>
      <c r="U27">
        <v>4</v>
      </c>
      <c r="V27">
        <f t="shared" si="5"/>
        <v>2052</v>
      </c>
      <c r="W27" s="19">
        <f t="shared" si="6"/>
        <v>11.041756349547999</v>
      </c>
      <c r="X27" s="20">
        <f t="shared" si="7"/>
        <v>1.0417563495479989</v>
      </c>
    </row>
    <row r="28" spans="1:24" x14ac:dyDescent="0.25">
      <c r="H28" s="7" t="s">
        <v>31</v>
      </c>
      <c r="I28" s="1">
        <f>100-I22</f>
        <v>94.195387945387949</v>
      </c>
      <c r="J28" s="1">
        <f>100-J22</f>
        <v>91.256630693250415</v>
      </c>
      <c r="K28" s="1">
        <f>100-K22</f>
        <v>96.926948299527226</v>
      </c>
      <c r="M28">
        <v>23</v>
      </c>
      <c r="N28" s="12">
        <v>122</v>
      </c>
      <c r="O28" s="12">
        <v>52</v>
      </c>
      <c r="P28" s="12">
        <v>70</v>
      </c>
      <c r="R28" s="16">
        <f>O$20+O$30+O$40+O$50</f>
        <v>200</v>
      </c>
      <c r="S28" s="16">
        <f xml:space="preserve"> O$30+O$40+O$50+O$60</f>
        <v>141</v>
      </c>
      <c r="T28">
        <v>7</v>
      </c>
      <c r="U28">
        <v>3</v>
      </c>
      <c r="V28">
        <f t="shared" si="5"/>
        <v>1823</v>
      </c>
      <c r="W28" s="19">
        <f t="shared" si="6"/>
        <v>9.8095135600516574</v>
      </c>
      <c r="X28" s="20">
        <f t="shared" si="7"/>
        <v>0.19048643994834258</v>
      </c>
    </row>
    <row r="29" spans="1:24" x14ac:dyDescent="0.25">
      <c r="I29" s="1"/>
      <c r="J29" s="1"/>
      <c r="K29" s="1"/>
      <c r="M29">
        <v>24</v>
      </c>
      <c r="N29" s="12">
        <v>171</v>
      </c>
      <c r="O29" s="12">
        <v>78</v>
      </c>
      <c r="P29" s="12">
        <v>93</v>
      </c>
      <c r="R29" s="16">
        <f>O$21+O$31+O$41+O$51</f>
        <v>219</v>
      </c>
      <c r="S29" s="16">
        <f xml:space="preserve"> O$31+O$41+O$51+O$61</f>
        <v>152</v>
      </c>
      <c r="T29">
        <v>8</v>
      </c>
      <c r="U29">
        <v>2</v>
      </c>
      <c r="V29">
        <f t="shared" si="5"/>
        <v>2056</v>
      </c>
      <c r="W29" s="19">
        <f t="shared" si="6"/>
        <v>11.063280241067586</v>
      </c>
      <c r="X29" s="20">
        <f t="shared" si="7"/>
        <v>1.0632802410675861</v>
      </c>
    </row>
    <row r="30" spans="1:24" x14ac:dyDescent="0.25">
      <c r="C30" t="s">
        <v>32</v>
      </c>
      <c r="H30" s="9" t="s">
        <v>33</v>
      </c>
      <c r="I30" s="10">
        <f>I26/I28</f>
        <v>27.936185584895277</v>
      </c>
      <c r="J30" s="10">
        <f>J26/J28</f>
        <v>28.81579999110496</v>
      </c>
      <c r="K30" s="10">
        <f>K26/K28</f>
        <v>27.182464110285434</v>
      </c>
      <c r="M30">
        <v>25</v>
      </c>
      <c r="N30" s="12">
        <v>117</v>
      </c>
      <c r="O30" s="12">
        <v>55</v>
      </c>
      <c r="P30" s="12">
        <v>62</v>
      </c>
      <c r="R30" s="16">
        <f>O$22+O$32+O$42+O$52</f>
        <v>212</v>
      </c>
      <c r="S30" s="16">
        <f xml:space="preserve"> O$32+O$42+O$52+O$62</f>
        <v>153</v>
      </c>
      <c r="T30">
        <v>9</v>
      </c>
      <c r="U30">
        <v>1</v>
      </c>
      <c r="V30">
        <f t="shared" si="5"/>
        <v>2061</v>
      </c>
      <c r="W30" s="19">
        <f t="shared" si="6"/>
        <v>11.090185105467068</v>
      </c>
      <c r="X30" s="20">
        <f t="shared" si="7"/>
        <v>1.0901851054670679</v>
      </c>
    </row>
    <row r="31" spans="1:24" x14ac:dyDescent="0.25">
      <c r="M31">
        <v>26</v>
      </c>
      <c r="N31" s="12">
        <v>131</v>
      </c>
      <c r="O31" s="12">
        <v>65</v>
      </c>
      <c r="P31" s="12">
        <v>66</v>
      </c>
      <c r="R31" s="16">
        <f>O$23+O$33+O$43+O$53</f>
        <v>207</v>
      </c>
      <c r="S31" s="16">
        <f xml:space="preserve"> O$33+O$43+O$53+O$63</f>
        <v>157</v>
      </c>
      <c r="T31">
        <v>10</v>
      </c>
      <c r="U31">
        <v>0</v>
      </c>
      <c r="V31">
        <f t="shared" si="5"/>
        <v>2070</v>
      </c>
      <c r="W31" s="19">
        <f t="shared" si="6"/>
        <v>11.138613861386139</v>
      </c>
      <c r="X31" s="20">
        <f t="shared" si="7"/>
        <v>1.1386138613861387</v>
      </c>
    </row>
    <row r="32" spans="1:24" x14ac:dyDescent="0.25">
      <c r="M32">
        <v>27</v>
      </c>
      <c r="N32" s="12">
        <v>138</v>
      </c>
      <c r="O32" s="12">
        <v>63</v>
      </c>
      <c r="P32" s="12">
        <v>75</v>
      </c>
      <c r="R32" s="16"/>
      <c r="S32" s="16"/>
      <c r="V32">
        <f>SUM(V22:V31)</f>
        <v>18584</v>
      </c>
      <c r="W32">
        <f>SUM(W22:W31)</f>
        <v>100</v>
      </c>
      <c r="X32" s="20">
        <f>SUM(X22:X31)</f>
        <v>12.322427894963409</v>
      </c>
    </row>
    <row r="33" spans="13:24" x14ac:dyDescent="0.25">
      <c r="M33">
        <v>28</v>
      </c>
      <c r="N33" s="12">
        <v>112</v>
      </c>
      <c r="O33" s="12">
        <v>59</v>
      </c>
      <c r="P33" s="12">
        <v>53</v>
      </c>
      <c r="R33" s="16"/>
      <c r="S33" s="16"/>
      <c r="X33" s="20">
        <f>X$32/2</f>
        <v>6.1612139474817047</v>
      </c>
    </row>
    <row r="34" spans="13:24" x14ac:dyDescent="0.25">
      <c r="M34">
        <v>29</v>
      </c>
      <c r="N34" s="12">
        <v>127</v>
      </c>
      <c r="O34" s="12">
        <v>56</v>
      </c>
      <c r="P34" s="12">
        <v>71</v>
      </c>
      <c r="R34" s="16"/>
      <c r="S34" s="16"/>
    </row>
    <row r="35" spans="13:24" x14ac:dyDescent="0.25">
      <c r="M35">
        <v>30</v>
      </c>
      <c r="N35" s="12">
        <v>133</v>
      </c>
      <c r="O35" s="12">
        <v>71</v>
      </c>
      <c r="P35" s="12">
        <v>62</v>
      </c>
      <c r="Q35" s="3"/>
      <c r="R35" s="15">
        <f>X50</f>
        <v>4.4512588766946424</v>
      </c>
      <c r="S35" s="16"/>
    </row>
    <row r="36" spans="13:24" x14ac:dyDescent="0.25">
      <c r="M36">
        <v>31</v>
      </c>
      <c r="N36" s="12">
        <v>97</v>
      </c>
      <c r="O36" s="12">
        <v>47</v>
      </c>
      <c r="P36" s="12">
        <v>50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90</v>
      </c>
      <c r="O37" s="12">
        <v>61</v>
      </c>
      <c r="P37" s="12">
        <v>29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78</v>
      </c>
      <c r="O38" s="12">
        <v>42</v>
      </c>
      <c r="P38" s="12">
        <v>36</v>
      </c>
      <c r="R38" s="16"/>
      <c r="S38" s="16"/>
    </row>
    <row r="39" spans="13:24" x14ac:dyDescent="0.25">
      <c r="M39">
        <v>34</v>
      </c>
      <c r="N39" s="12">
        <v>63</v>
      </c>
      <c r="O39" s="12">
        <v>37</v>
      </c>
      <c r="P39" s="12">
        <v>26</v>
      </c>
      <c r="R39" s="16">
        <f>P$24+P$34+P$44+P$54</f>
        <v>203</v>
      </c>
      <c r="S39" s="16">
        <f xml:space="preserve"> P$34+P$44+P$54+P$64</f>
        <v>154</v>
      </c>
      <c r="T39">
        <v>1</v>
      </c>
      <c r="U39">
        <v>9</v>
      </c>
      <c r="V39">
        <f>R39*T39+S39*U39</f>
        <v>1589</v>
      </c>
      <c r="W39" s="19">
        <f>(V39/V$49)*100</f>
        <v>8.5485259307079851</v>
      </c>
      <c r="X39" s="20">
        <f>ABS(W39-10)</f>
        <v>1.4514740692920149</v>
      </c>
    </row>
    <row r="40" spans="13:24" x14ac:dyDescent="0.25">
      <c r="M40">
        <v>35</v>
      </c>
      <c r="N40" s="12">
        <v>70</v>
      </c>
      <c r="O40" s="12">
        <v>37</v>
      </c>
      <c r="P40" s="12">
        <v>33</v>
      </c>
      <c r="R40" s="16">
        <f>P$25+P$35+P$45+P$55</f>
        <v>234</v>
      </c>
      <c r="S40" s="16">
        <f xml:space="preserve"> P$35+P$45+P$55+P$65</f>
        <v>197</v>
      </c>
      <c r="T40">
        <v>2</v>
      </c>
      <c r="U40">
        <v>8</v>
      </c>
      <c r="V40">
        <f t="shared" ref="V40:V48" si="8">R40*T40+S40*U40</f>
        <v>2044</v>
      </c>
      <c r="W40" s="19">
        <f t="shared" ref="W40:W48" si="9">(V40/V$49)*100</f>
        <v>10.996341725844632</v>
      </c>
      <c r="X40" s="20">
        <f t="shared" ref="X40:X48" si="10">ABS(W40-10)</f>
        <v>0.99634172584463165</v>
      </c>
    </row>
    <row r="41" spans="13:24" x14ac:dyDescent="0.25">
      <c r="M41">
        <v>36</v>
      </c>
      <c r="N41" s="12">
        <v>55</v>
      </c>
      <c r="O41" s="12">
        <v>24</v>
      </c>
      <c r="P41" s="12">
        <v>31</v>
      </c>
      <c r="R41" s="16">
        <f>P$26+P$36+P$46+P$56</f>
        <v>163</v>
      </c>
      <c r="S41" s="16">
        <f xml:space="preserve"> P$36+P$46+P$56+P$66</f>
        <v>117</v>
      </c>
      <c r="T41">
        <v>3</v>
      </c>
      <c r="U41">
        <v>7</v>
      </c>
      <c r="V41">
        <f t="shared" si="8"/>
        <v>1308</v>
      </c>
      <c r="W41" s="19">
        <f t="shared" si="9"/>
        <v>7.0367979341510649</v>
      </c>
      <c r="X41" s="20">
        <f t="shared" si="10"/>
        <v>2.9632020658489351</v>
      </c>
    </row>
    <row r="42" spans="13:24" x14ac:dyDescent="0.25">
      <c r="M42">
        <v>37</v>
      </c>
      <c r="N42" s="12">
        <v>75</v>
      </c>
      <c r="O42" s="12">
        <v>40</v>
      </c>
      <c r="P42" s="12">
        <v>35</v>
      </c>
      <c r="R42" s="16">
        <f>P$17+P$27+P$37+P$47</f>
        <v>229</v>
      </c>
      <c r="S42" s="16">
        <f xml:space="preserve"> P$27+ P$37+P$47+P$57</f>
        <v>156</v>
      </c>
      <c r="T42">
        <v>4</v>
      </c>
      <c r="U42">
        <v>6</v>
      </c>
      <c r="V42">
        <f t="shared" si="8"/>
        <v>1852</v>
      </c>
      <c r="W42" s="19">
        <f t="shared" si="9"/>
        <v>9.9634172584463094</v>
      </c>
      <c r="X42" s="20">
        <f t="shared" si="10"/>
        <v>3.6582741553690568E-2</v>
      </c>
    </row>
    <row r="43" spans="13:24" x14ac:dyDescent="0.25">
      <c r="M43">
        <v>38</v>
      </c>
      <c r="N43" s="12">
        <v>68</v>
      </c>
      <c r="O43" s="12">
        <v>35</v>
      </c>
      <c r="P43" s="12">
        <v>33</v>
      </c>
      <c r="R43" s="16">
        <f>P$18+P$28+P$38+P$48</f>
        <v>231</v>
      </c>
      <c r="S43" s="16">
        <f xml:space="preserve"> P$28+P$38+P$48+P$58</f>
        <v>143</v>
      </c>
      <c r="T43">
        <v>5</v>
      </c>
      <c r="U43">
        <v>5</v>
      </c>
      <c r="V43">
        <f t="shared" si="8"/>
        <v>1870</v>
      </c>
      <c r="W43" s="19">
        <f t="shared" si="9"/>
        <v>10.060253927264903</v>
      </c>
      <c r="X43" s="20">
        <f t="shared" si="10"/>
        <v>6.0253927264902529E-2</v>
      </c>
    </row>
    <row r="44" spans="13:24" x14ac:dyDescent="0.25">
      <c r="M44">
        <v>39</v>
      </c>
      <c r="N44" s="12">
        <v>61</v>
      </c>
      <c r="O44" s="12">
        <v>29</v>
      </c>
      <c r="P44" s="12">
        <v>32</v>
      </c>
      <c r="R44" s="16">
        <f>P$19+P$29+P$39+P$49</f>
        <v>233</v>
      </c>
      <c r="S44" s="16">
        <f xml:space="preserve"> P$29+P$39+P$49+P$59</f>
        <v>163</v>
      </c>
      <c r="T44">
        <v>6</v>
      </c>
      <c r="U44">
        <v>4</v>
      </c>
      <c r="V44">
        <f t="shared" si="8"/>
        <v>2050</v>
      </c>
      <c r="W44" s="19">
        <f t="shared" si="9"/>
        <v>11.028620615450828</v>
      </c>
      <c r="X44" s="20">
        <f t="shared" si="10"/>
        <v>1.0286206154508282</v>
      </c>
    </row>
    <row r="45" spans="13:24" x14ac:dyDescent="0.25">
      <c r="M45">
        <v>40</v>
      </c>
      <c r="N45" s="12">
        <v>93</v>
      </c>
      <c r="O45" s="12">
        <v>36</v>
      </c>
      <c r="P45" s="12">
        <v>57</v>
      </c>
      <c r="R45" s="16">
        <f>P$20+P$30+P$40+P$50</f>
        <v>206</v>
      </c>
      <c r="S45" s="16">
        <f xml:space="preserve"> P$30+P$40+P$50+P$60</f>
        <v>157</v>
      </c>
      <c r="T45">
        <v>7</v>
      </c>
      <c r="U45">
        <v>3</v>
      </c>
      <c r="V45">
        <f t="shared" si="8"/>
        <v>1913</v>
      </c>
      <c r="W45" s="19">
        <f t="shared" si="9"/>
        <v>10.291585969442652</v>
      </c>
      <c r="X45" s="20">
        <f t="shared" si="10"/>
        <v>0.29158596944265192</v>
      </c>
    </row>
    <row r="46" spans="13:24" x14ac:dyDescent="0.25">
      <c r="M46">
        <v>41</v>
      </c>
      <c r="N46" s="12">
        <v>53</v>
      </c>
      <c r="O46" s="12">
        <v>21</v>
      </c>
      <c r="P46" s="12">
        <v>32</v>
      </c>
      <c r="R46" s="16">
        <f>P$21+P$31+P$41+P$51</f>
        <v>197</v>
      </c>
      <c r="S46" s="16">
        <f xml:space="preserve"> P$31+P$41+P$51+P$61</f>
        <v>150</v>
      </c>
      <c r="T46">
        <v>8</v>
      </c>
      <c r="U46">
        <v>2</v>
      </c>
      <c r="V46">
        <f t="shared" si="8"/>
        <v>1876</v>
      </c>
      <c r="W46" s="19">
        <f t="shared" si="9"/>
        <v>10.092532816871099</v>
      </c>
      <c r="X46" s="20">
        <f t="shared" si="10"/>
        <v>9.2532816871099044E-2</v>
      </c>
    </row>
    <row r="47" spans="13:24" x14ac:dyDescent="0.25">
      <c r="M47">
        <v>42</v>
      </c>
      <c r="N47" s="12">
        <v>63</v>
      </c>
      <c r="O47" s="12">
        <v>32</v>
      </c>
      <c r="P47" s="12">
        <v>31</v>
      </c>
      <c r="R47" s="16">
        <f>P$22+P$32+P$42+P$52</f>
        <v>219</v>
      </c>
      <c r="S47" s="16">
        <f xml:space="preserve"> P$32+P$42+P$52+P$62</f>
        <v>165</v>
      </c>
      <c r="T47">
        <v>9</v>
      </c>
      <c r="U47">
        <v>1</v>
      </c>
      <c r="V47">
        <f t="shared" si="8"/>
        <v>2136</v>
      </c>
      <c r="W47" s="19">
        <f t="shared" si="9"/>
        <v>11.491284699806327</v>
      </c>
      <c r="X47" s="20">
        <f t="shared" si="10"/>
        <v>1.4912846998063269</v>
      </c>
    </row>
    <row r="48" spans="13:24" x14ac:dyDescent="0.25">
      <c r="M48">
        <v>43</v>
      </c>
      <c r="N48" s="12">
        <v>49</v>
      </c>
      <c r="O48" s="12">
        <v>28</v>
      </c>
      <c r="P48" s="12">
        <v>21</v>
      </c>
      <c r="R48" s="16">
        <f>P$23+P$33+P$43+P$53</f>
        <v>195</v>
      </c>
      <c r="S48" s="16">
        <f xml:space="preserve"> P$33+P$43+P$53+P$63</f>
        <v>148</v>
      </c>
      <c r="T48">
        <v>10</v>
      </c>
      <c r="U48">
        <v>0</v>
      </c>
      <c r="V48">
        <f t="shared" si="8"/>
        <v>1950</v>
      </c>
      <c r="W48" s="19">
        <f t="shared" si="9"/>
        <v>10.490639122014203</v>
      </c>
      <c r="X48" s="20">
        <f t="shared" si="10"/>
        <v>0.49063912201420301</v>
      </c>
    </row>
    <row r="49" spans="13:24" x14ac:dyDescent="0.25">
      <c r="M49">
        <v>44</v>
      </c>
      <c r="N49" s="12">
        <v>50</v>
      </c>
      <c r="O49" s="12">
        <v>25</v>
      </c>
      <c r="P49" s="12">
        <v>25</v>
      </c>
      <c r="R49" s="16"/>
      <c r="S49" s="16"/>
      <c r="V49">
        <f>SUM(V39:V48)</f>
        <v>18588</v>
      </c>
      <c r="W49">
        <f>SUM(W39:W48)</f>
        <v>100</v>
      </c>
      <c r="X49" s="20">
        <f>SUM(X39:X48)</f>
        <v>8.9025177533892847</v>
      </c>
    </row>
    <row r="50" spans="13:24" x14ac:dyDescent="0.25">
      <c r="M50">
        <v>45</v>
      </c>
      <c r="N50" s="12">
        <v>68</v>
      </c>
      <c r="O50" s="12">
        <v>28</v>
      </c>
      <c r="P50" s="12">
        <v>40</v>
      </c>
      <c r="R50" s="16"/>
      <c r="S50" s="16"/>
      <c r="X50" s="20">
        <f>X$49/2</f>
        <v>4.4512588766946424</v>
      </c>
    </row>
    <row r="51" spans="13:24" x14ac:dyDescent="0.25">
      <c r="M51">
        <v>46</v>
      </c>
      <c r="N51" s="12">
        <v>65</v>
      </c>
      <c r="O51" s="12">
        <v>37</v>
      </c>
      <c r="P51" s="12">
        <v>28</v>
      </c>
      <c r="R51" s="16"/>
      <c r="S51" s="16"/>
    </row>
    <row r="52" spans="13:24" x14ac:dyDescent="0.25">
      <c r="M52">
        <v>47</v>
      </c>
      <c r="N52" s="12">
        <v>57</v>
      </c>
      <c r="O52" s="12">
        <v>26</v>
      </c>
      <c r="P52" s="12">
        <v>31</v>
      </c>
      <c r="R52" s="16"/>
      <c r="S52" s="16"/>
    </row>
    <row r="53" spans="13:24" x14ac:dyDescent="0.25">
      <c r="M53">
        <v>48</v>
      </c>
      <c r="N53" s="12">
        <v>65</v>
      </c>
      <c r="O53" s="12">
        <v>33</v>
      </c>
      <c r="P53" s="12">
        <v>32</v>
      </c>
      <c r="R53" s="16"/>
      <c r="S53" s="16"/>
    </row>
    <row r="54" spans="13:24" x14ac:dyDescent="0.25">
      <c r="M54">
        <v>49</v>
      </c>
      <c r="N54" s="12">
        <v>57</v>
      </c>
      <c r="O54" s="12">
        <v>30</v>
      </c>
      <c r="P54" s="12">
        <v>27</v>
      </c>
      <c r="R54" s="16"/>
      <c r="S54" s="16"/>
    </row>
    <row r="55" spans="13:24" x14ac:dyDescent="0.25">
      <c r="M55">
        <v>50</v>
      </c>
      <c r="N55" s="12">
        <v>70</v>
      </c>
      <c r="O55" s="12">
        <v>31</v>
      </c>
      <c r="P55" s="12">
        <v>39</v>
      </c>
      <c r="R55" s="16"/>
      <c r="S55" s="16"/>
    </row>
    <row r="56" spans="13:24" x14ac:dyDescent="0.25">
      <c r="M56">
        <v>51</v>
      </c>
      <c r="N56" s="12">
        <v>34</v>
      </c>
      <c r="O56" s="12">
        <v>19</v>
      </c>
      <c r="P56" s="12">
        <v>15</v>
      </c>
      <c r="R56" s="16"/>
      <c r="S56" s="16"/>
    </row>
    <row r="57" spans="13:24" x14ac:dyDescent="0.25">
      <c r="M57">
        <v>52</v>
      </c>
      <c r="N57" s="12">
        <v>39</v>
      </c>
      <c r="O57" s="12">
        <v>26</v>
      </c>
      <c r="P57" s="12">
        <v>13</v>
      </c>
      <c r="R57" s="16"/>
      <c r="S57" s="16"/>
    </row>
    <row r="58" spans="13:24" x14ac:dyDescent="0.25">
      <c r="M58">
        <v>53</v>
      </c>
      <c r="N58" s="12">
        <v>31</v>
      </c>
      <c r="O58" s="12">
        <v>15</v>
      </c>
      <c r="P58" s="12">
        <v>16</v>
      </c>
      <c r="R58" s="16"/>
      <c r="S58" s="16"/>
    </row>
    <row r="59" spans="13:24" x14ac:dyDescent="0.25">
      <c r="M59">
        <v>54</v>
      </c>
      <c r="N59" s="12">
        <v>41</v>
      </c>
      <c r="O59" s="12">
        <v>22</v>
      </c>
      <c r="P59" s="12">
        <v>19</v>
      </c>
      <c r="R59" s="16"/>
      <c r="S59" s="16"/>
    </row>
    <row r="60" spans="13:24" x14ac:dyDescent="0.25">
      <c r="M60">
        <v>55</v>
      </c>
      <c r="N60" s="12">
        <v>43</v>
      </c>
      <c r="O60" s="12">
        <v>21</v>
      </c>
      <c r="P60" s="12">
        <v>22</v>
      </c>
      <c r="R60" s="16"/>
      <c r="S60" s="16"/>
    </row>
    <row r="61" spans="13:24" x14ac:dyDescent="0.25">
      <c r="M61">
        <v>56</v>
      </c>
      <c r="N61" s="12">
        <v>51</v>
      </c>
      <c r="O61" s="12">
        <v>26</v>
      </c>
      <c r="P61" s="12">
        <v>25</v>
      </c>
      <c r="R61" s="16"/>
      <c r="S61" s="16"/>
    </row>
    <row r="62" spans="13:24" x14ac:dyDescent="0.25">
      <c r="M62">
        <v>57</v>
      </c>
      <c r="N62" s="12">
        <v>48</v>
      </c>
      <c r="O62" s="12">
        <v>24</v>
      </c>
      <c r="P62" s="12">
        <v>24</v>
      </c>
      <c r="R62" s="16"/>
      <c r="S62" s="16"/>
    </row>
    <row r="63" spans="13:24" x14ac:dyDescent="0.25">
      <c r="M63">
        <v>58</v>
      </c>
      <c r="N63" s="12">
        <v>60</v>
      </c>
      <c r="O63" s="12">
        <v>30</v>
      </c>
      <c r="P63" s="12">
        <v>30</v>
      </c>
      <c r="R63" s="16"/>
      <c r="S63" s="16"/>
    </row>
    <row r="64" spans="13:24" x14ac:dyDescent="0.25">
      <c r="M64">
        <v>59</v>
      </c>
      <c r="N64" s="12">
        <v>46</v>
      </c>
      <c r="O64" s="12">
        <v>22</v>
      </c>
      <c r="P64" s="12">
        <v>24</v>
      </c>
      <c r="R64" s="16"/>
      <c r="S64" s="16"/>
    </row>
    <row r="65" spans="13:19" x14ac:dyDescent="0.25">
      <c r="M65">
        <v>60</v>
      </c>
      <c r="N65" s="12">
        <v>76</v>
      </c>
      <c r="O65" s="12">
        <v>37</v>
      </c>
      <c r="P65" s="12">
        <v>39</v>
      </c>
      <c r="R65" s="16"/>
      <c r="S65" s="16"/>
    </row>
    <row r="66" spans="13:19" x14ac:dyDescent="0.25">
      <c r="M66">
        <v>61</v>
      </c>
      <c r="N66" s="12">
        <v>41</v>
      </c>
      <c r="O66" s="12">
        <v>21</v>
      </c>
      <c r="P66" s="12">
        <v>20</v>
      </c>
      <c r="R66" s="16"/>
      <c r="S66" s="16"/>
    </row>
    <row r="67" spans="13:19" x14ac:dyDescent="0.25">
      <c r="M67">
        <v>62</v>
      </c>
      <c r="N67" s="12">
        <v>43</v>
      </c>
      <c r="O67" s="12">
        <v>26</v>
      </c>
      <c r="P67" s="12">
        <v>17</v>
      </c>
      <c r="R67" s="16"/>
      <c r="S67" s="16"/>
    </row>
    <row r="68" spans="13:19" x14ac:dyDescent="0.25">
      <c r="M68">
        <v>63</v>
      </c>
      <c r="N68" s="12">
        <v>35</v>
      </c>
      <c r="O68" s="12">
        <v>17</v>
      </c>
      <c r="P68" s="12">
        <v>18</v>
      </c>
      <c r="R68" s="16"/>
      <c r="S68" s="16"/>
    </row>
    <row r="69" spans="13:19" x14ac:dyDescent="0.25">
      <c r="M69">
        <v>64</v>
      </c>
      <c r="N69" s="12">
        <v>25</v>
      </c>
      <c r="O69" s="12">
        <v>15</v>
      </c>
      <c r="P69" s="12">
        <v>10</v>
      </c>
      <c r="R69" s="16"/>
      <c r="S69" s="16"/>
    </row>
    <row r="70" spans="13:19" x14ac:dyDescent="0.25">
      <c r="M70">
        <v>65</v>
      </c>
      <c r="N70" s="12">
        <v>47</v>
      </c>
      <c r="O70" s="12">
        <v>21</v>
      </c>
      <c r="P70" s="12">
        <v>26</v>
      </c>
      <c r="R70" s="16"/>
      <c r="S70" s="16"/>
    </row>
    <row r="71" spans="13:19" x14ac:dyDescent="0.25">
      <c r="M71">
        <v>66</v>
      </c>
      <c r="N71" s="12">
        <v>27</v>
      </c>
      <c r="O71" s="12">
        <v>17</v>
      </c>
      <c r="P71" s="12">
        <v>10</v>
      </c>
      <c r="R71" s="16"/>
      <c r="S71" s="16"/>
    </row>
    <row r="72" spans="13:19" x14ac:dyDescent="0.25">
      <c r="M72">
        <v>67</v>
      </c>
      <c r="N72" s="12">
        <v>22</v>
      </c>
      <c r="O72" s="12">
        <v>9</v>
      </c>
      <c r="P72" s="12">
        <v>13</v>
      </c>
      <c r="R72" s="16"/>
      <c r="S72" s="16"/>
    </row>
    <row r="73" spans="13:19" x14ac:dyDescent="0.25">
      <c r="M73">
        <v>68</v>
      </c>
      <c r="N73" s="12">
        <v>34</v>
      </c>
      <c r="O73" s="12">
        <v>18</v>
      </c>
      <c r="P73" s="12">
        <v>16</v>
      </c>
      <c r="R73" s="16"/>
      <c r="S73" s="16"/>
    </row>
    <row r="74" spans="13:19" x14ac:dyDescent="0.25">
      <c r="M74" s="18">
        <v>69</v>
      </c>
      <c r="N74" s="12">
        <v>22</v>
      </c>
      <c r="O74" s="12">
        <v>15</v>
      </c>
      <c r="P74" s="12">
        <v>7</v>
      </c>
      <c r="R74" s="16"/>
      <c r="S74" s="16"/>
    </row>
    <row r="75" spans="13:19" x14ac:dyDescent="0.25">
      <c r="M75">
        <v>70</v>
      </c>
      <c r="N75" s="12">
        <v>46</v>
      </c>
      <c r="O75" s="12">
        <v>24</v>
      </c>
      <c r="P75" s="12">
        <v>22</v>
      </c>
      <c r="R75" s="16"/>
      <c r="S75" s="16"/>
    </row>
    <row r="76" spans="13:19" x14ac:dyDescent="0.25">
      <c r="M76">
        <v>71</v>
      </c>
      <c r="N76" s="12">
        <v>15</v>
      </c>
      <c r="O76" s="12">
        <v>10</v>
      </c>
      <c r="P76" s="12">
        <v>5</v>
      </c>
      <c r="R76" s="16"/>
      <c r="S76" s="16"/>
    </row>
    <row r="77" spans="13:19" x14ac:dyDescent="0.25">
      <c r="M77">
        <v>72</v>
      </c>
      <c r="N77" s="12">
        <v>13</v>
      </c>
      <c r="O77" s="12">
        <v>5</v>
      </c>
      <c r="P77" s="12">
        <v>8</v>
      </c>
      <c r="R77" s="16"/>
      <c r="S77" s="16"/>
    </row>
    <row r="78" spans="13:19" x14ac:dyDescent="0.25">
      <c r="M78">
        <v>73</v>
      </c>
      <c r="N78" s="12">
        <v>11</v>
      </c>
      <c r="O78" s="12">
        <v>6</v>
      </c>
      <c r="P78" s="12">
        <v>5</v>
      </c>
      <c r="R78" s="16"/>
      <c r="S78" s="16"/>
    </row>
    <row r="79" spans="13:19" x14ac:dyDescent="0.25">
      <c r="M79">
        <v>74</v>
      </c>
      <c r="N79" s="12">
        <v>8</v>
      </c>
      <c r="O79" s="12">
        <v>1</v>
      </c>
      <c r="P79" s="12">
        <v>7</v>
      </c>
      <c r="R79" s="16"/>
      <c r="S79" s="16"/>
    </row>
    <row r="80" spans="13:19" x14ac:dyDescent="0.25">
      <c r="M80">
        <v>75</v>
      </c>
      <c r="N80" s="12">
        <v>19</v>
      </c>
      <c r="O80" s="12">
        <v>11</v>
      </c>
      <c r="P80" s="12">
        <v>8</v>
      </c>
      <c r="R80" s="16"/>
      <c r="S80" s="16"/>
    </row>
    <row r="81" spans="13:19" x14ac:dyDescent="0.25">
      <c r="M81">
        <v>76</v>
      </c>
      <c r="N81" s="12">
        <v>15</v>
      </c>
      <c r="O81" s="12">
        <v>7</v>
      </c>
      <c r="P81" s="12">
        <v>8</v>
      </c>
      <c r="R81" s="16"/>
      <c r="S81" s="16"/>
    </row>
    <row r="82" spans="13:19" x14ac:dyDescent="0.25">
      <c r="M82">
        <v>77</v>
      </c>
      <c r="N82" s="12">
        <v>16</v>
      </c>
      <c r="O82" s="12">
        <v>12</v>
      </c>
      <c r="P82" s="12">
        <v>4</v>
      </c>
      <c r="R82" s="16"/>
      <c r="S82" s="16"/>
    </row>
    <row r="83" spans="13:19" x14ac:dyDescent="0.25">
      <c r="M83">
        <v>78</v>
      </c>
      <c r="N83" s="12">
        <v>14</v>
      </c>
      <c r="O83" s="12">
        <v>10</v>
      </c>
      <c r="P83" s="12">
        <v>4</v>
      </c>
      <c r="R83" s="16"/>
      <c r="S83" s="16"/>
    </row>
    <row r="84" spans="13:19" x14ac:dyDescent="0.25">
      <c r="M84">
        <v>79</v>
      </c>
      <c r="N84" s="12">
        <v>24</v>
      </c>
      <c r="O84" s="12">
        <v>17</v>
      </c>
      <c r="P84" s="12">
        <v>7</v>
      </c>
      <c r="R84" s="16"/>
      <c r="S84" s="16"/>
    </row>
    <row r="85" spans="13:19" x14ac:dyDescent="0.25">
      <c r="M85">
        <v>80</v>
      </c>
      <c r="N85" s="12">
        <v>25</v>
      </c>
      <c r="O85" s="12">
        <v>7</v>
      </c>
      <c r="P85" s="12">
        <v>18</v>
      </c>
      <c r="R85" s="16"/>
      <c r="S85" s="16"/>
    </row>
    <row r="86" spans="13:19" x14ac:dyDescent="0.25">
      <c r="M86">
        <v>81</v>
      </c>
      <c r="N86" s="12">
        <v>9</v>
      </c>
      <c r="O86" s="12">
        <v>5</v>
      </c>
      <c r="P86" s="12">
        <v>4</v>
      </c>
      <c r="R86" s="16"/>
      <c r="S86" s="16"/>
    </row>
    <row r="87" spans="13:19" x14ac:dyDescent="0.25">
      <c r="M87">
        <v>82</v>
      </c>
      <c r="N87" s="12">
        <v>9</v>
      </c>
      <c r="O87" s="12">
        <v>4</v>
      </c>
      <c r="P87" s="12">
        <v>5</v>
      </c>
      <c r="R87" s="16"/>
      <c r="S87" s="16"/>
    </row>
    <row r="88" spans="13:19" x14ac:dyDescent="0.25">
      <c r="M88">
        <v>83</v>
      </c>
      <c r="N88" s="12">
        <v>6</v>
      </c>
      <c r="O88" s="12">
        <v>1</v>
      </c>
      <c r="P88" s="12">
        <v>5</v>
      </c>
      <c r="R88" s="16"/>
      <c r="S88" s="16"/>
    </row>
    <row r="89" spans="13:19" x14ac:dyDescent="0.25">
      <c r="M89">
        <v>84</v>
      </c>
      <c r="N89" s="12">
        <v>4</v>
      </c>
      <c r="O89" s="12">
        <v>2</v>
      </c>
      <c r="P89" s="12">
        <v>2</v>
      </c>
      <c r="R89" s="16"/>
      <c r="S89" s="16"/>
    </row>
    <row r="90" spans="13:19" x14ac:dyDescent="0.25">
      <c r="M90">
        <v>85</v>
      </c>
      <c r="N90" s="12">
        <v>7</v>
      </c>
      <c r="O90" s="12">
        <v>4</v>
      </c>
      <c r="P90" s="12">
        <v>3</v>
      </c>
      <c r="R90" s="16"/>
      <c r="S90" s="16"/>
    </row>
    <row r="91" spans="13:19" x14ac:dyDescent="0.25">
      <c r="M91">
        <v>86</v>
      </c>
      <c r="N91" s="12">
        <v>5</v>
      </c>
      <c r="O91" s="12">
        <v>2</v>
      </c>
      <c r="P91" s="12">
        <v>3</v>
      </c>
      <c r="R91" s="16"/>
      <c r="S91" s="16"/>
    </row>
    <row r="92" spans="13:19" x14ac:dyDescent="0.25">
      <c r="M92">
        <v>87</v>
      </c>
      <c r="N92" s="12">
        <v>10</v>
      </c>
      <c r="O92" s="12">
        <v>8</v>
      </c>
      <c r="P92" s="12">
        <v>2</v>
      </c>
      <c r="R92" s="16"/>
      <c r="S92" s="16"/>
    </row>
    <row r="93" spans="13:19" x14ac:dyDescent="0.25">
      <c r="M93">
        <v>88</v>
      </c>
      <c r="N93" s="12">
        <v>0</v>
      </c>
      <c r="O93" s="12">
        <v>0</v>
      </c>
      <c r="P93" s="12">
        <v>0</v>
      </c>
      <c r="R93" s="16"/>
      <c r="S93" s="16"/>
    </row>
    <row r="94" spans="13:19" x14ac:dyDescent="0.25">
      <c r="M94">
        <v>89</v>
      </c>
      <c r="N94" s="12">
        <v>2</v>
      </c>
      <c r="O94" s="12">
        <v>1</v>
      </c>
      <c r="P94" s="12">
        <v>1</v>
      </c>
      <c r="R94" s="16"/>
      <c r="S94" s="16"/>
    </row>
    <row r="95" spans="13:19" x14ac:dyDescent="0.25">
      <c r="M95">
        <v>90</v>
      </c>
      <c r="N95" s="12">
        <v>5</v>
      </c>
      <c r="O95" s="12">
        <v>3</v>
      </c>
      <c r="P95" s="12">
        <v>2</v>
      </c>
      <c r="R95" s="16"/>
      <c r="S95" s="16"/>
    </row>
    <row r="96" spans="13:19" x14ac:dyDescent="0.25">
      <c r="M96">
        <v>91</v>
      </c>
      <c r="N96" s="12">
        <v>1</v>
      </c>
      <c r="O96" s="12">
        <v>0</v>
      </c>
      <c r="P96" s="12">
        <v>1</v>
      </c>
      <c r="R96" s="16"/>
      <c r="S96" s="16"/>
    </row>
    <row r="97" spans="13:19" x14ac:dyDescent="0.25">
      <c r="M97">
        <v>92</v>
      </c>
      <c r="N97" s="12">
        <v>3</v>
      </c>
      <c r="O97" s="12">
        <v>0</v>
      </c>
      <c r="P97" s="12">
        <v>3</v>
      </c>
      <c r="R97" s="16"/>
      <c r="S97" s="16"/>
    </row>
    <row r="98" spans="13:19" x14ac:dyDescent="0.25">
      <c r="M98">
        <v>93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94</v>
      </c>
      <c r="N99" s="12">
        <v>5</v>
      </c>
      <c r="O99" s="12">
        <v>2</v>
      </c>
      <c r="P99" s="12">
        <v>3</v>
      </c>
      <c r="R99" s="16"/>
      <c r="S99" s="16"/>
    </row>
    <row r="100" spans="13:19" x14ac:dyDescent="0.25">
      <c r="M100">
        <v>95</v>
      </c>
      <c r="N100" s="12">
        <v>1</v>
      </c>
      <c r="O100" s="12">
        <v>0</v>
      </c>
      <c r="P100" s="12">
        <v>1</v>
      </c>
      <c r="R100" s="16"/>
      <c r="S100" s="16"/>
    </row>
    <row r="101" spans="13:19" x14ac:dyDescent="0.25">
      <c r="M101">
        <v>96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>
        <v>97</v>
      </c>
      <c r="N102" s="12">
        <v>2</v>
      </c>
      <c r="O102" s="12">
        <v>1</v>
      </c>
      <c r="P102" s="12">
        <v>1</v>
      </c>
      <c r="R102" s="16"/>
      <c r="S102" s="16"/>
    </row>
    <row r="103" spans="13:19" x14ac:dyDescent="0.25">
      <c r="M103" t="s">
        <v>165</v>
      </c>
      <c r="N103">
        <v>17</v>
      </c>
      <c r="O103">
        <v>10</v>
      </c>
      <c r="P103">
        <v>7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selection sqref="A1:IV65536"/>
    </sheetView>
  </sheetViews>
  <sheetFormatPr defaultRowHeight="13.2" x14ac:dyDescent="0.25"/>
  <sheetData>
    <row r="1" spans="1:24" x14ac:dyDescent="0.25">
      <c r="A1" t="s">
        <v>297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6.739306244672246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313</v>
      </c>
      <c r="I2" s="1"/>
      <c r="J2" s="1"/>
      <c r="K2" s="1"/>
      <c r="M2" t="s">
        <v>70</v>
      </c>
      <c r="N2" s="12" t="s">
        <v>1</v>
      </c>
      <c r="O2" s="12" t="s">
        <v>259</v>
      </c>
      <c r="P2" s="12" t="s">
        <v>260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259</v>
      </c>
      <c r="D3" t="s">
        <v>260</v>
      </c>
      <c r="E3" t="s">
        <v>1</v>
      </c>
      <c r="F3" t="s">
        <v>259</v>
      </c>
      <c r="G3" t="s">
        <v>260</v>
      </c>
      <c r="I3" s="1"/>
      <c r="J3" s="1"/>
      <c r="K3" s="1"/>
      <c r="M3" t="s">
        <v>36</v>
      </c>
      <c r="N3" s="12">
        <v>10044</v>
      </c>
      <c r="O3" s="12">
        <v>5181</v>
      </c>
      <c r="P3" s="12">
        <v>4863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10044</v>
      </c>
      <c r="C4">
        <v>5181</v>
      </c>
      <c r="D4">
        <v>4863</v>
      </c>
      <c r="E4">
        <v>6024</v>
      </c>
      <c r="F4">
        <v>3264</v>
      </c>
      <c r="G4">
        <v>2760</v>
      </c>
      <c r="I4" s="1"/>
      <c r="J4" s="1"/>
      <c r="K4" s="1"/>
      <c r="M4" s="18" t="s">
        <v>164</v>
      </c>
      <c r="N4" s="12">
        <v>294</v>
      </c>
      <c r="O4" s="12">
        <v>162</v>
      </c>
      <c r="P4" s="12">
        <v>132</v>
      </c>
      <c r="R4" s="16"/>
      <c r="S4" s="16"/>
    </row>
    <row r="5" spans="1:24" x14ac:dyDescent="0.25">
      <c r="A5" t="s">
        <v>98</v>
      </c>
      <c r="B5">
        <v>1528</v>
      </c>
      <c r="C5">
        <v>815</v>
      </c>
      <c r="D5">
        <v>713</v>
      </c>
      <c r="E5">
        <v>1528</v>
      </c>
      <c r="F5">
        <v>815</v>
      </c>
      <c r="G5">
        <v>713</v>
      </c>
      <c r="I5" s="1"/>
      <c r="J5" s="1"/>
      <c r="K5" s="1"/>
      <c r="M5">
        <v>1</v>
      </c>
      <c r="N5" s="12">
        <v>294</v>
      </c>
      <c r="O5" s="12">
        <v>139</v>
      </c>
      <c r="P5" s="12">
        <v>155</v>
      </c>
      <c r="R5" s="16">
        <f>N$24+N$34+N$44+N$54</f>
        <v>504</v>
      </c>
      <c r="S5" s="16">
        <f xml:space="preserve"> N$34+N$44+N$54+N$64</f>
        <v>387</v>
      </c>
      <c r="T5">
        <v>1</v>
      </c>
      <c r="U5">
        <v>9</v>
      </c>
      <c r="V5">
        <f>R5*T5+S5*U5</f>
        <v>3987</v>
      </c>
      <c r="W5" s="19">
        <f>(V5/V$15)*100</f>
        <v>8.7145636160958233</v>
      </c>
      <c r="X5" s="20">
        <f>ABS(W5-10)</f>
        <v>1.2854363839041767</v>
      </c>
    </row>
    <row r="6" spans="1:24" x14ac:dyDescent="0.25">
      <c r="A6" t="s">
        <v>6</v>
      </c>
      <c r="B6">
        <v>1485</v>
      </c>
      <c r="C6">
        <v>796</v>
      </c>
      <c r="D6">
        <v>689</v>
      </c>
      <c r="E6">
        <v>1485</v>
      </c>
      <c r="F6">
        <v>796</v>
      </c>
      <c r="G6">
        <v>689</v>
      </c>
      <c r="I6" s="1"/>
      <c r="J6" s="1"/>
      <c r="K6" s="1"/>
      <c r="M6">
        <v>2</v>
      </c>
      <c r="N6" s="12">
        <v>305</v>
      </c>
      <c r="O6" s="12">
        <v>172</v>
      </c>
      <c r="P6" s="12">
        <v>133</v>
      </c>
      <c r="R6" s="16">
        <f>N$25+N$35+N$45+N$55</f>
        <v>431</v>
      </c>
      <c r="S6" s="16">
        <f xml:space="preserve"> N$35+N$45+N$55+N$65</f>
        <v>315</v>
      </c>
      <c r="T6">
        <v>2</v>
      </c>
      <c r="U6">
        <v>8</v>
      </c>
      <c r="V6">
        <f t="shared" ref="V6:V14" si="0">R6*T6+S6*U6</f>
        <v>3382</v>
      </c>
      <c r="W6" s="19">
        <f t="shared" ref="W6:W14" si="1">(V6/V$15)*100</f>
        <v>7.3921881488929202</v>
      </c>
      <c r="X6" s="20">
        <f t="shared" ref="X6:X14" si="2">ABS(W6-10)</f>
        <v>2.6078118511070798</v>
      </c>
    </row>
    <row r="7" spans="1:24" x14ac:dyDescent="0.25">
      <c r="A7" t="s">
        <v>7</v>
      </c>
      <c r="B7">
        <v>1214</v>
      </c>
      <c r="C7">
        <v>634</v>
      </c>
      <c r="D7">
        <v>580</v>
      </c>
      <c r="E7">
        <v>1214</v>
      </c>
      <c r="F7">
        <v>634</v>
      </c>
      <c r="G7">
        <v>580</v>
      </c>
      <c r="H7" s="2"/>
      <c r="I7" s="1"/>
      <c r="J7" s="1"/>
      <c r="K7" s="1"/>
      <c r="M7">
        <v>3</v>
      </c>
      <c r="N7" s="12">
        <v>321</v>
      </c>
      <c r="O7" s="12">
        <v>178</v>
      </c>
      <c r="P7" s="12">
        <v>143</v>
      </c>
      <c r="R7" s="16">
        <f>N$26+N$36+N$46+N$56</f>
        <v>405</v>
      </c>
      <c r="S7" s="16">
        <f xml:space="preserve"> N$36+N$46+N$56+N$66</f>
        <v>294</v>
      </c>
      <c r="T7">
        <v>3</v>
      </c>
      <c r="U7">
        <v>7</v>
      </c>
      <c r="V7">
        <f t="shared" si="0"/>
        <v>3273</v>
      </c>
      <c r="W7" s="19">
        <f t="shared" si="1"/>
        <v>7.1539419903390096</v>
      </c>
      <c r="X7" s="20">
        <f t="shared" si="2"/>
        <v>2.8460580096609904</v>
      </c>
    </row>
    <row r="8" spans="1:24" x14ac:dyDescent="0.25">
      <c r="A8" s="3" t="s">
        <v>8</v>
      </c>
      <c r="B8" s="3">
        <v>919</v>
      </c>
      <c r="C8" s="3">
        <v>455</v>
      </c>
      <c r="D8" s="3">
        <v>464</v>
      </c>
      <c r="E8" s="4">
        <v>831</v>
      </c>
      <c r="F8" s="4">
        <v>443</v>
      </c>
      <c r="G8" s="4">
        <v>388</v>
      </c>
      <c r="H8" s="5"/>
      <c r="I8" s="6">
        <f t="shared" ref="I8:K15" si="3">E8/B8*100</f>
        <v>90.424374319912943</v>
      </c>
      <c r="J8" s="6">
        <f t="shared" si="3"/>
        <v>97.362637362637358</v>
      </c>
      <c r="K8" s="6">
        <f t="shared" si="3"/>
        <v>83.620689655172413</v>
      </c>
      <c r="M8">
        <v>4</v>
      </c>
      <c r="N8" s="12">
        <v>314</v>
      </c>
      <c r="O8" s="12">
        <v>164</v>
      </c>
      <c r="P8" s="12">
        <v>150</v>
      </c>
      <c r="R8" s="16">
        <f>N$17+N$27+N$37+N$47</f>
        <v>597</v>
      </c>
      <c r="S8" s="16">
        <f xml:space="preserve"> N$27+ N$37+N$47+N$57</f>
        <v>414</v>
      </c>
      <c r="T8">
        <v>4</v>
      </c>
      <c r="U8">
        <v>6</v>
      </c>
      <c r="V8">
        <f t="shared" si="0"/>
        <v>4872</v>
      </c>
      <c r="W8" s="19">
        <f t="shared" si="1"/>
        <v>10.648947563987672</v>
      </c>
      <c r="X8" s="20">
        <f t="shared" si="2"/>
        <v>0.64894756398767228</v>
      </c>
    </row>
    <row r="9" spans="1:24" x14ac:dyDescent="0.25">
      <c r="A9" s="3" t="s">
        <v>10</v>
      </c>
      <c r="B9" s="3">
        <v>816</v>
      </c>
      <c r="C9" s="3">
        <v>383</v>
      </c>
      <c r="D9" s="3">
        <v>433</v>
      </c>
      <c r="E9" s="4">
        <v>432</v>
      </c>
      <c r="F9" s="4">
        <v>258</v>
      </c>
      <c r="G9" s="4">
        <v>174</v>
      </c>
      <c r="H9" s="5"/>
      <c r="I9" s="6">
        <f t="shared" si="3"/>
        <v>52.941176470588239</v>
      </c>
      <c r="J9" s="6">
        <f t="shared" si="3"/>
        <v>67.362924281984334</v>
      </c>
      <c r="K9" s="6">
        <f t="shared" si="3"/>
        <v>40.184757505773675</v>
      </c>
      <c r="M9">
        <v>5</v>
      </c>
      <c r="N9" s="12">
        <v>344</v>
      </c>
      <c r="O9" s="12">
        <v>191</v>
      </c>
      <c r="P9" s="12">
        <v>153</v>
      </c>
      <c r="R9" s="16">
        <f>N$18+N$28+N$38+N$48</f>
        <v>611</v>
      </c>
      <c r="S9" s="16">
        <f xml:space="preserve"> N$28+N$38+N$48+N$58</f>
        <v>426</v>
      </c>
      <c r="T9">
        <v>5</v>
      </c>
      <c r="U9">
        <v>5</v>
      </c>
      <c r="V9">
        <f t="shared" si="0"/>
        <v>5185</v>
      </c>
      <c r="W9" s="19">
        <f t="shared" si="1"/>
        <v>11.333085615614959</v>
      </c>
      <c r="X9" s="20">
        <f t="shared" si="2"/>
        <v>1.3330856156149586</v>
      </c>
    </row>
    <row r="10" spans="1:24" x14ac:dyDescent="0.25">
      <c r="A10" s="3" t="s">
        <v>11</v>
      </c>
      <c r="B10" s="3">
        <v>822</v>
      </c>
      <c r="C10" s="3">
        <v>412</v>
      </c>
      <c r="D10" s="3">
        <v>410</v>
      </c>
      <c r="E10" s="4">
        <v>229</v>
      </c>
      <c r="F10" s="4">
        <v>148</v>
      </c>
      <c r="G10" s="4">
        <v>81</v>
      </c>
      <c r="H10" s="5"/>
      <c r="I10" s="6">
        <f t="shared" si="3"/>
        <v>27.858880778588809</v>
      </c>
      <c r="J10" s="6">
        <f t="shared" si="3"/>
        <v>35.922330097087382</v>
      </c>
      <c r="K10" s="6">
        <f t="shared" si="3"/>
        <v>19.756097560975611</v>
      </c>
      <c r="M10">
        <v>6</v>
      </c>
      <c r="N10" s="12">
        <v>298</v>
      </c>
      <c r="O10" s="12">
        <v>159</v>
      </c>
      <c r="P10" s="12">
        <v>139</v>
      </c>
      <c r="R10" s="16">
        <f>N$19+N$29+N$39+N$49</f>
        <v>550</v>
      </c>
      <c r="S10" s="16">
        <f xml:space="preserve"> N$29+N$39+N$49+N$59</f>
        <v>409</v>
      </c>
      <c r="T10">
        <v>6</v>
      </c>
      <c r="U10">
        <v>4</v>
      </c>
      <c r="V10">
        <f t="shared" si="0"/>
        <v>4936</v>
      </c>
      <c r="W10" s="19">
        <f t="shared" si="1"/>
        <v>10.788835216716574</v>
      </c>
      <c r="X10" s="20">
        <f t="shared" si="2"/>
        <v>0.78883521671657419</v>
      </c>
    </row>
    <row r="11" spans="1:24" x14ac:dyDescent="0.25">
      <c r="A11" s="3" t="s">
        <v>12</v>
      </c>
      <c r="B11" s="3">
        <v>761</v>
      </c>
      <c r="C11" s="3">
        <v>398</v>
      </c>
      <c r="D11" s="3">
        <v>363</v>
      </c>
      <c r="E11" s="4">
        <v>130</v>
      </c>
      <c r="F11" s="4">
        <v>79</v>
      </c>
      <c r="G11" s="4">
        <v>51</v>
      </c>
      <c r="H11" s="5"/>
      <c r="I11" s="6">
        <f t="shared" si="3"/>
        <v>17.082785808147175</v>
      </c>
      <c r="J11" s="6">
        <f t="shared" si="3"/>
        <v>19.849246231155778</v>
      </c>
      <c r="K11" s="6">
        <f t="shared" si="3"/>
        <v>14.049586776859504</v>
      </c>
      <c r="M11">
        <v>7</v>
      </c>
      <c r="N11" s="12">
        <v>291</v>
      </c>
      <c r="O11" s="12">
        <v>150</v>
      </c>
      <c r="P11" s="12">
        <v>141</v>
      </c>
      <c r="R11" s="16">
        <f>N$20+N$30+N$40+N$50</f>
        <v>573</v>
      </c>
      <c r="S11" s="16">
        <f xml:space="preserve"> N$30+N$40+N$50+N$60</f>
        <v>452</v>
      </c>
      <c r="T11">
        <v>7</v>
      </c>
      <c r="U11">
        <v>3</v>
      </c>
      <c r="V11">
        <f t="shared" si="0"/>
        <v>5367</v>
      </c>
      <c r="W11" s="19">
        <f t="shared" si="1"/>
        <v>11.730891128062774</v>
      </c>
      <c r="X11" s="20">
        <f t="shared" si="2"/>
        <v>1.7308911280627743</v>
      </c>
    </row>
    <row r="12" spans="1:24" x14ac:dyDescent="0.25">
      <c r="A12" s="3" t="s">
        <v>13</v>
      </c>
      <c r="B12" s="3">
        <v>596</v>
      </c>
      <c r="C12" s="3">
        <v>330</v>
      </c>
      <c r="D12" s="3">
        <v>266</v>
      </c>
      <c r="E12" s="4">
        <v>66</v>
      </c>
      <c r="F12" s="4">
        <v>35</v>
      </c>
      <c r="G12" s="4">
        <v>31</v>
      </c>
      <c r="H12" s="5"/>
      <c r="I12" s="6">
        <f t="shared" si="3"/>
        <v>11.073825503355705</v>
      </c>
      <c r="J12" s="6">
        <f t="shared" si="3"/>
        <v>10.606060606060606</v>
      </c>
      <c r="K12" s="6">
        <f t="shared" si="3"/>
        <v>11.654135338345863</v>
      </c>
      <c r="M12">
        <v>8</v>
      </c>
      <c r="N12" s="12">
        <v>269</v>
      </c>
      <c r="O12" s="12">
        <v>146</v>
      </c>
      <c r="P12" s="12">
        <v>123</v>
      </c>
      <c r="R12" s="16">
        <f>N$21+N$31+N$41+N$51</f>
        <v>515</v>
      </c>
      <c r="S12" s="16">
        <f xml:space="preserve"> N$31+N$41+N$51+N$61</f>
        <v>361</v>
      </c>
      <c r="T12">
        <v>8</v>
      </c>
      <c r="U12">
        <v>2</v>
      </c>
      <c r="V12">
        <f t="shared" si="0"/>
        <v>4842</v>
      </c>
      <c r="W12" s="19">
        <f t="shared" si="1"/>
        <v>10.583375226771</v>
      </c>
      <c r="X12" s="20">
        <f t="shared" si="2"/>
        <v>0.5833752267710004</v>
      </c>
    </row>
    <row r="13" spans="1:24" x14ac:dyDescent="0.25">
      <c r="A13" s="3" t="s">
        <v>14</v>
      </c>
      <c r="B13" s="3">
        <v>332</v>
      </c>
      <c r="C13" s="3">
        <v>186</v>
      </c>
      <c r="D13" s="3">
        <v>146</v>
      </c>
      <c r="E13" s="4">
        <v>24</v>
      </c>
      <c r="F13" s="4">
        <v>12</v>
      </c>
      <c r="G13" s="4">
        <v>12</v>
      </c>
      <c r="H13" s="5"/>
      <c r="I13" s="6">
        <f t="shared" si="3"/>
        <v>7.2289156626506017</v>
      </c>
      <c r="J13" s="6">
        <f t="shared" si="3"/>
        <v>6.4516129032258061</v>
      </c>
      <c r="K13" s="6">
        <f t="shared" si="3"/>
        <v>8.2191780821917799</v>
      </c>
      <c r="M13">
        <v>9</v>
      </c>
      <c r="N13" s="12">
        <v>283</v>
      </c>
      <c r="O13" s="12">
        <v>150</v>
      </c>
      <c r="P13" s="12">
        <v>133</v>
      </c>
      <c r="R13" s="16">
        <f>N$22+N$32+N$42+N$52</f>
        <v>532</v>
      </c>
      <c r="S13" s="16">
        <f xml:space="preserve"> N$32+N$42+N$52+N$62</f>
        <v>409</v>
      </c>
      <c r="T13">
        <v>9</v>
      </c>
      <c r="U13">
        <v>1</v>
      </c>
      <c r="V13">
        <f t="shared" si="0"/>
        <v>5197</v>
      </c>
      <c r="W13" s="19">
        <f t="shared" si="1"/>
        <v>11.359314550501628</v>
      </c>
      <c r="X13" s="20">
        <f t="shared" si="2"/>
        <v>1.3593145505016277</v>
      </c>
    </row>
    <row r="14" spans="1:24" x14ac:dyDescent="0.25">
      <c r="A14" s="3" t="s">
        <v>15</v>
      </c>
      <c r="B14" s="3">
        <v>304</v>
      </c>
      <c r="C14" s="3">
        <v>142</v>
      </c>
      <c r="D14" s="3">
        <v>162</v>
      </c>
      <c r="E14" s="4">
        <v>23</v>
      </c>
      <c r="F14" s="4">
        <v>10</v>
      </c>
      <c r="G14" s="4">
        <v>13</v>
      </c>
      <c r="H14" s="5"/>
      <c r="I14" s="6">
        <f t="shared" si="3"/>
        <v>7.5657894736842106</v>
      </c>
      <c r="J14" s="6">
        <f t="shared" si="3"/>
        <v>7.042253521126761</v>
      </c>
      <c r="K14" s="6">
        <f t="shared" si="3"/>
        <v>8.0246913580246915</v>
      </c>
      <c r="M14">
        <v>10</v>
      </c>
      <c r="N14" s="12">
        <v>246</v>
      </c>
      <c r="O14" s="12">
        <v>117</v>
      </c>
      <c r="P14" s="12">
        <v>129</v>
      </c>
      <c r="R14" s="16">
        <f>N$23+N$33+N$43+N$53</f>
        <v>471</v>
      </c>
      <c r="S14" s="16">
        <f xml:space="preserve"> N$33+N$43+N$53+N$63</f>
        <v>360</v>
      </c>
      <c r="T14">
        <v>10</v>
      </c>
      <c r="U14">
        <v>0</v>
      </c>
      <c r="V14">
        <f t="shared" si="0"/>
        <v>4710</v>
      </c>
      <c r="W14" s="19">
        <f t="shared" si="1"/>
        <v>10.294856943017638</v>
      </c>
      <c r="X14" s="20">
        <f t="shared" si="2"/>
        <v>0.29485694301763843</v>
      </c>
    </row>
    <row r="15" spans="1:24" x14ac:dyDescent="0.25">
      <c r="A15" s="3" t="s">
        <v>16</v>
      </c>
      <c r="B15" s="3">
        <v>271</v>
      </c>
      <c r="C15" s="3">
        <v>133</v>
      </c>
      <c r="D15" s="3">
        <v>138</v>
      </c>
      <c r="E15" s="4">
        <v>14</v>
      </c>
      <c r="F15" s="4">
        <v>9</v>
      </c>
      <c r="G15" s="4">
        <v>5</v>
      </c>
      <c r="H15" s="5"/>
      <c r="I15" s="6">
        <f t="shared" si="3"/>
        <v>5.1660516605166054</v>
      </c>
      <c r="J15" s="6">
        <f t="shared" si="3"/>
        <v>6.7669172932330826</v>
      </c>
      <c r="K15" s="6">
        <f t="shared" si="3"/>
        <v>3.6231884057971016</v>
      </c>
      <c r="M15">
        <v>11</v>
      </c>
      <c r="N15" s="12">
        <v>279</v>
      </c>
      <c r="O15" s="12">
        <v>156</v>
      </c>
      <c r="P15" s="12">
        <v>123</v>
      </c>
      <c r="R15" s="16"/>
      <c r="S15" s="16"/>
      <c r="V15">
        <f>SUM(V5:V14)</f>
        <v>45751</v>
      </c>
      <c r="W15">
        <f>SUM(W5:W14)</f>
        <v>100</v>
      </c>
      <c r="X15" s="20">
        <f>SUM(X5:X14)</f>
        <v>13.478612489344492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1070.8787400846384</v>
      </c>
      <c r="J16" s="6">
        <f>SUM(J8:J14)*5</f>
        <v>1222.9853250163899</v>
      </c>
      <c r="K16" s="6">
        <f>SUM(K8:K14)*5</f>
        <v>927.54568138671766</v>
      </c>
      <c r="M16">
        <v>12</v>
      </c>
      <c r="N16" s="12">
        <v>227</v>
      </c>
      <c r="O16" s="12">
        <v>111</v>
      </c>
      <c r="P16" s="12">
        <v>116</v>
      </c>
      <c r="R16" s="16"/>
      <c r="S16" s="16"/>
      <c r="X16" s="20">
        <f>X$15/2</f>
        <v>6.739306244672246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230</v>
      </c>
      <c r="O17" s="12">
        <v>128</v>
      </c>
      <c r="P17" s="12">
        <v>102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2570.8787400846386</v>
      </c>
      <c r="J18" s="6">
        <f>J16+1500</f>
        <v>2722.9853250163897</v>
      </c>
      <c r="K18" s="6">
        <f>K16+1500</f>
        <v>2427.5456813867177</v>
      </c>
      <c r="M18">
        <v>14</v>
      </c>
      <c r="N18" s="12">
        <v>232</v>
      </c>
      <c r="O18" s="12">
        <v>122</v>
      </c>
      <c r="P18" s="12">
        <v>110</v>
      </c>
      <c r="Q18" s="3" t="s">
        <v>161</v>
      </c>
      <c r="R18" s="15">
        <f>X33</f>
        <v>6.555140908505984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195</v>
      </c>
      <c r="O19" s="12">
        <v>100</v>
      </c>
      <c r="P19" s="12">
        <v>95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7.5657894736842106</v>
      </c>
      <c r="J20" s="6">
        <f t="shared" si="4"/>
        <v>7.042253521126761</v>
      </c>
      <c r="K20" s="6">
        <f t="shared" si="4"/>
        <v>8.0246913580246915</v>
      </c>
      <c r="M20">
        <v>16</v>
      </c>
      <c r="N20" s="12">
        <v>182</v>
      </c>
      <c r="O20" s="12">
        <v>94</v>
      </c>
      <c r="P20" s="12">
        <v>88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5.1660516605166054</v>
      </c>
      <c r="J21" s="6">
        <f t="shared" si="4"/>
        <v>6.7669172932330826</v>
      </c>
      <c r="K21" s="6">
        <f t="shared" si="4"/>
        <v>3.6231884057971016</v>
      </c>
      <c r="M21">
        <v>17</v>
      </c>
      <c r="N21" s="12">
        <v>203</v>
      </c>
      <c r="O21" s="12">
        <v>101</v>
      </c>
      <c r="P21" s="12">
        <v>102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6.3659205671004084</v>
      </c>
      <c r="J22" s="8">
        <f>(J20+J21)/2</f>
        <v>6.9045854071799218</v>
      </c>
      <c r="K22" s="8">
        <f>(K20+K21)/2</f>
        <v>5.8239398819108965</v>
      </c>
      <c r="M22">
        <v>18</v>
      </c>
      <c r="N22" s="12">
        <v>189</v>
      </c>
      <c r="O22" s="12">
        <v>87</v>
      </c>
      <c r="P22" s="12">
        <v>102</v>
      </c>
      <c r="R22" s="16">
        <f>O$24+O$34+O$44+O$54</f>
        <v>242</v>
      </c>
      <c r="S22" s="16">
        <f xml:space="preserve"> O$34+O$44+O$54+O$64</f>
        <v>193</v>
      </c>
      <c r="T22">
        <v>1</v>
      </c>
      <c r="U22">
        <v>9</v>
      </c>
      <c r="V22">
        <f>R22*T22+S22*U22</f>
        <v>1979</v>
      </c>
      <c r="W22" s="19">
        <f>(V22/V$32)*100</f>
        <v>8.4888259769227474</v>
      </c>
      <c r="X22" s="20">
        <f>ABS(W22-10)</f>
        <v>1.5111740230772526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150</v>
      </c>
      <c r="O23" s="12">
        <v>73</v>
      </c>
      <c r="P23" s="12">
        <v>77</v>
      </c>
      <c r="R23" s="16">
        <f>O$25+O$35+O$45+O$55</f>
        <v>228</v>
      </c>
      <c r="S23" s="16">
        <f xml:space="preserve"> O$35+O$45+O$55+O$65</f>
        <v>168</v>
      </c>
      <c r="T23">
        <v>2</v>
      </c>
      <c r="U23">
        <v>8</v>
      </c>
      <c r="V23">
        <f t="shared" ref="V23:V31" si="5">R23*T23+S23*U23</f>
        <v>1800</v>
      </c>
      <c r="W23" s="19">
        <f t="shared" ref="W23:W31" si="6">(V23/V$32)*100</f>
        <v>7.7210140265088141</v>
      </c>
      <c r="X23" s="20">
        <f t="shared" ref="X23:X31" si="7">ABS(W23-10)</f>
        <v>2.2789859734911859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318.29602835502044</v>
      </c>
      <c r="J24" s="8">
        <f>J22*50</f>
        <v>345.22927035899608</v>
      </c>
      <c r="K24" s="8">
        <f>K22*50</f>
        <v>291.19699409554482</v>
      </c>
      <c r="M24">
        <v>20</v>
      </c>
      <c r="N24" s="12">
        <v>173</v>
      </c>
      <c r="O24" s="12">
        <v>74</v>
      </c>
      <c r="P24" s="12">
        <v>99</v>
      </c>
      <c r="R24" s="16">
        <f>O$26+O$36+O$46+O$56</f>
        <v>210</v>
      </c>
      <c r="S24" s="16">
        <f xml:space="preserve"> O$36+O$46+O$56+O$66</f>
        <v>154</v>
      </c>
      <c r="T24">
        <v>3</v>
      </c>
      <c r="U24">
        <v>7</v>
      </c>
      <c r="V24">
        <f t="shared" si="5"/>
        <v>1708</v>
      </c>
      <c r="W24" s="19">
        <f t="shared" si="6"/>
        <v>7.3263844207094753</v>
      </c>
      <c r="X24" s="20">
        <f t="shared" si="7"/>
        <v>2.6736155792905247</v>
      </c>
    </row>
    <row r="25" spans="1:24" x14ac:dyDescent="0.25">
      <c r="I25" s="1"/>
      <c r="J25" s="1"/>
      <c r="K25" s="1"/>
      <c r="M25">
        <v>21</v>
      </c>
      <c r="N25" s="12">
        <v>136</v>
      </c>
      <c r="O25" s="12">
        <v>66</v>
      </c>
      <c r="P25" s="12">
        <v>70</v>
      </c>
      <c r="R25" s="16">
        <f>O$17+O$27+O$37+O$47</f>
        <v>298</v>
      </c>
      <c r="S25" s="16">
        <f xml:space="preserve"> O$27+ O$37+O$47+O$57</f>
        <v>190</v>
      </c>
      <c r="T25">
        <v>4</v>
      </c>
      <c r="U25">
        <v>6</v>
      </c>
      <c r="V25">
        <f t="shared" si="5"/>
        <v>2332</v>
      </c>
      <c r="W25" s="19">
        <f t="shared" si="6"/>
        <v>10.003002616565865</v>
      </c>
      <c r="X25" s="20">
        <f t="shared" si="7"/>
        <v>3.0026165658654236E-3</v>
      </c>
    </row>
    <row r="26" spans="1:24" x14ac:dyDescent="0.25">
      <c r="H26" s="7" t="s">
        <v>30</v>
      </c>
      <c r="I26" s="1">
        <f>I18-I24</f>
        <v>2252.582711729618</v>
      </c>
      <c r="J26" s="1">
        <f>J18-J24</f>
        <v>2377.7560546573936</v>
      </c>
      <c r="K26" s="1">
        <f>K18-K24</f>
        <v>2136.3486872911726</v>
      </c>
      <c r="M26">
        <v>22</v>
      </c>
      <c r="N26" s="12">
        <v>150</v>
      </c>
      <c r="O26" s="12">
        <v>79</v>
      </c>
      <c r="P26" s="12">
        <v>71</v>
      </c>
      <c r="R26" s="16">
        <f>O$18+O$28+O$38+O$48</f>
        <v>327</v>
      </c>
      <c r="S26" s="16">
        <f xml:space="preserve"> O$28+O$38+O$48+O$58</f>
        <v>230</v>
      </c>
      <c r="T26">
        <v>5</v>
      </c>
      <c r="U26">
        <v>5</v>
      </c>
      <c r="V26">
        <f t="shared" si="5"/>
        <v>2785</v>
      </c>
      <c r="W26" s="19">
        <f t="shared" si="6"/>
        <v>11.946124479903917</v>
      </c>
      <c r="X26" s="20">
        <f t="shared" si="7"/>
        <v>1.9461244799039168</v>
      </c>
    </row>
    <row r="27" spans="1:24" x14ac:dyDescent="0.25">
      <c r="I27" s="1"/>
      <c r="J27" s="1"/>
      <c r="K27" s="1"/>
      <c r="M27">
        <v>23</v>
      </c>
      <c r="N27" s="12">
        <v>182</v>
      </c>
      <c r="O27" s="12">
        <v>76</v>
      </c>
      <c r="P27" s="12">
        <v>106</v>
      </c>
      <c r="R27" s="16">
        <f>O$19+O$29+O$39+O$49</f>
        <v>276</v>
      </c>
      <c r="S27" s="16">
        <f xml:space="preserve"> O$29+O$39+O$49+O$59</f>
        <v>198</v>
      </c>
      <c r="T27">
        <v>6</v>
      </c>
      <c r="U27">
        <v>4</v>
      </c>
      <c r="V27">
        <f t="shared" si="5"/>
        <v>2448</v>
      </c>
      <c r="W27" s="19">
        <f t="shared" si="6"/>
        <v>10.500579076051988</v>
      </c>
      <c r="X27" s="20">
        <f t="shared" si="7"/>
        <v>0.50057907605198793</v>
      </c>
    </row>
    <row r="28" spans="1:24" x14ac:dyDescent="0.25">
      <c r="H28" s="7" t="s">
        <v>31</v>
      </c>
      <c r="I28" s="1">
        <f>100-I22</f>
        <v>93.634079432899597</v>
      </c>
      <c r="J28" s="1">
        <f>100-J22</f>
        <v>93.095414592820077</v>
      </c>
      <c r="K28" s="1">
        <f>100-K22</f>
        <v>94.176060118089097</v>
      </c>
      <c r="M28">
        <v>24</v>
      </c>
      <c r="N28" s="12">
        <v>175</v>
      </c>
      <c r="O28" s="12">
        <v>88</v>
      </c>
      <c r="P28" s="12">
        <v>87</v>
      </c>
      <c r="R28" s="16">
        <f>O$20+O$30+O$40+O$50</f>
        <v>308</v>
      </c>
      <c r="S28" s="16">
        <f xml:space="preserve"> O$30+O$40+O$50+O$60</f>
        <v>251</v>
      </c>
      <c r="T28">
        <v>7</v>
      </c>
      <c r="U28">
        <v>3</v>
      </c>
      <c r="V28">
        <f t="shared" si="5"/>
        <v>2909</v>
      </c>
      <c r="W28" s="19">
        <f t="shared" si="6"/>
        <v>12.478016557285635</v>
      </c>
      <c r="X28" s="20">
        <f t="shared" si="7"/>
        <v>2.4780165572856347</v>
      </c>
    </row>
    <row r="29" spans="1:24" x14ac:dyDescent="0.25">
      <c r="I29" s="1"/>
      <c r="J29" s="1"/>
      <c r="K29" s="1"/>
      <c r="M29">
        <v>25</v>
      </c>
      <c r="N29" s="12">
        <v>153</v>
      </c>
      <c r="O29" s="12">
        <v>66</v>
      </c>
      <c r="P29" s="12">
        <v>87</v>
      </c>
      <c r="R29" s="16">
        <f>O$21+O$31+O$41+O$51</f>
        <v>258</v>
      </c>
      <c r="S29" s="16">
        <f xml:space="preserve"> O$31+O$41+O$51+O$61</f>
        <v>183</v>
      </c>
      <c r="T29">
        <v>8</v>
      </c>
      <c r="U29">
        <v>2</v>
      </c>
      <c r="V29">
        <f t="shared" si="5"/>
        <v>2430</v>
      </c>
      <c r="W29" s="19">
        <f t="shared" si="6"/>
        <v>10.4233689357869</v>
      </c>
      <c r="X29" s="20">
        <f t="shared" si="7"/>
        <v>0.42336893578690038</v>
      </c>
    </row>
    <row r="30" spans="1:24" x14ac:dyDescent="0.25">
      <c r="C30" t="s">
        <v>32</v>
      </c>
      <c r="H30" s="9" t="s">
        <v>33</v>
      </c>
      <c r="I30" s="10">
        <f>I26/I28</f>
        <v>24.057295435300052</v>
      </c>
      <c r="J30" s="10">
        <f>J26/J28</f>
        <v>25.541065207746296</v>
      </c>
      <c r="K30" s="10">
        <f>K26/K28</f>
        <v>22.684625844533798</v>
      </c>
      <c r="M30">
        <v>26</v>
      </c>
      <c r="N30" s="12">
        <v>189</v>
      </c>
      <c r="O30" s="12">
        <v>105</v>
      </c>
      <c r="P30" s="12">
        <v>84</v>
      </c>
      <c r="R30" s="16">
        <f>O$22+O$32+O$42+O$52</f>
        <v>266</v>
      </c>
      <c r="S30" s="16">
        <f xml:space="preserve"> O$32+O$42+O$52+O$62</f>
        <v>218</v>
      </c>
      <c r="T30">
        <v>9</v>
      </c>
      <c r="U30">
        <v>1</v>
      </c>
      <c r="V30">
        <f t="shared" si="5"/>
        <v>2612</v>
      </c>
      <c r="W30" s="19">
        <f t="shared" si="6"/>
        <v>11.20404924291168</v>
      </c>
      <c r="X30" s="20">
        <f t="shared" si="7"/>
        <v>1.2040492429116796</v>
      </c>
    </row>
    <row r="31" spans="1:24" x14ac:dyDescent="0.25">
      <c r="M31">
        <v>27</v>
      </c>
      <c r="N31" s="12">
        <v>139</v>
      </c>
      <c r="O31" s="12">
        <v>71</v>
      </c>
      <c r="P31" s="12">
        <v>68</v>
      </c>
      <c r="R31" s="16">
        <f>O$23+O$33+O$43+O$53</f>
        <v>231</v>
      </c>
      <c r="S31" s="16">
        <f xml:space="preserve"> O$33+O$43+O$53+O$63</f>
        <v>177</v>
      </c>
      <c r="T31">
        <v>10</v>
      </c>
      <c r="U31">
        <v>0</v>
      </c>
      <c r="V31">
        <f t="shared" si="5"/>
        <v>2310</v>
      </c>
      <c r="W31" s="19">
        <f t="shared" si="6"/>
        <v>9.9086346673529793</v>
      </c>
      <c r="X31" s="20">
        <f t="shared" si="7"/>
        <v>9.1365332647020736E-2</v>
      </c>
    </row>
    <row r="32" spans="1:24" x14ac:dyDescent="0.25">
      <c r="M32">
        <v>28</v>
      </c>
      <c r="N32" s="12">
        <v>189</v>
      </c>
      <c r="O32" s="12">
        <v>99</v>
      </c>
      <c r="P32" s="12">
        <v>90</v>
      </c>
      <c r="R32" s="16"/>
      <c r="S32" s="16"/>
      <c r="V32">
        <f>SUM(V22:V31)</f>
        <v>23313</v>
      </c>
      <c r="W32">
        <f>SUM(W22:W31)</f>
        <v>100.00000000000001</v>
      </c>
      <c r="X32" s="20">
        <f>SUM(X22:X31)</f>
        <v>13.110281817011968</v>
      </c>
    </row>
    <row r="33" spans="13:24" x14ac:dyDescent="0.25">
      <c r="M33">
        <v>29</v>
      </c>
      <c r="N33" s="12">
        <v>152</v>
      </c>
      <c r="O33" s="12">
        <v>71</v>
      </c>
      <c r="P33" s="12">
        <v>81</v>
      </c>
      <c r="R33" s="16"/>
      <c r="S33" s="16"/>
      <c r="X33" s="20">
        <f>X$32/2</f>
        <v>6.555140908505984</v>
      </c>
    </row>
    <row r="34" spans="13:24" x14ac:dyDescent="0.25">
      <c r="M34">
        <v>30</v>
      </c>
      <c r="N34" s="12">
        <v>177</v>
      </c>
      <c r="O34" s="12">
        <v>95</v>
      </c>
      <c r="P34" s="12">
        <v>82</v>
      </c>
      <c r="R34" s="16"/>
      <c r="S34" s="16"/>
    </row>
    <row r="35" spans="13:24" x14ac:dyDescent="0.25">
      <c r="M35">
        <v>31</v>
      </c>
      <c r="N35" s="12">
        <v>166</v>
      </c>
      <c r="O35" s="12">
        <v>85</v>
      </c>
      <c r="P35" s="12">
        <v>81</v>
      </c>
      <c r="Q35" s="3" t="s">
        <v>162</v>
      </c>
      <c r="R35" s="15">
        <f>X50</f>
        <v>7.0255816026383826</v>
      </c>
      <c r="S35" s="16"/>
    </row>
    <row r="36" spans="13:24" x14ac:dyDescent="0.25">
      <c r="M36">
        <v>32</v>
      </c>
      <c r="N36" s="12">
        <v>144</v>
      </c>
      <c r="O36" s="12">
        <v>76</v>
      </c>
      <c r="P36" s="12">
        <v>68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131</v>
      </c>
      <c r="O37" s="12">
        <v>61</v>
      </c>
      <c r="P37" s="12">
        <v>70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143</v>
      </c>
      <c r="O38" s="12">
        <v>81</v>
      </c>
      <c r="P38" s="12">
        <v>62</v>
      </c>
      <c r="R38" s="16"/>
      <c r="S38" s="16"/>
    </row>
    <row r="39" spans="13:24" x14ac:dyDescent="0.25">
      <c r="M39">
        <v>35</v>
      </c>
      <c r="N39" s="12">
        <v>148</v>
      </c>
      <c r="O39" s="12">
        <v>82</v>
      </c>
      <c r="P39" s="12">
        <v>66</v>
      </c>
      <c r="R39" s="16">
        <f>P$24+P$34+P$44+P$54</f>
        <v>262</v>
      </c>
      <c r="S39" s="16">
        <f xml:space="preserve"> P$34+P$44+P$54+P$64</f>
        <v>194</v>
      </c>
      <c r="T39">
        <v>1</v>
      </c>
      <c r="U39">
        <v>9</v>
      </c>
      <c r="V39">
        <f>R39*T39+S39*U39</f>
        <v>2008</v>
      </c>
      <c r="W39" s="19">
        <f>(V39/V$49)*100</f>
        <v>8.9491041982351369</v>
      </c>
      <c r="X39" s="20">
        <f>ABS(W39-10)</f>
        <v>1.0508958017648631</v>
      </c>
    </row>
    <row r="40" spans="13:24" x14ac:dyDescent="0.25">
      <c r="M40">
        <v>36</v>
      </c>
      <c r="N40" s="12">
        <v>136</v>
      </c>
      <c r="O40" s="12">
        <v>79</v>
      </c>
      <c r="P40" s="12">
        <v>57</v>
      </c>
      <c r="R40" s="16">
        <f>P$25+P$35+P$45+P$55</f>
        <v>203</v>
      </c>
      <c r="S40" s="16">
        <f xml:space="preserve"> P$35+P$45+P$55+P$65</f>
        <v>147</v>
      </c>
      <c r="T40">
        <v>2</v>
      </c>
      <c r="U40">
        <v>8</v>
      </c>
      <c r="V40">
        <f t="shared" ref="V40:V48" si="8">R40*T40+S40*U40</f>
        <v>1582</v>
      </c>
      <c r="W40" s="19">
        <f t="shared" ref="W40:W48" si="9">(V40/V$49)*100</f>
        <v>7.0505392637489974</v>
      </c>
      <c r="X40" s="20">
        <f t="shared" ref="X40:X48" si="10">ABS(W40-10)</f>
        <v>2.9494607362510026</v>
      </c>
    </row>
    <row r="41" spans="13:24" x14ac:dyDescent="0.25">
      <c r="M41">
        <v>37</v>
      </c>
      <c r="N41" s="12">
        <v>103</v>
      </c>
      <c r="O41" s="12">
        <v>51</v>
      </c>
      <c r="P41" s="12">
        <v>52</v>
      </c>
      <c r="R41" s="16">
        <f>P$26+P$36+P$46+P$56</f>
        <v>195</v>
      </c>
      <c r="S41" s="16">
        <f xml:space="preserve"> P$36+P$46+P$56+P$66</f>
        <v>140</v>
      </c>
      <c r="T41">
        <v>3</v>
      </c>
      <c r="U41">
        <v>7</v>
      </c>
      <c r="V41">
        <f t="shared" si="8"/>
        <v>1565</v>
      </c>
      <c r="W41" s="19">
        <f t="shared" si="9"/>
        <v>6.9747749353774839</v>
      </c>
      <c r="X41" s="20">
        <f t="shared" si="10"/>
        <v>3.0252250646225161</v>
      </c>
    </row>
    <row r="42" spans="13:24" x14ac:dyDescent="0.25">
      <c r="M42">
        <v>38</v>
      </c>
      <c r="N42" s="12">
        <v>103</v>
      </c>
      <c r="O42" s="12">
        <v>55</v>
      </c>
      <c r="P42" s="12">
        <v>48</v>
      </c>
      <c r="R42" s="16">
        <f>P$17+P$27+P$37+P$47</f>
        <v>299</v>
      </c>
      <c r="S42" s="16">
        <f xml:space="preserve"> P$27+ P$37+P$47+P$57</f>
        <v>224</v>
      </c>
      <c r="T42">
        <v>4</v>
      </c>
      <c r="U42">
        <v>6</v>
      </c>
      <c r="V42">
        <f t="shared" si="8"/>
        <v>2540</v>
      </c>
      <c r="W42" s="19">
        <f t="shared" si="9"/>
        <v>11.32008200374365</v>
      </c>
      <c r="X42" s="20">
        <f t="shared" si="10"/>
        <v>1.32008200374365</v>
      </c>
    </row>
    <row r="43" spans="13:24" x14ac:dyDescent="0.25">
      <c r="M43">
        <v>39</v>
      </c>
      <c r="N43" s="12">
        <v>106</v>
      </c>
      <c r="O43" s="12">
        <v>63</v>
      </c>
      <c r="P43" s="12">
        <v>43</v>
      </c>
      <c r="R43" s="16">
        <f>P$18+P$28+P$38+P$48</f>
        <v>284</v>
      </c>
      <c r="S43" s="16">
        <f xml:space="preserve"> P$28+P$38+P$48+P$58</f>
        <v>196</v>
      </c>
      <c r="T43">
        <v>5</v>
      </c>
      <c r="U43">
        <v>5</v>
      </c>
      <c r="V43">
        <f t="shared" si="8"/>
        <v>2400</v>
      </c>
      <c r="W43" s="19">
        <f t="shared" si="9"/>
        <v>10.69614047597825</v>
      </c>
      <c r="X43" s="20">
        <f t="shared" si="10"/>
        <v>0.69614047597825035</v>
      </c>
    </row>
    <row r="44" spans="13:24" x14ac:dyDescent="0.25">
      <c r="M44">
        <v>40</v>
      </c>
      <c r="N44" s="12">
        <v>89</v>
      </c>
      <c r="O44" s="12">
        <v>43</v>
      </c>
      <c r="P44" s="12">
        <v>46</v>
      </c>
      <c r="R44" s="16">
        <f>P$19+P$29+P$39+P$49</f>
        <v>274</v>
      </c>
      <c r="S44" s="16">
        <f xml:space="preserve"> P$29+P$39+P$49+P$59</f>
        <v>211</v>
      </c>
      <c r="T44">
        <v>6</v>
      </c>
      <c r="U44">
        <v>4</v>
      </c>
      <c r="V44">
        <f t="shared" si="8"/>
        <v>2488</v>
      </c>
      <c r="W44" s="19">
        <f t="shared" si="9"/>
        <v>11.088332293430787</v>
      </c>
      <c r="X44" s="20">
        <f t="shared" si="10"/>
        <v>1.0883322934307866</v>
      </c>
    </row>
    <row r="45" spans="13:24" x14ac:dyDescent="0.25">
      <c r="M45">
        <v>41</v>
      </c>
      <c r="N45" s="12">
        <v>74</v>
      </c>
      <c r="O45" s="12">
        <v>48</v>
      </c>
      <c r="P45" s="12">
        <v>26</v>
      </c>
      <c r="R45" s="16">
        <f>P$20+P$30+P$40+P$50</f>
        <v>265</v>
      </c>
      <c r="S45" s="16">
        <f xml:space="preserve"> P$30+P$40+P$50+P$60</f>
        <v>201</v>
      </c>
      <c r="T45">
        <v>7</v>
      </c>
      <c r="U45">
        <v>3</v>
      </c>
      <c r="V45">
        <f t="shared" si="8"/>
        <v>2458</v>
      </c>
      <c r="W45" s="19">
        <f t="shared" si="9"/>
        <v>10.95463053748106</v>
      </c>
      <c r="X45" s="20">
        <f t="shared" si="10"/>
        <v>0.95463053748106041</v>
      </c>
    </row>
    <row r="46" spans="13:24" x14ac:dyDescent="0.25">
      <c r="M46">
        <v>42</v>
      </c>
      <c r="N46" s="12">
        <v>54</v>
      </c>
      <c r="O46" s="12">
        <v>26</v>
      </c>
      <c r="P46" s="12">
        <v>28</v>
      </c>
      <c r="R46" s="16">
        <f>P$21+P$31+P$41+P$51</f>
        <v>257</v>
      </c>
      <c r="S46" s="16">
        <f xml:space="preserve"> P$31+P$41+P$51+P$61</f>
        <v>178</v>
      </c>
      <c r="T46">
        <v>8</v>
      </c>
      <c r="U46">
        <v>2</v>
      </c>
      <c r="V46">
        <f t="shared" si="8"/>
        <v>2412</v>
      </c>
      <c r="W46" s="19">
        <f t="shared" si="9"/>
        <v>10.749621178358144</v>
      </c>
      <c r="X46" s="20">
        <f t="shared" si="10"/>
        <v>0.74962117835814368</v>
      </c>
    </row>
    <row r="47" spans="13:24" x14ac:dyDescent="0.25">
      <c r="M47">
        <v>43</v>
      </c>
      <c r="N47" s="12">
        <v>54</v>
      </c>
      <c r="O47" s="12">
        <v>33</v>
      </c>
      <c r="P47" s="12">
        <v>21</v>
      </c>
      <c r="R47" s="16">
        <f>P$22+P$32+P$42+P$52</f>
        <v>266</v>
      </c>
      <c r="S47" s="16">
        <f xml:space="preserve"> P$32+P$42+P$52+P$62</f>
        <v>191</v>
      </c>
      <c r="T47">
        <v>9</v>
      </c>
      <c r="U47">
        <v>1</v>
      </c>
      <c r="V47">
        <f t="shared" si="8"/>
        <v>2585</v>
      </c>
      <c r="W47" s="19">
        <f t="shared" si="9"/>
        <v>11.520634637668241</v>
      </c>
      <c r="X47" s="20">
        <f t="shared" si="10"/>
        <v>1.5206346376682411</v>
      </c>
    </row>
    <row r="48" spans="13:24" x14ac:dyDescent="0.25">
      <c r="M48">
        <v>44</v>
      </c>
      <c r="N48" s="12">
        <v>61</v>
      </c>
      <c r="O48" s="12">
        <v>36</v>
      </c>
      <c r="P48" s="12">
        <v>25</v>
      </c>
      <c r="R48" s="16">
        <f>P$23+P$33+P$43+P$53</f>
        <v>240</v>
      </c>
      <c r="S48" s="16">
        <f xml:space="preserve"> P$33+P$43+P$53+P$63</f>
        <v>183</v>
      </c>
      <c r="T48">
        <v>10</v>
      </c>
      <c r="U48">
        <v>0</v>
      </c>
      <c r="V48">
        <f t="shared" si="8"/>
        <v>2400</v>
      </c>
      <c r="W48" s="19">
        <f t="shared" si="9"/>
        <v>10.69614047597825</v>
      </c>
      <c r="X48" s="20">
        <f t="shared" si="10"/>
        <v>0.69614047597825035</v>
      </c>
    </row>
    <row r="49" spans="13:24" x14ac:dyDescent="0.25">
      <c r="M49">
        <v>45</v>
      </c>
      <c r="N49" s="12">
        <v>54</v>
      </c>
      <c r="O49" s="12">
        <v>28</v>
      </c>
      <c r="P49" s="12">
        <v>26</v>
      </c>
      <c r="R49" s="16"/>
      <c r="S49" s="16"/>
      <c r="V49">
        <f>SUM(V39:V48)</f>
        <v>22438</v>
      </c>
      <c r="W49">
        <f>SUM(W39:W48)</f>
        <v>100</v>
      </c>
      <c r="X49" s="20">
        <f>SUM(X39:X48)</f>
        <v>14.051163205276765</v>
      </c>
    </row>
    <row r="50" spans="13:24" x14ac:dyDescent="0.25">
      <c r="M50">
        <v>46</v>
      </c>
      <c r="N50" s="12">
        <v>66</v>
      </c>
      <c r="O50" s="12">
        <v>30</v>
      </c>
      <c r="P50" s="12">
        <v>36</v>
      </c>
      <c r="R50" s="16"/>
      <c r="S50" s="16"/>
      <c r="X50" s="20">
        <f>X$49/2</f>
        <v>7.0255816026383826</v>
      </c>
    </row>
    <row r="51" spans="13:24" x14ac:dyDescent="0.25">
      <c r="M51">
        <v>47</v>
      </c>
      <c r="N51" s="12">
        <v>70</v>
      </c>
      <c r="O51" s="12">
        <v>35</v>
      </c>
      <c r="P51" s="12">
        <v>35</v>
      </c>
      <c r="R51" s="16"/>
      <c r="S51" s="16"/>
    </row>
    <row r="52" spans="13:24" x14ac:dyDescent="0.25">
      <c r="M52">
        <v>48</v>
      </c>
      <c r="N52" s="12">
        <v>51</v>
      </c>
      <c r="O52" s="12">
        <v>25</v>
      </c>
      <c r="P52" s="12">
        <v>26</v>
      </c>
      <c r="R52" s="16"/>
      <c r="S52" s="16"/>
    </row>
    <row r="53" spans="13:24" x14ac:dyDescent="0.25">
      <c r="M53">
        <v>49</v>
      </c>
      <c r="N53" s="12">
        <v>63</v>
      </c>
      <c r="O53" s="12">
        <v>24</v>
      </c>
      <c r="P53" s="12">
        <v>39</v>
      </c>
      <c r="R53" s="16"/>
      <c r="S53" s="16"/>
    </row>
    <row r="54" spans="13:24" x14ac:dyDescent="0.25">
      <c r="M54">
        <v>50</v>
      </c>
      <c r="N54" s="12">
        <v>65</v>
      </c>
      <c r="O54" s="12">
        <v>30</v>
      </c>
      <c r="P54" s="12">
        <v>35</v>
      </c>
      <c r="R54" s="16"/>
      <c r="S54" s="16"/>
    </row>
    <row r="55" spans="13:24" x14ac:dyDescent="0.25">
      <c r="M55">
        <v>51</v>
      </c>
      <c r="N55" s="12">
        <v>55</v>
      </c>
      <c r="O55" s="12">
        <v>29</v>
      </c>
      <c r="P55" s="12">
        <v>26</v>
      </c>
      <c r="R55" s="16"/>
      <c r="S55" s="16"/>
    </row>
    <row r="56" spans="13:24" x14ac:dyDescent="0.25">
      <c r="M56">
        <v>52</v>
      </c>
      <c r="N56" s="12">
        <v>57</v>
      </c>
      <c r="O56" s="12">
        <v>29</v>
      </c>
      <c r="P56" s="12">
        <v>28</v>
      </c>
      <c r="R56" s="16"/>
      <c r="S56" s="16"/>
    </row>
    <row r="57" spans="13:24" x14ac:dyDescent="0.25">
      <c r="M57">
        <v>53</v>
      </c>
      <c r="N57" s="12">
        <v>47</v>
      </c>
      <c r="O57" s="12">
        <v>20</v>
      </c>
      <c r="P57" s="12">
        <v>27</v>
      </c>
      <c r="R57" s="16"/>
      <c r="S57" s="16"/>
    </row>
    <row r="58" spans="13:24" x14ac:dyDescent="0.25">
      <c r="M58">
        <v>54</v>
      </c>
      <c r="N58" s="12">
        <v>47</v>
      </c>
      <c r="O58" s="12">
        <v>25</v>
      </c>
      <c r="P58" s="12">
        <v>22</v>
      </c>
      <c r="R58" s="16"/>
      <c r="S58" s="16"/>
    </row>
    <row r="59" spans="13:24" x14ac:dyDescent="0.25">
      <c r="M59">
        <v>55</v>
      </c>
      <c r="N59" s="12">
        <v>54</v>
      </c>
      <c r="O59" s="12">
        <v>22</v>
      </c>
      <c r="P59" s="12">
        <v>32</v>
      </c>
      <c r="R59" s="16"/>
      <c r="S59" s="16"/>
    </row>
    <row r="60" spans="13:24" x14ac:dyDescent="0.25">
      <c r="M60">
        <v>56</v>
      </c>
      <c r="N60" s="12">
        <v>61</v>
      </c>
      <c r="O60" s="12">
        <v>37</v>
      </c>
      <c r="P60" s="12">
        <v>24</v>
      </c>
      <c r="R60" s="16"/>
      <c r="S60" s="16"/>
    </row>
    <row r="61" spans="13:24" x14ac:dyDescent="0.25">
      <c r="M61">
        <v>57</v>
      </c>
      <c r="N61" s="12">
        <v>49</v>
      </c>
      <c r="O61" s="12">
        <v>26</v>
      </c>
      <c r="P61" s="12">
        <v>23</v>
      </c>
      <c r="R61" s="16"/>
      <c r="S61" s="16"/>
    </row>
    <row r="62" spans="13:24" x14ac:dyDescent="0.25">
      <c r="M62">
        <v>58</v>
      </c>
      <c r="N62" s="12">
        <v>66</v>
      </c>
      <c r="O62" s="12">
        <v>39</v>
      </c>
      <c r="P62" s="12">
        <v>27</v>
      </c>
      <c r="R62" s="16"/>
      <c r="S62" s="16"/>
    </row>
    <row r="63" spans="13:24" x14ac:dyDescent="0.25">
      <c r="M63">
        <v>59</v>
      </c>
      <c r="N63" s="12">
        <v>39</v>
      </c>
      <c r="O63" s="12">
        <v>19</v>
      </c>
      <c r="P63" s="12">
        <v>20</v>
      </c>
      <c r="R63" s="16"/>
      <c r="S63" s="16"/>
    </row>
    <row r="64" spans="13:24" x14ac:dyDescent="0.25">
      <c r="M64">
        <v>60</v>
      </c>
      <c r="N64" s="12">
        <v>56</v>
      </c>
      <c r="O64" s="12">
        <v>25</v>
      </c>
      <c r="P64" s="12">
        <v>31</v>
      </c>
      <c r="R64" s="16"/>
      <c r="S64" s="16"/>
    </row>
    <row r="65" spans="13:19" x14ac:dyDescent="0.25">
      <c r="M65">
        <v>61</v>
      </c>
      <c r="N65" s="12">
        <v>20</v>
      </c>
      <c r="O65" s="12">
        <v>6</v>
      </c>
      <c r="P65" s="12">
        <v>14</v>
      </c>
      <c r="R65" s="16"/>
      <c r="S65" s="16"/>
    </row>
    <row r="66" spans="13:19" x14ac:dyDescent="0.25">
      <c r="M66">
        <v>62</v>
      </c>
      <c r="N66" s="12">
        <v>39</v>
      </c>
      <c r="O66" s="12">
        <v>23</v>
      </c>
      <c r="P66" s="12">
        <v>16</v>
      </c>
      <c r="R66" s="16"/>
      <c r="S66" s="16"/>
    </row>
    <row r="67" spans="13:19" x14ac:dyDescent="0.25">
      <c r="M67">
        <v>63</v>
      </c>
      <c r="N67" s="12">
        <v>45</v>
      </c>
      <c r="O67" s="12">
        <v>26</v>
      </c>
      <c r="P67" s="12">
        <v>19</v>
      </c>
      <c r="R67" s="16"/>
      <c r="S67" s="16"/>
    </row>
    <row r="68" spans="13:19" x14ac:dyDescent="0.25">
      <c r="M68">
        <v>64</v>
      </c>
      <c r="N68" s="12">
        <v>47</v>
      </c>
      <c r="O68" s="12">
        <v>19</v>
      </c>
      <c r="P68" s="12">
        <v>28</v>
      </c>
      <c r="R68" s="16"/>
      <c r="S68" s="16"/>
    </row>
    <row r="69" spans="13:19" x14ac:dyDescent="0.25">
      <c r="M69">
        <v>65</v>
      </c>
      <c r="N69" s="12">
        <v>53</v>
      </c>
      <c r="O69" s="12">
        <v>23</v>
      </c>
      <c r="P69" s="12">
        <v>30</v>
      </c>
      <c r="R69" s="16"/>
      <c r="S69" s="16"/>
    </row>
    <row r="70" spans="13:19" x14ac:dyDescent="0.25">
      <c r="M70">
        <v>66</v>
      </c>
      <c r="N70" s="12">
        <v>45</v>
      </c>
      <c r="O70" s="12">
        <v>20</v>
      </c>
      <c r="P70" s="12">
        <v>25</v>
      </c>
      <c r="R70" s="16"/>
      <c r="S70" s="16"/>
    </row>
    <row r="71" spans="13:19" x14ac:dyDescent="0.25">
      <c r="M71">
        <v>67</v>
      </c>
      <c r="N71" s="12">
        <v>45</v>
      </c>
      <c r="O71" s="12">
        <v>22</v>
      </c>
      <c r="P71" s="12">
        <v>23</v>
      </c>
      <c r="R71" s="16"/>
      <c r="S71" s="16"/>
    </row>
    <row r="72" spans="13:19" x14ac:dyDescent="0.25">
      <c r="M72">
        <v>68</v>
      </c>
      <c r="N72" s="12">
        <v>33</v>
      </c>
      <c r="O72" s="12">
        <v>13</v>
      </c>
      <c r="P72" s="12">
        <v>20</v>
      </c>
      <c r="R72" s="16"/>
      <c r="S72" s="16"/>
    </row>
    <row r="73" spans="13:19" x14ac:dyDescent="0.25">
      <c r="M73">
        <v>69</v>
      </c>
      <c r="N73" s="12">
        <v>33</v>
      </c>
      <c r="O73" s="12">
        <v>15</v>
      </c>
      <c r="P73" s="12">
        <v>18</v>
      </c>
      <c r="R73" s="16"/>
      <c r="S73" s="16"/>
    </row>
    <row r="74" spans="13:19" x14ac:dyDescent="0.25">
      <c r="M74" s="18">
        <v>70</v>
      </c>
      <c r="N74" s="12">
        <v>46</v>
      </c>
      <c r="O74" s="12">
        <v>21</v>
      </c>
      <c r="P74" s="12">
        <v>25</v>
      </c>
      <c r="R74" s="16"/>
      <c r="S74" s="16"/>
    </row>
    <row r="75" spans="13:19" x14ac:dyDescent="0.25">
      <c r="M75">
        <v>71</v>
      </c>
      <c r="N75" s="12">
        <v>18</v>
      </c>
      <c r="O75" s="12">
        <v>8</v>
      </c>
      <c r="P75" s="12">
        <v>10</v>
      </c>
      <c r="R75" s="16"/>
      <c r="S75" s="16"/>
    </row>
    <row r="76" spans="13:19" x14ac:dyDescent="0.25">
      <c r="M76">
        <v>72</v>
      </c>
      <c r="N76" s="12">
        <v>16</v>
      </c>
      <c r="O76" s="12">
        <v>8</v>
      </c>
      <c r="P76" s="12">
        <v>8</v>
      </c>
      <c r="R76" s="16"/>
      <c r="S76" s="16"/>
    </row>
    <row r="77" spans="13:19" x14ac:dyDescent="0.25">
      <c r="M77">
        <v>73</v>
      </c>
      <c r="N77" s="12">
        <v>21</v>
      </c>
      <c r="O77" s="12">
        <v>14</v>
      </c>
      <c r="P77" s="12">
        <v>7</v>
      </c>
      <c r="R77" s="16"/>
      <c r="S77" s="16"/>
    </row>
    <row r="78" spans="13:19" x14ac:dyDescent="0.25">
      <c r="M78">
        <v>74</v>
      </c>
      <c r="N78" s="12">
        <v>22</v>
      </c>
      <c r="O78" s="12">
        <v>16</v>
      </c>
      <c r="P78" s="12">
        <v>6</v>
      </c>
      <c r="R78" s="16"/>
      <c r="S78" s="16"/>
    </row>
    <row r="79" spans="13:19" x14ac:dyDescent="0.25">
      <c r="M79">
        <v>75</v>
      </c>
      <c r="N79" s="12">
        <v>22</v>
      </c>
      <c r="O79" s="12">
        <v>7</v>
      </c>
      <c r="P79" s="12">
        <v>15</v>
      </c>
      <c r="R79" s="16"/>
      <c r="S79" s="16"/>
    </row>
    <row r="80" spans="13:19" x14ac:dyDescent="0.25">
      <c r="M80">
        <v>76</v>
      </c>
      <c r="N80" s="12">
        <v>25</v>
      </c>
      <c r="O80" s="12">
        <v>13</v>
      </c>
      <c r="P80" s="12">
        <v>12</v>
      </c>
      <c r="R80" s="16"/>
      <c r="S80" s="16"/>
    </row>
    <row r="81" spans="13:19" x14ac:dyDescent="0.25">
      <c r="M81">
        <v>77</v>
      </c>
      <c r="N81" s="12">
        <v>21</v>
      </c>
      <c r="O81" s="12">
        <v>13</v>
      </c>
      <c r="P81" s="12">
        <v>8</v>
      </c>
      <c r="R81" s="16"/>
      <c r="S81" s="16"/>
    </row>
    <row r="82" spans="13:19" x14ac:dyDescent="0.25">
      <c r="M82">
        <v>78</v>
      </c>
      <c r="N82" s="12">
        <v>15</v>
      </c>
      <c r="O82" s="12">
        <v>5</v>
      </c>
      <c r="P82" s="12">
        <v>10</v>
      </c>
      <c r="R82" s="16"/>
      <c r="S82" s="16"/>
    </row>
    <row r="83" spans="13:19" x14ac:dyDescent="0.25">
      <c r="M83">
        <v>79</v>
      </c>
      <c r="N83" s="12">
        <v>10</v>
      </c>
      <c r="O83" s="12">
        <v>5</v>
      </c>
      <c r="P83" s="12">
        <v>5</v>
      </c>
      <c r="R83" s="16"/>
      <c r="S83" s="16"/>
    </row>
    <row r="84" spans="13:19" x14ac:dyDescent="0.25">
      <c r="M84">
        <v>80</v>
      </c>
      <c r="N84" s="12">
        <v>19</v>
      </c>
      <c r="O84" s="12">
        <v>11</v>
      </c>
      <c r="P84" s="12">
        <v>8</v>
      </c>
      <c r="R84" s="16"/>
      <c r="S84" s="16"/>
    </row>
    <row r="85" spans="13:19" x14ac:dyDescent="0.25">
      <c r="M85">
        <v>81</v>
      </c>
      <c r="N85" s="12">
        <v>11</v>
      </c>
      <c r="O85" s="12">
        <v>5</v>
      </c>
      <c r="P85" s="12">
        <v>6</v>
      </c>
      <c r="R85" s="16"/>
      <c r="S85" s="16"/>
    </row>
    <row r="86" spans="13:19" x14ac:dyDescent="0.25">
      <c r="M86">
        <v>82</v>
      </c>
      <c r="N86" s="12">
        <v>6</v>
      </c>
      <c r="O86" s="12">
        <v>3</v>
      </c>
      <c r="P86" s="12">
        <v>3</v>
      </c>
      <c r="R86" s="16"/>
      <c r="S86" s="16"/>
    </row>
    <row r="87" spans="13:19" x14ac:dyDescent="0.25">
      <c r="M87">
        <v>83</v>
      </c>
      <c r="N87" s="12">
        <v>5</v>
      </c>
      <c r="O87" s="12">
        <v>3</v>
      </c>
      <c r="P87" s="12">
        <v>2</v>
      </c>
      <c r="R87" s="16"/>
      <c r="S87" s="16"/>
    </row>
    <row r="88" spans="13:19" x14ac:dyDescent="0.25">
      <c r="M88">
        <v>84</v>
      </c>
      <c r="N88" s="12">
        <v>4</v>
      </c>
      <c r="O88" s="12">
        <v>4</v>
      </c>
      <c r="P88" s="12">
        <v>0</v>
      </c>
      <c r="R88" s="16"/>
      <c r="S88" s="16"/>
    </row>
    <row r="89" spans="13:19" x14ac:dyDescent="0.25">
      <c r="M89">
        <v>85</v>
      </c>
      <c r="N89" s="12">
        <v>13</v>
      </c>
      <c r="O89" s="12">
        <v>6</v>
      </c>
      <c r="P89" s="12">
        <v>7</v>
      </c>
      <c r="R89" s="16"/>
      <c r="S89" s="16"/>
    </row>
    <row r="90" spans="13:19" x14ac:dyDescent="0.25">
      <c r="M90">
        <v>86</v>
      </c>
      <c r="N90" s="12">
        <v>8</v>
      </c>
      <c r="O90" s="12">
        <v>5</v>
      </c>
      <c r="P90" s="12">
        <v>3</v>
      </c>
      <c r="R90" s="16"/>
      <c r="S90" s="16"/>
    </row>
    <row r="91" spans="13:19" x14ac:dyDescent="0.25">
      <c r="M91">
        <v>87</v>
      </c>
      <c r="N91" s="12">
        <v>10</v>
      </c>
      <c r="O91" s="12">
        <v>6</v>
      </c>
      <c r="P91" s="12">
        <v>4</v>
      </c>
      <c r="R91" s="16"/>
      <c r="S91" s="16"/>
    </row>
    <row r="92" spans="13:19" x14ac:dyDescent="0.25">
      <c r="M92">
        <v>88</v>
      </c>
      <c r="N92" s="12">
        <v>3</v>
      </c>
      <c r="O92" s="12">
        <v>3</v>
      </c>
      <c r="P92" s="12">
        <v>0</v>
      </c>
      <c r="R92" s="16"/>
      <c r="S92" s="16"/>
    </row>
    <row r="93" spans="13:19" x14ac:dyDescent="0.25">
      <c r="M93">
        <v>89</v>
      </c>
      <c r="N93" s="12">
        <v>4</v>
      </c>
      <c r="O93" s="12">
        <v>1</v>
      </c>
      <c r="P93" s="12">
        <v>3</v>
      </c>
      <c r="R93" s="16"/>
      <c r="S93" s="16"/>
    </row>
    <row r="94" spans="13:19" x14ac:dyDescent="0.25">
      <c r="M94">
        <v>90</v>
      </c>
      <c r="N94" s="12">
        <v>4</v>
      </c>
      <c r="O94" s="12">
        <v>1</v>
      </c>
      <c r="P94" s="12">
        <v>3</v>
      </c>
      <c r="R94" s="16"/>
      <c r="S94" s="16"/>
    </row>
    <row r="95" spans="13:19" x14ac:dyDescent="0.25">
      <c r="M95">
        <v>91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>
        <v>92</v>
      </c>
      <c r="N96" s="12">
        <v>2</v>
      </c>
      <c r="O96" s="12">
        <v>0</v>
      </c>
      <c r="P96" s="12">
        <v>2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2</v>
      </c>
      <c r="O98" s="12">
        <v>2</v>
      </c>
      <c r="P98" s="12">
        <v>0</v>
      </c>
      <c r="R98" s="16"/>
      <c r="S98" s="16"/>
    </row>
    <row r="99" spans="13:19" x14ac:dyDescent="0.25">
      <c r="M99">
        <v>95</v>
      </c>
      <c r="N99" s="12">
        <v>1</v>
      </c>
      <c r="O99" s="12">
        <v>0</v>
      </c>
      <c r="P99" s="12">
        <v>1</v>
      </c>
      <c r="R99" s="16"/>
      <c r="S99" s="16"/>
    </row>
    <row r="100" spans="13:19" x14ac:dyDescent="0.25">
      <c r="M100">
        <v>96</v>
      </c>
      <c r="N100" s="12">
        <v>2</v>
      </c>
      <c r="O100" s="12">
        <v>1</v>
      </c>
      <c r="P100" s="12">
        <v>1</v>
      </c>
      <c r="R100" s="16"/>
      <c r="S100" s="16"/>
    </row>
    <row r="101" spans="13:19" x14ac:dyDescent="0.25">
      <c r="M101">
        <v>97</v>
      </c>
      <c r="N101" s="12">
        <v>1</v>
      </c>
      <c r="O101" s="12">
        <v>1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57</v>
      </c>
      <c r="N103">
        <v>0</v>
      </c>
      <c r="O103">
        <v>0</v>
      </c>
      <c r="P103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workbookViewId="0">
      <selection sqref="A1:H16"/>
    </sheetView>
  </sheetViews>
  <sheetFormatPr defaultRowHeight="13.2" x14ac:dyDescent="0.25"/>
  <sheetData>
    <row r="1" spans="1:24" x14ac:dyDescent="0.25">
      <c r="A1" t="s">
        <v>319</v>
      </c>
      <c r="I1" s="1"/>
      <c r="J1" s="1"/>
      <c r="K1" s="1"/>
      <c r="M1" t="s">
        <v>322</v>
      </c>
      <c r="N1" s="12"/>
      <c r="O1" s="12"/>
      <c r="P1" s="12"/>
      <c r="Q1" s="14" t="s">
        <v>1</v>
      </c>
      <c r="R1" s="15">
        <f>X16</f>
        <v>7.0704947814626147</v>
      </c>
      <c r="S1" s="21" t="s">
        <v>125</v>
      </c>
      <c r="T1" s="22"/>
      <c r="U1" s="22"/>
    </row>
    <row r="2" spans="1:24" x14ac:dyDescent="0.25">
      <c r="A2" t="s">
        <v>320</v>
      </c>
      <c r="B2" t="s">
        <v>1</v>
      </c>
      <c r="E2" t="s">
        <v>313</v>
      </c>
      <c r="I2" s="1"/>
      <c r="J2" s="1"/>
      <c r="K2" s="1"/>
      <c r="M2" t="s">
        <v>323</v>
      </c>
      <c r="N2" s="12" t="s">
        <v>324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259</v>
      </c>
      <c r="D3" t="s">
        <v>260</v>
      </c>
      <c r="E3" t="s">
        <v>1</v>
      </c>
      <c r="F3" t="s">
        <v>259</v>
      </c>
      <c r="G3" t="s">
        <v>260</v>
      </c>
      <c r="I3" s="1"/>
      <c r="J3" s="1"/>
      <c r="K3" s="1"/>
      <c r="N3" s="12" t="s">
        <v>1</v>
      </c>
      <c r="O3" s="12" t="s">
        <v>259</v>
      </c>
      <c r="P3" s="12" t="s">
        <v>260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324</v>
      </c>
      <c r="I4" s="1"/>
      <c r="J4" s="1"/>
      <c r="K4" s="1"/>
      <c r="M4" s="18" t="s">
        <v>36</v>
      </c>
      <c r="N4" s="12">
        <v>11178</v>
      </c>
      <c r="O4" s="12">
        <v>5565</v>
      </c>
      <c r="P4" s="12">
        <v>5613</v>
      </c>
      <c r="R4" s="16"/>
      <c r="S4" s="16"/>
    </row>
    <row r="5" spans="1:24" x14ac:dyDescent="0.25">
      <c r="A5" t="s">
        <v>36</v>
      </c>
      <c r="B5">
        <v>11178</v>
      </c>
      <c r="C5">
        <v>5565</v>
      </c>
      <c r="D5">
        <v>5613</v>
      </c>
      <c r="E5">
        <v>6977</v>
      </c>
      <c r="F5">
        <v>3581</v>
      </c>
      <c r="G5">
        <v>3396</v>
      </c>
      <c r="I5" s="1"/>
      <c r="J5" s="1"/>
      <c r="K5" s="1"/>
      <c r="M5">
        <v>0</v>
      </c>
      <c r="N5" s="12">
        <v>302</v>
      </c>
      <c r="O5" s="12">
        <v>163</v>
      </c>
      <c r="P5" s="12">
        <v>139</v>
      </c>
      <c r="R5" s="16">
        <f>N$24+N$34+N$44+N$54</f>
        <v>588</v>
      </c>
      <c r="S5" s="16">
        <f xml:space="preserve"> N$34+N$44+N$54+N$64</f>
        <v>409</v>
      </c>
      <c r="T5">
        <v>1</v>
      </c>
      <c r="U5">
        <v>9</v>
      </c>
      <c r="V5">
        <f>R5*T5+S5*U5</f>
        <v>4269</v>
      </c>
      <c r="W5" s="19">
        <f>(V5/V$15)*100</f>
        <v>7.6033911587646497</v>
      </c>
      <c r="X5" s="20">
        <f>ABS(W5-10)</f>
        <v>2.3966088412353503</v>
      </c>
    </row>
    <row r="6" spans="1:24" x14ac:dyDescent="0.25">
      <c r="A6" t="s">
        <v>321</v>
      </c>
      <c r="B6">
        <v>1476</v>
      </c>
      <c r="C6">
        <v>773</v>
      </c>
      <c r="D6">
        <v>703</v>
      </c>
      <c r="E6">
        <v>1476</v>
      </c>
      <c r="F6">
        <v>773</v>
      </c>
      <c r="G6">
        <v>703</v>
      </c>
      <c r="I6" s="1"/>
      <c r="J6" s="1"/>
      <c r="K6" s="1"/>
      <c r="M6">
        <v>1</v>
      </c>
      <c r="N6" s="12">
        <v>282</v>
      </c>
      <c r="O6" s="12">
        <v>143</v>
      </c>
      <c r="P6" s="12">
        <v>139</v>
      </c>
      <c r="R6" s="16">
        <f>N$25+N$35+N$45+N$55</f>
        <v>553</v>
      </c>
      <c r="S6" s="16">
        <f xml:space="preserve"> N$35+N$45+N$55+N$65</f>
        <v>381</v>
      </c>
      <c r="T6">
        <v>2</v>
      </c>
      <c r="U6">
        <v>8</v>
      </c>
      <c r="V6">
        <f t="shared" ref="V6:V14" si="0">R6*T6+S6*U6</f>
        <v>4154</v>
      </c>
      <c r="W6" s="19">
        <f t="shared" ref="W6:W14" si="1">(V6/V$15)*100</f>
        <v>7.3985680190930783</v>
      </c>
      <c r="X6" s="20">
        <f t="shared" ref="X6:X14" si="2">ABS(W6-10)</f>
        <v>2.6014319809069217</v>
      </c>
    </row>
    <row r="7" spans="1:24" x14ac:dyDescent="0.25">
      <c r="A7" t="s">
        <v>261</v>
      </c>
      <c r="B7">
        <v>1457</v>
      </c>
      <c r="C7">
        <v>739</v>
      </c>
      <c r="D7">
        <v>718</v>
      </c>
      <c r="E7">
        <v>1457</v>
      </c>
      <c r="F7">
        <v>739</v>
      </c>
      <c r="G7">
        <v>718</v>
      </c>
      <c r="H7" s="2"/>
      <c r="I7" s="1"/>
      <c r="J7" s="1"/>
      <c r="K7" s="1"/>
      <c r="M7">
        <v>2</v>
      </c>
      <c r="N7" s="12">
        <v>337</v>
      </c>
      <c r="O7" s="12">
        <v>181</v>
      </c>
      <c r="P7" s="12">
        <v>156</v>
      </c>
      <c r="R7" s="16">
        <f>N$26+N$36+N$46+N$56</f>
        <v>548</v>
      </c>
      <c r="S7" s="16">
        <f xml:space="preserve"> N$36+N$46+N$56+N$66</f>
        <v>401</v>
      </c>
      <c r="T7">
        <v>3</v>
      </c>
      <c r="U7">
        <v>7</v>
      </c>
      <c r="V7">
        <f t="shared" si="0"/>
        <v>4451</v>
      </c>
      <c r="W7" s="19">
        <f t="shared" si="1"/>
        <v>7.9275460406796565</v>
      </c>
      <c r="X7" s="20">
        <f t="shared" si="2"/>
        <v>2.0724539593203435</v>
      </c>
    </row>
    <row r="8" spans="1:24" x14ac:dyDescent="0.25">
      <c r="A8" s="3" t="s">
        <v>104</v>
      </c>
      <c r="B8" s="3">
        <v>1491</v>
      </c>
      <c r="C8" s="3">
        <v>799</v>
      </c>
      <c r="D8" s="3">
        <v>692</v>
      </c>
      <c r="E8" s="4">
        <v>1491</v>
      </c>
      <c r="F8" s="4">
        <v>799</v>
      </c>
      <c r="G8" s="4">
        <v>692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284</v>
      </c>
      <c r="O8" s="12">
        <v>150</v>
      </c>
      <c r="P8" s="12">
        <v>134</v>
      </c>
      <c r="R8" s="16">
        <f>N$17+N$27+N$37+N$47</f>
        <v>796</v>
      </c>
      <c r="S8" s="16">
        <f xml:space="preserve"> N$27+ N$37+N$47+N$57</f>
        <v>514</v>
      </c>
      <c r="T8">
        <v>4</v>
      </c>
      <c r="U8">
        <v>6</v>
      </c>
      <c r="V8">
        <f t="shared" si="0"/>
        <v>6268</v>
      </c>
      <c r="W8" s="19">
        <f t="shared" si="1"/>
        <v>11.163751647490471</v>
      </c>
      <c r="X8" s="20">
        <f t="shared" si="2"/>
        <v>1.1637516474904714</v>
      </c>
    </row>
    <row r="9" spans="1:24" x14ac:dyDescent="0.25">
      <c r="A9" s="3" t="s">
        <v>105</v>
      </c>
      <c r="B9" s="3">
        <v>1252</v>
      </c>
      <c r="C9" s="3">
        <v>629</v>
      </c>
      <c r="D9" s="3">
        <v>623</v>
      </c>
      <c r="E9" s="4">
        <v>1181</v>
      </c>
      <c r="F9" s="4">
        <v>617</v>
      </c>
      <c r="G9" s="4">
        <v>564</v>
      </c>
      <c r="H9" s="5"/>
      <c r="I9" s="6">
        <f t="shared" si="3"/>
        <v>94.329073482428115</v>
      </c>
      <c r="J9" s="6">
        <f t="shared" si="3"/>
        <v>98.09220985691573</v>
      </c>
      <c r="K9" s="6">
        <f t="shared" si="3"/>
        <v>90.529695024077057</v>
      </c>
      <c r="M9">
        <v>4</v>
      </c>
      <c r="N9" s="12">
        <v>271</v>
      </c>
      <c r="O9" s="12">
        <v>136</v>
      </c>
      <c r="P9" s="12">
        <v>135</v>
      </c>
      <c r="R9" s="16">
        <f>N$18+N$28+N$38+N$48</f>
        <v>747</v>
      </c>
      <c r="S9" s="16">
        <f xml:space="preserve"> N$28+N$38+N$48+N$58</f>
        <v>486</v>
      </c>
      <c r="T9">
        <v>5</v>
      </c>
      <c r="U9">
        <v>5</v>
      </c>
      <c r="V9">
        <f t="shared" si="0"/>
        <v>6165</v>
      </c>
      <c r="W9" s="19">
        <f t="shared" si="1"/>
        <v>10.980301357175934</v>
      </c>
      <c r="X9" s="20">
        <f t="shared" si="2"/>
        <v>0.98030135717593403</v>
      </c>
    </row>
    <row r="10" spans="1:24" x14ac:dyDescent="0.25">
      <c r="A10" s="3" t="s">
        <v>106</v>
      </c>
      <c r="B10" s="3">
        <v>936</v>
      </c>
      <c r="C10" s="3">
        <v>375</v>
      </c>
      <c r="D10" s="3">
        <v>561</v>
      </c>
      <c r="E10" s="4">
        <v>667</v>
      </c>
      <c r="F10" s="4">
        <v>288</v>
      </c>
      <c r="G10" s="4">
        <v>379</v>
      </c>
      <c r="H10" s="5"/>
      <c r="I10" s="6">
        <f t="shared" si="3"/>
        <v>71.260683760683762</v>
      </c>
      <c r="J10" s="6">
        <f t="shared" si="3"/>
        <v>76.8</v>
      </c>
      <c r="K10" s="6">
        <f t="shared" si="3"/>
        <v>67.557932263814607</v>
      </c>
      <c r="M10">
        <v>5</v>
      </c>
      <c r="N10" s="12">
        <v>301</v>
      </c>
      <c r="O10" s="12">
        <v>149</v>
      </c>
      <c r="P10" s="12">
        <v>152</v>
      </c>
      <c r="R10" s="16">
        <f>N$19+N$29+N$39+N$49</f>
        <v>699</v>
      </c>
      <c r="S10" s="16">
        <f xml:space="preserve"> N$29+N$39+N$49+N$59</f>
        <v>481</v>
      </c>
      <c r="T10">
        <v>6</v>
      </c>
      <c r="U10">
        <v>4</v>
      </c>
      <c r="V10">
        <f t="shared" si="0"/>
        <v>6118</v>
      </c>
      <c r="W10" s="19">
        <f t="shared" si="1"/>
        <v>10.896591030527553</v>
      </c>
      <c r="X10" s="20">
        <f t="shared" si="2"/>
        <v>0.89659103052755285</v>
      </c>
    </row>
    <row r="11" spans="1:24" x14ac:dyDescent="0.25">
      <c r="A11" s="3" t="s">
        <v>107</v>
      </c>
      <c r="B11" s="3">
        <v>761</v>
      </c>
      <c r="C11" s="3">
        <v>335</v>
      </c>
      <c r="D11" s="3">
        <v>426</v>
      </c>
      <c r="E11" s="4">
        <v>306</v>
      </c>
      <c r="F11" s="4">
        <v>152</v>
      </c>
      <c r="G11" s="4">
        <v>154</v>
      </c>
      <c r="H11" s="5"/>
      <c r="I11" s="6">
        <f t="shared" si="3"/>
        <v>40.210249671484888</v>
      </c>
      <c r="J11" s="6">
        <f t="shared" si="3"/>
        <v>45.373134328358212</v>
      </c>
      <c r="K11" s="6">
        <f t="shared" si="3"/>
        <v>36.15023474178404</v>
      </c>
      <c r="M11">
        <v>6</v>
      </c>
      <c r="N11" s="12">
        <v>296</v>
      </c>
      <c r="O11" s="12">
        <v>150</v>
      </c>
      <c r="P11" s="12">
        <v>146</v>
      </c>
      <c r="R11" s="16">
        <f>N$20+N$30+N$40+N$50</f>
        <v>717</v>
      </c>
      <c r="S11" s="16">
        <f xml:space="preserve"> N$30+N$40+N$50+N$60</f>
        <v>468</v>
      </c>
      <c r="T11">
        <v>7</v>
      </c>
      <c r="U11">
        <v>3</v>
      </c>
      <c r="V11">
        <f t="shared" si="0"/>
        <v>6423</v>
      </c>
      <c r="W11" s="19">
        <f t="shared" si="1"/>
        <v>11.439817618352153</v>
      </c>
      <c r="X11" s="20">
        <f t="shared" si="2"/>
        <v>1.4398176183521532</v>
      </c>
    </row>
    <row r="12" spans="1:24" x14ac:dyDescent="0.25">
      <c r="A12" s="3" t="s">
        <v>108</v>
      </c>
      <c r="B12" s="3">
        <v>768</v>
      </c>
      <c r="C12" s="3">
        <v>377</v>
      </c>
      <c r="D12" s="3">
        <v>391</v>
      </c>
      <c r="E12" s="4">
        <v>156</v>
      </c>
      <c r="F12" s="4">
        <v>91</v>
      </c>
      <c r="G12" s="4">
        <v>65</v>
      </c>
      <c r="H12" s="5"/>
      <c r="I12" s="6">
        <f t="shared" si="3"/>
        <v>20.3125</v>
      </c>
      <c r="J12" s="6">
        <f t="shared" si="3"/>
        <v>24.137931034482758</v>
      </c>
      <c r="K12" s="6">
        <f t="shared" si="3"/>
        <v>16.624040920716112</v>
      </c>
      <c r="M12">
        <v>7</v>
      </c>
      <c r="N12" s="12">
        <v>276</v>
      </c>
      <c r="O12" s="12">
        <v>134</v>
      </c>
      <c r="P12" s="12">
        <v>142</v>
      </c>
      <c r="R12" s="16">
        <f>N$21+N$31+N$41+N$51</f>
        <v>653</v>
      </c>
      <c r="S12" s="16">
        <f xml:space="preserve"> N$31+N$41+N$51+N$61</f>
        <v>466</v>
      </c>
      <c r="T12">
        <v>8</v>
      </c>
      <c r="U12">
        <v>2</v>
      </c>
      <c r="V12">
        <f t="shared" si="0"/>
        <v>6156</v>
      </c>
      <c r="W12" s="19">
        <f t="shared" si="1"/>
        <v>10.964271720158159</v>
      </c>
      <c r="X12" s="20">
        <f t="shared" si="2"/>
        <v>0.96427172015815898</v>
      </c>
    </row>
    <row r="13" spans="1:24" x14ac:dyDescent="0.25">
      <c r="A13" s="3" t="s">
        <v>109</v>
      </c>
      <c r="B13" s="3">
        <v>764</v>
      </c>
      <c r="C13" s="3">
        <v>384</v>
      </c>
      <c r="D13" s="3">
        <v>380</v>
      </c>
      <c r="E13" s="4">
        <v>103</v>
      </c>
      <c r="F13" s="4">
        <v>45</v>
      </c>
      <c r="G13" s="4">
        <v>58</v>
      </c>
      <c r="H13" s="5"/>
      <c r="I13" s="6">
        <f t="shared" si="3"/>
        <v>13.481675392670155</v>
      </c>
      <c r="J13" s="6">
        <f t="shared" si="3"/>
        <v>11.71875</v>
      </c>
      <c r="K13" s="6">
        <f t="shared" si="3"/>
        <v>15.263157894736842</v>
      </c>
      <c r="M13">
        <v>8</v>
      </c>
      <c r="N13" s="12">
        <v>302</v>
      </c>
      <c r="O13" s="12">
        <v>154</v>
      </c>
      <c r="P13" s="12">
        <v>148</v>
      </c>
      <c r="R13" s="16">
        <f>N$22+N$32+N$42+N$52</f>
        <v>662</v>
      </c>
      <c r="S13" s="16">
        <f xml:space="preserve"> N$32+N$42+N$52+N$62</f>
        <v>454</v>
      </c>
      <c r="T13">
        <v>9</v>
      </c>
      <c r="U13">
        <v>1</v>
      </c>
      <c r="V13">
        <f t="shared" si="0"/>
        <v>6412</v>
      </c>
      <c r="W13" s="19">
        <f t="shared" si="1"/>
        <v>11.420225839774872</v>
      </c>
      <c r="X13" s="20">
        <f t="shared" si="2"/>
        <v>1.4202258397748722</v>
      </c>
    </row>
    <row r="14" spans="1:24" x14ac:dyDescent="0.25">
      <c r="A14" s="3" t="s">
        <v>110</v>
      </c>
      <c r="B14" s="3">
        <v>619</v>
      </c>
      <c r="C14" s="3">
        <v>331</v>
      </c>
      <c r="D14" s="3">
        <v>288</v>
      </c>
      <c r="E14" s="4">
        <v>59</v>
      </c>
      <c r="F14" s="4">
        <v>34</v>
      </c>
      <c r="G14" s="4">
        <v>25</v>
      </c>
      <c r="H14" s="5"/>
      <c r="I14" s="6">
        <f t="shared" si="3"/>
        <v>9.5315024232633281</v>
      </c>
      <c r="J14" s="6">
        <f t="shared" si="3"/>
        <v>10.271903323262841</v>
      </c>
      <c r="K14" s="6">
        <f t="shared" si="3"/>
        <v>8.6805555555555554</v>
      </c>
      <c r="M14">
        <v>9</v>
      </c>
      <c r="N14" s="12">
        <v>282</v>
      </c>
      <c r="O14" s="12">
        <v>152</v>
      </c>
      <c r="P14" s="12">
        <v>130</v>
      </c>
      <c r="R14" s="16">
        <f>N$23+N$33+N$43+N$53</f>
        <v>573</v>
      </c>
      <c r="S14" s="16">
        <f xml:space="preserve"> N$33+N$43+N$53+N$63</f>
        <v>394</v>
      </c>
      <c r="T14">
        <v>10</v>
      </c>
      <c r="U14">
        <v>0</v>
      </c>
      <c r="V14">
        <f t="shared" si="0"/>
        <v>5730</v>
      </c>
      <c r="W14" s="19">
        <f t="shared" si="1"/>
        <v>10.205535567983471</v>
      </c>
      <c r="X14" s="20">
        <f t="shared" si="2"/>
        <v>0.20553556798347117</v>
      </c>
    </row>
    <row r="15" spans="1:24" x14ac:dyDescent="0.25">
      <c r="A15" s="3" t="s">
        <v>111</v>
      </c>
      <c r="B15" s="3">
        <v>416</v>
      </c>
      <c r="C15" s="3">
        <v>238</v>
      </c>
      <c r="D15" s="3">
        <v>178</v>
      </c>
      <c r="E15" s="4">
        <v>25</v>
      </c>
      <c r="F15" s="4">
        <v>11</v>
      </c>
      <c r="G15" s="4">
        <v>14</v>
      </c>
      <c r="H15" s="5"/>
      <c r="I15" s="6">
        <f t="shared" si="3"/>
        <v>6.009615384615385</v>
      </c>
      <c r="J15" s="6">
        <f t="shared" si="3"/>
        <v>4.6218487394957988</v>
      </c>
      <c r="K15" s="6">
        <f t="shared" si="3"/>
        <v>7.8651685393258424</v>
      </c>
      <c r="M15">
        <v>10</v>
      </c>
      <c r="N15" s="12">
        <v>293</v>
      </c>
      <c r="O15" s="12">
        <v>160</v>
      </c>
      <c r="P15" s="12">
        <v>133</v>
      </c>
      <c r="R15" s="16"/>
      <c r="S15" s="16"/>
      <c r="V15">
        <f>SUM(V5:V14)</f>
        <v>56146</v>
      </c>
      <c r="W15">
        <f>SUM(W5:W14)</f>
        <v>100</v>
      </c>
      <c r="X15" s="20">
        <f>SUM(X5:X14)</f>
        <v>14.140989562925229</v>
      </c>
    </row>
    <row r="16" spans="1:24" x14ac:dyDescent="0.25">
      <c r="A16" t="s">
        <v>112</v>
      </c>
      <c r="B16">
        <v>259</v>
      </c>
      <c r="C16">
        <v>122</v>
      </c>
      <c r="D16">
        <v>137</v>
      </c>
      <c r="E16">
        <v>15</v>
      </c>
      <c r="F16">
        <v>5</v>
      </c>
      <c r="G16">
        <v>10</v>
      </c>
      <c r="H16" s="7"/>
      <c r="I16" s="6">
        <f>SUM(I8:I14)*5</f>
        <v>1745.6284236526512</v>
      </c>
      <c r="J16" s="6">
        <f>SUM(J8:J14)*5</f>
        <v>1831.9696427150975</v>
      </c>
      <c r="K16" s="6">
        <f>SUM(K8:K14)*5</f>
        <v>1674.0280820034209</v>
      </c>
      <c r="M16">
        <v>11</v>
      </c>
      <c r="N16" s="12">
        <v>289</v>
      </c>
      <c r="O16" s="12">
        <v>155</v>
      </c>
      <c r="P16" s="12">
        <v>134</v>
      </c>
      <c r="R16" s="16"/>
      <c r="S16" s="16"/>
      <c r="X16" s="20">
        <f>X$15/2</f>
        <v>7.0704947814626147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323</v>
      </c>
      <c r="O17" s="12">
        <v>177</v>
      </c>
      <c r="P17" s="12">
        <v>146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3245.6284236526512</v>
      </c>
      <c r="J18" s="6">
        <f>J16+1500</f>
        <v>3331.9696427150975</v>
      </c>
      <c r="K18" s="6">
        <f>K16+1500</f>
        <v>3174.0280820034209</v>
      </c>
      <c r="M18">
        <v>13</v>
      </c>
      <c r="N18" s="12">
        <v>308</v>
      </c>
      <c r="O18" s="12">
        <v>163</v>
      </c>
      <c r="P18" s="12">
        <v>145</v>
      </c>
      <c r="Q18" s="3" t="s">
        <v>161</v>
      </c>
      <c r="R18" s="15">
        <f>X33</f>
        <v>7.6403562542819019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278</v>
      </c>
      <c r="O19" s="12">
        <v>144</v>
      </c>
      <c r="P19" s="12">
        <v>134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9.5315024232633281</v>
      </c>
      <c r="J20" s="6">
        <f t="shared" si="4"/>
        <v>10.271903323262841</v>
      </c>
      <c r="K20" s="6">
        <f t="shared" si="4"/>
        <v>8.6805555555555554</v>
      </c>
      <c r="M20">
        <v>15</v>
      </c>
      <c r="N20" s="12">
        <v>281</v>
      </c>
      <c r="O20" s="12">
        <v>141</v>
      </c>
      <c r="P20" s="12">
        <v>140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6.009615384615385</v>
      </c>
      <c r="J21" s="6">
        <f t="shared" si="4"/>
        <v>4.6218487394957988</v>
      </c>
      <c r="K21" s="6">
        <f t="shared" si="4"/>
        <v>7.8651685393258424</v>
      </c>
      <c r="M21">
        <v>16</v>
      </c>
      <c r="N21" s="12">
        <v>237</v>
      </c>
      <c r="O21" s="12">
        <v>127</v>
      </c>
      <c r="P21" s="12">
        <v>110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7.7705589039393566</v>
      </c>
      <c r="J22" s="8">
        <f>(J20+J21)/2</f>
        <v>7.4468760313793201</v>
      </c>
      <c r="K22" s="8">
        <f>(K20+K21)/2</f>
        <v>8.2728620474406984</v>
      </c>
      <c r="M22">
        <v>17</v>
      </c>
      <c r="N22" s="12">
        <v>263</v>
      </c>
      <c r="O22" s="12">
        <v>145</v>
      </c>
      <c r="P22" s="12">
        <v>118</v>
      </c>
      <c r="R22" s="16">
        <f>O$24+O$34+O$44+O$54</f>
        <v>280</v>
      </c>
      <c r="S22" s="16">
        <f xml:space="preserve"> O$34+O$44+O$54+O$64</f>
        <v>220</v>
      </c>
      <c r="T22">
        <v>1</v>
      </c>
      <c r="U22">
        <v>9</v>
      </c>
      <c r="V22">
        <f>R22*T22+S22*U22</f>
        <v>2260</v>
      </c>
      <c r="W22" s="19">
        <f>(V22/V$32)*100</f>
        <v>8.1491364078895181</v>
      </c>
      <c r="X22" s="20">
        <f>ABS(W22-10)</f>
        <v>1.8508635921104819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233</v>
      </c>
      <c r="O23" s="12">
        <v>126</v>
      </c>
      <c r="P23" s="12">
        <v>107</v>
      </c>
      <c r="R23" s="16">
        <f>O$25+O$35+O$45+O$55</f>
        <v>258</v>
      </c>
      <c r="S23" s="16">
        <f xml:space="preserve"> O$35+O$45+O$55+O$65</f>
        <v>177</v>
      </c>
      <c r="T23">
        <v>2</v>
      </c>
      <c r="U23">
        <v>8</v>
      </c>
      <c r="V23">
        <f t="shared" ref="V23:V31" si="5">R23*T23+S23*U23</f>
        <v>1932</v>
      </c>
      <c r="W23" s="19">
        <f t="shared" ref="W23:W31" si="6">(V23/V$32)*100</f>
        <v>6.9664298849745787</v>
      </c>
      <c r="X23" s="20">
        <f t="shared" ref="X23:X31" si="7">ABS(W23-10)</f>
        <v>3.0335701150254213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388.52794519696783</v>
      </c>
      <c r="J24" s="8">
        <f>J22*50</f>
        <v>372.343801568966</v>
      </c>
      <c r="K24" s="8">
        <f>K22*50</f>
        <v>413.64310237203495</v>
      </c>
      <c r="M24">
        <v>19</v>
      </c>
      <c r="N24" s="12">
        <v>238</v>
      </c>
      <c r="O24" s="12">
        <v>90</v>
      </c>
      <c r="P24" s="12">
        <v>148</v>
      </c>
      <c r="R24" s="16">
        <f>O$26+O$36+O$46+O$56</f>
        <v>231</v>
      </c>
      <c r="S24" s="16">
        <f xml:space="preserve"> O$36+O$46+O$56+O$66</f>
        <v>188</v>
      </c>
      <c r="T24">
        <v>3</v>
      </c>
      <c r="U24">
        <v>7</v>
      </c>
      <c r="V24">
        <f t="shared" si="5"/>
        <v>2009</v>
      </c>
      <c r="W24" s="19">
        <f t="shared" si="6"/>
        <v>7.2440774528540004</v>
      </c>
      <c r="X24" s="20">
        <f t="shared" si="7"/>
        <v>2.7559225471459996</v>
      </c>
    </row>
    <row r="25" spans="1:24" x14ac:dyDescent="0.25">
      <c r="I25" s="1"/>
      <c r="J25" s="1"/>
      <c r="K25" s="1"/>
      <c r="M25">
        <v>20</v>
      </c>
      <c r="N25" s="12">
        <v>225</v>
      </c>
      <c r="O25" s="12">
        <v>101</v>
      </c>
      <c r="P25" s="12">
        <v>124</v>
      </c>
      <c r="R25" s="16">
        <f>O$17+O$27+O$37+O$47</f>
        <v>415</v>
      </c>
      <c r="S25" s="16">
        <f xml:space="preserve"> O$27+ O$37+O$47+O$57</f>
        <v>260</v>
      </c>
      <c r="T25">
        <v>4</v>
      </c>
      <c r="U25">
        <v>6</v>
      </c>
      <c r="V25">
        <f t="shared" si="5"/>
        <v>3220</v>
      </c>
      <c r="W25" s="19">
        <f t="shared" si="6"/>
        <v>11.610716474957632</v>
      </c>
      <c r="X25" s="20">
        <f t="shared" si="7"/>
        <v>1.6107164749576324</v>
      </c>
    </row>
    <row r="26" spans="1:24" x14ac:dyDescent="0.25">
      <c r="H26" s="7" t="s">
        <v>30</v>
      </c>
      <c r="I26" s="1">
        <f>I18-I24</f>
        <v>2857.1004784556835</v>
      </c>
      <c r="J26" s="1">
        <f>J18-J24</f>
        <v>2959.6258411461313</v>
      </c>
      <c r="K26" s="1">
        <f>K18-K24</f>
        <v>2760.3849796313862</v>
      </c>
      <c r="M26">
        <v>21</v>
      </c>
      <c r="N26" s="12">
        <v>190</v>
      </c>
      <c r="O26" s="12">
        <v>58</v>
      </c>
      <c r="P26" s="12">
        <v>132</v>
      </c>
      <c r="R26" s="16">
        <f>O$18+O$28+O$38+O$48</f>
        <v>364</v>
      </c>
      <c r="S26" s="16">
        <f xml:space="preserve"> O$28+O$38+O$48+O$58</f>
        <v>223</v>
      </c>
      <c r="T26">
        <v>5</v>
      </c>
      <c r="U26">
        <v>5</v>
      </c>
      <c r="V26">
        <f t="shared" si="5"/>
        <v>2935</v>
      </c>
      <c r="W26" s="19">
        <f t="shared" si="6"/>
        <v>10.583059892546785</v>
      </c>
      <c r="X26" s="20">
        <f t="shared" si="7"/>
        <v>0.58305989254678536</v>
      </c>
    </row>
    <row r="27" spans="1:24" x14ac:dyDescent="0.25">
      <c r="I27" s="1"/>
      <c r="J27" s="1"/>
      <c r="K27" s="1"/>
      <c r="M27">
        <v>22</v>
      </c>
      <c r="N27" s="12">
        <v>197</v>
      </c>
      <c r="O27" s="12">
        <v>86</v>
      </c>
      <c r="P27" s="12">
        <v>111</v>
      </c>
      <c r="R27" s="16">
        <f>O$19+O$29+O$39+O$49</f>
        <v>349</v>
      </c>
      <c r="S27" s="16">
        <f xml:space="preserve"> O$29+O$39+O$49+O$59</f>
        <v>233</v>
      </c>
      <c r="T27">
        <v>6</v>
      </c>
      <c r="U27">
        <v>4</v>
      </c>
      <c r="V27">
        <f t="shared" si="5"/>
        <v>3026</v>
      </c>
      <c r="W27" s="19">
        <f t="shared" si="6"/>
        <v>10.911188836404284</v>
      </c>
      <c r="X27" s="20">
        <f t="shared" si="7"/>
        <v>0.91118883640428372</v>
      </c>
    </row>
    <row r="28" spans="1:24" x14ac:dyDescent="0.25">
      <c r="H28" s="7" t="s">
        <v>31</v>
      </c>
      <c r="I28" s="1">
        <f>100-I22</f>
        <v>92.22944109606064</v>
      </c>
      <c r="J28" s="1">
        <f>100-J22</f>
        <v>92.553123968620682</v>
      </c>
      <c r="K28" s="1">
        <f>100-K22</f>
        <v>91.727137952559303</v>
      </c>
      <c r="M28">
        <v>23</v>
      </c>
      <c r="N28" s="12">
        <v>165</v>
      </c>
      <c r="O28" s="12">
        <v>62</v>
      </c>
      <c r="P28" s="12">
        <v>103</v>
      </c>
      <c r="R28" s="16">
        <f>O$20+O$30+O$40+O$50</f>
        <v>344</v>
      </c>
      <c r="S28" s="16">
        <f xml:space="preserve"> O$30+O$40+O$50+O$60</f>
        <v>216</v>
      </c>
      <c r="T28">
        <v>7</v>
      </c>
      <c r="U28">
        <v>3</v>
      </c>
      <c r="V28">
        <f t="shared" si="5"/>
        <v>3056</v>
      </c>
      <c r="W28" s="19">
        <f t="shared" si="6"/>
        <v>11.019363213500162</v>
      </c>
      <c r="X28" s="20">
        <f t="shared" si="7"/>
        <v>1.0193632135001618</v>
      </c>
    </row>
    <row r="29" spans="1:24" x14ac:dyDescent="0.25">
      <c r="I29" s="1"/>
      <c r="J29" s="1"/>
      <c r="K29" s="1"/>
      <c r="M29">
        <v>24</v>
      </c>
      <c r="N29" s="12">
        <v>159</v>
      </c>
      <c r="O29" s="12">
        <v>68</v>
      </c>
      <c r="P29" s="12">
        <v>91</v>
      </c>
      <c r="R29" s="16">
        <f>O$21+O$31+O$41+O$51</f>
        <v>341</v>
      </c>
      <c r="S29" s="16">
        <f xml:space="preserve"> O$31+O$41+O$51+O$61</f>
        <v>241</v>
      </c>
      <c r="T29">
        <v>8</v>
      </c>
      <c r="U29">
        <v>2</v>
      </c>
      <c r="V29">
        <f t="shared" si="5"/>
        <v>3210</v>
      </c>
      <c r="W29" s="19">
        <f t="shared" si="6"/>
        <v>11.574658349259005</v>
      </c>
      <c r="X29" s="20">
        <f t="shared" si="7"/>
        <v>1.5746583492590052</v>
      </c>
    </row>
    <row r="30" spans="1:24" x14ac:dyDescent="0.25">
      <c r="C30" t="s">
        <v>32</v>
      </c>
      <c r="H30" s="9" t="s">
        <v>33</v>
      </c>
      <c r="I30" s="10">
        <f>I26/I28</f>
        <v>30.978182720199936</v>
      </c>
      <c r="J30" s="10">
        <f>J26/J28</f>
        <v>31.977589888263157</v>
      </c>
      <c r="K30" s="10">
        <f>K26/K28</f>
        <v>30.093438444128061</v>
      </c>
      <c r="M30">
        <v>25</v>
      </c>
      <c r="N30" s="12">
        <v>178</v>
      </c>
      <c r="O30" s="12">
        <v>67</v>
      </c>
      <c r="P30" s="12">
        <v>111</v>
      </c>
      <c r="R30" s="16">
        <f>O$22+O$32+O$42+O$52</f>
        <v>335</v>
      </c>
      <c r="S30" s="16">
        <f xml:space="preserve"> O$32+O$42+O$52+O$62</f>
        <v>210</v>
      </c>
      <c r="T30">
        <v>9</v>
      </c>
      <c r="U30">
        <v>1</v>
      </c>
      <c r="V30">
        <f t="shared" si="5"/>
        <v>3225</v>
      </c>
      <c r="W30" s="19">
        <f t="shared" si="6"/>
        <v>11.628745537806944</v>
      </c>
      <c r="X30" s="20">
        <f t="shared" si="7"/>
        <v>1.6287455378069442</v>
      </c>
    </row>
    <row r="31" spans="1:24" x14ac:dyDescent="0.25">
      <c r="M31">
        <v>26</v>
      </c>
      <c r="N31" s="12">
        <v>132</v>
      </c>
      <c r="O31" s="12">
        <v>52</v>
      </c>
      <c r="P31" s="12">
        <v>80</v>
      </c>
      <c r="R31" s="16">
        <f>O$23+O$33+O$43+O$53</f>
        <v>286</v>
      </c>
      <c r="S31" s="16">
        <f xml:space="preserve"> O$33+O$43+O$53+O$63</f>
        <v>188</v>
      </c>
      <c r="T31">
        <v>10</v>
      </c>
      <c r="U31">
        <v>0</v>
      </c>
      <c r="V31">
        <f t="shared" si="5"/>
        <v>2860</v>
      </c>
      <c r="W31" s="19">
        <f t="shared" si="6"/>
        <v>10.312623949807088</v>
      </c>
      <c r="X31" s="20">
        <f t="shared" si="7"/>
        <v>0.31262394980708841</v>
      </c>
    </row>
    <row r="32" spans="1:24" x14ac:dyDescent="0.25">
      <c r="M32">
        <v>27</v>
      </c>
      <c r="N32" s="12">
        <v>159</v>
      </c>
      <c r="O32" s="12">
        <v>65</v>
      </c>
      <c r="P32" s="12">
        <v>94</v>
      </c>
      <c r="R32" s="16"/>
      <c r="S32" s="16"/>
      <c r="V32">
        <f>SUM(V22:V31)</f>
        <v>27733</v>
      </c>
      <c r="W32">
        <f>SUM(W22:W31)</f>
        <v>100.00000000000001</v>
      </c>
      <c r="X32" s="20">
        <f>SUM(X22:X31)</f>
        <v>15.280712508563804</v>
      </c>
    </row>
    <row r="33" spans="13:24" x14ac:dyDescent="0.25">
      <c r="M33">
        <v>28</v>
      </c>
      <c r="N33" s="12">
        <v>124</v>
      </c>
      <c r="O33" s="12">
        <v>59</v>
      </c>
      <c r="P33" s="12">
        <v>65</v>
      </c>
      <c r="R33" s="16"/>
      <c r="S33" s="16"/>
      <c r="X33" s="20">
        <f>X$32/2</f>
        <v>7.6403562542819019</v>
      </c>
    </row>
    <row r="34" spans="13:24" x14ac:dyDescent="0.25">
      <c r="M34">
        <v>29</v>
      </c>
      <c r="N34" s="12">
        <v>168</v>
      </c>
      <c r="O34" s="12">
        <v>92</v>
      </c>
      <c r="P34" s="12">
        <v>76</v>
      </c>
      <c r="R34" s="16"/>
      <c r="S34" s="16"/>
    </row>
    <row r="35" spans="13:24" x14ac:dyDescent="0.25">
      <c r="M35">
        <v>30</v>
      </c>
      <c r="N35" s="12">
        <v>148</v>
      </c>
      <c r="O35" s="12">
        <v>69</v>
      </c>
      <c r="P35" s="12">
        <v>79</v>
      </c>
      <c r="Q35" s="3" t="s">
        <v>162</v>
      </c>
      <c r="R35" s="15">
        <f>X50</f>
        <v>6.5142716362228574</v>
      </c>
      <c r="S35" s="16"/>
    </row>
    <row r="36" spans="13:24" x14ac:dyDescent="0.25">
      <c r="M36">
        <v>31</v>
      </c>
      <c r="N36" s="12">
        <v>159</v>
      </c>
      <c r="O36" s="12">
        <v>70</v>
      </c>
      <c r="P36" s="12">
        <v>89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155</v>
      </c>
      <c r="O37" s="12">
        <v>81</v>
      </c>
      <c r="P37" s="12">
        <v>74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145</v>
      </c>
      <c r="O38" s="12">
        <v>79</v>
      </c>
      <c r="P38" s="12">
        <v>66</v>
      </c>
      <c r="R38" s="16"/>
      <c r="S38" s="16"/>
    </row>
    <row r="39" spans="13:24" x14ac:dyDescent="0.25">
      <c r="M39">
        <v>34</v>
      </c>
      <c r="N39" s="12">
        <v>161</v>
      </c>
      <c r="O39" s="12">
        <v>78</v>
      </c>
      <c r="P39" s="12">
        <v>83</v>
      </c>
      <c r="R39" s="16">
        <f>P$24+P$34+P$44+P$54</f>
        <v>308</v>
      </c>
      <c r="S39" s="16">
        <f xml:space="preserve"> P$34+P$44+P$54+P$64</f>
        <v>189</v>
      </c>
      <c r="T39">
        <v>1</v>
      </c>
      <c r="U39">
        <v>9</v>
      </c>
      <c r="V39">
        <f>R39*T39+S39*U39</f>
        <v>2009</v>
      </c>
      <c r="W39" s="19">
        <f>(V39/V$49)*100</f>
        <v>7.0707070707070701</v>
      </c>
      <c r="X39" s="20">
        <f>ABS(W39-10)</f>
        <v>2.9292929292929299</v>
      </c>
    </row>
    <row r="40" spans="13:24" x14ac:dyDescent="0.25">
      <c r="M40">
        <v>35</v>
      </c>
      <c r="N40" s="12">
        <v>153</v>
      </c>
      <c r="O40" s="12">
        <v>75</v>
      </c>
      <c r="P40" s="12">
        <v>78</v>
      </c>
      <c r="R40" s="16">
        <f>P$25+P$35+P$45+P$55</f>
        <v>295</v>
      </c>
      <c r="S40" s="16">
        <f xml:space="preserve"> P$35+P$45+P$55+P$65</f>
        <v>204</v>
      </c>
      <c r="T40">
        <v>2</v>
      </c>
      <c r="U40">
        <v>8</v>
      </c>
      <c r="V40">
        <f t="shared" ref="V40:V48" si="8">R40*T40+S40*U40</f>
        <v>2222</v>
      </c>
      <c r="W40" s="19">
        <f t="shared" ref="W40:W48" si="9">(V40/V$49)*100</f>
        <v>7.8203639179248938</v>
      </c>
      <c r="X40" s="20">
        <f t="shared" ref="X40:X48" si="10">ABS(W40-10)</f>
        <v>2.1796360820751062</v>
      </c>
    </row>
    <row r="41" spans="13:24" x14ac:dyDescent="0.25">
      <c r="M41">
        <v>36</v>
      </c>
      <c r="N41" s="12">
        <v>180</v>
      </c>
      <c r="O41" s="12">
        <v>101</v>
      </c>
      <c r="P41" s="12">
        <v>79</v>
      </c>
      <c r="R41" s="16">
        <f>P$26+P$36+P$46+P$56</f>
        <v>317</v>
      </c>
      <c r="S41" s="16">
        <f xml:space="preserve"> P$36+P$46+P$56+P$66</f>
        <v>213</v>
      </c>
      <c r="T41">
        <v>3</v>
      </c>
      <c r="U41">
        <v>7</v>
      </c>
      <c r="V41">
        <f t="shared" si="8"/>
        <v>2442</v>
      </c>
      <c r="W41" s="19">
        <f t="shared" si="9"/>
        <v>8.5946573751451805</v>
      </c>
      <c r="X41" s="20">
        <f t="shared" si="10"/>
        <v>1.4053426248548195</v>
      </c>
    </row>
    <row r="42" spans="13:24" x14ac:dyDescent="0.25">
      <c r="M42">
        <v>37</v>
      </c>
      <c r="N42" s="12">
        <v>151</v>
      </c>
      <c r="O42" s="12">
        <v>75</v>
      </c>
      <c r="P42" s="12">
        <v>76</v>
      </c>
      <c r="R42" s="16">
        <f>P$17+P$27+P$37+P$47</f>
        <v>381</v>
      </c>
      <c r="S42" s="16">
        <f xml:space="preserve"> P$27+ P$37+P$47+P$57</f>
        <v>254</v>
      </c>
      <c r="T42">
        <v>4</v>
      </c>
      <c r="U42">
        <v>6</v>
      </c>
      <c r="V42">
        <f t="shared" si="8"/>
        <v>3048</v>
      </c>
      <c r="W42" s="19">
        <f t="shared" si="9"/>
        <v>10.727483898215606</v>
      </c>
      <c r="X42" s="20">
        <f t="shared" si="10"/>
        <v>0.72748389821560622</v>
      </c>
    </row>
    <row r="43" spans="13:24" x14ac:dyDescent="0.25">
      <c r="M43">
        <v>38</v>
      </c>
      <c r="N43" s="12">
        <v>159</v>
      </c>
      <c r="O43" s="12">
        <v>71</v>
      </c>
      <c r="P43" s="12">
        <v>88</v>
      </c>
      <c r="R43" s="16">
        <f>P$18+P$28+P$38+P$48</f>
        <v>383</v>
      </c>
      <c r="S43" s="16">
        <f xml:space="preserve"> P$28+P$38+P$48+P$58</f>
        <v>263</v>
      </c>
      <c r="T43">
        <v>5</v>
      </c>
      <c r="U43">
        <v>5</v>
      </c>
      <c r="V43">
        <f t="shared" si="8"/>
        <v>3230</v>
      </c>
      <c r="W43" s="19">
        <f t="shared" si="9"/>
        <v>11.368035758279662</v>
      </c>
      <c r="X43" s="20">
        <f t="shared" si="10"/>
        <v>1.3680357582796621</v>
      </c>
    </row>
    <row r="44" spans="13:24" x14ac:dyDescent="0.25">
      <c r="M44">
        <v>39</v>
      </c>
      <c r="N44" s="12">
        <v>121</v>
      </c>
      <c r="O44" s="12">
        <v>62</v>
      </c>
      <c r="P44" s="12">
        <v>59</v>
      </c>
      <c r="R44" s="16">
        <f>P$19+P$29+P$39+P$49</f>
        <v>350</v>
      </c>
      <c r="S44" s="16">
        <f xml:space="preserve"> P$29+P$39+P$49+P$59</f>
        <v>248</v>
      </c>
      <c r="T44">
        <v>6</v>
      </c>
      <c r="U44">
        <v>4</v>
      </c>
      <c r="V44">
        <f t="shared" si="8"/>
        <v>3092</v>
      </c>
      <c r="W44" s="19">
        <f t="shared" si="9"/>
        <v>10.882342589659663</v>
      </c>
      <c r="X44" s="20">
        <f t="shared" si="10"/>
        <v>0.88234258965966283</v>
      </c>
    </row>
    <row r="45" spans="13:24" x14ac:dyDescent="0.25">
      <c r="M45">
        <v>40</v>
      </c>
      <c r="N45" s="12">
        <v>130</v>
      </c>
      <c r="O45" s="12">
        <v>66</v>
      </c>
      <c r="P45" s="12">
        <v>64</v>
      </c>
      <c r="R45" s="16">
        <f>P$20+P$30+P$40+P$50</f>
        <v>373</v>
      </c>
      <c r="S45" s="16">
        <f xml:space="preserve"> P$30+P$40+P$50+P$60</f>
        <v>252</v>
      </c>
      <c r="T45">
        <v>7</v>
      </c>
      <c r="U45">
        <v>3</v>
      </c>
      <c r="V45">
        <f t="shared" si="8"/>
        <v>3367</v>
      </c>
      <c r="W45" s="19">
        <f t="shared" si="9"/>
        <v>11.850209411185022</v>
      </c>
      <c r="X45" s="20">
        <f t="shared" si="10"/>
        <v>1.8502094111850216</v>
      </c>
    </row>
    <row r="46" spans="13:24" x14ac:dyDescent="0.25">
      <c r="M46">
        <v>41</v>
      </c>
      <c r="N46" s="12">
        <v>138</v>
      </c>
      <c r="O46" s="12">
        <v>75</v>
      </c>
      <c r="P46" s="12">
        <v>63</v>
      </c>
      <c r="R46" s="16">
        <f>P$21+P$31+P$41+P$51</f>
        <v>312</v>
      </c>
      <c r="S46" s="16">
        <f xml:space="preserve"> P$31+P$41+P$51+P$61</f>
        <v>225</v>
      </c>
      <c r="T46">
        <v>8</v>
      </c>
      <c r="U46">
        <v>2</v>
      </c>
      <c r="V46">
        <f t="shared" si="8"/>
        <v>2946</v>
      </c>
      <c r="W46" s="19">
        <f t="shared" si="9"/>
        <v>10.368493295322564</v>
      </c>
      <c r="X46" s="20">
        <f t="shared" si="10"/>
        <v>0.3684932953225637</v>
      </c>
    </row>
    <row r="47" spans="13:24" x14ac:dyDescent="0.25">
      <c r="M47">
        <v>42</v>
      </c>
      <c r="N47" s="12">
        <v>121</v>
      </c>
      <c r="O47" s="12">
        <v>71</v>
      </c>
      <c r="P47" s="12">
        <v>50</v>
      </c>
      <c r="R47" s="16">
        <f>P$22+P$32+P$42+P$52</f>
        <v>327</v>
      </c>
      <c r="S47" s="16">
        <f xml:space="preserve"> P$32+P$42+P$52+P$62</f>
        <v>244</v>
      </c>
      <c r="T47">
        <v>9</v>
      </c>
      <c r="U47">
        <v>1</v>
      </c>
      <c r="V47">
        <f t="shared" si="8"/>
        <v>3187</v>
      </c>
      <c r="W47" s="19">
        <f t="shared" si="9"/>
        <v>11.216696582550242</v>
      </c>
      <c r="X47" s="20">
        <f t="shared" si="10"/>
        <v>1.2166965825502416</v>
      </c>
    </row>
    <row r="48" spans="13:24" x14ac:dyDescent="0.25">
      <c r="M48">
        <v>43</v>
      </c>
      <c r="N48" s="12">
        <v>129</v>
      </c>
      <c r="O48" s="12">
        <v>60</v>
      </c>
      <c r="P48" s="12">
        <v>69</v>
      </c>
      <c r="R48" s="16">
        <f>P$23+P$33+P$43+P$53</f>
        <v>287</v>
      </c>
      <c r="S48" s="16">
        <f xml:space="preserve"> P$33+P$43+P$53+P$63</f>
        <v>206</v>
      </c>
      <c r="T48">
        <v>10</v>
      </c>
      <c r="U48">
        <v>0</v>
      </c>
      <c r="V48">
        <f t="shared" si="8"/>
        <v>2870</v>
      </c>
      <c r="W48" s="19">
        <f t="shared" si="9"/>
        <v>10.1010101010101</v>
      </c>
      <c r="X48" s="20">
        <f t="shared" si="10"/>
        <v>0.10101010101010033</v>
      </c>
    </row>
    <row r="49" spans="13:24" x14ac:dyDescent="0.25">
      <c r="M49">
        <v>44</v>
      </c>
      <c r="N49" s="12">
        <v>101</v>
      </c>
      <c r="O49" s="12">
        <v>59</v>
      </c>
      <c r="P49" s="12">
        <v>42</v>
      </c>
      <c r="R49" s="16"/>
      <c r="S49" s="16"/>
      <c r="V49">
        <f>SUM(V39:V48)</f>
        <v>28413</v>
      </c>
      <c r="W49">
        <f>SUM(W39:W48)</f>
        <v>100.00000000000001</v>
      </c>
      <c r="X49" s="20">
        <f>SUM(X39:X48)</f>
        <v>13.028543272445715</v>
      </c>
    </row>
    <row r="50" spans="13:24" x14ac:dyDescent="0.25">
      <c r="M50">
        <v>45</v>
      </c>
      <c r="N50" s="12">
        <v>105</v>
      </c>
      <c r="O50" s="12">
        <v>61</v>
      </c>
      <c r="P50" s="12">
        <v>44</v>
      </c>
      <c r="R50" s="16"/>
      <c r="S50" s="16"/>
      <c r="X50" s="20">
        <f>X$49/2</f>
        <v>6.5142716362228574</v>
      </c>
    </row>
    <row r="51" spans="13:24" x14ac:dyDescent="0.25">
      <c r="M51">
        <v>46</v>
      </c>
      <c r="N51" s="12">
        <v>104</v>
      </c>
      <c r="O51" s="12">
        <v>61</v>
      </c>
      <c r="P51" s="12">
        <v>43</v>
      </c>
      <c r="R51" s="16"/>
      <c r="S51" s="16"/>
    </row>
    <row r="52" spans="13:24" x14ac:dyDescent="0.25">
      <c r="M52">
        <v>47</v>
      </c>
      <c r="N52" s="12">
        <v>89</v>
      </c>
      <c r="O52" s="12">
        <v>50</v>
      </c>
      <c r="P52" s="12">
        <v>39</v>
      </c>
      <c r="R52" s="16"/>
      <c r="S52" s="16"/>
    </row>
    <row r="53" spans="13:24" x14ac:dyDescent="0.25">
      <c r="M53">
        <v>48</v>
      </c>
      <c r="N53" s="12">
        <v>57</v>
      </c>
      <c r="O53" s="12">
        <v>30</v>
      </c>
      <c r="P53" s="12">
        <v>27</v>
      </c>
      <c r="R53" s="16"/>
      <c r="S53" s="16"/>
    </row>
    <row r="54" spans="13:24" x14ac:dyDescent="0.25">
      <c r="M54">
        <v>49</v>
      </c>
      <c r="N54" s="12">
        <v>61</v>
      </c>
      <c r="O54" s="12">
        <v>36</v>
      </c>
      <c r="P54" s="12">
        <v>25</v>
      </c>
      <c r="R54" s="16"/>
      <c r="S54" s="16"/>
    </row>
    <row r="55" spans="13:24" x14ac:dyDescent="0.25">
      <c r="M55">
        <v>50</v>
      </c>
      <c r="N55" s="12">
        <v>50</v>
      </c>
      <c r="O55" s="12">
        <v>22</v>
      </c>
      <c r="P55" s="12">
        <v>28</v>
      </c>
      <c r="R55" s="16"/>
      <c r="S55" s="16"/>
    </row>
    <row r="56" spans="13:24" x14ac:dyDescent="0.25">
      <c r="M56">
        <v>51</v>
      </c>
      <c r="N56" s="12">
        <v>61</v>
      </c>
      <c r="O56" s="12">
        <v>28</v>
      </c>
      <c r="P56" s="12">
        <v>33</v>
      </c>
      <c r="R56" s="16"/>
      <c r="S56" s="16"/>
    </row>
    <row r="57" spans="13:24" x14ac:dyDescent="0.25">
      <c r="M57">
        <v>52</v>
      </c>
      <c r="N57" s="12">
        <v>41</v>
      </c>
      <c r="O57" s="12">
        <v>22</v>
      </c>
      <c r="P57" s="12">
        <v>19</v>
      </c>
      <c r="R57" s="16"/>
      <c r="S57" s="16"/>
    </row>
    <row r="58" spans="13:24" x14ac:dyDescent="0.25">
      <c r="M58">
        <v>53</v>
      </c>
      <c r="N58" s="12">
        <v>47</v>
      </c>
      <c r="O58" s="12">
        <v>22</v>
      </c>
      <c r="P58" s="12">
        <v>25</v>
      </c>
      <c r="R58" s="16"/>
      <c r="S58" s="16"/>
    </row>
    <row r="59" spans="13:24" x14ac:dyDescent="0.25">
      <c r="M59">
        <v>54</v>
      </c>
      <c r="N59" s="12">
        <v>60</v>
      </c>
      <c r="O59" s="12">
        <v>28</v>
      </c>
      <c r="P59" s="12">
        <v>32</v>
      </c>
      <c r="R59" s="16"/>
      <c r="S59" s="16"/>
    </row>
    <row r="60" spans="13:24" x14ac:dyDescent="0.25">
      <c r="M60">
        <v>55</v>
      </c>
      <c r="N60" s="12">
        <v>32</v>
      </c>
      <c r="O60" s="12">
        <v>13</v>
      </c>
      <c r="P60" s="12">
        <v>19</v>
      </c>
      <c r="R60" s="16"/>
      <c r="S60" s="16"/>
    </row>
    <row r="61" spans="13:24" x14ac:dyDescent="0.25">
      <c r="M61">
        <v>56</v>
      </c>
      <c r="N61" s="12">
        <v>50</v>
      </c>
      <c r="O61" s="12">
        <v>27</v>
      </c>
      <c r="P61" s="12">
        <v>23</v>
      </c>
      <c r="R61" s="16"/>
      <c r="S61" s="16"/>
    </row>
    <row r="62" spans="13:24" x14ac:dyDescent="0.25">
      <c r="M62">
        <v>57</v>
      </c>
      <c r="N62" s="12">
        <v>55</v>
      </c>
      <c r="O62" s="12">
        <v>20</v>
      </c>
      <c r="P62" s="12">
        <v>35</v>
      </c>
      <c r="R62" s="16"/>
      <c r="S62" s="16"/>
    </row>
    <row r="63" spans="13:24" x14ac:dyDescent="0.25">
      <c r="M63">
        <v>58</v>
      </c>
      <c r="N63" s="12">
        <v>54</v>
      </c>
      <c r="O63" s="12">
        <v>28</v>
      </c>
      <c r="P63" s="12">
        <v>26</v>
      </c>
      <c r="R63" s="16"/>
      <c r="S63" s="16"/>
    </row>
    <row r="64" spans="13:24" x14ac:dyDescent="0.25">
      <c r="M64">
        <v>59</v>
      </c>
      <c r="N64" s="12">
        <v>59</v>
      </c>
      <c r="O64" s="12">
        <v>30</v>
      </c>
      <c r="P64" s="12">
        <v>29</v>
      </c>
      <c r="R64" s="16"/>
      <c r="S64" s="16"/>
    </row>
    <row r="65" spans="13:19" x14ac:dyDescent="0.25">
      <c r="M65">
        <v>60</v>
      </c>
      <c r="N65" s="12">
        <v>53</v>
      </c>
      <c r="O65" s="12">
        <v>20</v>
      </c>
      <c r="P65" s="12">
        <v>33</v>
      </c>
      <c r="R65" s="16"/>
      <c r="S65" s="16"/>
    </row>
    <row r="66" spans="13:19" x14ac:dyDescent="0.25">
      <c r="M66">
        <v>61</v>
      </c>
      <c r="N66" s="12">
        <v>43</v>
      </c>
      <c r="O66" s="12">
        <v>15</v>
      </c>
      <c r="P66" s="12">
        <v>28</v>
      </c>
      <c r="R66" s="16"/>
      <c r="S66" s="16"/>
    </row>
    <row r="67" spans="13:19" x14ac:dyDescent="0.25">
      <c r="M67">
        <v>62</v>
      </c>
      <c r="N67" s="12">
        <v>48</v>
      </c>
      <c r="O67" s="12">
        <v>25</v>
      </c>
      <c r="P67" s="12">
        <v>23</v>
      </c>
      <c r="R67" s="16"/>
      <c r="S67" s="16"/>
    </row>
    <row r="68" spans="13:19" x14ac:dyDescent="0.25">
      <c r="M68">
        <v>63</v>
      </c>
      <c r="N68" s="12">
        <v>48</v>
      </c>
      <c r="O68" s="12">
        <v>27</v>
      </c>
      <c r="P68" s="12">
        <v>21</v>
      </c>
      <c r="R68" s="16"/>
      <c r="S68" s="16"/>
    </row>
    <row r="69" spans="13:19" x14ac:dyDescent="0.25">
      <c r="M69">
        <v>64</v>
      </c>
      <c r="N69" s="12">
        <v>56</v>
      </c>
      <c r="O69" s="12">
        <v>29</v>
      </c>
      <c r="P69" s="12">
        <v>27</v>
      </c>
      <c r="R69" s="16"/>
      <c r="S69" s="16"/>
    </row>
    <row r="70" spans="13:19" x14ac:dyDescent="0.25">
      <c r="M70">
        <v>65</v>
      </c>
      <c r="N70" s="12">
        <v>35</v>
      </c>
      <c r="O70" s="12">
        <v>20</v>
      </c>
      <c r="P70" s="12">
        <v>15</v>
      </c>
      <c r="R70" s="16"/>
      <c r="S70" s="16"/>
    </row>
    <row r="71" spans="13:19" x14ac:dyDescent="0.25">
      <c r="M71">
        <v>66</v>
      </c>
      <c r="N71" s="12">
        <v>34</v>
      </c>
      <c r="O71" s="12">
        <v>17</v>
      </c>
      <c r="P71" s="12">
        <v>17</v>
      </c>
      <c r="R71" s="16"/>
      <c r="S71" s="16"/>
    </row>
    <row r="72" spans="13:19" x14ac:dyDescent="0.25">
      <c r="M72">
        <v>67</v>
      </c>
      <c r="N72" s="12">
        <v>31</v>
      </c>
      <c r="O72" s="12">
        <v>14</v>
      </c>
      <c r="P72" s="12">
        <v>17</v>
      </c>
      <c r="R72" s="16"/>
      <c r="S72" s="16"/>
    </row>
    <row r="73" spans="13:19" x14ac:dyDescent="0.25">
      <c r="M73">
        <v>68</v>
      </c>
      <c r="N73" s="12">
        <v>20</v>
      </c>
      <c r="O73" s="12">
        <v>12</v>
      </c>
      <c r="P73" s="12">
        <v>8</v>
      </c>
      <c r="R73" s="16"/>
      <c r="S73" s="16"/>
    </row>
    <row r="74" spans="13:19" x14ac:dyDescent="0.25">
      <c r="M74" s="18">
        <v>69</v>
      </c>
      <c r="N74" s="12">
        <v>35</v>
      </c>
      <c r="O74" s="12">
        <v>14</v>
      </c>
      <c r="P74" s="12">
        <v>21</v>
      </c>
      <c r="R74" s="16"/>
      <c r="S74" s="16"/>
    </row>
    <row r="75" spans="13:19" x14ac:dyDescent="0.25">
      <c r="M75">
        <v>70</v>
      </c>
      <c r="N75" s="12">
        <v>34</v>
      </c>
      <c r="O75" s="12">
        <v>18</v>
      </c>
      <c r="P75" s="12">
        <v>16</v>
      </c>
      <c r="R75" s="16"/>
      <c r="S75" s="16"/>
    </row>
    <row r="76" spans="13:19" x14ac:dyDescent="0.25">
      <c r="M76">
        <v>71</v>
      </c>
      <c r="N76" s="12">
        <v>26</v>
      </c>
      <c r="O76" s="12">
        <v>10</v>
      </c>
      <c r="P76" s="12">
        <v>16</v>
      </c>
      <c r="R76" s="16"/>
      <c r="S76" s="16"/>
    </row>
    <row r="77" spans="13:19" x14ac:dyDescent="0.25">
      <c r="M77">
        <v>72</v>
      </c>
      <c r="N77" s="12">
        <v>29</v>
      </c>
      <c r="O77" s="12">
        <v>10</v>
      </c>
      <c r="P77" s="12">
        <v>19</v>
      </c>
      <c r="R77" s="16"/>
      <c r="S77" s="16"/>
    </row>
    <row r="78" spans="13:19" x14ac:dyDescent="0.25">
      <c r="M78">
        <v>73</v>
      </c>
      <c r="N78" s="12">
        <v>29</v>
      </c>
      <c r="O78" s="12">
        <v>13</v>
      </c>
      <c r="P78" s="12">
        <v>16</v>
      </c>
      <c r="R78" s="16"/>
      <c r="S78" s="16"/>
    </row>
    <row r="79" spans="13:19" x14ac:dyDescent="0.25">
      <c r="M79">
        <v>74</v>
      </c>
      <c r="N79" s="12">
        <v>38</v>
      </c>
      <c r="O79" s="12">
        <v>16</v>
      </c>
      <c r="P79" s="12">
        <v>22</v>
      </c>
      <c r="R79" s="16"/>
      <c r="S79" s="16"/>
    </row>
    <row r="80" spans="13:19" x14ac:dyDescent="0.25">
      <c r="M80">
        <v>75</v>
      </c>
      <c r="N80" s="12">
        <v>18</v>
      </c>
      <c r="O80" s="12">
        <v>8</v>
      </c>
      <c r="P80" s="12">
        <v>10</v>
      </c>
      <c r="R80" s="16"/>
      <c r="S80" s="16"/>
    </row>
    <row r="81" spans="13:19" x14ac:dyDescent="0.25">
      <c r="M81">
        <v>76</v>
      </c>
      <c r="N81" s="12">
        <v>17</v>
      </c>
      <c r="O81" s="12">
        <v>12</v>
      </c>
      <c r="P81" s="12">
        <v>5</v>
      </c>
      <c r="R81" s="16"/>
      <c r="S81" s="16"/>
    </row>
    <row r="82" spans="13:19" x14ac:dyDescent="0.25">
      <c r="M82">
        <v>77</v>
      </c>
      <c r="N82" s="12">
        <v>14</v>
      </c>
      <c r="O82" s="12">
        <v>6</v>
      </c>
      <c r="P82" s="12">
        <v>8</v>
      </c>
      <c r="R82" s="16"/>
      <c r="S82" s="16"/>
    </row>
    <row r="83" spans="13:19" x14ac:dyDescent="0.25">
      <c r="M83">
        <v>78</v>
      </c>
      <c r="N83" s="12">
        <v>12</v>
      </c>
      <c r="O83" s="12">
        <v>6</v>
      </c>
      <c r="P83" s="12">
        <v>6</v>
      </c>
      <c r="R83" s="16"/>
      <c r="S83" s="16"/>
    </row>
    <row r="84" spans="13:19" x14ac:dyDescent="0.25">
      <c r="M84">
        <v>79</v>
      </c>
      <c r="N84" s="12">
        <v>16</v>
      </c>
      <c r="O84" s="12">
        <v>10</v>
      </c>
      <c r="P84" s="12">
        <v>6</v>
      </c>
      <c r="R84" s="16"/>
      <c r="S84" s="16"/>
    </row>
    <row r="85" spans="13:19" x14ac:dyDescent="0.25">
      <c r="M85">
        <v>80</v>
      </c>
      <c r="N85" s="12">
        <v>15</v>
      </c>
      <c r="O85" s="12">
        <v>8</v>
      </c>
      <c r="P85" s="12">
        <v>7</v>
      </c>
      <c r="R85" s="16"/>
      <c r="S85" s="16"/>
    </row>
    <row r="86" spans="13:19" x14ac:dyDescent="0.25">
      <c r="M86">
        <v>81</v>
      </c>
      <c r="N86" s="12">
        <v>9</v>
      </c>
      <c r="O86" s="12">
        <v>6</v>
      </c>
      <c r="P86" s="12">
        <v>3</v>
      </c>
      <c r="R86" s="16"/>
      <c r="S86" s="16"/>
    </row>
    <row r="87" spans="13:19" x14ac:dyDescent="0.25">
      <c r="M87">
        <v>82</v>
      </c>
      <c r="N87" s="12">
        <v>9</v>
      </c>
      <c r="O87" s="12">
        <v>3</v>
      </c>
      <c r="P87" s="12">
        <v>6</v>
      </c>
      <c r="R87" s="16"/>
      <c r="S87" s="16"/>
    </row>
    <row r="88" spans="13:19" x14ac:dyDescent="0.25">
      <c r="M88">
        <v>83</v>
      </c>
      <c r="N88" s="12">
        <v>8</v>
      </c>
      <c r="O88" s="12">
        <v>4</v>
      </c>
      <c r="P88" s="12">
        <v>4</v>
      </c>
      <c r="R88" s="16"/>
      <c r="S88" s="16"/>
    </row>
    <row r="89" spans="13:19" x14ac:dyDescent="0.25">
      <c r="M89">
        <v>84</v>
      </c>
      <c r="N89" s="12">
        <v>14</v>
      </c>
      <c r="O89" s="12">
        <v>8</v>
      </c>
      <c r="P89" s="12">
        <v>6</v>
      </c>
      <c r="R89" s="16"/>
      <c r="S89" s="16"/>
    </row>
    <row r="90" spans="13:19" x14ac:dyDescent="0.25">
      <c r="M90">
        <v>85</v>
      </c>
      <c r="N90" s="12">
        <v>3</v>
      </c>
      <c r="O90" s="12">
        <v>1</v>
      </c>
      <c r="P90" s="12">
        <v>2</v>
      </c>
      <c r="R90" s="16"/>
      <c r="S90" s="16"/>
    </row>
    <row r="91" spans="13:19" x14ac:dyDescent="0.25">
      <c r="M91">
        <v>86</v>
      </c>
      <c r="N91" s="12">
        <v>2</v>
      </c>
      <c r="O91" s="12">
        <v>1</v>
      </c>
      <c r="P91" s="12">
        <v>1</v>
      </c>
      <c r="R91" s="16"/>
      <c r="S91" s="16"/>
    </row>
    <row r="92" spans="13:19" x14ac:dyDescent="0.25">
      <c r="M92">
        <v>87</v>
      </c>
      <c r="N92" s="12">
        <v>6</v>
      </c>
      <c r="O92" s="12">
        <v>2</v>
      </c>
      <c r="P92" s="12">
        <v>4</v>
      </c>
      <c r="R92" s="16"/>
      <c r="S92" s="16"/>
    </row>
    <row r="93" spans="13:19" x14ac:dyDescent="0.25">
      <c r="M93">
        <v>88</v>
      </c>
      <c r="N93" s="12">
        <v>6</v>
      </c>
      <c r="O93" s="12">
        <v>2</v>
      </c>
      <c r="P93" s="12">
        <v>4</v>
      </c>
      <c r="R93" s="16"/>
      <c r="S93" s="16"/>
    </row>
    <row r="94" spans="13:19" x14ac:dyDescent="0.25">
      <c r="M94">
        <v>89</v>
      </c>
      <c r="N94" s="12">
        <v>4</v>
      </c>
      <c r="O94" s="12">
        <v>1</v>
      </c>
      <c r="P94" s="12">
        <v>3</v>
      </c>
      <c r="R94" s="16"/>
      <c r="S94" s="16"/>
    </row>
    <row r="95" spans="13:19" x14ac:dyDescent="0.25">
      <c r="M95">
        <v>90</v>
      </c>
      <c r="N95" s="12">
        <v>6</v>
      </c>
      <c r="O95" s="12">
        <v>2</v>
      </c>
      <c r="P95" s="12">
        <v>4</v>
      </c>
      <c r="R95" s="16"/>
      <c r="S95" s="16"/>
    </row>
    <row r="96" spans="13:19" x14ac:dyDescent="0.25">
      <c r="M96">
        <v>91</v>
      </c>
      <c r="N96" s="12">
        <v>3</v>
      </c>
      <c r="O96" s="12">
        <v>1</v>
      </c>
      <c r="P96" s="12">
        <v>2</v>
      </c>
      <c r="R96" s="16"/>
      <c r="S96" s="16"/>
    </row>
    <row r="97" spans="13:19" x14ac:dyDescent="0.25">
      <c r="M97">
        <v>92</v>
      </c>
      <c r="N97" s="12">
        <v>2</v>
      </c>
      <c r="O97" s="12">
        <v>0</v>
      </c>
      <c r="P97" s="12">
        <v>2</v>
      </c>
      <c r="R97" s="16"/>
      <c r="S97" s="16"/>
    </row>
    <row r="98" spans="13:19" x14ac:dyDescent="0.25">
      <c r="M98">
        <v>93</v>
      </c>
      <c r="N98" s="12">
        <v>3</v>
      </c>
      <c r="O98" s="12">
        <v>3</v>
      </c>
      <c r="P98" s="12">
        <v>0</v>
      </c>
      <c r="R98" s="16"/>
      <c r="S98" s="16"/>
    </row>
    <row r="99" spans="13:19" x14ac:dyDescent="0.25">
      <c r="M99">
        <v>94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95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96</v>
      </c>
      <c r="N101" s="12">
        <v>1</v>
      </c>
      <c r="O101" s="12">
        <v>0</v>
      </c>
      <c r="P101" s="12">
        <v>1</v>
      </c>
      <c r="R101" s="16"/>
      <c r="S101" s="16"/>
    </row>
    <row r="102" spans="13:19" x14ac:dyDescent="0.25">
      <c r="M102">
        <v>97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>
        <v>98</v>
      </c>
      <c r="N103">
        <v>2</v>
      </c>
      <c r="O103">
        <v>1</v>
      </c>
      <c r="P103">
        <v>1</v>
      </c>
    </row>
    <row r="104" spans="13:19" x14ac:dyDescent="0.25">
      <c r="M104" t="s">
        <v>276</v>
      </c>
      <c r="N104">
        <v>0</v>
      </c>
      <c r="O104">
        <v>0</v>
      </c>
      <c r="P104">
        <v>0</v>
      </c>
    </row>
    <row r="105" spans="13:19" x14ac:dyDescent="0.25">
      <c r="M105" t="s">
        <v>315</v>
      </c>
      <c r="N105">
        <v>0</v>
      </c>
      <c r="O105">
        <v>0</v>
      </c>
      <c r="P105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topLeftCell="H1" workbookViewId="0">
      <selection activeCell="Q36" sqref="Q36"/>
    </sheetView>
  </sheetViews>
  <sheetFormatPr defaultRowHeight="13.2" x14ac:dyDescent="0.25"/>
  <sheetData>
    <row r="1" spans="1:24" x14ac:dyDescent="0.25">
      <c r="A1" t="s">
        <v>316</v>
      </c>
      <c r="I1" s="1"/>
      <c r="J1" s="1"/>
      <c r="K1" s="1"/>
      <c r="M1" t="s">
        <v>318</v>
      </c>
      <c r="N1" s="12"/>
      <c r="O1" s="12"/>
      <c r="P1" s="12"/>
      <c r="Q1" s="14" t="s">
        <v>1</v>
      </c>
      <c r="R1" s="15">
        <f>X16</f>
        <v>5.9127186279504169</v>
      </c>
      <c r="S1" s="21" t="s">
        <v>125</v>
      </c>
      <c r="T1" s="22"/>
      <c r="U1" s="22"/>
    </row>
    <row r="2" spans="1:24" x14ac:dyDescent="0.25">
      <c r="A2" t="s">
        <v>317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64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64</v>
      </c>
      <c r="I4" s="1"/>
      <c r="J4" s="1"/>
      <c r="K4" s="1"/>
      <c r="M4" s="18" t="s">
        <v>36</v>
      </c>
      <c r="N4" s="12">
        <v>11241</v>
      </c>
      <c r="O4" s="12">
        <v>5508</v>
      </c>
      <c r="P4" s="12">
        <v>5733</v>
      </c>
      <c r="R4" s="16"/>
      <c r="S4" s="16"/>
    </row>
    <row r="5" spans="1:24" x14ac:dyDescent="0.25">
      <c r="A5" t="s">
        <v>36</v>
      </c>
      <c r="B5">
        <v>11241</v>
      </c>
      <c r="C5">
        <v>5508</v>
      </c>
      <c r="D5">
        <v>5733</v>
      </c>
      <c r="E5">
        <v>6842</v>
      </c>
      <c r="F5">
        <v>3472</v>
      </c>
      <c r="G5">
        <v>3370</v>
      </c>
      <c r="I5" s="1"/>
      <c r="J5" s="1"/>
      <c r="K5" s="1"/>
      <c r="M5">
        <v>0</v>
      </c>
      <c r="N5" s="12">
        <v>264</v>
      </c>
      <c r="O5" s="12">
        <v>128</v>
      </c>
      <c r="P5" s="12">
        <v>136</v>
      </c>
      <c r="R5" s="16">
        <f>N$24+N$34+N$44+N$54</f>
        <v>668</v>
      </c>
      <c r="S5" s="16">
        <f xml:space="preserve"> N$34+N$44+N$54+N$64</f>
        <v>449</v>
      </c>
      <c r="T5">
        <v>1</v>
      </c>
      <c r="U5">
        <v>9</v>
      </c>
      <c r="V5">
        <f>R5*T5+S5*U5</f>
        <v>4709</v>
      </c>
      <c r="W5" s="19">
        <f>(V5/V$15)*100</f>
        <v>7.9962642214297848</v>
      </c>
      <c r="X5" s="20">
        <f>ABS(W5-10)</f>
        <v>2.0037357785702152</v>
      </c>
    </row>
    <row r="6" spans="1:24" x14ac:dyDescent="0.25">
      <c r="A6" t="s">
        <v>5</v>
      </c>
      <c r="B6">
        <v>1372</v>
      </c>
      <c r="C6">
        <v>713</v>
      </c>
      <c r="D6">
        <v>659</v>
      </c>
      <c r="E6">
        <v>1372</v>
      </c>
      <c r="F6">
        <v>713</v>
      </c>
      <c r="G6">
        <v>659</v>
      </c>
      <c r="I6" s="1"/>
      <c r="J6" s="1"/>
      <c r="K6" s="1"/>
      <c r="M6">
        <v>1</v>
      </c>
      <c r="N6" s="12">
        <v>244</v>
      </c>
      <c r="O6" s="12">
        <v>128</v>
      </c>
      <c r="P6" s="12">
        <v>116</v>
      </c>
      <c r="R6" s="16">
        <f>N$25+N$35+N$45+N$55</f>
        <v>623</v>
      </c>
      <c r="S6" s="16">
        <f xml:space="preserve"> N$35+N$45+N$55+N$65</f>
        <v>424</v>
      </c>
      <c r="T6">
        <v>2</v>
      </c>
      <c r="U6">
        <v>8</v>
      </c>
      <c r="V6">
        <f t="shared" ref="V6:V14" si="0">R6*T6+S6*U6</f>
        <v>4638</v>
      </c>
      <c r="W6" s="19">
        <f t="shared" ref="W6:W14" si="1">(V6/V$15)*100</f>
        <v>7.8757004584819157</v>
      </c>
      <c r="X6" s="20">
        <f t="shared" ref="X6:X14" si="2">ABS(W6-10)</f>
        <v>2.1242995415180843</v>
      </c>
    </row>
    <row r="7" spans="1:24" x14ac:dyDescent="0.25">
      <c r="A7" t="s">
        <v>6</v>
      </c>
      <c r="B7">
        <v>1361</v>
      </c>
      <c r="C7">
        <v>700</v>
      </c>
      <c r="D7">
        <v>661</v>
      </c>
      <c r="E7">
        <v>1361</v>
      </c>
      <c r="F7">
        <v>700</v>
      </c>
      <c r="G7">
        <v>661</v>
      </c>
      <c r="H7" s="2"/>
      <c r="I7" s="1"/>
      <c r="J7" s="1"/>
      <c r="K7" s="1"/>
      <c r="M7">
        <v>2</v>
      </c>
      <c r="N7" s="12">
        <v>284</v>
      </c>
      <c r="O7" s="12">
        <v>148</v>
      </c>
      <c r="P7" s="12">
        <v>136</v>
      </c>
      <c r="R7" s="16">
        <f>N$26+N$36+N$46+N$56</f>
        <v>618</v>
      </c>
      <c r="S7" s="16">
        <f xml:space="preserve"> N$36+N$46+N$56+N$66</f>
        <v>444</v>
      </c>
      <c r="T7">
        <v>3</v>
      </c>
      <c r="U7">
        <v>7</v>
      </c>
      <c r="V7">
        <f t="shared" si="0"/>
        <v>4962</v>
      </c>
      <c r="W7" s="19">
        <f t="shared" si="1"/>
        <v>8.4258787570045843</v>
      </c>
      <c r="X7" s="20">
        <f t="shared" si="2"/>
        <v>1.5741212429954157</v>
      </c>
    </row>
    <row r="8" spans="1:24" x14ac:dyDescent="0.25">
      <c r="A8" s="3" t="s">
        <v>7</v>
      </c>
      <c r="B8" s="3">
        <v>1355</v>
      </c>
      <c r="C8" s="3">
        <v>687</v>
      </c>
      <c r="D8" s="3">
        <v>668</v>
      </c>
      <c r="E8" s="4">
        <v>1355</v>
      </c>
      <c r="F8" s="4">
        <v>687</v>
      </c>
      <c r="G8" s="4">
        <v>668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>
        <v>3</v>
      </c>
      <c r="N8" s="12">
        <v>289</v>
      </c>
      <c r="O8" s="12">
        <v>158</v>
      </c>
      <c r="P8" s="12">
        <v>131</v>
      </c>
      <c r="R8" s="16">
        <f>N$17+N$27+N$37+N$47</f>
        <v>759</v>
      </c>
      <c r="S8" s="16">
        <f xml:space="preserve"> N$27+ N$37+N$47+N$57</f>
        <v>574</v>
      </c>
      <c r="T8">
        <v>4</v>
      </c>
      <c r="U8">
        <v>6</v>
      </c>
      <c r="V8">
        <f t="shared" si="0"/>
        <v>6480</v>
      </c>
      <c r="W8" s="19">
        <f t="shared" si="1"/>
        <v>11.003565970453389</v>
      </c>
      <c r="X8" s="20">
        <f t="shared" si="2"/>
        <v>1.0035659704533888</v>
      </c>
    </row>
    <row r="9" spans="1:24" x14ac:dyDescent="0.25">
      <c r="A9" s="3" t="s">
        <v>8</v>
      </c>
      <c r="B9" s="3">
        <v>1350</v>
      </c>
      <c r="C9" s="3">
        <v>670</v>
      </c>
      <c r="D9" s="3">
        <v>680</v>
      </c>
      <c r="E9" s="4">
        <v>1294</v>
      </c>
      <c r="F9" s="4">
        <v>660</v>
      </c>
      <c r="G9" s="4">
        <v>634</v>
      </c>
      <c r="H9" s="5"/>
      <c r="I9" s="6">
        <f t="shared" si="3"/>
        <v>95.851851851851848</v>
      </c>
      <c r="J9" s="6">
        <f t="shared" si="3"/>
        <v>98.507462686567166</v>
      </c>
      <c r="K9" s="6">
        <f t="shared" si="3"/>
        <v>93.235294117647058</v>
      </c>
      <c r="M9">
        <v>4</v>
      </c>
      <c r="N9" s="12">
        <v>291</v>
      </c>
      <c r="O9" s="12">
        <v>151</v>
      </c>
      <c r="P9" s="12">
        <v>140</v>
      </c>
      <c r="R9" s="16">
        <f>N$18+N$28+N$38+N$48</f>
        <v>709</v>
      </c>
      <c r="S9" s="16">
        <f xml:space="preserve"> N$28+N$38+N$48+N$58</f>
        <v>489</v>
      </c>
      <c r="T9">
        <v>5</v>
      </c>
      <c r="U9">
        <v>5</v>
      </c>
      <c r="V9">
        <f t="shared" si="0"/>
        <v>5990</v>
      </c>
      <c r="W9" s="19">
        <f t="shared" si="1"/>
        <v>10.171506197996266</v>
      </c>
      <c r="X9" s="20">
        <f t="shared" si="2"/>
        <v>0.17150619799626554</v>
      </c>
    </row>
    <row r="10" spans="1:24" x14ac:dyDescent="0.25">
      <c r="A10" s="3" t="s">
        <v>10</v>
      </c>
      <c r="B10" s="3">
        <v>1004</v>
      </c>
      <c r="C10" s="3">
        <v>451</v>
      </c>
      <c r="D10" s="3">
        <v>553</v>
      </c>
      <c r="E10" s="4">
        <v>696</v>
      </c>
      <c r="F10" s="4">
        <v>347</v>
      </c>
      <c r="G10" s="4">
        <v>349</v>
      </c>
      <c r="H10" s="5"/>
      <c r="I10" s="6">
        <f t="shared" si="3"/>
        <v>69.322709163346616</v>
      </c>
      <c r="J10" s="6">
        <f t="shared" si="3"/>
        <v>76.940133037694011</v>
      </c>
      <c r="K10" s="6">
        <f t="shared" si="3"/>
        <v>63.110307414104881</v>
      </c>
      <c r="M10">
        <v>5</v>
      </c>
      <c r="N10" s="12">
        <v>252</v>
      </c>
      <c r="O10" s="12">
        <v>133</v>
      </c>
      <c r="P10" s="12">
        <v>119</v>
      </c>
      <c r="R10" s="16">
        <f>N$19+N$29+N$39+N$49</f>
        <v>732</v>
      </c>
      <c r="S10" s="16">
        <f xml:space="preserve"> N$29+N$39+N$49+N$59</f>
        <v>524</v>
      </c>
      <c r="T10">
        <v>6</v>
      </c>
      <c r="U10">
        <v>4</v>
      </c>
      <c r="V10">
        <f t="shared" si="0"/>
        <v>6488</v>
      </c>
      <c r="W10" s="19">
        <f t="shared" si="1"/>
        <v>11.017150619799626</v>
      </c>
      <c r="X10" s="20">
        <f t="shared" si="2"/>
        <v>1.0171506197996258</v>
      </c>
    </row>
    <row r="11" spans="1:24" x14ac:dyDescent="0.25">
      <c r="A11" s="3" t="s">
        <v>11</v>
      </c>
      <c r="B11" s="3">
        <v>701</v>
      </c>
      <c r="C11" s="3">
        <v>302</v>
      </c>
      <c r="D11" s="3">
        <v>399</v>
      </c>
      <c r="E11" s="4">
        <v>272</v>
      </c>
      <c r="F11" s="4">
        <v>136</v>
      </c>
      <c r="G11" s="4">
        <v>136</v>
      </c>
      <c r="H11" s="5"/>
      <c r="I11" s="6">
        <f t="shared" si="3"/>
        <v>38.801711840228251</v>
      </c>
      <c r="J11" s="6">
        <f t="shared" si="3"/>
        <v>45.033112582781456</v>
      </c>
      <c r="K11" s="6">
        <f t="shared" si="3"/>
        <v>34.08521303258145</v>
      </c>
      <c r="M11">
        <v>6</v>
      </c>
      <c r="N11" s="12">
        <v>276</v>
      </c>
      <c r="O11" s="12">
        <v>150</v>
      </c>
      <c r="P11" s="12">
        <v>126</v>
      </c>
      <c r="R11" s="16">
        <f>N$20+N$30+N$40+N$50</f>
        <v>638</v>
      </c>
      <c r="S11" s="16">
        <f xml:space="preserve"> N$30+N$40+N$50+N$60</f>
        <v>433</v>
      </c>
      <c r="T11">
        <v>7</v>
      </c>
      <c r="U11">
        <v>3</v>
      </c>
      <c r="V11">
        <f t="shared" si="0"/>
        <v>5765</v>
      </c>
      <c r="W11" s="19">
        <f t="shared" si="1"/>
        <v>9.7894379351333001</v>
      </c>
      <c r="X11" s="20">
        <f t="shared" si="2"/>
        <v>0.21056206486669993</v>
      </c>
    </row>
    <row r="12" spans="1:24" x14ac:dyDescent="0.25">
      <c r="A12" s="3" t="s">
        <v>12</v>
      </c>
      <c r="B12" s="3">
        <v>701</v>
      </c>
      <c r="C12" s="3">
        <v>297</v>
      </c>
      <c r="D12" s="3">
        <v>404</v>
      </c>
      <c r="E12" s="4">
        <v>160</v>
      </c>
      <c r="F12" s="4">
        <v>64</v>
      </c>
      <c r="G12" s="4">
        <v>96</v>
      </c>
      <c r="H12" s="5"/>
      <c r="I12" s="6">
        <f t="shared" si="3"/>
        <v>22.824536376604851</v>
      </c>
      <c r="J12" s="6">
        <f t="shared" si="3"/>
        <v>21.548821548821547</v>
      </c>
      <c r="K12" s="6">
        <f t="shared" si="3"/>
        <v>23.762376237623762</v>
      </c>
      <c r="M12">
        <v>7</v>
      </c>
      <c r="N12" s="12">
        <v>302</v>
      </c>
      <c r="O12" s="12">
        <v>141</v>
      </c>
      <c r="P12" s="12">
        <v>161</v>
      </c>
      <c r="R12" s="16">
        <f>N$21+N$31+N$41+N$51</f>
        <v>718</v>
      </c>
      <c r="S12" s="16">
        <f xml:space="preserve"> N$31+N$41+N$51+N$61</f>
        <v>486</v>
      </c>
      <c r="T12">
        <v>8</v>
      </c>
      <c r="U12">
        <v>2</v>
      </c>
      <c r="V12">
        <f t="shared" si="0"/>
        <v>6716</v>
      </c>
      <c r="W12" s="19">
        <f t="shared" si="1"/>
        <v>11.40431312616743</v>
      </c>
      <c r="X12" s="20">
        <f t="shared" si="2"/>
        <v>1.4043131261674304</v>
      </c>
    </row>
    <row r="13" spans="1:24" x14ac:dyDescent="0.25">
      <c r="A13" s="3" t="s">
        <v>13</v>
      </c>
      <c r="B13" s="3">
        <v>718</v>
      </c>
      <c r="C13" s="3">
        <v>351</v>
      </c>
      <c r="D13" s="3">
        <v>367</v>
      </c>
      <c r="E13" s="4">
        <v>120</v>
      </c>
      <c r="F13" s="4">
        <v>62</v>
      </c>
      <c r="G13" s="4">
        <v>58</v>
      </c>
      <c r="H13" s="5"/>
      <c r="I13" s="6">
        <f t="shared" si="3"/>
        <v>16.713091922005571</v>
      </c>
      <c r="J13" s="6">
        <f t="shared" si="3"/>
        <v>17.663817663817664</v>
      </c>
      <c r="K13" s="6">
        <f t="shared" si="3"/>
        <v>15.803814713896458</v>
      </c>
      <c r="M13">
        <v>8</v>
      </c>
      <c r="N13" s="12">
        <v>269</v>
      </c>
      <c r="O13" s="12">
        <v>135</v>
      </c>
      <c r="P13" s="12">
        <v>134</v>
      </c>
      <c r="R13" s="16">
        <f>N$22+N$32+N$42+N$52</f>
        <v>672</v>
      </c>
      <c r="S13" s="16">
        <f xml:space="preserve"> N$32+N$42+N$52+N$62</f>
        <v>464</v>
      </c>
      <c r="T13">
        <v>9</v>
      </c>
      <c r="U13">
        <v>1</v>
      </c>
      <c r="V13">
        <f t="shared" si="0"/>
        <v>6512</v>
      </c>
      <c r="W13" s="19">
        <f t="shared" si="1"/>
        <v>11.057904567838344</v>
      </c>
      <c r="X13" s="20">
        <f t="shared" si="2"/>
        <v>1.0579045678383441</v>
      </c>
    </row>
    <row r="14" spans="1:24" x14ac:dyDescent="0.25">
      <c r="A14" s="3" t="s">
        <v>14</v>
      </c>
      <c r="B14" s="3">
        <v>723</v>
      </c>
      <c r="C14" s="3">
        <v>351</v>
      </c>
      <c r="D14" s="3">
        <v>372</v>
      </c>
      <c r="E14" s="4">
        <v>72</v>
      </c>
      <c r="F14" s="4">
        <v>34</v>
      </c>
      <c r="G14" s="4">
        <v>38</v>
      </c>
      <c r="H14" s="5"/>
      <c r="I14" s="6">
        <f t="shared" si="3"/>
        <v>9.9585062240663902</v>
      </c>
      <c r="J14" s="6">
        <f t="shared" si="3"/>
        <v>9.6866096866096854</v>
      </c>
      <c r="K14" s="6">
        <f t="shared" si="3"/>
        <v>10.21505376344086</v>
      </c>
      <c r="M14">
        <v>9</v>
      </c>
      <c r="N14" s="12">
        <v>262</v>
      </c>
      <c r="O14" s="12">
        <v>141</v>
      </c>
      <c r="P14" s="12">
        <v>121</v>
      </c>
      <c r="R14" s="16">
        <f>N$23+N$33+N$43+N$53</f>
        <v>663</v>
      </c>
      <c r="S14" s="16">
        <f xml:space="preserve"> N$33+N$43+N$53+N$63</f>
        <v>403</v>
      </c>
      <c r="T14">
        <v>10</v>
      </c>
      <c r="U14">
        <v>0</v>
      </c>
      <c r="V14">
        <f t="shared" si="0"/>
        <v>6630</v>
      </c>
      <c r="W14" s="19">
        <f t="shared" si="1"/>
        <v>11.258278145695364</v>
      </c>
      <c r="X14" s="20">
        <f t="shared" si="2"/>
        <v>1.258278145695364</v>
      </c>
    </row>
    <row r="15" spans="1:24" x14ac:dyDescent="0.25">
      <c r="A15" s="3" t="s">
        <v>15</v>
      </c>
      <c r="B15" s="3">
        <v>590</v>
      </c>
      <c r="C15" s="3">
        <v>315</v>
      </c>
      <c r="D15" s="3">
        <v>275</v>
      </c>
      <c r="E15" s="4">
        <v>56</v>
      </c>
      <c r="F15" s="4">
        <v>28</v>
      </c>
      <c r="G15" s="4">
        <v>28</v>
      </c>
      <c r="H15" s="5"/>
      <c r="I15" s="6">
        <f t="shared" si="3"/>
        <v>9.4915254237288131</v>
      </c>
      <c r="J15" s="6">
        <f t="shared" si="3"/>
        <v>8.8888888888888893</v>
      </c>
      <c r="K15" s="6">
        <f t="shared" si="3"/>
        <v>10.181818181818182</v>
      </c>
      <c r="M15">
        <v>10</v>
      </c>
      <c r="N15" s="12">
        <v>265</v>
      </c>
      <c r="O15" s="12">
        <v>133</v>
      </c>
      <c r="P15" s="12">
        <v>132</v>
      </c>
      <c r="R15" s="16"/>
      <c r="S15" s="16"/>
      <c r="V15">
        <f>SUM(V5:V14)</f>
        <v>58890</v>
      </c>
      <c r="W15">
        <f>SUM(W5:W14)</f>
        <v>100.00000000000003</v>
      </c>
      <c r="X15" s="20">
        <f>SUM(X5:X14)</f>
        <v>11.825437255900834</v>
      </c>
    </row>
    <row r="16" spans="1:24" x14ac:dyDescent="0.25">
      <c r="A16" t="s">
        <v>16</v>
      </c>
      <c r="B16">
        <v>400</v>
      </c>
      <c r="C16">
        <v>223</v>
      </c>
      <c r="D16">
        <v>177</v>
      </c>
      <c r="E16">
        <v>22</v>
      </c>
      <c r="F16">
        <v>12</v>
      </c>
      <c r="G16">
        <v>10</v>
      </c>
      <c r="H16" s="7"/>
      <c r="I16" s="6">
        <f>SUM(I8:I14)*5</f>
        <v>1767.3620368905176</v>
      </c>
      <c r="J16" s="6">
        <f>SUM(J8:J14)*5</f>
        <v>1846.8997860314576</v>
      </c>
      <c r="K16" s="6">
        <f>SUM(K8:K14)*5</f>
        <v>1701.0602963964723</v>
      </c>
      <c r="M16">
        <v>11</v>
      </c>
      <c r="N16" s="12">
        <v>267</v>
      </c>
      <c r="O16" s="12">
        <v>149</v>
      </c>
      <c r="P16" s="12">
        <v>118</v>
      </c>
      <c r="R16" s="16"/>
      <c r="S16" s="16"/>
      <c r="X16" s="20">
        <f>X$15/2</f>
        <v>5.9127186279504169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283</v>
      </c>
      <c r="O17" s="12">
        <v>137</v>
      </c>
      <c r="P17" s="12">
        <v>146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3267.3620368905176</v>
      </c>
      <c r="J18" s="6">
        <f>J16+1500</f>
        <v>3346.8997860314576</v>
      </c>
      <c r="K18" s="6">
        <f>K16+1500</f>
        <v>3201.060296396472</v>
      </c>
      <c r="M18">
        <v>13</v>
      </c>
      <c r="N18" s="12">
        <v>268</v>
      </c>
      <c r="O18" s="12">
        <v>137</v>
      </c>
      <c r="P18" s="12">
        <v>131</v>
      </c>
      <c r="Q18" s="3" t="s">
        <v>161</v>
      </c>
      <c r="R18" s="15">
        <f>X33</f>
        <v>6.6049822064056958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272</v>
      </c>
      <c r="O19" s="12">
        <v>131</v>
      </c>
      <c r="P19" s="12">
        <v>141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9.9585062240663902</v>
      </c>
      <c r="J20" s="6">
        <f t="shared" si="4"/>
        <v>9.6866096866096854</v>
      </c>
      <c r="K20" s="6">
        <f t="shared" si="4"/>
        <v>10.21505376344086</v>
      </c>
      <c r="M20">
        <v>15</v>
      </c>
      <c r="N20" s="12">
        <v>251</v>
      </c>
      <c r="O20" s="12">
        <v>136</v>
      </c>
      <c r="P20" s="12">
        <v>115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9.4915254237288131</v>
      </c>
      <c r="J21" s="6">
        <f t="shared" si="4"/>
        <v>8.8888888888888893</v>
      </c>
      <c r="K21" s="6">
        <f t="shared" si="4"/>
        <v>10.181818181818182</v>
      </c>
      <c r="M21">
        <v>16</v>
      </c>
      <c r="N21" s="12">
        <v>285</v>
      </c>
      <c r="O21" s="12">
        <v>165</v>
      </c>
      <c r="P21" s="12">
        <v>120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9.7250158238976017</v>
      </c>
      <c r="J22" s="8">
        <f>(J20+J21)/2</f>
        <v>9.2877492877492873</v>
      </c>
      <c r="K22" s="8">
        <f>(K20+K21)/2</f>
        <v>10.198435972629522</v>
      </c>
      <c r="M22">
        <v>17</v>
      </c>
      <c r="N22" s="12">
        <v>244</v>
      </c>
      <c r="O22" s="12">
        <v>121</v>
      </c>
      <c r="P22" s="12">
        <v>123</v>
      </c>
      <c r="R22" s="16">
        <f>O$24+O$34+O$44+O$54</f>
        <v>309</v>
      </c>
      <c r="S22" s="16">
        <f xml:space="preserve"> O$34+O$44+O$54+O$64</f>
        <v>213</v>
      </c>
      <c r="T22">
        <v>1</v>
      </c>
      <c r="U22">
        <v>9</v>
      </c>
      <c r="V22">
        <f>R22*T22+S22*U22</f>
        <v>2226</v>
      </c>
      <c r="W22" s="19">
        <f>(V22/V$32)*100</f>
        <v>7.9217081850533804</v>
      </c>
      <c r="X22" s="20">
        <f>ABS(W22-10)</f>
        <v>2.0782918149466196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313</v>
      </c>
      <c r="O23" s="12">
        <v>140</v>
      </c>
      <c r="P23" s="12">
        <v>173</v>
      </c>
      <c r="R23" s="16">
        <f>O$25+O$35+O$45+O$55</f>
        <v>291</v>
      </c>
      <c r="S23" s="16">
        <f xml:space="preserve"> O$35+O$45+O$55+O$65</f>
        <v>195</v>
      </c>
      <c r="T23">
        <v>2</v>
      </c>
      <c r="U23">
        <v>8</v>
      </c>
      <c r="V23">
        <f t="shared" ref="V23:V31" si="5">R23*T23+S23*U23</f>
        <v>2142</v>
      </c>
      <c r="W23" s="19">
        <f t="shared" ref="W23:W31" si="6">(V23/V$32)*100</f>
        <v>7.6227758007117439</v>
      </c>
      <c r="X23" s="20">
        <f t="shared" ref="X23:X31" si="7">ABS(W23-10)</f>
        <v>2.3772241992882561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486.25079119488009</v>
      </c>
      <c r="J24" s="8">
        <f>J22*50</f>
        <v>464.38746438746438</v>
      </c>
      <c r="K24" s="8">
        <f>K22*50</f>
        <v>509.92179863147607</v>
      </c>
      <c r="M24">
        <v>19</v>
      </c>
      <c r="N24" s="12">
        <v>257</v>
      </c>
      <c r="O24" s="12">
        <v>108</v>
      </c>
      <c r="P24" s="12">
        <v>149</v>
      </c>
      <c r="R24" s="16">
        <f>O$26+O$36+O$46+O$56</f>
        <v>296</v>
      </c>
      <c r="S24" s="16">
        <f xml:space="preserve"> O$36+O$46+O$56+O$66</f>
        <v>214</v>
      </c>
      <c r="T24">
        <v>3</v>
      </c>
      <c r="U24">
        <v>7</v>
      </c>
      <c r="V24">
        <f t="shared" si="5"/>
        <v>2386</v>
      </c>
      <c r="W24" s="19">
        <f t="shared" si="6"/>
        <v>8.4911032028469755</v>
      </c>
      <c r="X24" s="20">
        <f t="shared" si="7"/>
        <v>1.5088967971530245</v>
      </c>
    </row>
    <row r="25" spans="1:24" x14ac:dyDescent="0.25">
      <c r="I25" s="1"/>
      <c r="J25" s="1"/>
      <c r="K25" s="1"/>
      <c r="M25">
        <v>20</v>
      </c>
      <c r="N25" s="12">
        <v>252</v>
      </c>
      <c r="O25" s="12">
        <v>122</v>
      </c>
      <c r="P25" s="12">
        <v>130</v>
      </c>
      <c r="R25" s="16">
        <f>O$17+O$27+O$37+O$47</f>
        <v>348</v>
      </c>
      <c r="S25" s="16">
        <f xml:space="preserve"> O$27+ O$37+O$47+O$57</f>
        <v>266</v>
      </c>
      <c r="T25">
        <v>4</v>
      </c>
      <c r="U25">
        <v>6</v>
      </c>
      <c r="V25">
        <f t="shared" si="5"/>
        <v>2988</v>
      </c>
      <c r="W25" s="19">
        <f t="shared" si="6"/>
        <v>10.633451957295375</v>
      </c>
      <c r="X25" s="20">
        <f t="shared" si="7"/>
        <v>0.63345195729537451</v>
      </c>
    </row>
    <row r="26" spans="1:24" x14ac:dyDescent="0.25">
      <c r="H26" s="7" t="s">
        <v>30</v>
      </c>
      <c r="I26" s="1">
        <f>I18-I24</f>
        <v>2781.1112456956375</v>
      </c>
      <c r="J26" s="1">
        <f>J18-J24</f>
        <v>2882.5123216439933</v>
      </c>
      <c r="K26" s="1">
        <f>K18-K24</f>
        <v>2691.1384977649959</v>
      </c>
      <c r="M26">
        <v>21</v>
      </c>
      <c r="N26" s="12">
        <v>209</v>
      </c>
      <c r="O26" s="12">
        <v>95</v>
      </c>
      <c r="P26" s="12">
        <v>114</v>
      </c>
      <c r="R26" s="16">
        <f>O$18+O$28+O$38+O$48</f>
        <v>317</v>
      </c>
      <c r="S26" s="16">
        <f xml:space="preserve"> O$28+O$38+O$48+O$58</f>
        <v>209</v>
      </c>
      <c r="T26">
        <v>5</v>
      </c>
      <c r="U26">
        <v>5</v>
      </c>
      <c r="V26">
        <f t="shared" si="5"/>
        <v>2630</v>
      </c>
      <c r="W26" s="19">
        <f t="shared" si="6"/>
        <v>9.3594306049822062</v>
      </c>
      <c r="X26" s="20">
        <f t="shared" si="7"/>
        <v>0.64056939501779375</v>
      </c>
    </row>
    <row r="27" spans="1:24" x14ac:dyDescent="0.25">
      <c r="I27" s="1"/>
      <c r="J27" s="1"/>
      <c r="K27" s="1"/>
      <c r="M27">
        <v>22</v>
      </c>
      <c r="N27" s="12">
        <v>183</v>
      </c>
      <c r="O27" s="12">
        <v>80</v>
      </c>
      <c r="P27" s="12">
        <v>103</v>
      </c>
      <c r="R27" s="16">
        <f>O$19+O$29+O$39+O$49</f>
        <v>353</v>
      </c>
      <c r="S27" s="16">
        <f xml:space="preserve"> O$29+O$39+O$49+O$59</f>
        <v>260</v>
      </c>
      <c r="T27">
        <v>6</v>
      </c>
      <c r="U27">
        <v>4</v>
      </c>
      <c r="V27">
        <f t="shared" si="5"/>
        <v>3158</v>
      </c>
      <c r="W27" s="19">
        <f t="shared" si="6"/>
        <v>11.238434163701069</v>
      </c>
      <c r="X27" s="20">
        <f t="shared" si="7"/>
        <v>1.2384341637010685</v>
      </c>
    </row>
    <row r="28" spans="1:24" x14ac:dyDescent="0.25">
      <c r="H28" s="7" t="s">
        <v>31</v>
      </c>
      <c r="I28" s="1">
        <f>100-I22</f>
        <v>90.274984176102393</v>
      </c>
      <c r="J28" s="1">
        <f>100-J22</f>
        <v>90.712250712250707</v>
      </c>
      <c r="K28" s="1">
        <f>100-K22</f>
        <v>89.801564027370475</v>
      </c>
      <c r="M28">
        <v>23</v>
      </c>
      <c r="N28" s="12">
        <v>161</v>
      </c>
      <c r="O28" s="12">
        <v>58</v>
      </c>
      <c r="P28" s="12">
        <v>103</v>
      </c>
      <c r="R28" s="16">
        <f>O$20+O$30+O$40+O$50</f>
        <v>329</v>
      </c>
      <c r="S28" s="16">
        <f xml:space="preserve"> O$30+O$40+O$50+O$60</f>
        <v>215</v>
      </c>
      <c r="T28">
        <v>7</v>
      </c>
      <c r="U28">
        <v>3</v>
      </c>
      <c r="V28">
        <f t="shared" si="5"/>
        <v>2948</v>
      </c>
      <c r="W28" s="19">
        <f t="shared" si="6"/>
        <v>10.491103202846976</v>
      </c>
      <c r="X28" s="20">
        <f t="shared" si="7"/>
        <v>0.49110320284697551</v>
      </c>
    </row>
    <row r="29" spans="1:24" x14ac:dyDescent="0.25">
      <c r="I29" s="1"/>
      <c r="J29" s="1"/>
      <c r="K29" s="1"/>
      <c r="M29">
        <v>24</v>
      </c>
      <c r="N29" s="12">
        <v>199</v>
      </c>
      <c r="O29" s="12">
        <v>96</v>
      </c>
      <c r="P29" s="12">
        <v>103</v>
      </c>
      <c r="R29" s="16">
        <f>O$21+O$31+O$41+O$51</f>
        <v>367</v>
      </c>
      <c r="S29" s="16">
        <f xml:space="preserve"> O$31+O$41+O$51+O$61</f>
        <v>230</v>
      </c>
      <c r="T29">
        <v>8</v>
      </c>
      <c r="U29">
        <v>2</v>
      </c>
      <c r="V29">
        <f t="shared" si="5"/>
        <v>3396</v>
      </c>
      <c r="W29" s="19">
        <f t="shared" si="6"/>
        <v>12.08540925266904</v>
      </c>
      <c r="X29" s="20">
        <f t="shared" si="7"/>
        <v>2.0854092526690398</v>
      </c>
    </row>
    <row r="30" spans="1:24" x14ac:dyDescent="0.25">
      <c r="C30" t="s">
        <v>32</v>
      </c>
      <c r="H30" s="9" t="s">
        <v>33</v>
      </c>
      <c r="I30" s="10">
        <f>I26/I28</f>
        <v>30.80710864784459</v>
      </c>
      <c r="J30" s="10">
        <f>J26/J28</f>
        <v>31.776439224153322</v>
      </c>
      <c r="K30" s="10">
        <f>K26/K28</f>
        <v>29.967612779491994</v>
      </c>
      <c r="M30">
        <v>25</v>
      </c>
      <c r="N30" s="12">
        <v>142</v>
      </c>
      <c r="O30" s="12">
        <v>58</v>
      </c>
      <c r="P30" s="12">
        <v>84</v>
      </c>
      <c r="R30" s="16">
        <f>O$22+O$32+O$42+O$52</f>
        <v>321</v>
      </c>
      <c r="S30" s="16">
        <f xml:space="preserve"> O$32+O$42+O$52+O$62</f>
        <v>217</v>
      </c>
      <c r="T30">
        <v>9</v>
      </c>
      <c r="U30">
        <v>1</v>
      </c>
      <c r="V30">
        <f t="shared" si="5"/>
        <v>3106</v>
      </c>
      <c r="W30" s="19">
        <f t="shared" si="6"/>
        <v>11.053380782918151</v>
      </c>
      <c r="X30" s="20">
        <f t="shared" si="7"/>
        <v>1.0533807829181505</v>
      </c>
    </row>
    <row r="31" spans="1:24" x14ac:dyDescent="0.25">
      <c r="M31">
        <v>26</v>
      </c>
      <c r="N31" s="12">
        <v>145</v>
      </c>
      <c r="O31" s="12">
        <v>70</v>
      </c>
      <c r="P31" s="12">
        <v>75</v>
      </c>
      <c r="R31" s="16">
        <f>O$23+O$33+O$43+O$53</f>
        <v>312</v>
      </c>
      <c r="S31" s="16">
        <f xml:space="preserve"> O$33+O$43+O$53+O$63</f>
        <v>195</v>
      </c>
      <c r="T31">
        <v>10</v>
      </c>
      <c r="U31">
        <v>0</v>
      </c>
      <c r="V31">
        <f t="shared" si="5"/>
        <v>3120</v>
      </c>
      <c r="W31" s="19">
        <f t="shared" si="6"/>
        <v>11.103202846975089</v>
      </c>
      <c r="X31" s="20">
        <f t="shared" si="7"/>
        <v>1.1032028469750887</v>
      </c>
    </row>
    <row r="32" spans="1:24" x14ac:dyDescent="0.25">
      <c r="M32">
        <v>27</v>
      </c>
      <c r="N32" s="12">
        <v>160</v>
      </c>
      <c r="O32" s="12">
        <v>72</v>
      </c>
      <c r="P32" s="12">
        <v>88</v>
      </c>
      <c r="R32" s="16"/>
      <c r="S32" s="16"/>
      <c r="V32">
        <f>SUM(V22:V31)</f>
        <v>28100</v>
      </c>
      <c r="W32">
        <f>SUM(W22:W31)</f>
        <v>100.00000000000001</v>
      </c>
      <c r="X32" s="20">
        <f>SUM(X22:X31)</f>
        <v>13.209964412811392</v>
      </c>
    </row>
    <row r="33" spans="13:24" x14ac:dyDescent="0.25">
      <c r="M33">
        <v>28</v>
      </c>
      <c r="N33" s="12">
        <v>119</v>
      </c>
      <c r="O33" s="12">
        <v>46</v>
      </c>
      <c r="P33" s="12">
        <v>73</v>
      </c>
      <c r="R33" s="16"/>
      <c r="S33" s="16"/>
      <c r="X33" s="20">
        <f>X$32/2</f>
        <v>6.6049822064056958</v>
      </c>
    </row>
    <row r="34" spans="13:24" x14ac:dyDescent="0.25">
      <c r="M34">
        <v>29</v>
      </c>
      <c r="N34" s="12">
        <v>135</v>
      </c>
      <c r="O34" s="12">
        <v>56</v>
      </c>
      <c r="P34" s="12">
        <v>79</v>
      </c>
      <c r="R34" s="16"/>
      <c r="S34" s="16"/>
    </row>
    <row r="35" spans="13:24" x14ac:dyDescent="0.25">
      <c r="M35">
        <v>30</v>
      </c>
      <c r="N35" s="12">
        <v>157</v>
      </c>
      <c r="O35" s="12">
        <v>66</v>
      </c>
      <c r="P35" s="12">
        <v>91</v>
      </c>
      <c r="Q35" s="3" t="s">
        <v>162</v>
      </c>
      <c r="R35" s="15">
        <f>X50</f>
        <v>6.3137382266969801</v>
      </c>
      <c r="S35" s="16"/>
    </row>
    <row r="36" spans="13:24" x14ac:dyDescent="0.25">
      <c r="M36">
        <v>31</v>
      </c>
      <c r="N36" s="12">
        <v>141</v>
      </c>
      <c r="O36" s="12">
        <v>58</v>
      </c>
      <c r="P36" s="12">
        <v>83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32</v>
      </c>
      <c r="N37" s="12">
        <v>135</v>
      </c>
      <c r="O37" s="12">
        <v>60</v>
      </c>
      <c r="P37" s="12">
        <v>75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33</v>
      </c>
      <c r="N38" s="12">
        <v>141</v>
      </c>
      <c r="O38" s="12">
        <v>57</v>
      </c>
      <c r="P38" s="12">
        <v>84</v>
      </c>
      <c r="R38" s="16"/>
      <c r="S38" s="16"/>
    </row>
    <row r="39" spans="13:24" x14ac:dyDescent="0.25">
      <c r="M39">
        <v>34</v>
      </c>
      <c r="N39" s="12">
        <v>127</v>
      </c>
      <c r="O39" s="12">
        <v>56</v>
      </c>
      <c r="P39" s="12">
        <v>71</v>
      </c>
      <c r="R39" s="16">
        <f>P$24+P$34+P$44+P$54</f>
        <v>359</v>
      </c>
      <c r="S39" s="16">
        <f xml:space="preserve"> P$34+P$44+P$54+P$64</f>
        <v>236</v>
      </c>
      <c r="T39">
        <v>1</v>
      </c>
      <c r="U39">
        <v>9</v>
      </c>
      <c r="V39">
        <f>R39*T39+S39*U39</f>
        <v>2483</v>
      </c>
      <c r="W39" s="19">
        <f>(V39/V$49)*100</f>
        <v>8.0643065930496913</v>
      </c>
      <c r="X39" s="20">
        <f>ABS(W39-10)</f>
        <v>1.9356934069503087</v>
      </c>
    </row>
    <row r="40" spans="13:24" x14ac:dyDescent="0.25">
      <c r="M40">
        <v>35</v>
      </c>
      <c r="N40" s="12">
        <v>147</v>
      </c>
      <c r="O40" s="12">
        <v>78</v>
      </c>
      <c r="P40" s="12">
        <v>69</v>
      </c>
      <c r="R40" s="16">
        <f>P$25+P$35+P$45+P$55</f>
        <v>332</v>
      </c>
      <c r="S40" s="16">
        <f xml:space="preserve"> P$35+P$45+P$55+P$65</f>
        <v>229</v>
      </c>
      <c r="T40">
        <v>2</v>
      </c>
      <c r="U40">
        <v>8</v>
      </c>
      <c r="V40">
        <f t="shared" ref="V40:V48" si="8">R40*T40+S40*U40</f>
        <v>2496</v>
      </c>
      <c r="W40" s="19">
        <f t="shared" ref="W40:W48" si="9">(V40/V$49)*100</f>
        <v>8.1065280935368627</v>
      </c>
      <c r="X40" s="20">
        <f t="shared" ref="X40:X48" si="10">ABS(W40-10)</f>
        <v>1.8934719064631373</v>
      </c>
    </row>
    <row r="41" spans="13:24" x14ac:dyDescent="0.25">
      <c r="M41">
        <v>36</v>
      </c>
      <c r="N41" s="12">
        <v>156</v>
      </c>
      <c r="O41" s="12">
        <v>65</v>
      </c>
      <c r="P41" s="12">
        <v>91</v>
      </c>
      <c r="R41" s="16">
        <f>P$26+P$36+P$46+P$56</f>
        <v>322</v>
      </c>
      <c r="S41" s="16">
        <f xml:space="preserve"> P$36+P$46+P$56+P$66</f>
        <v>230</v>
      </c>
      <c r="T41">
        <v>3</v>
      </c>
      <c r="U41">
        <v>7</v>
      </c>
      <c r="V41">
        <f t="shared" si="8"/>
        <v>2576</v>
      </c>
      <c r="W41" s="19">
        <f t="shared" si="9"/>
        <v>8.3663527119194541</v>
      </c>
      <c r="X41" s="20">
        <f t="shared" si="10"/>
        <v>1.6336472880805459</v>
      </c>
    </row>
    <row r="42" spans="13:24" x14ac:dyDescent="0.25">
      <c r="M42">
        <v>37</v>
      </c>
      <c r="N42" s="12">
        <v>138</v>
      </c>
      <c r="O42" s="12">
        <v>58</v>
      </c>
      <c r="P42" s="12">
        <v>80</v>
      </c>
      <c r="R42" s="16">
        <f>P$17+P$27+P$37+P$47</f>
        <v>411</v>
      </c>
      <c r="S42" s="16">
        <f xml:space="preserve"> P$27+ P$37+P$47+P$57</f>
        <v>308</v>
      </c>
      <c r="T42">
        <v>4</v>
      </c>
      <c r="U42">
        <v>6</v>
      </c>
      <c r="V42">
        <f t="shared" si="8"/>
        <v>3492</v>
      </c>
      <c r="W42" s="19">
        <f t="shared" si="9"/>
        <v>11.34134459240013</v>
      </c>
      <c r="X42" s="20">
        <f t="shared" si="10"/>
        <v>1.3413445924001302</v>
      </c>
    </row>
    <row r="43" spans="13:24" x14ac:dyDescent="0.25">
      <c r="M43">
        <v>38</v>
      </c>
      <c r="N43" s="12">
        <v>113</v>
      </c>
      <c r="O43" s="12">
        <v>63</v>
      </c>
      <c r="P43" s="12">
        <v>50</v>
      </c>
      <c r="R43" s="16">
        <f>P$18+P$28+P$38+P$48</f>
        <v>392</v>
      </c>
      <c r="S43" s="16">
        <f xml:space="preserve"> P$28+P$38+P$48+P$58</f>
        <v>280</v>
      </c>
      <c r="T43">
        <v>5</v>
      </c>
      <c r="U43">
        <v>5</v>
      </c>
      <c r="V43">
        <f t="shared" si="8"/>
        <v>3360</v>
      </c>
      <c r="W43" s="19">
        <f t="shared" si="9"/>
        <v>10.912633972068853</v>
      </c>
      <c r="X43" s="20">
        <f t="shared" si="10"/>
        <v>0.91263397206885344</v>
      </c>
    </row>
    <row r="44" spans="13:24" x14ac:dyDescent="0.25">
      <c r="M44">
        <v>39</v>
      </c>
      <c r="N44" s="12">
        <v>164</v>
      </c>
      <c r="O44" s="12">
        <v>87</v>
      </c>
      <c r="P44" s="12">
        <v>77</v>
      </c>
      <c r="R44" s="16">
        <f>P$19+P$29+P$39+P$49</f>
        <v>379</v>
      </c>
      <c r="S44" s="16">
        <f xml:space="preserve"> P$29+P$39+P$49+P$59</f>
        <v>264</v>
      </c>
      <c r="T44">
        <v>6</v>
      </c>
      <c r="U44">
        <v>4</v>
      </c>
      <c r="V44">
        <f t="shared" si="8"/>
        <v>3330</v>
      </c>
      <c r="W44" s="19">
        <f t="shared" si="9"/>
        <v>10.81519974017538</v>
      </c>
      <c r="X44" s="20">
        <f t="shared" si="10"/>
        <v>0.81519974017538033</v>
      </c>
    </row>
    <row r="45" spans="13:24" x14ac:dyDescent="0.25">
      <c r="M45">
        <v>40</v>
      </c>
      <c r="N45" s="12">
        <v>123</v>
      </c>
      <c r="O45" s="12">
        <v>53</v>
      </c>
      <c r="P45" s="12">
        <v>70</v>
      </c>
      <c r="R45" s="16">
        <f>P$20+P$30+P$40+P$50</f>
        <v>309</v>
      </c>
      <c r="S45" s="16">
        <f xml:space="preserve"> P$30+P$40+P$50+P$60</f>
        <v>218</v>
      </c>
      <c r="T45">
        <v>7</v>
      </c>
      <c r="U45">
        <v>3</v>
      </c>
      <c r="V45">
        <f t="shared" si="8"/>
        <v>2817</v>
      </c>
      <c r="W45" s="19">
        <f t="shared" si="9"/>
        <v>9.1490743747970118</v>
      </c>
      <c r="X45" s="20">
        <f t="shared" si="10"/>
        <v>0.8509256252029882</v>
      </c>
    </row>
    <row r="46" spans="13:24" x14ac:dyDescent="0.25">
      <c r="M46">
        <v>41</v>
      </c>
      <c r="N46" s="12">
        <v>169</v>
      </c>
      <c r="O46" s="12">
        <v>92</v>
      </c>
      <c r="P46" s="12">
        <v>77</v>
      </c>
      <c r="R46" s="16">
        <f>P$21+P$31+P$41+P$51</f>
        <v>351</v>
      </c>
      <c r="S46" s="16">
        <f xml:space="preserve"> P$31+P$41+P$51+P$61</f>
        <v>256</v>
      </c>
      <c r="T46">
        <v>8</v>
      </c>
      <c r="U46">
        <v>2</v>
      </c>
      <c r="V46">
        <f t="shared" si="8"/>
        <v>3320</v>
      </c>
      <c r="W46" s="19">
        <f t="shared" si="9"/>
        <v>10.782721662877558</v>
      </c>
      <c r="X46" s="20">
        <f t="shared" si="10"/>
        <v>0.78272166287755773</v>
      </c>
    </row>
    <row r="47" spans="13:24" x14ac:dyDescent="0.25">
      <c r="M47">
        <v>42</v>
      </c>
      <c r="N47" s="12">
        <v>158</v>
      </c>
      <c r="O47" s="12">
        <v>71</v>
      </c>
      <c r="P47" s="12">
        <v>87</v>
      </c>
      <c r="R47" s="16">
        <f>P$22+P$32+P$42+P$52</f>
        <v>351</v>
      </c>
      <c r="S47" s="16">
        <f xml:space="preserve"> P$32+P$42+P$52+P$62</f>
        <v>247</v>
      </c>
      <c r="T47">
        <v>9</v>
      </c>
      <c r="U47">
        <v>1</v>
      </c>
      <c r="V47">
        <f t="shared" si="8"/>
        <v>3406</v>
      </c>
      <c r="W47" s="19">
        <f t="shared" si="9"/>
        <v>11.062033127638845</v>
      </c>
      <c r="X47" s="20">
        <f t="shared" si="10"/>
        <v>1.0620331276388448</v>
      </c>
    </row>
    <row r="48" spans="13:24" x14ac:dyDescent="0.25">
      <c r="M48">
        <v>43</v>
      </c>
      <c r="N48" s="12">
        <v>139</v>
      </c>
      <c r="O48" s="12">
        <v>65</v>
      </c>
      <c r="P48" s="12">
        <v>74</v>
      </c>
      <c r="R48" s="16">
        <f>P$23+P$33+P$43+P$53</f>
        <v>351</v>
      </c>
      <c r="S48" s="16">
        <f xml:space="preserve"> P$33+P$43+P$53+P$63</f>
        <v>208</v>
      </c>
      <c r="T48">
        <v>10</v>
      </c>
      <c r="U48">
        <v>0</v>
      </c>
      <c r="V48">
        <f t="shared" si="8"/>
        <v>3510</v>
      </c>
      <c r="W48" s="19">
        <f t="shared" si="9"/>
        <v>11.399805131536214</v>
      </c>
      <c r="X48" s="20">
        <f t="shared" si="10"/>
        <v>1.3998051315362137</v>
      </c>
    </row>
    <row r="49" spans="13:24" x14ac:dyDescent="0.25">
      <c r="M49">
        <v>44</v>
      </c>
      <c r="N49" s="12">
        <v>134</v>
      </c>
      <c r="O49" s="12">
        <v>70</v>
      </c>
      <c r="P49" s="12">
        <v>64</v>
      </c>
      <c r="R49" s="16"/>
      <c r="S49" s="16"/>
      <c r="V49">
        <f>SUM(V39:V48)</f>
        <v>30790</v>
      </c>
      <c r="W49">
        <f>SUM(W39:W48)</f>
        <v>100</v>
      </c>
      <c r="X49" s="20">
        <f>SUM(X39:X48)</f>
        <v>12.62747645339396</v>
      </c>
    </row>
    <row r="50" spans="13:24" x14ac:dyDescent="0.25">
      <c r="M50">
        <v>45</v>
      </c>
      <c r="N50" s="12">
        <v>98</v>
      </c>
      <c r="O50" s="12">
        <v>57</v>
      </c>
      <c r="P50" s="12">
        <v>41</v>
      </c>
      <c r="R50" s="16"/>
      <c r="S50" s="16"/>
      <c r="X50" s="20">
        <f>X$49/2</f>
        <v>6.3137382266969801</v>
      </c>
    </row>
    <row r="51" spans="13:24" x14ac:dyDescent="0.25">
      <c r="M51">
        <v>46</v>
      </c>
      <c r="N51" s="12">
        <v>132</v>
      </c>
      <c r="O51" s="12">
        <v>67</v>
      </c>
      <c r="P51" s="12">
        <v>65</v>
      </c>
      <c r="R51" s="16"/>
      <c r="S51" s="16"/>
    </row>
    <row r="52" spans="13:24" x14ac:dyDescent="0.25">
      <c r="M52">
        <v>47</v>
      </c>
      <c r="N52" s="12">
        <v>130</v>
      </c>
      <c r="O52" s="12">
        <v>70</v>
      </c>
      <c r="P52" s="12">
        <v>60</v>
      </c>
      <c r="R52" s="16"/>
      <c r="S52" s="16"/>
    </row>
    <row r="53" spans="13:24" x14ac:dyDescent="0.25">
      <c r="M53">
        <v>48</v>
      </c>
      <c r="N53" s="12">
        <v>118</v>
      </c>
      <c r="O53" s="12">
        <v>63</v>
      </c>
      <c r="P53" s="12">
        <v>55</v>
      </c>
      <c r="R53" s="16"/>
      <c r="S53" s="16"/>
    </row>
    <row r="54" spans="13:24" x14ac:dyDescent="0.25">
      <c r="M54">
        <v>49</v>
      </c>
      <c r="N54" s="12">
        <v>112</v>
      </c>
      <c r="O54" s="12">
        <v>58</v>
      </c>
      <c r="P54" s="12">
        <v>54</v>
      </c>
      <c r="R54" s="16"/>
      <c r="S54" s="16"/>
    </row>
    <row r="55" spans="13:24" x14ac:dyDescent="0.25">
      <c r="M55">
        <v>50</v>
      </c>
      <c r="N55" s="12">
        <v>91</v>
      </c>
      <c r="O55" s="12">
        <v>50</v>
      </c>
      <c r="P55" s="12">
        <v>41</v>
      </c>
      <c r="R55" s="16"/>
      <c r="S55" s="16"/>
    </row>
    <row r="56" spans="13:24" x14ac:dyDescent="0.25">
      <c r="M56">
        <v>51</v>
      </c>
      <c r="N56" s="12">
        <v>99</v>
      </c>
      <c r="O56" s="12">
        <v>51</v>
      </c>
      <c r="P56" s="12">
        <v>48</v>
      </c>
      <c r="R56" s="16"/>
      <c r="S56" s="16"/>
    </row>
    <row r="57" spans="13:24" x14ac:dyDescent="0.25">
      <c r="M57">
        <v>52</v>
      </c>
      <c r="N57" s="12">
        <v>98</v>
      </c>
      <c r="O57" s="12">
        <v>55</v>
      </c>
      <c r="P57" s="12">
        <v>43</v>
      </c>
      <c r="R57" s="16"/>
      <c r="S57" s="16"/>
    </row>
    <row r="58" spans="13:24" x14ac:dyDescent="0.25">
      <c r="M58">
        <v>53</v>
      </c>
      <c r="N58" s="12">
        <v>48</v>
      </c>
      <c r="O58" s="12">
        <v>29</v>
      </c>
      <c r="P58" s="12">
        <v>19</v>
      </c>
      <c r="R58" s="16"/>
      <c r="S58" s="16"/>
    </row>
    <row r="59" spans="13:24" x14ac:dyDescent="0.25">
      <c r="M59">
        <v>54</v>
      </c>
      <c r="N59" s="12">
        <v>64</v>
      </c>
      <c r="O59" s="12">
        <v>38</v>
      </c>
      <c r="P59" s="12">
        <v>26</v>
      </c>
      <c r="R59" s="16"/>
      <c r="S59" s="16"/>
    </row>
    <row r="60" spans="13:24" x14ac:dyDescent="0.25">
      <c r="M60">
        <v>55</v>
      </c>
      <c r="N60" s="12">
        <v>46</v>
      </c>
      <c r="O60" s="12">
        <v>22</v>
      </c>
      <c r="P60" s="12">
        <v>24</v>
      </c>
      <c r="R60" s="16"/>
      <c r="S60" s="16"/>
    </row>
    <row r="61" spans="13:24" x14ac:dyDescent="0.25">
      <c r="M61">
        <v>56</v>
      </c>
      <c r="N61" s="12">
        <v>53</v>
      </c>
      <c r="O61" s="12">
        <v>28</v>
      </c>
      <c r="P61" s="12">
        <v>25</v>
      </c>
      <c r="R61" s="16"/>
      <c r="S61" s="16"/>
    </row>
    <row r="62" spans="13:24" x14ac:dyDescent="0.25">
      <c r="M62">
        <v>57</v>
      </c>
      <c r="N62" s="12">
        <v>36</v>
      </c>
      <c r="O62" s="12">
        <v>17</v>
      </c>
      <c r="P62" s="12">
        <v>19</v>
      </c>
      <c r="R62" s="16"/>
      <c r="S62" s="16"/>
    </row>
    <row r="63" spans="13:24" x14ac:dyDescent="0.25">
      <c r="M63">
        <v>58</v>
      </c>
      <c r="N63" s="12">
        <v>53</v>
      </c>
      <c r="O63" s="12">
        <v>23</v>
      </c>
      <c r="P63" s="12">
        <v>30</v>
      </c>
      <c r="R63" s="16"/>
      <c r="S63" s="16"/>
    </row>
    <row r="64" spans="13:24" x14ac:dyDescent="0.25">
      <c r="M64">
        <v>59</v>
      </c>
      <c r="N64" s="12">
        <v>38</v>
      </c>
      <c r="O64" s="12">
        <v>12</v>
      </c>
      <c r="P64" s="12">
        <v>26</v>
      </c>
      <c r="R64" s="16"/>
      <c r="S64" s="16"/>
    </row>
    <row r="65" spans="13:19" x14ac:dyDescent="0.25">
      <c r="M65">
        <v>60</v>
      </c>
      <c r="N65" s="12">
        <v>53</v>
      </c>
      <c r="O65" s="12">
        <v>26</v>
      </c>
      <c r="P65" s="12">
        <v>27</v>
      </c>
      <c r="R65" s="16"/>
      <c r="S65" s="16"/>
    </row>
    <row r="66" spans="13:19" x14ac:dyDescent="0.25">
      <c r="M66">
        <v>61</v>
      </c>
      <c r="N66" s="12">
        <v>35</v>
      </c>
      <c r="O66" s="12">
        <v>13</v>
      </c>
      <c r="P66" s="12">
        <v>22</v>
      </c>
      <c r="R66" s="16"/>
      <c r="S66" s="16"/>
    </row>
    <row r="67" spans="13:19" x14ac:dyDescent="0.25">
      <c r="M67">
        <v>62</v>
      </c>
      <c r="N67" s="12">
        <v>44</v>
      </c>
      <c r="O67" s="12">
        <v>26</v>
      </c>
      <c r="P67" s="12">
        <v>18</v>
      </c>
      <c r="R67" s="16"/>
      <c r="S67" s="16"/>
    </row>
    <row r="68" spans="13:19" x14ac:dyDescent="0.25">
      <c r="M68">
        <v>63</v>
      </c>
      <c r="N68" s="12">
        <v>45</v>
      </c>
      <c r="O68" s="12">
        <v>17</v>
      </c>
      <c r="P68" s="12">
        <v>28</v>
      </c>
      <c r="R68" s="16"/>
      <c r="S68" s="16"/>
    </row>
    <row r="69" spans="13:19" x14ac:dyDescent="0.25">
      <c r="M69">
        <v>64</v>
      </c>
      <c r="N69" s="12">
        <v>44</v>
      </c>
      <c r="O69" s="12">
        <v>22</v>
      </c>
      <c r="P69" s="12">
        <v>22</v>
      </c>
      <c r="R69" s="16"/>
      <c r="S69" s="16"/>
    </row>
    <row r="70" spans="13:19" x14ac:dyDescent="0.25">
      <c r="M70">
        <v>65</v>
      </c>
      <c r="N70" s="12">
        <v>43</v>
      </c>
      <c r="O70" s="12">
        <v>19</v>
      </c>
      <c r="P70" s="12">
        <v>24</v>
      </c>
      <c r="R70" s="16"/>
      <c r="S70" s="16"/>
    </row>
    <row r="71" spans="13:19" x14ac:dyDescent="0.25">
      <c r="M71">
        <v>66</v>
      </c>
      <c r="N71" s="12">
        <v>37</v>
      </c>
      <c r="O71" s="12">
        <v>16</v>
      </c>
      <c r="P71" s="12">
        <v>21</v>
      </c>
      <c r="R71" s="16"/>
      <c r="S71" s="16"/>
    </row>
    <row r="72" spans="13:19" x14ac:dyDescent="0.25">
      <c r="M72">
        <v>67</v>
      </c>
      <c r="N72" s="12">
        <v>39</v>
      </c>
      <c r="O72" s="12">
        <v>17</v>
      </c>
      <c r="P72" s="12">
        <v>22</v>
      </c>
      <c r="R72" s="16"/>
      <c r="S72" s="16"/>
    </row>
    <row r="73" spans="13:19" x14ac:dyDescent="0.25">
      <c r="M73">
        <v>68</v>
      </c>
      <c r="N73" s="12">
        <v>42</v>
      </c>
      <c r="O73" s="12">
        <v>20</v>
      </c>
      <c r="P73" s="12">
        <v>22</v>
      </c>
      <c r="R73" s="16"/>
      <c r="S73" s="16"/>
    </row>
    <row r="74" spans="13:19" x14ac:dyDescent="0.25">
      <c r="M74" s="18">
        <v>69</v>
      </c>
      <c r="N74" s="12">
        <v>46</v>
      </c>
      <c r="O74" s="12">
        <v>25</v>
      </c>
      <c r="P74" s="12">
        <v>21</v>
      </c>
      <c r="R74" s="16"/>
      <c r="S74" s="16"/>
    </row>
    <row r="75" spans="13:19" x14ac:dyDescent="0.25">
      <c r="M75">
        <v>70</v>
      </c>
      <c r="N75" s="12">
        <v>30</v>
      </c>
      <c r="O75" s="12">
        <v>15</v>
      </c>
      <c r="P75" s="12">
        <v>15</v>
      </c>
      <c r="R75" s="16"/>
      <c r="S75" s="16"/>
    </row>
    <row r="76" spans="13:19" x14ac:dyDescent="0.25">
      <c r="M76">
        <v>71</v>
      </c>
      <c r="N76" s="12">
        <v>25</v>
      </c>
      <c r="O76" s="12">
        <v>13</v>
      </c>
      <c r="P76" s="12">
        <v>12</v>
      </c>
      <c r="R76" s="16"/>
      <c r="S76" s="16"/>
    </row>
    <row r="77" spans="13:19" x14ac:dyDescent="0.25">
      <c r="M77">
        <v>72</v>
      </c>
      <c r="N77" s="12">
        <v>16</v>
      </c>
      <c r="O77" s="12">
        <v>8</v>
      </c>
      <c r="P77" s="12">
        <v>8</v>
      </c>
      <c r="R77" s="16"/>
      <c r="S77" s="16"/>
    </row>
    <row r="78" spans="13:19" x14ac:dyDescent="0.25">
      <c r="M78">
        <v>73</v>
      </c>
      <c r="N78" s="12">
        <v>15</v>
      </c>
      <c r="O78" s="12">
        <v>8</v>
      </c>
      <c r="P78" s="12">
        <v>7</v>
      </c>
      <c r="R78" s="16"/>
      <c r="S78" s="16"/>
    </row>
    <row r="79" spans="13:19" x14ac:dyDescent="0.25">
      <c r="M79">
        <v>74</v>
      </c>
      <c r="N79" s="12">
        <v>29</v>
      </c>
      <c r="O79" s="12">
        <v>12</v>
      </c>
      <c r="P79" s="12">
        <v>17</v>
      </c>
      <c r="R79" s="16"/>
      <c r="S79" s="16"/>
    </row>
    <row r="80" spans="13:19" x14ac:dyDescent="0.25">
      <c r="M80">
        <v>75</v>
      </c>
      <c r="N80" s="12">
        <v>17</v>
      </c>
      <c r="O80" s="12">
        <v>7</v>
      </c>
      <c r="P80" s="12">
        <v>10</v>
      </c>
      <c r="R80" s="16"/>
      <c r="S80" s="16"/>
    </row>
    <row r="81" spans="13:19" x14ac:dyDescent="0.25">
      <c r="M81">
        <v>76</v>
      </c>
      <c r="N81" s="12">
        <v>25</v>
      </c>
      <c r="O81" s="12">
        <v>8</v>
      </c>
      <c r="P81" s="12">
        <v>17</v>
      </c>
      <c r="R81" s="16"/>
      <c r="S81" s="16"/>
    </row>
    <row r="82" spans="13:19" x14ac:dyDescent="0.25">
      <c r="M82">
        <v>77</v>
      </c>
      <c r="N82" s="12">
        <v>23</v>
      </c>
      <c r="O82" s="12">
        <v>7</v>
      </c>
      <c r="P82" s="12">
        <v>16</v>
      </c>
      <c r="R82" s="16"/>
      <c r="S82" s="16"/>
    </row>
    <row r="83" spans="13:19" x14ac:dyDescent="0.25">
      <c r="M83">
        <v>78</v>
      </c>
      <c r="N83" s="12">
        <v>9</v>
      </c>
      <c r="O83" s="12">
        <v>5</v>
      </c>
      <c r="P83" s="12">
        <v>4</v>
      </c>
      <c r="R83" s="16"/>
      <c r="S83" s="16"/>
    </row>
    <row r="84" spans="13:19" x14ac:dyDescent="0.25">
      <c r="M84">
        <v>79</v>
      </c>
      <c r="N84" s="12">
        <v>23</v>
      </c>
      <c r="O84" s="12">
        <v>11</v>
      </c>
      <c r="P84" s="12">
        <v>12</v>
      </c>
      <c r="R84" s="16"/>
      <c r="S84" s="16"/>
    </row>
    <row r="85" spans="13:19" x14ac:dyDescent="0.25">
      <c r="M85">
        <v>80</v>
      </c>
      <c r="N85" s="12">
        <v>15</v>
      </c>
      <c r="O85" s="12">
        <v>7</v>
      </c>
      <c r="P85" s="12">
        <v>8</v>
      </c>
      <c r="R85" s="16"/>
      <c r="S85" s="16"/>
    </row>
    <row r="86" spans="13:19" x14ac:dyDescent="0.25">
      <c r="M86">
        <v>81</v>
      </c>
      <c r="N86" s="12">
        <v>9</v>
      </c>
      <c r="O86" s="12">
        <v>5</v>
      </c>
      <c r="P86" s="12">
        <v>4</v>
      </c>
      <c r="R86" s="16"/>
      <c r="S86" s="16"/>
    </row>
    <row r="87" spans="13:19" x14ac:dyDescent="0.25">
      <c r="M87">
        <v>82</v>
      </c>
      <c r="N87" s="12">
        <v>6</v>
      </c>
      <c r="O87" s="12">
        <v>1</v>
      </c>
      <c r="P87" s="12">
        <v>5</v>
      </c>
      <c r="R87" s="16"/>
      <c r="S87" s="16"/>
    </row>
    <row r="88" spans="13:19" x14ac:dyDescent="0.25">
      <c r="M88">
        <v>83</v>
      </c>
      <c r="N88" s="12">
        <v>3</v>
      </c>
      <c r="O88" s="12">
        <v>0</v>
      </c>
      <c r="P88" s="12">
        <v>3</v>
      </c>
      <c r="R88" s="16"/>
      <c r="S88" s="16"/>
    </row>
    <row r="89" spans="13:19" x14ac:dyDescent="0.25">
      <c r="M89">
        <v>84</v>
      </c>
      <c r="N89" s="12">
        <v>14</v>
      </c>
      <c r="O89" s="12">
        <v>6</v>
      </c>
      <c r="P89" s="12">
        <v>8</v>
      </c>
      <c r="R89" s="16"/>
      <c r="S89" s="16"/>
    </row>
    <row r="90" spans="13:19" x14ac:dyDescent="0.25">
      <c r="M90">
        <v>85</v>
      </c>
      <c r="N90" s="12">
        <v>9</v>
      </c>
      <c r="O90" s="12">
        <v>5</v>
      </c>
      <c r="P90" s="12">
        <v>4</v>
      </c>
      <c r="R90" s="16"/>
      <c r="S90" s="16"/>
    </row>
    <row r="91" spans="13:19" x14ac:dyDescent="0.25">
      <c r="M91">
        <v>86</v>
      </c>
      <c r="N91" s="12">
        <v>4</v>
      </c>
      <c r="O91" s="12">
        <v>3</v>
      </c>
      <c r="P91" s="12">
        <v>1</v>
      </c>
      <c r="R91" s="16"/>
      <c r="S91" s="16"/>
    </row>
    <row r="92" spans="13:19" x14ac:dyDescent="0.25">
      <c r="M92">
        <v>87</v>
      </c>
      <c r="N92" s="12">
        <v>6</v>
      </c>
      <c r="O92" s="12">
        <v>2</v>
      </c>
      <c r="P92" s="12">
        <v>4</v>
      </c>
      <c r="R92" s="16"/>
      <c r="S92" s="16"/>
    </row>
    <row r="93" spans="13:19" x14ac:dyDescent="0.25">
      <c r="M93">
        <v>88</v>
      </c>
      <c r="N93" s="12">
        <v>6</v>
      </c>
      <c r="O93" s="12">
        <v>2</v>
      </c>
      <c r="P93" s="12">
        <v>4</v>
      </c>
      <c r="R93" s="16"/>
      <c r="S93" s="16"/>
    </row>
    <row r="94" spans="13:19" x14ac:dyDescent="0.25">
      <c r="M94">
        <v>89</v>
      </c>
      <c r="N94" s="12">
        <v>5</v>
      </c>
      <c r="O94" s="12">
        <v>3</v>
      </c>
      <c r="P94" s="12">
        <v>2</v>
      </c>
      <c r="R94" s="16"/>
      <c r="S94" s="16"/>
    </row>
    <row r="95" spans="13:19" x14ac:dyDescent="0.25">
      <c r="M95">
        <v>90</v>
      </c>
      <c r="N95" s="12">
        <v>2</v>
      </c>
      <c r="O95" s="12">
        <v>2</v>
      </c>
      <c r="P95" s="12">
        <v>0</v>
      </c>
      <c r="R95" s="16"/>
      <c r="S95" s="16"/>
    </row>
    <row r="96" spans="13:19" x14ac:dyDescent="0.25">
      <c r="M96">
        <v>91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>
        <v>92</v>
      </c>
      <c r="N97" s="12">
        <v>2</v>
      </c>
      <c r="O97" s="12">
        <v>1</v>
      </c>
      <c r="P97" s="12">
        <v>1</v>
      </c>
      <c r="R97" s="16"/>
      <c r="S97" s="16"/>
    </row>
    <row r="98" spans="13:19" x14ac:dyDescent="0.25">
      <c r="M98">
        <v>93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94</v>
      </c>
      <c r="N99" s="12">
        <v>1</v>
      </c>
      <c r="O99" s="12">
        <v>1</v>
      </c>
      <c r="P99" s="12">
        <v>0</v>
      </c>
      <c r="R99" s="16"/>
      <c r="S99" s="16"/>
    </row>
    <row r="100" spans="13:19" x14ac:dyDescent="0.25">
      <c r="M100">
        <v>95</v>
      </c>
      <c r="N100" s="12">
        <v>1</v>
      </c>
      <c r="O100" s="12">
        <v>1</v>
      </c>
      <c r="P100" s="12">
        <v>0</v>
      </c>
      <c r="R100" s="16"/>
      <c r="S100" s="16"/>
    </row>
    <row r="101" spans="13:19" x14ac:dyDescent="0.25">
      <c r="M101">
        <v>96</v>
      </c>
      <c r="N101" s="12">
        <v>1</v>
      </c>
      <c r="O101" s="12">
        <v>0</v>
      </c>
      <c r="P101" s="12">
        <v>1</v>
      </c>
      <c r="R101" s="16"/>
      <c r="S101" s="16"/>
    </row>
    <row r="102" spans="13:19" x14ac:dyDescent="0.25">
      <c r="M102">
        <v>97</v>
      </c>
      <c r="N102" s="12">
        <v>11</v>
      </c>
      <c r="O102" s="12">
        <v>8</v>
      </c>
      <c r="P102" s="12">
        <v>3</v>
      </c>
      <c r="R102" s="16"/>
      <c r="S102" s="16"/>
    </row>
    <row r="103" spans="13:19" x14ac:dyDescent="0.25">
      <c r="M103" t="s">
        <v>314</v>
      </c>
      <c r="N103">
        <v>5</v>
      </c>
      <c r="O103">
        <v>4</v>
      </c>
      <c r="P103">
        <v>1</v>
      </c>
    </row>
    <row r="104" spans="13:19" x14ac:dyDescent="0.25">
      <c r="M104" t="s">
        <v>276</v>
      </c>
      <c r="N104">
        <v>0</v>
      </c>
      <c r="O104">
        <v>0</v>
      </c>
      <c r="P104">
        <v>0</v>
      </c>
    </row>
    <row r="105" spans="13:19" x14ac:dyDescent="0.25">
      <c r="M105" t="s">
        <v>315</v>
      </c>
      <c r="N105">
        <v>0</v>
      </c>
      <c r="O105">
        <v>0</v>
      </c>
      <c r="P105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>
      <selection sqref="A1:IV65536"/>
    </sheetView>
  </sheetViews>
  <sheetFormatPr defaultRowHeight="13.2" x14ac:dyDescent="0.25"/>
  <sheetData>
    <row r="1" spans="1:24" x14ac:dyDescent="0.25">
      <c r="A1" t="s">
        <v>297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5.1978616067000152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105979</v>
      </c>
      <c r="O3" s="12">
        <v>55321</v>
      </c>
      <c r="P3" s="12">
        <v>50658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105979</v>
      </c>
      <c r="C4">
        <v>55321</v>
      </c>
      <c r="D4">
        <v>50658</v>
      </c>
      <c r="E4">
        <v>57647</v>
      </c>
      <c r="F4">
        <v>31035</v>
      </c>
      <c r="G4">
        <v>26612</v>
      </c>
      <c r="I4" s="1"/>
      <c r="J4" s="1"/>
      <c r="K4" s="1"/>
      <c r="M4" s="18" t="s">
        <v>164</v>
      </c>
      <c r="N4" s="12">
        <v>2858</v>
      </c>
      <c r="O4" s="12">
        <v>1421</v>
      </c>
      <c r="P4" s="12">
        <v>1437</v>
      </c>
      <c r="R4" s="16"/>
      <c r="S4" s="16"/>
    </row>
    <row r="5" spans="1:24" x14ac:dyDescent="0.25">
      <c r="A5" t="s">
        <v>98</v>
      </c>
      <c r="B5">
        <v>13002</v>
      </c>
      <c r="C5">
        <v>6620</v>
      </c>
      <c r="D5">
        <v>6382</v>
      </c>
      <c r="E5">
        <v>13002</v>
      </c>
      <c r="F5">
        <v>6620</v>
      </c>
      <c r="G5">
        <v>6382</v>
      </c>
      <c r="I5" s="1"/>
      <c r="J5" s="1"/>
      <c r="K5" s="1"/>
      <c r="M5">
        <v>1</v>
      </c>
      <c r="N5" s="12">
        <v>2630</v>
      </c>
      <c r="O5" s="12">
        <v>1361</v>
      </c>
      <c r="P5" s="12">
        <v>1269</v>
      </c>
      <c r="R5" s="16">
        <f>N$24+N$34+N$44+N$54</f>
        <v>6402</v>
      </c>
      <c r="S5" s="16">
        <f xml:space="preserve"> N$34+N$44+N$54+N$64</f>
        <v>4569</v>
      </c>
      <c r="T5">
        <v>1</v>
      </c>
      <c r="U5">
        <v>9</v>
      </c>
      <c r="V5">
        <f>R5*T5+S5*U5</f>
        <v>47523</v>
      </c>
      <c r="W5" s="19">
        <f>(V5/V$15)*100</f>
        <v>8.4180636841583176</v>
      </c>
      <c r="X5" s="20">
        <f>ABS(W5-10)</f>
        <v>1.5819363158416824</v>
      </c>
    </row>
    <row r="6" spans="1:24" x14ac:dyDescent="0.25">
      <c r="A6" t="s">
        <v>261</v>
      </c>
      <c r="B6">
        <v>12632</v>
      </c>
      <c r="C6">
        <v>6458</v>
      </c>
      <c r="D6">
        <v>6174</v>
      </c>
      <c r="E6">
        <v>12632</v>
      </c>
      <c r="F6">
        <v>6458</v>
      </c>
      <c r="G6">
        <v>6174</v>
      </c>
      <c r="I6" s="1"/>
      <c r="J6" s="1"/>
      <c r="K6" s="1"/>
      <c r="M6">
        <v>2</v>
      </c>
      <c r="N6" s="12">
        <v>2509</v>
      </c>
      <c r="O6" s="12">
        <v>1297</v>
      </c>
      <c r="P6" s="12">
        <v>1212</v>
      </c>
      <c r="R6" s="16">
        <f>N$25+N$35+N$45+N$55</f>
        <v>6071</v>
      </c>
      <c r="S6" s="16">
        <f xml:space="preserve"> N$35+N$45+N$55+N$65</f>
        <v>4125</v>
      </c>
      <c r="T6">
        <v>2</v>
      </c>
      <c r="U6">
        <v>8</v>
      </c>
      <c r="V6">
        <f t="shared" ref="V6:V14" si="0">R6*T6+S6*U6</f>
        <v>45142</v>
      </c>
      <c r="W6" s="19">
        <f t="shared" ref="W6:W14" si="1">(V6/V$15)*100</f>
        <v>7.9963013873340234</v>
      </c>
      <c r="X6" s="20">
        <f t="shared" ref="X6:X14" si="2">ABS(W6-10)</f>
        <v>2.0036986126659766</v>
      </c>
    </row>
    <row r="7" spans="1:24" x14ac:dyDescent="0.25">
      <c r="A7" t="s">
        <v>104</v>
      </c>
      <c r="B7">
        <v>11338</v>
      </c>
      <c r="C7">
        <v>5835</v>
      </c>
      <c r="D7">
        <v>5503</v>
      </c>
      <c r="E7">
        <v>11338</v>
      </c>
      <c r="F7">
        <v>5835</v>
      </c>
      <c r="G7">
        <v>5503</v>
      </c>
      <c r="H7" s="2"/>
      <c r="I7" s="1"/>
      <c r="J7" s="1"/>
      <c r="K7" s="1"/>
      <c r="M7">
        <v>3</v>
      </c>
      <c r="N7" s="12">
        <v>2634</v>
      </c>
      <c r="O7" s="12">
        <v>1333</v>
      </c>
      <c r="P7" s="12">
        <v>1301</v>
      </c>
      <c r="R7" s="16">
        <f>N$26+N$36+N$46+N$56</f>
        <v>5991</v>
      </c>
      <c r="S7" s="16">
        <f xml:space="preserve"> N$36+N$46+N$56+N$66</f>
        <v>4197</v>
      </c>
      <c r="T7">
        <v>3</v>
      </c>
      <c r="U7">
        <v>7</v>
      </c>
      <c r="V7">
        <f t="shared" si="0"/>
        <v>47352</v>
      </c>
      <c r="W7" s="19">
        <f t="shared" si="1"/>
        <v>8.3877733218076447</v>
      </c>
      <c r="X7" s="20">
        <f t="shared" si="2"/>
        <v>1.6122266781923553</v>
      </c>
    </row>
    <row r="8" spans="1:24" x14ac:dyDescent="0.25">
      <c r="A8" s="3" t="s">
        <v>105</v>
      </c>
      <c r="B8" s="3">
        <v>10993</v>
      </c>
      <c r="C8" s="3">
        <v>5849</v>
      </c>
      <c r="D8" s="3">
        <v>5144</v>
      </c>
      <c r="E8" s="4">
        <v>10302</v>
      </c>
      <c r="F8" s="4">
        <v>5667</v>
      </c>
      <c r="G8" s="4">
        <v>4635</v>
      </c>
      <c r="H8" s="5"/>
      <c r="I8" s="6">
        <f t="shared" ref="I8:K15" si="3">E8/B8*100</f>
        <v>93.714181752024018</v>
      </c>
      <c r="J8" s="6">
        <f t="shared" si="3"/>
        <v>96.888356984099843</v>
      </c>
      <c r="K8" s="6">
        <f t="shared" si="3"/>
        <v>90.104976671850707</v>
      </c>
      <c r="M8">
        <v>4</v>
      </c>
      <c r="N8" s="12">
        <v>2371</v>
      </c>
      <c r="O8" s="12">
        <v>1208</v>
      </c>
      <c r="P8" s="12">
        <v>1163</v>
      </c>
      <c r="R8" s="16">
        <f>N$17+N$27+N$37+N$47</f>
        <v>7145</v>
      </c>
      <c r="S8" s="16">
        <f xml:space="preserve"> N$27+ N$37+N$47+N$57</f>
        <v>5725</v>
      </c>
      <c r="T8">
        <v>4</v>
      </c>
      <c r="U8">
        <v>6</v>
      </c>
      <c r="V8">
        <f t="shared" si="0"/>
        <v>62930</v>
      </c>
      <c r="W8" s="19">
        <f t="shared" si="1"/>
        <v>11.147207618291837</v>
      </c>
      <c r="X8" s="20">
        <f t="shared" si="2"/>
        <v>1.1472076182918372</v>
      </c>
    </row>
    <row r="9" spans="1:24" x14ac:dyDescent="0.25">
      <c r="A9" s="3" t="s">
        <v>106</v>
      </c>
      <c r="B9" s="3">
        <v>11108</v>
      </c>
      <c r="C9" s="3">
        <v>6019</v>
      </c>
      <c r="D9" s="3">
        <v>5089</v>
      </c>
      <c r="E9" s="4">
        <v>5813</v>
      </c>
      <c r="F9" s="4">
        <v>3774</v>
      </c>
      <c r="G9" s="4">
        <v>2039</v>
      </c>
      <c r="H9" s="5"/>
      <c r="I9" s="6">
        <f t="shared" si="3"/>
        <v>52.331652862801583</v>
      </c>
      <c r="J9" s="6">
        <f t="shared" si="3"/>
        <v>62.701445422827717</v>
      </c>
      <c r="K9" s="6">
        <f t="shared" si="3"/>
        <v>40.066810768323833</v>
      </c>
      <c r="M9">
        <v>5</v>
      </c>
      <c r="N9" s="12">
        <v>2521</v>
      </c>
      <c r="O9" s="12">
        <v>1302</v>
      </c>
      <c r="P9" s="12">
        <v>1219</v>
      </c>
      <c r="R9" s="16">
        <f>N$18+N$28+N$38+N$48</f>
        <v>6711</v>
      </c>
      <c r="S9" s="16">
        <f xml:space="preserve"> N$28+N$38+N$48+N$58</f>
        <v>5240</v>
      </c>
      <c r="T9">
        <v>5</v>
      </c>
      <c r="U9">
        <v>5</v>
      </c>
      <c r="V9">
        <f t="shared" si="0"/>
        <v>59755</v>
      </c>
      <c r="W9" s="19">
        <f t="shared" si="1"/>
        <v>10.584798843652132</v>
      </c>
      <c r="X9" s="20">
        <f t="shared" si="2"/>
        <v>0.58479884365213231</v>
      </c>
    </row>
    <row r="10" spans="1:24" x14ac:dyDescent="0.25">
      <c r="A10" s="3" t="s">
        <v>107</v>
      </c>
      <c r="B10" s="3">
        <v>10324</v>
      </c>
      <c r="C10" s="3">
        <v>5194</v>
      </c>
      <c r="D10" s="3">
        <v>5130</v>
      </c>
      <c r="E10" s="4">
        <v>2099</v>
      </c>
      <c r="F10" s="4">
        <v>1319</v>
      </c>
      <c r="G10" s="4">
        <v>780</v>
      </c>
      <c r="H10" s="5"/>
      <c r="I10" s="6">
        <f t="shared" si="3"/>
        <v>20.331266950794266</v>
      </c>
      <c r="J10" s="6">
        <f t="shared" si="3"/>
        <v>25.394686176357332</v>
      </c>
      <c r="K10" s="6">
        <f t="shared" si="3"/>
        <v>15.204678362573098</v>
      </c>
      <c r="M10">
        <v>6</v>
      </c>
      <c r="N10" s="12">
        <v>2465</v>
      </c>
      <c r="O10" s="12">
        <v>1237</v>
      </c>
      <c r="P10" s="12">
        <v>1228</v>
      </c>
      <c r="R10" s="16">
        <f>N$19+N$29+N$39+N$49</f>
        <v>6443</v>
      </c>
      <c r="S10" s="16">
        <f xml:space="preserve"> N$29+N$39+N$49+N$59</f>
        <v>4943</v>
      </c>
      <c r="T10">
        <v>6</v>
      </c>
      <c r="U10">
        <v>4</v>
      </c>
      <c r="V10">
        <f t="shared" si="0"/>
        <v>58430</v>
      </c>
      <c r="W10" s="19">
        <f t="shared" si="1"/>
        <v>10.350092819589893</v>
      </c>
      <c r="X10" s="20">
        <f t="shared" si="2"/>
        <v>0.35009281958989291</v>
      </c>
    </row>
    <row r="11" spans="1:24" x14ac:dyDescent="0.25">
      <c r="A11" s="3" t="s">
        <v>108</v>
      </c>
      <c r="B11" s="3">
        <v>9289</v>
      </c>
      <c r="C11" s="3">
        <v>4854</v>
      </c>
      <c r="D11" s="3">
        <v>4435</v>
      </c>
      <c r="E11" s="4">
        <v>898</v>
      </c>
      <c r="F11" s="4">
        <v>554</v>
      </c>
      <c r="G11" s="4">
        <v>344</v>
      </c>
      <c r="H11" s="5"/>
      <c r="I11" s="6">
        <f t="shared" si="3"/>
        <v>9.6673484766928617</v>
      </c>
      <c r="J11" s="6">
        <f t="shared" si="3"/>
        <v>11.413267408323033</v>
      </c>
      <c r="K11" s="6">
        <f t="shared" si="3"/>
        <v>7.7564825253664038</v>
      </c>
      <c r="M11">
        <v>7</v>
      </c>
      <c r="N11" s="12">
        <v>2661</v>
      </c>
      <c r="O11" s="12">
        <v>1337</v>
      </c>
      <c r="P11" s="12">
        <v>1324</v>
      </c>
      <c r="R11" s="16">
        <f>N$20+N$30+N$40+N$50</f>
        <v>6398</v>
      </c>
      <c r="S11" s="16">
        <f xml:space="preserve"> N$30+N$40+N$50+N$60</f>
        <v>4759</v>
      </c>
      <c r="T11">
        <v>7</v>
      </c>
      <c r="U11">
        <v>3</v>
      </c>
      <c r="V11">
        <f t="shared" si="0"/>
        <v>59063</v>
      </c>
      <c r="W11" s="19">
        <f t="shared" si="1"/>
        <v>10.462220301273966</v>
      </c>
      <c r="X11" s="20">
        <f t="shared" si="2"/>
        <v>0.46222030127396607</v>
      </c>
    </row>
    <row r="12" spans="1:24" x14ac:dyDescent="0.25">
      <c r="A12" s="3" t="s">
        <v>109</v>
      </c>
      <c r="B12" s="3">
        <v>6246</v>
      </c>
      <c r="C12" s="3">
        <v>3386</v>
      </c>
      <c r="D12" s="3">
        <v>2860</v>
      </c>
      <c r="E12" s="4">
        <v>420</v>
      </c>
      <c r="F12" s="4">
        <v>251</v>
      </c>
      <c r="G12" s="4">
        <v>169</v>
      </c>
      <c r="H12" s="5"/>
      <c r="I12" s="6">
        <f t="shared" si="3"/>
        <v>6.7243035542747354</v>
      </c>
      <c r="J12" s="6">
        <f t="shared" si="3"/>
        <v>7.4128765505020677</v>
      </c>
      <c r="K12" s="6">
        <f t="shared" si="3"/>
        <v>5.9090909090909092</v>
      </c>
      <c r="M12">
        <v>8</v>
      </c>
      <c r="N12" s="12">
        <v>2503</v>
      </c>
      <c r="O12" s="12">
        <v>1293</v>
      </c>
      <c r="P12" s="12">
        <v>1210</v>
      </c>
      <c r="R12" s="16">
        <f>N$21+N$31+N$41+N$51</f>
        <v>6453</v>
      </c>
      <c r="S12" s="16">
        <f xml:space="preserve"> N$31+N$41+N$51+N$61</f>
        <v>4862</v>
      </c>
      <c r="T12">
        <v>8</v>
      </c>
      <c r="U12">
        <v>2</v>
      </c>
      <c r="V12">
        <f t="shared" si="0"/>
        <v>61348</v>
      </c>
      <c r="W12" s="19">
        <f t="shared" si="1"/>
        <v>10.86697748239262</v>
      </c>
      <c r="X12" s="20">
        <f t="shared" si="2"/>
        <v>0.8669774823926204</v>
      </c>
    </row>
    <row r="13" spans="1:24" x14ac:dyDescent="0.25">
      <c r="A13" s="3" t="s">
        <v>110</v>
      </c>
      <c r="B13" s="3">
        <v>5049</v>
      </c>
      <c r="C13" s="3">
        <v>2650</v>
      </c>
      <c r="D13" s="3">
        <v>2399</v>
      </c>
      <c r="E13" s="4">
        <v>315</v>
      </c>
      <c r="F13" s="4">
        <v>156</v>
      </c>
      <c r="G13" s="4">
        <v>159</v>
      </c>
      <c r="H13" s="5"/>
      <c r="I13" s="6">
        <f t="shared" si="3"/>
        <v>6.2388591800356501</v>
      </c>
      <c r="J13" s="6">
        <f t="shared" si="3"/>
        <v>5.8867924528301883</v>
      </c>
      <c r="K13" s="6">
        <f t="shared" si="3"/>
        <v>6.6277615673197161</v>
      </c>
      <c r="M13">
        <v>9</v>
      </c>
      <c r="N13" s="12">
        <v>2482</v>
      </c>
      <c r="O13" s="12">
        <v>1289</v>
      </c>
      <c r="P13" s="12">
        <v>1193</v>
      </c>
      <c r="R13" s="16">
        <f>N$22+N$32+N$42+N$52</f>
        <v>6110</v>
      </c>
      <c r="S13" s="16">
        <f xml:space="preserve"> N$32+N$42+N$52+N$62</f>
        <v>4523</v>
      </c>
      <c r="T13">
        <v>9</v>
      </c>
      <c r="U13">
        <v>1</v>
      </c>
      <c r="V13">
        <f t="shared" si="0"/>
        <v>59513</v>
      </c>
      <c r="W13" s="19">
        <f t="shared" si="1"/>
        <v>10.541931781144161</v>
      </c>
      <c r="X13" s="20">
        <f t="shared" si="2"/>
        <v>0.54193178114416085</v>
      </c>
    </row>
    <row r="14" spans="1:24" x14ac:dyDescent="0.25">
      <c r="A14" s="3" t="s">
        <v>111</v>
      </c>
      <c r="B14" s="3">
        <v>4189</v>
      </c>
      <c r="C14" s="3">
        <v>2171</v>
      </c>
      <c r="D14" s="3">
        <v>2018</v>
      </c>
      <c r="E14" s="4">
        <v>204</v>
      </c>
      <c r="F14" s="4">
        <v>110</v>
      </c>
      <c r="G14" s="4">
        <v>94</v>
      </c>
      <c r="H14" s="5"/>
      <c r="I14" s="6">
        <f t="shared" si="3"/>
        <v>4.8698973502029128</v>
      </c>
      <c r="J14" s="6">
        <f t="shared" si="3"/>
        <v>5.0667894979272221</v>
      </c>
      <c r="K14" s="6">
        <f t="shared" si="3"/>
        <v>4.6580773042616448</v>
      </c>
      <c r="M14">
        <v>10</v>
      </c>
      <c r="N14" s="12">
        <v>2372</v>
      </c>
      <c r="O14" s="12">
        <v>1220</v>
      </c>
      <c r="P14" s="12">
        <v>1152</v>
      </c>
      <c r="R14" s="16">
        <f>N$23+N$33+N$43+N$53</f>
        <v>6348</v>
      </c>
      <c r="S14" s="16">
        <f xml:space="preserve"> N$33+N$43+N$53+N$63</f>
        <v>4586</v>
      </c>
      <c r="T14">
        <v>10</v>
      </c>
      <c r="U14">
        <v>0</v>
      </c>
      <c r="V14">
        <f t="shared" si="0"/>
        <v>63480</v>
      </c>
      <c r="W14" s="19">
        <f t="shared" si="1"/>
        <v>11.244632760355406</v>
      </c>
      <c r="X14" s="20">
        <f t="shared" si="2"/>
        <v>1.2446327603554064</v>
      </c>
    </row>
    <row r="15" spans="1:24" x14ac:dyDescent="0.25">
      <c r="A15" s="3" t="s">
        <v>112</v>
      </c>
      <c r="B15" s="3">
        <v>3983</v>
      </c>
      <c r="C15" s="3">
        <v>2238</v>
      </c>
      <c r="D15" s="3">
        <v>1745</v>
      </c>
      <c r="E15" s="4">
        <v>204</v>
      </c>
      <c r="F15" s="4">
        <v>106</v>
      </c>
      <c r="G15" s="4">
        <v>98</v>
      </c>
      <c r="H15" s="5"/>
      <c r="I15" s="6">
        <f t="shared" si="3"/>
        <v>5.1217675119256842</v>
      </c>
      <c r="J15" s="6">
        <f t="shared" si="3"/>
        <v>4.7363717605004467</v>
      </c>
      <c r="K15" s="6">
        <f t="shared" si="3"/>
        <v>5.6160458452722066</v>
      </c>
      <c r="M15">
        <v>11</v>
      </c>
      <c r="N15" s="12">
        <v>2204</v>
      </c>
      <c r="O15" s="12">
        <v>1141</v>
      </c>
      <c r="P15" s="12">
        <v>1063</v>
      </c>
      <c r="R15" s="16"/>
      <c r="S15" s="16"/>
      <c r="V15">
        <f>SUM(V5:V14)</f>
        <v>564536</v>
      </c>
      <c r="W15">
        <f>SUM(W5:W14)</f>
        <v>100</v>
      </c>
      <c r="X15" s="20">
        <f>SUM(X5:X14)</f>
        <v>10.39572321340003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969.38755063413009</v>
      </c>
      <c r="J16" s="6">
        <f>SUM(J8:J14)*5</f>
        <v>1073.821072464337</v>
      </c>
      <c r="K16" s="6">
        <f>SUM(K8:K14)*5</f>
        <v>851.63939054393154</v>
      </c>
      <c r="M16">
        <v>12</v>
      </c>
      <c r="N16" s="12">
        <v>2297</v>
      </c>
      <c r="O16" s="12">
        <v>1173</v>
      </c>
      <c r="P16" s="12">
        <v>1124</v>
      </c>
      <c r="R16" s="16"/>
      <c r="S16" s="16"/>
      <c r="X16" s="20">
        <f>X$15/2</f>
        <v>5.1978616067000152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2216</v>
      </c>
      <c r="O17" s="12">
        <v>1156</v>
      </c>
      <c r="P17" s="12">
        <v>1060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2469.3875506341301</v>
      </c>
      <c r="J18" s="6">
        <f>J16+1500</f>
        <v>2573.8210724643368</v>
      </c>
      <c r="K18" s="6">
        <f>K16+1500</f>
        <v>2351.6393905439318</v>
      </c>
      <c r="M18">
        <v>14</v>
      </c>
      <c r="N18" s="12">
        <v>2249</v>
      </c>
      <c r="O18" s="12">
        <v>1145</v>
      </c>
      <c r="P18" s="12">
        <v>1104</v>
      </c>
      <c r="Q18" s="3" t="s">
        <v>161</v>
      </c>
      <c r="R18" s="15">
        <f>X33</f>
        <v>4.6836979277283906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2234</v>
      </c>
      <c r="O19" s="12">
        <v>1115</v>
      </c>
      <c r="P19" s="12">
        <v>1119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4.8698973502029128</v>
      </c>
      <c r="J20" s="6">
        <f t="shared" si="4"/>
        <v>5.0667894979272221</v>
      </c>
      <c r="K20" s="6">
        <f t="shared" si="4"/>
        <v>4.6580773042616448</v>
      </c>
      <c r="M20">
        <v>16</v>
      </c>
      <c r="N20" s="12">
        <v>2229</v>
      </c>
      <c r="O20" s="12">
        <v>1160</v>
      </c>
      <c r="P20" s="12">
        <v>1069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5.1217675119256842</v>
      </c>
      <c r="J21" s="6">
        <f t="shared" si="4"/>
        <v>4.7363717605004467</v>
      </c>
      <c r="K21" s="6">
        <f t="shared" si="4"/>
        <v>5.6160458452722066</v>
      </c>
      <c r="M21">
        <v>17</v>
      </c>
      <c r="N21" s="12">
        <v>2169</v>
      </c>
      <c r="O21" s="12">
        <v>1131</v>
      </c>
      <c r="P21" s="12">
        <v>1038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4.995832431064299</v>
      </c>
      <c r="J22" s="8">
        <f>(J20+J21)/2</f>
        <v>4.901580629213834</v>
      </c>
      <c r="K22" s="8">
        <f>(K20+K21)/2</f>
        <v>5.1370615747669257</v>
      </c>
      <c r="M22">
        <v>18</v>
      </c>
      <c r="N22" s="12">
        <v>2104</v>
      </c>
      <c r="O22" s="12">
        <v>1156</v>
      </c>
      <c r="P22" s="12">
        <v>948</v>
      </c>
      <c r="R22" s="16">
        <f>O$24+O$34+O$44+O$54</f>
        <v>3516</v>
      </c>
      <c r="S22" s="16">
        <f xml:space="preserve"> O$34+O$44+O$54+O$64</f>
        <v>2461</v>
      </c>
      <c r="T22">
        <v>1</v>
      </c>
      <c r="U22">
        <v>9</v>
      </c>
      <c r="V22">
        <f>R22*T22+S22*U22</f>
        <v>25665</v>
      </c>
      <c r="W22" s="19">
        <f>(V22/V$32)*100</f>
        <v>8.6521637994680258</v>
      </c>
      <c r="X22" s="20">
        <f>ABS(W22-10)</f>
        <v>1.3478362005319742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2257</v>
      </c>
      <c r="O23" s="12">
        <v>1287</v>
      </c>
      <c r="P23" s="12">
        <v>970</v>
      </c>
      <c r="R23" s="16">
        <f>O$25+O$35+O$45+O$55</f>
        <v>3330</v>
      </c>
      <c r="S23" s="16">
        <f xml:space="preserve"> O$35+O$45+O$55+O$65</f>
        <v>2186</v>
      </c>
      <c r="T23">
        <v>2</v>
      </c>
      <c r="U23">
        <v>8</v>
      </c>
      <c r="V23">
        <f t="shared" ref="V23:V31" si="5">R23*T23+S23*U23</f>
        <v>24148</v>
      </c>
      <c r="W23" s="19">
        <f t="shared" ref="W23:W31" si="6">(V23/V$32)*100</f>
        <v>8.1407540007618895</v>
      </c>
      <c r="X23" s="20">
        <f t="shared" ref="X23:X31" si="7">ABS(W23-10)</f>
        <v>1.8592459992381105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249.79162155321495</v>
      </c>
      <c r="J24" s="8">
        <f>J22*50</f>
        <v>245.07903146069171</v>
      </c>
      <c r="K24" s="8">
        <f>K22*50</f>
        <v>256.85307873834631</v>
      </c>
      <c r="M24">
        <v>20</v>
      </c>
      <c r="N24" s="12">
        <v>2322</v>
      </c>
      <c r="O24" s="12">
        <v>1337</v>
      </c>
      <c r="P24" s="12">
        <v>985</v>
      </c>
      <c r="R24" s="16">
        <f>O$26+O$36+O$46+O$56</f>
        <v>3222</v>
      </c>
      <c r="S24" s="16">
        <f xml:space="preserve"> O$36+O$46+O$56+O$66</f>
        <v>2231</v>
      </c>
      <c r="T24">
        <v>3</v>
      </c>
      <c r="U24">
        <v>7</v>
      </c>
      <c r="V24">
        <f t="shared" si="5"/>
        <v>25283</v>
      </c>
      <c r="W24" s="19">
        <f t="shared" si="6"/>
        <v>8.5233842720416959</v>
      </c>
      <c r="X24" s="20">
        <f t="shared" si="7"/>
        <v>1.4766157279583041</v>
      </c>
    </row>
    <row r="25" spans="1:24" x14ac:dyDescent="0.25">
      <c r="I25" s="1"/>
      <c r="J25" s="1"/>
      <c r="K25" s="1"/>
      <c r="M25">
        <v>21</v>
      </c>
      <c r="N25" s="12">
        <v>2332</v>
      </c>
      <c r="O25" s="12">
        <v>1347</v>
      </c>
      <c r="P25" s="12">
        <v>985</v>
      </c>
      <c r="R25" s="16">
        <f>O$17+O$27+O$37+O$47</f>
        <v>3681</v>
      </c>
      <c r="S25" s="16">
        <f xml:space="preserve"> O$27+ O$37+O$47+O$57</f>
        <v>2979</v>
      </c>
      <c r="T25">
        <v>4</v>
      </c>
      <c r="U25">
        <v>6</v>
      </c>
      <c r="V25">
        <f t="shared" si="5"/>
        <v>32598</v>
      </c>
      <c r="W25" s="19">
        <f t="shared" si="6"/>
        <v>10.989411086501411</v>
      </c>
      <c r="X25" s="20">
        <f t="shared" si="7"/>
        <v>0.98941108650141096</v>
      </c>
    </row>
    <row r="26" spans="1:24" x14ac:dyDescent="0.25">
      <c r="H26" s="7" t="s">
        <v>30</v>
      </c>
      <c r="I26" s="1">
        <f>I18-I24</f>
        <v>2219.5959290809151</v>
      </c>
      <c r="J26" s="1">
        <f>J18-J24</f>
        <v>2328.7420410036452</v>
      </c>
      <c r="K26" s="1">
        <f>K18-K24</f>
        <v>2094.7863118055857</v>
      </c>
      <c r="M26">
        <v>22</v>
      </c>
      <c r="N26" s="12">
        <v>2183</v>
      </c>
      <c r="O26" s="12">
        <v>1182</v>
      </c>
      <c r="P26" s="12">
        <v>1001</v>
      </c>
      <c r="R26" s="16">
        <f>O$18+O$28+O$38+O$48</f>
        <v>3423</v>
      </c>
      <c r="S26" s="16">
        <f xml:space="preserve"> O$28+O$38+O$48+O$58</f>
        <v>2714</v>
      </c>
      <c r="T26">
        <v>5</v>
      </c>
      <c r="U26">
        <v>5</v>
      </c>
      <c r="V26">
        <f t="shared" si="5"/>
        <v>30685</v>
      </c>
      <c r="W26" s="19">
        <f t="shared" si="6"/>
        <v>10.344502091824523</v>
      </c>
      <c r="X26" s="20">
        <f t="shared" si="7"/>
        <v>0.3445020918245234</v>
      </c>
    </row>
    <row r="27" spans="1:24" x14ac:dyDescent="0.25">
      <c r="I27" s="1"/>
      <c r="J27" s="1"/>
      <c r="K27" s="1"/>
      <c r="M27">
        <v>23</v>
      </c>
      <c r="N27" s="12">
        <v>2183</v>
      </c>
      <c r="O27" s="12">
        <v>1105</v>
      </c>
      <c r="P27" s="12">
        <v>1078</v>
      </c>
      <c r="R27" s="16">
        <f>O$19+O$29+O$39+O$49</f>
        <v>3286</v>
      </c>
      <c r="S27" s="16">
        <f xml:space="preserve"> O$29+O$39+O$49+O$59</f>
        <v>2608</v>
      </c>
      <c r="T27">
        <v>6</v>
      </c>
      <c r="U27">
        <v>4</v>
      </c>
      <c r="V27">
        <f t="shared" si="5"/>
        <v>30148</v>
      </c>
      <c r="W27" s="19">
        <f t="shared" si="6"/>
        <v>10.163469091227821</v>
      </c>
      <c r="X27" s="20">
        <f t="shared" si="7"/>
        <v>0.16346909122782094</v>
      </c>
    </row>
    <row r="28" spans="1:24" x14ac:dyDescent="0.25">
      <c r="H28" s="7" t="s">
        <v>31</v>
      </c>
      <c r="I28" s="1">
        <f>100-I22</f>
        <v>95.004167568935699</v>
      </c>
      <c r="J28" s="1">
        <f>100-J22</f>
        <v>95.098419370786161</v>
      </c>
      <c r="K28" s="1">
        <f>100-K22</f>
        <v>94.862938425233068</v>
      </c>
      <c r="M28">
        <v>24</v>
      </c>
      <c r="N28" s="12">
        <v>2088</v>
      </c>
      <c r="O28" s="12">
        <v>1048</v>
      </c>
      <c r="P28" s="12">
        <v>1040</v>
      </c>
      <c r="R28" s="16">
        <f>O$20+O$30+O$40+O$50</f>
        <v>3368</v>
      </c>
      <c r="S28" s="16">
        <f xml:space="preserve"> O$30+O$40+O$50+O$60</f>
        <v>2516</v>
      </c>
      <c r="T28">
        <v>7</v>
      </c>
      <c r="U28">
        <v>3</v>
      </c>
      <c r="V28">
        <f t="shared" si="5"/>
        <v>31124</v>
      </c>
      <c r="W28" s="19">
        <f t="shared" si="6"/>
        <v>10.49249741261028</v>
      </c>
      <c r="X28" s="20">
        <f t="shared" si="7"/>
        <v>0.49249741261028035</v>
      </c>
    </row>
    <row r="29" spans="1:24" x14ac:dyDescent="0.25">
      <c r="I29" s="1"/>
      <c r="J29" s="1"/>
      <c r="K29" s="1"/>
      <c r="M29">
        <v>25</v>
      </c>
      <c r="N29" s="12">
        <v>2066</v>
      </c>
      <c r="O29" s="12">
        <v>1077</v>
      </c>
      <c r="P29" s="12">
        <v>989</v>
      </c>
      <c r="R29" s="16">
        <f>O$21+O$31+O$41+O$51</f>
        <v>3325</v>
      </c>
      <c r="S29" s="16">
        <f xml:space="preserve"> O$31+O$41+O$51+O$61</f>
        <v>2520</v>
      </c>
      <c r="T29">
        <v>8</v>
      </c>
      <c r="U29">
        <v>2</v>
      </c>
      <c r="V29">
        <f t="shared" si="5"/>
        <v>31640</v>
      </c>
      <c r="W29" s="19">
        <f t="shared" si="6"/>
        <v>10.666450910390351</v>
      </c>
      <c r="X29" s="20">
        <f t="shared" si="7"/>
        <v>0.66645091039035087</v>
      </c>
    </row>
    <row r="30" spans="1:24" x14ac:dyDescent="0.25">
      <c r="C30" t="s">
        <v>32</v>
      </c>
      <c r="H30" s="9" t="s">
        <v>33</v>
      </c>
      <c r="I30" s="10">
        <f>I26/I28</f>
        <v>23.363142753399323</v>
      </c>
      <c r="J30" s="10">
        <f>J26/J28</f>
        <v>24.487705015621167</v>
      </c>
      <c r="K30" s="10">
        <f>K26/K28</f>
        <v>22.082241458887626</v>
      </c>
      <c r="M30">
        <v>26</v>
      </c>
      <c r="N30" s="12">
        <v>2059</v>
      </c>
      <c r="O30" s="12">
        <v>1053</v>
      </c>
      <c r="P30" s="12">
        <v>1006</v>
      </c>
      <c r="R30" s="16">
        <f>O$22+O$32+O$42+O$52</f>
        <v>3233</v>
      </c>
      <c r="S30" s="16">
        <f xml:space="preserve"> O$32+O$42+O$52+O$62</f>
        <v>2363</v>
      </c>
      <c r="T30">
        <v>9</v>
      </c>
      <c r="U30">
        <v>1</v>
      </c>
      <c r="V30">
        <f t="shared" si="5"/>
        <v>31460</v>
      </c>
      <c r="W30" s="19">
        <f t="shared" si="6"/>
        <v>10.605769457676374</v>
      </c>
      <c r="X30" s="20">
        <f t="shared" si="7"/>
        <v>0.60576945767637369</v>
      </c>
    </row>
    <row r="31" spans="1:24" x14ac:dyDescent="0.25">
      <c r="M31">
        <v>27</v>
      </c>
      <c r="N31" s="12">
        <v>2119</v>
      </c>
      <c r="O31" s="12">
        <v>1053</v>
      </c>
      <c r="P31" s="12">
        <v>1066</v>
      </c>
      <c r="R31" s="16">
        <f>O$23+O$33+O$43+O$53</f>
        <v>3388</v>
      </c>
      <c r="S31" s="16">
        <f xml:space="preserve"> O$33+O$43+O$53+O$63</f>
        <v>2378</v>
      </c>
      <c r="T31">
        <v>10</v>
      </c>
      <c r="U31">
        <v>0</v>
      </c>
      <c r="V31">
        <f t="shared" si="5"/>
        <v>33880</v>
      </c>
      <c r="W31" s="19">
        <f t="shared" si="6"/>
        <v>11.421597877497632</v>
      </c>
      <c r="X31" s="20">
        <f t="shared" si="7"/>
        <v>1.4215978774976321</v>
      </c>
    </row>
    <row r="32" spans="1:24" x14ac:dyDescent="0.25">
      <c r="M32">
        <v>28</v>
      </c>
      <c r="N32" s="12">
        <v>1988</v>
      </c>
      <c r="O32" s="12">
        <v>973</v>
      </c>
      <c r="P32" s="12">
        <v>1015</v>
      </c>
      <c r="R32" s="16"/>
      <c r="S32" s="16"/>
      <c r="V32">
        <f>SUM(V22:V31)</f>
        <v>296631</v>
      </c>
      <c r="W32">
        <f>SUM(W22:W31)</f>
        <v>100</v>
      </c>
      <c r="X32" s="20">
        <f>SUM(X22:X31)</f>
        <v>9.3673958554567811</v>
      </c>
    </row>
    <row r="33" spans="13:24" x14ac:dyDescent="0.25">
      <c r="M33">
        <v>29</v>
      </c>
      <c r="N33" s="12">
        <v>2092</v>
      </c>
      <c r="O33" s="12">
        <v>1038</v>
      </c>
      <c r="P33" s="12">
        <v>1054</v>
      </c>
      <c r="R33" s="16"/>
      <c r="S33" s="16"/>
      <c r="X33" s="20">
        <f>X$32/2</f>
        <v>4.6836979277283906</v>
      </c>
    </row>
    <row r="34" spans="13:24" x14ac:dyDescent="0.25">
      <c r="M34">
        <v>30</v>
      </c>
      <c r="N34" s="12">
        <v>2137</v>
      </c>
      <c r="O34" s="12">
        <v>1137</v>
      </c>
      <c r="P34" s="12">
        <v>1000</v>
      </c>
      <c r="R34" s="16"/>
      <c r="S34" s="16"/>
    </row>
    <row r="35" spans="13:24" x14ac:dyDescent="0.25">
      <c r="M35">
        <v>31</v>
      </c>
      <c r="N35" s="12">
        <v>1905</v>
      </c>
      <c r="O35" s="12">
        <v>998</v>
      </c>
      <c r="P35" s="12">
        <v>907</v>
      </c>
      <c r="Q35" s="3" t="s">
        <v>162</v>
      </c>
      <c r="R35" s="15">
        <f>X50</f>
        <v>5.767156268080103</v>
      </c>
      <c r="S35" s="16"/>
    </row>
    <row r="36" spans="13:24" x14ac:dyDescent="0.25">
      <c r="M36">
        <v>32</v>
      </c>
      <c r="N36" s="12">
        <v>1924</v>
      </c>
      <c r="O36" s="12">
        <v>995</v>
      </c>
      <c r="P36" s="12">
        <v>929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1824</v>
      </c>
      <c r="O37" s="12">
        <v>955</v>
      </c>
      <c r="P37" s="12">
        <v>869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1499</v>
      </c>
      <c r="O38" s="12">
        <v>769</v>
      </c>
      <c r="P38" s="12">
        <v>730</v>
      </c>
      <c r="R38" s="16"/>
      <c r="S38" s="16"/>
    </row>
    <row r="39" spans="13:24" x14ac:dyDescent="0.25">
      <c r="M39">
        <v>35</v>
      </c>
      <c r="N39" s="12">
        <v>1327</v>
      </c>
      <c r="O39" s="12">
        <v>683</v>
      </c>
      <c r="P39" s="12">
        <v>644</v>
      </c>
      <c r="R39" s="16">
        <f>P$24+P$34+P$44+P$54</f>
        <v>2886</v>
      </c>
      <c r="S39" s="16">
        <f xml:space="preserve"> P$34+P$44+P$54+P$64</f>
        <v>2108</v>
      </c>
      <c r="T39">
        <v>1</v>
      </c>
      <c r="U39">
        <v>9</v>
      </c>
      <c r="V39">
        <f>R39*T39+S39*U39</f>
        <v>21858</v>
      </c>
      <c r="W39" s="19">
        <f>(V39/V$49)*100</f>
        <v>8.1588622832720556</v>
      </c>
      <c r="X39" s="20">
        <f>ABS(W39-10)</f>
        <v>1.8411377167279444</v>
      </c>
    </row>
    <row r="40" spans="13:24" x14ac:dyDescent="0.25">
      <c r="M40">
        <v>36</v>
      </c>
      <c r="N40" s="12">
        <v>1248</v>
      </c>
      <c r="O40" s="12">
        <v>713</v>
      </c>
      <c r="P40" s="12">
        <v>535</v>
      </c>
      <c r="R40" s="16">
        <f>P$25+P$35+P$45+P$55</f>
        <v>2741</v>
      </c>
      <c r="S40" s="16">
        <f xml:space="preserve"> P$35+P$45+P$55+P$65</f>
        <v>1939</v>
      </c>
      <c r="T40">
        <v>2</v>
      </c>
      <c r="U40">
        <v>8</v>
      </c>
      <c r="V40">
        <f t="shared" ref="V40:V48" si="8">R40*T40+S40*U40</f>
        <v>20994</v>
      </c>
      <c r="W40" s="19">
        <f t="shared" ref="W40:W48" si="9">(V40/V$49)*100</f>
        <v>7.8363599036972058</v>
      </c>
      <c r="X40" s="20">
        <f t="shared" ref="X40:X48" si="10">ABS(W40-10)</f>
        <v>2.1636400963027942</v>
      </c>
    </row>
    <row r="41" spans="13:24" x14ac:dyDescent="0.25">
      <c r="M41">
        <v>37</v>
      </c>
      <c r="N41" s="12">
        <v>1253</v>
      </c>
      <c r="O41" s="12">
        <v>678</v>
      </c>
      <c r="P41" s="12">
        <v>575</v>
      </c>
      <c r="R41" s="16">
        <f>P$26+P$36+P$46+P$56</f>
        <v>2769</v>
      </c>
      <c r="S41" s="16">
        <f xml:space="preserve"> P$36+P$46+P$56+P$66</f>
        <v>1966</v>
      </c>
      <c r="T41">
        <v>3</v>
      </c>
      <c r="U41">
        <v>7</v>
      </c>
      <c r="V41">
        <f t="shared" si="8"/>
        <v>22069</v>
      </c>
      <c r="W41" s="19">
        <f t="shared" si="9"/>
        <v>8.2376215449506347</v>
      </c>
      <c r="X41" s="20">
        <f t="shared" si="10"/>
        <v>1.7623784550493653</v>
      </c>
    </row>
    <row r="42" spans="13:24" x14ac:dyDescent="0.25">
      <c r="M42">
        <v>38</v>
      </c>
      <c r="N42" s="12">
        <v>1235</v>
      </c>
      <c r="O42" s="12">
        <v>690</v>
      </c>
      <c r="P42" s="12">
        <v>545</v>
      </c>
      <c r="R42" s="16">
        <f>P$17+P$27+P$37+P$47</f>
        <v>3464</v>
      </c>
      <c r="S42" s="16">
        <f xml:space="preserve"> P$27+ P$37+P$47+P$57</f>
        <v>2746</v>
      </c>
      <c r="T42">
        <v>4</v>
      </c>
      <c r="U42">
        <v>6</v>
      </c>
      <c r="V42">
        <f t="shared" si="8"/>
        <v>30332</v>
      </c>
      <c r="W42" s="19">
        <f t="shared" si="9"/>
        <v>11.321923816278158</v>
      </c>
      <c r="X42" s="20">
        <f t="shared" si="10"/>
        <v>1.3219238162781579</v>
      </c>
    </row>
    <row r="43" spans="13:24" x14ac:dyDescent="0.25">
      <c r="M43">
        <v>39</v>
      </c>
      <c r="N43" s="12">
        <v>1183</v>
      </c>
      <c r="O43" s="12">
        <v>622</v>
      </c>
      <c r="P43" s="12">
        <v>561</v>
      </c>
      <c r="R43" s="16">
        <f>P$18+P$28+P$38+P$48</f>
        <v>3288</v>
      </c>
      <c r="S43" s="16">
        <f xml:space="preserve"> P$28+P$38+P$48+P$58</f>
        <v>2526</v>
      </c>
      <c r="T43">
        <v>5</v>
      </c>
      <c r="U43">
        <v>5</v>
      </c>
      <c r="V43">
        <f t="shared" si="8"/>
        <v>29070</v>
      </c>
      <c r="W43" s="19">
        <f t="shared" si="9"/>
        <v>10.850861312778784</v>
      </c>
      <c r="X43" s="20">
        <f t="shared" si="10"/>
        <v>0.8508613127787843</v>
      </c>
    </row>
    <row r="44" spans="13:24" x14ac:dyDescent="0.25">
      <c r="M44">
        <v>40</v>
      </c>
      <c r="N44" s="12">
        <v>1164</v>
      </c>
      <c r="O44" s="12">
        <v>628</v>
      </c>
      <c r="P44" s="12">
        <v>536</v>
      </c>
      <c r="R44" s="16">
        <f>P$19+P$29+P$39+P$49</f>
        <v>3157</v>
      </c>
      <c r="S44" s="16">
        <f xml:space="preserve"> P$29+P$39+P$49+P$59</f>
        <v>2335</v>
      </c>
      <c r="T44">
        <v>6</v>
      </c>
      <c r="U44">
        <v>4</v>
      </c>
      <c r="V44">
        <f t="shared" si="8"/>
        <v>28282</v>
      </c>
      <c r="W44" s="19">
        <f t="shared" si="9"/>
        <v>10.556727198073943</v>
      </c>
      <c r="X44" s="20">
        <f t="shared" si="10"/>
        <v>0.55672719807394344</v>
      </c>
    </row>
    <row r="45" spans="13:24" x14ac:dyDescent="0.25">
      <c r="M45">
        <v>41</v>
      </c>
      <c r="N45" s="12">
        <v>1049</v>
      </c>
      <c r="O45" s="12">
        <v>549</v>
      </c>
      <c r="P45" s="12">
        <v>500</v>
      </c>
      <c r="R45" s="16">
        <f>P$20+P$30+P$40+P$50</f>
        <v>3030</v>
      </c>
      <c r="S45" s="16">
        <f xml:space="preserve"> P$30+P$40+P$50+P$60</f>
        <v>2243</v>
      </c>
      <c r="T45">
        <v>7</v>
      </c>
      <c r="U45">
        <v>3</v>
      </c>
      <c r="V45">
        <f t="shared" si="8"/>
        <v>27939</v>
      </c>
      <c r="W45" s="19">
        <f t="shared" si="9"/>
        <v>10.428696739515873</v>
      </c>
      <c r="X45" s="20">
        <f t="shared" si="10"/>
        <v>0.42869673951587295</v>
      </c>
    </row>
    <row r="46" spans="13:24" x14ac:dyDescent="0.25">
      <c r="M46">
        <v>42</v>
      </c>
      <c r="N46" s="12">
        <v>1039</v>
      </c>
      <c r="O46" s="12">
        <v>547</v>
      </c>
      <c r="P46" s="12">
        <v>492</v>
      </c>
      <c r="R46" s="16">
        <f>P$21+P$31+P$41+P$51</f>
        <v>3128</v>
      </c>
      <c r="S46" s="16">
        <f xml:space="preserve"> P$31+P$41+P$51+P$61</f>
        <v>2342</v>
      </c>
      <c r="T46">
        <v>8</v>
      </c>
      <c r="U46">
        <v>2</v>
      </c>
      <c r="V46">
        <f t="shared" si="8"/>
        <v>29708</v>
      </c>
      <c r="W46" s="19">
        <f t="shared" si="9"/>
        <v>11.089005431029655</v>
      </c>
      <c r="X46" s="20">
        <f t="shared" si="10"/>
        <v>1.0890054310296549</v>
      </c>
    </row>
    <row r="47" spans="13:24" x14ac:dyDescent="0.25">
      <c r="M47">
        <v>43</v>
      </c>
      <c r="N47" s="12">
        <v>922</v>
      </c>
      <c r="O47" s="12">
        <v>465</v>
      </c>
      <c r="P47" s="12">
        <v>457</v>
      </c>
      <c r="R47" s="16">
        <f>P$22+P$32+P$42+P$52</f>
        <v>2877</v>
      </c>
      <c r="S47" s="16">
        <f xml:space="preserve"> P$32+P$42+P$52+P$62</f>
        <v>2160</v>
      </c>
      <c r="T47">
        <v>9</v>
      </c>
      <c r="U47">
        <v>1</v>
      </c>
      <c r="V47">
        <f t="shared" si="8"/>
        <v>28053</v>
      </c>
      <c r="W47" s="19">
        <f t="shared" si="9"/>
        <v>10.471249136820889</v>
      </c>
      <c r="X47" s="20">
        <f t="shared" si="10"/>
        <v>0.47124913682088909</v>
      </c>
    </row>
    <row r="48" spans="13:24" x14ac:dyDescent="0.25">
      <c r="M48">
        <v>44</v>
      </c>
      <c r="N48" s="12">
        <v>875</v>
      </c>
      <c r="O48" s="12">
        <v>461</v>
      </c>
      <c r="P48" s="12">
        <v>414</v>
      </c>
      <c r="R48" s="16">
        <f>P$23+P$33+P$43+P$53</f>
        <v>2960</v>
      </c>
      <c r="S48" s="16">
        <f xml:space="preserve"> P$33+P$43+P$53+P$63</f>
        <v>2208</v>
      </c>
      <c r="T48">
        <v>10</v>
      </c>
      <c r="U48">
        <v>0</v>
      </c>
      <c r="V48">
        <f t="shared" si="8"/>
        <v>29600</v>
      </c>
      <c r="W48" s="19">
        <f t="shared" si="9"/>
        <v>11.0486926335828</v>
      </c>
      <c r="X48" s="20">
        <f t="shared" si="10"/>
        <v>1.0486926335827995</v>
      </c>
    </row>
    <row r="49" spans="13:24" x14ac:dyDescent="0.25">
      <c r="M49">
        <v>45</v>
      </c>
      <c r="N49" s="12">
        <v>816</v>
      </c>
      <c r="O49" s="12">
        <v>411</v>
      </c>
      <c r="P49" s="12">
        <v>405</v>
      </c>
      <c r="R49" s="16"/>
      <c r="S49" s="16"/>
      <c r="V49">
        <f>SUM(V39:V48)</f>
        <v>267905</v>
      </c>
      <c r="W49">
        <f>SUM(W39:W48)</f>
        <v>100.00000000000001</v>
      </c>
      <c r="X49" s="20">
        <f>SUM(X39:X48)</f>
        <v>11.534312536160206</v>
      </c>
    </row>
    <row r="50" spans="13:24" x14ac:dyDescent="0.25">
      <c r="M50">
        <v>46</v>
      </c>
      <c r="N50" s="12">
        <v>862</v>
      </c>
      <c r="O50" s="12">
        <v>442</v>
      </c>
      <c r="P50" s="12">
        <v>420</v>
      </c>
      <c r="R50" s="16"/>
      <c r="S50" s="16"/>
      <c r="X50" s="20">
        <f>X$49/2</f>
        <v>5.767156268080103</v>
      </c>
    </row>
    <row r="51" spans="13:24" x14ac:dyDescent="0.25">
      <c r="M51">
        <v>47</v>
      </c>
      <c r="N51" s="12">
        <v>912</v>
      </c>
      <c r="O51" s="12">
        <v>463</v>
      </c>
      <c r="P51" s="12">
        <v>449</v>
      </c>
      <c r="R51" s="16"/>
      <c r="S51" s="16"/>
    </row>
    <row r="52" spans="13:24" x14ac:dyDescent="0.25">
      <c r="M52">
        <v>48</v>
      </c>
      <c r="N52" s="12">
        <v>783</v>
      </c>
      <c r="O52" s="12">
        <v>414</v>
      </c>
      <c r="P52" s="12">
        <v>369</v>
      </c>
      <c r="R52" s="16"/>
      <c r="S52" s="16"/>
    </row>
    <row r="53" spans="13:24" x14ac:dyDescent="0.25">
      <c r="M53">
        <v>49</v>
      </c>
      <c r="N53" s="12">
        <v>816</v>
      </c>
      <c r="O53" s="12">
        <v>441</v>
      </c>
      <c r="P53" s="12">
        <v>375</v>
      </c>
      <c r="R53" s="16"/>
      <c r="S53" s="16"/>
    </row>
    <row r="54" spans="13:24" x14ac:dyDescent="0.25">
      <c r="M54">
        <v>50</v>
      </c>
      <c r="N54" s="12">
        <v>779</v>
      </c>
      <c r="O54" s="12">
        <v>414</v>
      </c>
      <c r="P54" s="12">
        <v>365</v>
      </c>
      <c r="R54" s="16"/>
      <c r="S54" s="16"/>
    </row>
    <row r="55" spans="13:24" x14ac:dyDescent="0.25">
      <c r="M55">
        <v>51</v>
      </c>
      <c r="N55" s="12">
        <v>785</v>
      </c>
      <c r="O55" s="12">
        <v>436</v>
      </c>
      <c r="P55" s="12">
        <v>349</v>
      </c>
      <c r="R55" s="16"/>
      <c r="S55" s="16"/>
    </row>
    <row r="56" spans="13:24" x14ac:dyDescent="0.25">
      <c r="M56">
        <v>52</v>
      </c>
      <c r="N56" s="12">
        <v>845</v>
      </c>
      <c r="O56" s="12">
        <v>498</v>
      </c>
      <c r="P56" s="12">
        <v>347</v>
      </c>
      <c r="R56" s="16"/>
      <c r="S56" s="16"/>
    </row>
    <row r="57" spans="13:24" x14ac:dyDescent="0.25">
      <c r="M57">
        <v>53</v>
      </c>
      <c r="N57" s="12">
        <v>796</v>
      </c>
      <c r="O57" s="12">
        <v>454</v>
      </c>
      <c r="P57" s="12">
        <v>342</v>
      </c>
      <c r="R57" s="16"/>
      <c r="S57" s="16"/>
    </row>
    <row r="58" spans="13:24" x14ac:dyDescent="0.25">
      <c r="M58">
        <v>54</v>
      </c>
      <c r="N58" s="12">
        <v>778</v>
      </c>
      <c r="O58" s="12">
        <v>436</v>
      </c>
      <c r="P58" s="12">
        <v>342</v>
      </c>
      <c r="R58" s="16"/>
      <c r="S58" s="16"/>
    </row>
    <row r="59" spans="13:24" x14ac:dyDescent="0.25">
      <c r="M59">
        <v>55</v>
      </c>
      <c r="N59" s="12">
        <v>734</v>
      </c>
      <c r="O59" s="12">
        <v>437</v>
      </c>
      <c r="P59" s="12">
        <v>297</v>
      </c>
      <c r="R59" s="16"/>
      <c r="S59" s="16"/>
    </row>
    <row r="60" spans="13:24" x14ac:dyDescent="0.25">
      <c r="M60">
        <v>56</v>
      </c>
      <c r="N60" s="12">
        <v>590</v>
      </c>
      <c r="O60" s="12">
        <v>308</v>
      </c>
      <c r="P60" s="12">
        <v>282</v>
      </c>
      <c r="R60" s="16"/>
      <c r="S60" s="16"/>
    </row>
    <row r="61" spans="13:24" x14ac:dyDescent="0.25">
      <c r="M61">
        <v>57</v>
      </c>
      <c r="N61" s="12">
        <v>578</v>
      </c>
      <c r="O61" s="12">
        <v>326</v>
      </c>
      <c r="P61" s="12">
        <v>252</v>
      </c>
      <c r="R61" s="16"/>
      <c r="S61" s="16"/>
    </row>
    <row r="62" spans="13:24" x14ac:dyDescent="0.25">
      <c r="M62">
        <v>58</v>
      </c>
      <c r="N62" s="12">
        <v>517</v>
      </c>
      <c r="O62" s="12">
        <v>286</v>
      </c>
      <c r="P62" s="12">
        <v>231</v>
      </c>
      <c r="R62" s="16"/>
      <c r="S62" s="16"/>
    </row>
    <row r="63" spans="13:24" x14ac:dyDescent="0.25">
      <c r="M63">
        <v>59</v>
      </c>
      <c r="N63" s="12">
        <v>495</v>
      </c>
      <c r="O63" s="12">
        <v>277</v>
      </c>
      <c r="P63" s="12">
        <v>218</v>
      </c>
      <c r="R63" s="16"/>
      <c r="S63" s="16"/>
    </row>
    <row r="64" spans="13:24" x14ac:dyDescent="0.25">
      <c r="M64">
        <v>60</v>
      </c>
      <c r="N64" s="12">
        <v>489</v>
      </c>
      <c r="O64" s="12">
        <v>282</v>
      </c>
      <c r="P64" s="12">
        <v>207</v>
      </c>
      <c r="R64" s="16"/>
      <c r="S64" s="16"/>
    </row>
    <row r="65" spans="13:19" x14ac:dyDescent="0.25">
      <c r="M65">
        <v>61</v>
      </c>
      <c r="N65" s="12">
        <v>386</v>
      </c>
      <c r="O65" s="12">
        <v>203</v>
      </c>
      <c r="P65" s="12">
        <v>183</v>
      </c>
      <c r="R65" s="16"/>
      <c r="S65" s="16"/>
    </row>
    <row r="66" spans="13:19" x14ac:dyDescent="0.25">
      <c r="M66">
        <v>62</v>
      </c>
      <c r="N66" s="12">
        <v>389</v>
      </c>
      <c r="O66" s="12">
        <v>191</v>
      </c>
      <c r="P66" s="12">
        <v>198</v>
      </c>
      <c r="R66" s="16"/>
      <c r="S66" s="16"/>
    </row>
    <row r="67" spans="13:19" x14ac:dyDescent="0.25">
      <c r="M67">
        <v>63</v>
      </c>
      <c r="N67" s="12">
        <v>341</v>
      </c>
      <c r="O67" s="12">
        <v>159</v>
      </c>
      <c r="P67" s="12">
        <v>182</v>
      </c>
      <c r="R67" s="16"/>
      <c r="S67" s="16"/>
    </row>
    <row r="68" spans="13:19" x14ac:dyDescent="0.25">
      <c r="M68">
        <v>64</v>
      </c>
      <c r="N68" s="12">
        <v>322</v>
      </c>
      <c r="O68" s="12">
        <v>173</v>
      </c>
      <c r="P68" s="12">
        <v>149</v>
      </c>
      <c r="R68" s="16"/>
      <c r="S68" s="16"/>
    </row>
    <row r="69" spans="13:19" x14ac:dyDescent="0.25">
      <c r="M69">
        <v>65</v>
      </c>
      <c r="N69" s="12">
        <v>354</v>
      </c>
      <c r="O69" s="12">
        <v>171</v>
      </c>
      <c r="P69" s="12">
        <v>183</v>
      </c>
      <c r="R69" s="16"/>
      <c r="S69" s="16"/>
    </row>
    <row r="70" spans="13:19" x14ac:dyDescent="0.25">
      <c r="M70">
        <v>66</v>
      </c>
      <c r="N70" s="12">
        <v>289</v>
      </c>
      <c r="O70" s="12">
        <v>154</v>
      </c>
      <c r="P70" s="12">
        <v>135</v>
      </c>
      <c r="R70" s="16"/>
      <c r="S70" s="16"/>
    </row>
    <row r="71" spans="13:19" x14ac:dyDescent="0.25">
      <c r="M71">
        <v>67</v>
      </c>
      <c r="N71" s="12">
        <v>293</v>
      </c>
      <c r="O71" s="12">
        <v>151</v>
      </c>
      <c r="P71" s="12">
        <v>142</v>
      </c>
      <c r="R71" s="16"/>
      <c r="S71" s="16"/>
    </row>
    <row r="72" spans="13:19" x14ac:dyDescent="0.25">
      <c r="M72">
        <v>68</v>
      </c>
      <c r="N72" s="12">
        <v>244</v>
      </c>
      <c r="O72" s="12">
        <v>126</v>
      </c>
      <c r="P72" s="12">
        <v>118</v>
      </c>
      <c r="R72" s="16"/>
      <c r="S72" s="16"/>
    </row>
    <row r="73" spans="13:19" x14ac:dyDescent="0.25">
      <c r="M73">
        <v>69</v>
      </c>
      <c r="N73" s="12">
        <v>238</v>
      </c>
      <c r="O73" s="12">
        <v>127</v>
      </c>
      <c r="P73" s="12">
        <v>111</v>
      </c>
      <c r="R73" s="16"/>
      <c r="S73" s="16"/>
    </row>
    <row r="74" spans="13:19" x14ac:dyDescent="0.25">
      <c r="M74" s="18">
        <v>70</v>
      </c>
      <c r="N74" s="12">
        <v>224</v>
      </c>
      <c r="O74" s="12">
        <v>121</v>
      </c>
      <c r="P74" s="12">
        <v>103</v>
      </c>
      <c r="R74" s="16"/>
      <c r="S74" s="16"/>
    </row>
    <row r="75" spans="13:19" x14ac:dyDescent="0.25">
      <c r="M75">
        <v>71</v>
      </c>
      <c r="N75" s="12">
        <v>162</v>
      </c>
      <c r="O75" s="12">
        <v>84</v>
      </c>
      <c r="P75" s="12">
        <v>78</v>
      </c>
      <c r="R75" s="16"/>
      <c r="S75" s="16"/>
    </row>
    <row r="76" spans="13:19" x14ac:dyDescent="0.25">
      <c r="M76">
        <v>72</v>
      </c>
      <c r="N76" s="12">
        <v>160</v>
      </c>
      <c r="O76" s="12">
        <v>68</v>
      </c>
      <c r="P76" s="12">
        <v>92</v>
      </c>
      <c r="R76" s="16"/>
      <c r="S76" s="16"/>
    </row>
    <row r="77" spans="13:19" x14ac:dyDescent="0.25">
      <c r="M77">
        <v>73</v>
      </c>
      <c r="N77" s="12">
        <v>124</v>
      </c>
      <c r="O77" s="12">
        <v>68</v>
      </c>
      <c r="P77" s="12">
        <v>56</v>
      </c>
      <c r="R77" s="16"/>
      <c r="S77" s="16"/>
    </row>
    <row r="78" spans="13:19" x14ac:dyDescent="0.25">
      <c r="M78">
        <v>74</v>
      </c>
      <c r="N78" s="12">
        <v>139</v>
      </c>
      <c r="O78" s="12">
        <v>51</v>
      </c>
      <c r="P78" s="12">
        <v>88</v>
      </c>
      <c r="R78" s="16"/>
      <c r="S78" s="16"/>
    </row>
    <row r="79" spans="13:19" x14ac:dyDescent="0.25">
      <c r="M79">
        <v>75</v>
      </c>
      <c r="N79" s="12">
        <v>112</v>
      </c>
      <c r="O79" s="12">
        <v>50</v>
      </c>
      <c r="P79" s="12">
        <v>62</v>
      </c>
      <c r="R79" s="16"/>
      <c r="S79" s="16"/>
    </row>
    <row r="80" spans="13:19" x14ac:dyDescent="0.25">
      <c r="M80">
        <v>76</v>
      </c>
      <c r="N80" s="12">
        <v>97</v>
      </c>
      <c r="O80" s="12">
        <v>47</v>
      </c>
      <c r="P80" s="12">
        <v>50</v>
      </c>
      <c r="R80" s="16"/>
      <c r="S80" s="16"/>
    </row>
    <row r="81" spans="13:19" x14ac:dyDescent="0.25">
      <c r="M81">
        <v>77</v>
      </c>
      <c r="N81" s="12">
        <v>84</v>
      </c>
      <c r="O81" s="12">
        <v>31</v>
      </c>
      <c r="P81" s="12">
        <v>53</v>
      </c>
      <c r="R81" s="16"/>
      <c r="S81" s="16"/>
    </row>
    <row r="82" spans="13:19" x14ac:dyDescent="0.25">
      <c r="M82">
        <v>78</v>
      </c>
      <c r="N82" s="12">
        <v>89</v>
      </c>
      <c r="O82" s="12">
        <v>31</v>
      </c>
      <c r="P82" s="12">
        <v>58</v>
      </c>
      <c r="R82" s="16"/>
      <c r="S82" s="16"/>
    </row>
    <row r="83" spans="13:19" x14ac:dyDescent="0.25">
      <c r="M83">
        <v>79</v>
      </c>
      <c r="N83" s="12">
        <v>74</v>
      </c>
      <c r="O83" s="12">
        <v>26</v>
      </c>
      <c r="P83" s="12">
        <v>48</v>
      </c>
      <c r="R83" s="16"/>
      <c r="S83" s="16"/>
    </row>
    <row r="84" spans="13:19" x14ac:dyDescent="0.25">
      <c r="M84">
        <v>80</v>
      </c>
      <c r="N84" s="12">
        <v>52</v>
      </c>
      <c r="O84" s="12">
        <v>21</v>
      </c>
      <c r="P84" s="12">
        <v>31</v>
      </c>
      <c r="R84" s="16"/>
      <c r="S84" s="16"/>
    </row>
    <row r="85" spans="13:19" x14ac:dyDescent="0.25">
      <c r="M85">
        <v>81</v>
      </c>
      <c r="N85" s="12">
        <v>37</v>
      </c>
      <c r="O85" s="12">
        <v>17</v>
      </c>
      <c r="P85" s="12">
        <v>20</v>
      </c>
      <c r="R85" s="16"/>
      <c r="S85" s="16"/>
    </row>
    <row r="86" spans="13:19" x14ac:dyDescent="0.25">
      <c r="M86">
        <v>82</v>
      </c>
      <c r="N86" s="12">
        <v>33</v>
      </c>
      <c r="O86" s="12">
        <v>12</v>
      </c>
      <c r="P86" s="12">
        <v>21</v>
      </c>
      <c r="R86" s="16"/>
      <c r="S86" s="16"/>
    </row>
    <row r="87" spans="13:19" x14ac:dyDescent="0.25">
      <c r="M87">
        <v>83</v>
      </c>
      <c r="N87" s="12">
        <v>25</v>
      </c>
      <c r="O87" s="12">
        <v>6</v>
      </c>
      <c r="P87" s="12">
        <v>19</v>
      </c>
      <c r="R87" s="16"/>
      <c r="S87" s="16"/>
    </row>
    <row r="88" spans="13:19" x14ac:dyDescent="0.25">
      <c r="M88">
        <v>84</v>
      </c>
      <c r="N88" s="12">
        <v>33</v>
      </c>
      <c r="O88" s="12">
        <v>12</v>
      </c>
      <c r="P88" s="12">
        <v>21</v>
      </c>
      <c r="R88" s="16"/>
      <c r="S88" s="16"/>
    </row>
    <row r="89" spans="13:19" x14ac:dyDescent="0.25">
      <c r="M89">
        <v>85</v>
      </c>
      <c r="N89" s="12">
        <v>25</v>
      </c>
      <c r="O89" s="12">
        <v>5</v>
      </c>
      <c r="P89" s="12">
        <v>20</v>
      </c>
      <c r="R89" s="16"/>
      <c r="S89" s="16"/>
    </row>
    <row r="90" spans="13:19" x14ac:dyDescent="0.25">
      <c r="M90">
        <v>86</v>
      </c>
      <c r="N90" s="12">
        <v>29</v>
      </c>
      <c r="O90" s="12">
        <v>6</v>
      </c>
      <c r="P90" s="12">
        <v>23</v>
      </c>
      <c r="R90" s="16"/>
      <c r="S90" s="16"/>
    </row>
    <row r="91" spans="13:19" x14ac:dyDescent="0.25">
      <c r="M91">
        <v>87</v>
      </c>
      <c r="N91" s="12">
        <v>11</v>
      </c>
      <c r="O91" s="12">
        <v>3</v>
      </c>
      <c r="P91" s="12">
        <v>8</v>
      </c>
      <c r="R91" s="16"/>
      <c r="S91" s="16"/>
    </row>
    <row r="92" spans="13:19" x14ac:dyDescent="0.25">
      <c r="M92">
        <v>88</v>
      </c>
      <c r="N92" s="12">
        <v>10</v>
      </c>
      <c r="O92" s="12">
        <v>4</v>
      </c>
      <c r="P92" s="12">
        <v>6</v>
      </c>
      <c r="R92" s="16"/>
      <c r="S92" s="16"/>
    </row>
    <row r="93" spans="13:19" x14ac:dyDescent="0.25">
      <c r="M93">
        <v>89</v>
      </c>
      <c r="N93" s="12">
        <v>11</v>
      </c>
      <c r="O93" s="12">
        <v>2</v>
      </c>
      <c r="P93" s="12">
        <v>9</v>
      </c>
      <c r="R93" s="16"/>
      <c r="S93" s="16"/>
    </row>
    <row r="94" spans="13:19" x14ac:dyDescent="0.25">
      <c r="M94">
        <v>90</v>
      </c>
      <c r="N94" s="12">
        <v>10</v>
      </c>
      <c r="O94" s="12">
        <v>3</v>
      </c>
      <c r="P94" s="12">
        <v>7</v>
      </c>
      <c r="R94" s="16"/>
      <c r="S94" s="16"/>
    </row>
    <row r="95" spans="13:19" x14ac:dyDescent="0.25">
      <c r="M95">
        <v>91</v>
      </c>
      <c r="N95" s="12">
        <v>5</v>
      </c>
      <c r="O95" s="12">
        <v>1</v>
      </c>
      <c r="P95" s="12">
        <v>4</v>
      </c>
      <c r="R95" s="16"/>
      <c r="S95" s="16"/>
    </row>
    <row r="96" spans="13:19" x14ac:dyDescent="0.25">
      <c r="M96">
        <v>92</v>
      </c>
      <c r="N96" s="12">
        <v>6</v>
      </c>
      <c r="O96" s="12">
        <v>1</v>
      </c>
      <c r="P96" s="12">
        <v>5</v>
      </c>
      <c r="R96" s="16"/>
      <c r="S96" s="16"/>
    </row>
    <row r="97" spans="13:19" x14ac:dyDescent="0.25">
      <c r="M97">
        <v>93</v>
      </c>
      <c r="N97" s="12">
        <v>10</v>
      </c>
      <c r="O97" s="12">
        <v>5</v>
      </c>
      <c r="P97" s="12">
        <v>5</v>
      </c>
      <c r="R97" s="16"/>
      <c r="S97" s="16"/>
    </row>
    <row r="98" spans="13:19" x14ac:dyDescent="0.25">
      <c r="M98">
        <v>94</v>
      </c>
      <c r="N98" s="12">
        <v>1</v>
      </c>
      <c r="O98" s="12">
        <v>0</v>
      </c>
      <c r="P98" s="12">
        <v>1</v>
      </c>
      <c r="R98" s="16"/>
      <c r="S98" s="16"/>
    </row>
    <row r="99" spans="13:19" x14ac:dyDescent="0.25">
      <c r="M99">
        <v>95</v>
      </c>
      <c r="N99" s="12">
        <v>1</v>
      </c>
      <c r="O99" s="12">
        <v>0</v>
      </c>
      <c r="P99" s="12">
        <v>1</v>
      </c>
      <c r="R99" s="16"/>
      <c r="S99" s="16"/>
    </row>
    <row r="100" spans="13:19" x14ac:dyDescent="0.25">
      <c r="M100">
        <v>96</v>
      </c>
      <c r="N100" s="12">
        <v>2</v>
      </c>
      <c r="O100" s="12">
        <v>1</v>
      </c>
      <c r="P100" s="12">
        <v>1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1</v>
      </c>
      <c r="O102" s="12">
        <v>0</v>
      </c>
      <c r="P102" s="12">
        <v>1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L1" workbookViewId="0">
      <selection activeCell="Q1" sqref="Q1"/>
    </sheetView>
  </sheetViews>
  <sheetFormatPr defaultRowHeight="13.2" x14ac:dyDescent="0.25"/>
  <sheetData>
    <row r="1" spans="1:24" x14ac:dyDescent="0.25">
      <c r="A1" t="s">
        <v>336</v>
      </c>
      <c r="I1" s="1"/>
      <c r="J1" s="1"/>
      <c r="K1" s="1"/>
      <c r="M1" t="s">
        <v>337</v>
      </c>
      <c r="N1" s="12"/>
      <c r="O1" s="12"/>
      <c r="P1" s="12"/>
      <c r="Q1" s="14" t="s">
        <v>1</v>
      </c>
      <c r="R1" s="15">
        <f>X16</f>
        <v>4.6435386320815892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334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133152</v>
      </c>
      <c r="O3" s="12">
        <v>70945</v>
      </c>
      <c r="P3" s="12">
        <v>62207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133152</v>
      </c>
      <c r="C4">
        <v>70945</v>
      </c>
      <c r="D4">
        <v>62207</v>
      </c>
      <c r="E4">
        <v>70711</v>
      </c>
      <c r="F4">
        <v>38722</v>
      </c>
      <c r="G4">
        <v>31989</v>
      </c>
      <c r="I4" s="1"/>
      <c r="J4" s="1"/>
      <c r="K4" s="1"/>
      <c r="M4" s="18" t="s">
        <v>164</v>
      </c>
      <c r="N4" s="12">
        <v>2830</v>
      </c>
      <c r="O4" s="12">
        <v>1401</v>
      </c>
      <c r="P4" s="12">
        <v>1429</v>
      </c>
      <c r="R4" s="16"/>
      <c r="S4" s="16"/>
    </row>
    <row r="5" spans="1:24" x14ac:dyDescent="0.25">
      <c r="A5" t="s">
        <v>71</v>
      </c>
      <c r="B5">
        <v>15097</v>
      </c>
      <c r="C5">
        <v>7691</v>
      </c>
      <c r="D5">
        <v>7406</v>
      </c>
      <c r="E5">
        <v>15097</v>
      </c>
      <c r="F5">
        <v>7691</v>
      </c>
      <c r="G5">
        <v>7406</v>
      </c>
      <c r="I5" s="1"/>
      <c r="J5" s="1"/>
      <c r="K5" s="1"/>
      <c r="M5">
        <v>1</v>
      </c>
      <c r="N5" s="12">
        <v>3241</v>
      </c>
      <c r="O5" s="12">
        <v>1642</v>
      </c>
      <c r="P5" s="12">
        <v>1599</v>
      </c>
      <c r="R5" s="16">
        <f>N$24+N$34+N$44+N$54</f>
        <v>9270</v>
      </c>
      <c r="S5" s="16">
        <f xml:space="preserve"> N$34+N$44+N$54+N$64</f>
        <v>6757</v>
      </c>
      <c r="T5">
        <v>1</v>
      </c>
      <c r="U5">
        <v>9</v>
      </c>
      <c r="V5">
        <f>R5*T5+S5*U5</f>
        <v>70083</v>
      </c>
      <c r="W5" s="19">
        <f>(V5/V$15)*100</f>
        <v>9.3714271960333608</v>
      </c>
      <c r="X5" s="20">
        <f>ABS(W5-10)</f>
        <v>0.62857280396663917</v>
      </c>
    </row>
    <row r="6" spans="1:24" x14ac:dyDescent="0.25">
      <c r="A6" t="s">
        <v>6</v>
      </c>
      <c r="B6">
        <v>13078</v>
      </c>
      <c r="C6">
        <v>6656</v>
      </c>
      <c r="D6">
        <v>6422</v>
      </c>
      <c r="E6">
        <v>13078</v>
      </c>
      <c r="F6">
        <v>6656</v>
      </c>
      <c r="G6">
        <v>6422</v>
      </c>
      <c r="I6" s="1"/>
      <c r="J6" s="1"/>
      <c r="K6" s="1"/>
      <c r="M6">
        <v>2</v>
      </c>
      <c r="N6" s="12">
        <v>3115</v>
      </c>
      <c r="O6" s="12">
        <v>1602</v>
      </c>
      <c r="P6" s="12">
        <v>1513</v>
      </c>
      <c r="R6" s="16">
        <f>N$25+N$35+N$45+N$55</f>
        <v>7320</v>
      </c>
      <c r="S6" s="16">
        <f xml:space="preserve"> N$35+N$45+N$55+N$65</f>
        <v>5110</v>
      </c>
      <c r="T6">
        <v>2</v>
      </c>
      <c r="U6">
        <v>8</v>
      </c>
      <c r="V6">
        <f t="shared" ref="V6:V14" si="0">R6*T6+S6*U6</f>
        <v>55520</v>
      </c>
      <c r="W6" s="19">
        <f t="shared" ref="W6:W14" si="1">(V6/V$15)*100</f>
        <v>7.4240777067729997</v>
      </c>
      <c r="X6" s="20">
        <f t="shared" ref="X6:X14" si="2">ABS(W6-10)</f>
        <v>2.5759222932270003</v>
      </c>
    </row>
    <row r="7" spans="1:24" x14ac:dyDescent="0.25">
      <c r="A7" t="s">
        <v>7</v>
      </c>
      <c r="B7">
        <v>11777</v>
      </c>
      <c r="C7">
        <v>6034</v>
      </c>
      <c r="D7">
        <v>5743</v>
      </c>
      <c r="E7">
        <v>11777</v>
      </c>
      <c r="F7">
        <v>6034</v>
      </c>
      <c r="G7">
        <v>5743</v>
      </c>
      <c r="H7" s="2"/>
      <c r="I7" s="1"/>
      <c r="J7" s="1"/>
      <c r="K7" s="1"/>
      <c r="M7">
        <v>3</v>
      </c>
      <c r="N7" s="12">
        <v>3028</v>
      </c>
      <c r="O7" s="12">
        <v>1555</v>
      </c>
      <c r="P7" s="12">
        <v>1473</v>
      </c>
      <c r="R7" s="16">
        <f>N$26+N$36+N$46+N$56</f>
        <v>7728</v>
      </c>
      <c r="S7" s="16">
        <f xml:space="preserve"> N$36+N$46+N$56+N$66</f>
        <v>5834</v>
      </c>
      <c r="T7">
        <v>3</v>
      </c>
      <c r="U7">
        <v>7</v>
      </c>
      <c r="V7">
        <f t="shared" si="0"/>
        <v>64022</v>
      </c>
      <c r="W7" s="19">
        <f t="shared" si="1"/>
        <v>8.5609564651120511</v>
      </c>
      <c r="X7" s="20">
        <f t="shared" si="2"/>
        <v>1.4390435348879489</v>
      </c>
    </row>
    <row r="8" spans="1:24" x14ac:dyDescent="0.25">
      <c r="A8" s="3" t="s">
        <v>8</v>
      </c>
      <c r="B8" s="3">
        <v>12121</v>
      </c>
      <c r="C8" s="3">
        <v>6448</v>
      </c>
      <c r="D8" s="3">
        <v>5673</v>
      </c>
      <c r="E8" s="4">
        <v>11654</v>
      </c>
      <c r="F8" s="4">
        <v>6310</v>
      </c>
      <c r="G8" s="4">
        <v>5344</v>
      </c>
      <c r="H8" s="5"/>
      <c r="I8" s="6">
        <f t="shared" ref="I8:K15" si="3">E8/B8*100</f>
        <v>96.147182575695084</v>
      </c>
      <c r="J8" s="6">
        <f t="shared" si="3"/>
        <v>97.859801488833739</v>
      </c>
      <c r="K8" s="6">
        <f t="shared" si="3"/>
        <v>94.200599330160401</v>
      </c>
      <c r="M8">
        <v>4</v>
      </c>
      <c r="N8" s="12">
        <v>2883</v>
      </c>
      <c r="O8" s="12">
        <v>1491</v>
      </c>
      <c r="P8" s="12">
        <v>1392</v>
      </c>
      <c r="R8" s="16">
        <f>N$17+N$27+N$37+N$47</f>
        <v>9045</v>
      </c>
      <c r="S8" s="16">
        <f xml:space="preserve"> N$27+ N$37+N$47+N$57</f>
        <v>7595</v>
      </c>
      <c r="T8">
        <v>4</v>
      </c>
      <c r="U8">
        <v>6</v>
      </c>
      <c r="V8">
        <f t="shared" si="0"/>
        <v>81750</v>
      </c>
      <c r="W8" s="19">
        <f t="shared" si="1"/>
        <v>10.931526522490865</v>
      </c>
      <c r="X8" s="20">
        <f t="shared" si="2"/>
        <v>0.93152652249086465</v>
      </c>
    </row>
    <row r="9" spans="1:24" x14ac:dyDescent="0.25">
      <c r="A9" s="3" t="s">
        <v>10</v>
      </c>
      <c r="B9" s="3">
        <v>14379</v>
      </c>
      <c r="C9" s="3">
        <v>8372</v>
      </c>
      <c r="D9" s="3">
        <v>6007</v>
      </c>
      <c r="E9" s="4">
        <v>9207</v>
      </c>
      <c r="F9" s="4">
        <v>5920</v>
      </c>
      <c r="G9" s="4">
        <v>3287</v>
      </c>
      <c r="H9" s="5"/>
      <c r="I9" s="6">
        <f t="shared" si="3"/>
        <v>64.030878364281236</v>
      </c>
      <c r="J9" s="6">
        <f t="shared" si="3"/>
        <v>70.711896798853331</v>
      </c>
      <c r="K9" s="6">
        <f t="shared" si="3"/>
        <v>54.719493923755614</v>
      </c>
      <c r="M9">
        <v>5</v>
      </c>
      <c r="N9" s="12">
        <v>2837</v>
      </c>
      <c r="O9" s="12">
        <v>1421</v>
      </c>
      <c r="P9" s="12">
        <v>1416</v>
      </c>
      <c r="R9" s="16">
        <f>N$18+N$28+N$38+N$48</f>
        <v>8530</v>
      </c>
      <c r="S9" s="16">
        <f xml:space="preserve"> N$28+N$38+N$48+N$58</f>
        <v>7203</v>
      </c>
      <c r="T9">
        <v>5</v>
      </c>
      <c r="U9">
        <v>5</v>
      </c>
      <c r="V9">
        <f t="shared" si="0"/>
        <v>78665</v>
      </c>
      <c r="W9" s="19">
        <f t="shared" si="1"/>
        <v>10.519003472681881</v>
      </c>
      <c r="X9" s="20">
        <f t="shared" si="2"/>
        <v>0.51900347268188085</v>
      </c>
    </row>
    <row r="10" spans="1:24" x14ac:dyDescent="0.25">
      <c r="A10" s="3" t="s">
        <v>11</v>
      </c>
      <c r="B10" s="3">
        <v>13490</v>
      </c>
      <c r="C10" s="3">
        <v>7322</v>
      </c>
      <c r="D10" s="3">
        <v>6168</v>
      </c>
      <c r="E10" s="4">
        <v>4725</v>
      </c>
      <c r="F10" s="4">
        <v>3018</v>
      </c>
      <c r="G10" s="4">
        <v>1707</v>
      </c>
      <c r="H10" s="5"/>
      <c r="I10" s="6">
        <f t="shared" si="3"/>
        <v>35.025945144551521</v>
      </c>
      <c r="J10" s="6">
        <f t="shared" si="3"/>
        <v>41.218246380770282</v>
      </c>
      <c r="K10" s="6">
        <f t="shared" si="3"/>
        <v>27.675097276264594</v>
      </c>
      <c r="M10">
        <v>6</v>
      </c>
      <c r="N10" s="12">
        <v>2619</v>
      </c>
      <c r="O10" s="12">
        <v>1332</v>
      </c>
      <c r="P10" s="12">
        <v>1287</v>
      </c>
      <c r="R10" s="16">
        <f>N$19+N$29+N$39+N$49</f>
        <v>8668</v>
      </c>
      <c r="S10" s="16">
        <f xml:space="preserve"> N$29+N$39+N$49+N$59</f>
        <v>7314</v>
      </c>
      <c r="T10">
        <v>6</v>
      </c>
      <c r="U10">
        <v>4</v>
      </c>
      <c r="V10">
        <f t="shared" si="0"/>
        <v>81264</v>
      </c>
      <c r="W10" s="19">
        <f t="shared" si="1"/>
        <v>10.866539098760827</v>
      </c>
      <c r="X10" s="20">
        <f t="shared" si="2"/>
        <v>0.86653909876082658</v>
      </c>
    </row>
    <row r="11" spans="1:24" x14ac:dyDescent="0.25">
      <c r="A11" s="3" t="s">
        <v>12</v>
      </c>
      <c r="B11" s="3">
        <v>11786</v>
      </c>
      <c r="C11" s="3">
        <v>6344</v>
      </c>
      <c r="D11" s="3">
        <v>5442</v>
      </c>
      <c r="E11" s="4">
        <v>2283</v>
      </c>
      <c r="F11" s="4">
        <v>1437</v>
      </c>
      <c r="G11" s="4">
        <v>846</v>
      </c>
      <c r="H11" s="5"/>
      <c r="I11" s="6">
        <f t="shared" si="3"/>
        <v>19.370439504496861</v>
      </c>
      <c r="J11" s="6">
        <f t="shared" si="3"/>
        <v>22.651324085750314</v>
      </c>
      <c r="K11" s="6">
        <f t="shared" si="3"/>
        <v>15.545755237045203</v>
      </c>
      <c r="M11">
        <v>7</v>
      </c>
      <c r="N11" s="12">
        <v>2638</v>
      </c>
      <c r="O11" s="12">
        <v>1392</v>
      </c>
      <c r="P11" s="12">
        <v>1246</v>
      </c>
      <c r="R11" s="16">
        <f>N$20+N$30+N$40+N$50</f>
        <v>8089</v>
      </c>
      <c r="S11" s="16">
        <f xml:space="preserve"> N$30+N$40+N$50+N$60</f>
        <v>6542</v>
      </c>
      <c r="T11">
        <v>7</v>
      </c>
      <c r="U11">
        <v>3</v>
      </c>
      <c r="V11">
        <f t="shared" si="0"/>
        <v>76249</v>
      </c>
      <c r="W11" s="19">
        <f t="shared" si="1"/>
        <v>10.195938419735851</v>
      </c>
      <c r="X11" s="20">
        <f t="shared" si="2"/>
        <v>0.19593841973585135</v>
      </c>
    </row>
    <row r="12" spans="1:24" x14ac:dyDescent="0.25">
      <c r="A12" s="3" t="s">
        <v>13</v>
      </c>
      <c r="B12" s="3">
        <v>10186</v>
      </c>
      <c r="C12" s="3">
        <v>5521</v>
      </c>
      <c r="D12" s="3">
        <v>4665</v>
      </c>
      <c r="E12" s="4">
        <v>1191</v>
      </c>
      <c r="F12" s="4">
        <v>761</v>
      </c>
      <c r="G12" s="4">
        <v>430</v>
      </c>
      <c r="H12" s="5"/>
      <c r="I12" s="6">
        <f t="shared" si="3"/>
        <v>11.692519143923032</v>
      </c>
      <c r="J12" s="6">
        <f t="shared" si="3"/>
        <v>13.783734830646621</v>
      </c>
      <c r="K12" s="6">
        <f t="shared" si="3"/>
        <v>9.2175777063236879</v>
      </c>
      <c r="M12">
        <v>8</v>
      </c>
      <c r="N12" s="12">
        <v>2500</v>
      </c>
      <c r="O12" s="12">
        <v>1258</v>
      </c>
      <c r="P12" s="12">
        <v>1242</v>
      </c>
      <c r="R12" s="16">
        <f>N$21+N$31+N$41+N$51</f>
        <v>7951</v>
      </c>
      <c r="S12" s="16">
        <f xml:space="preserve"> N$31+N$41+N$51+N$61</f>
        <v>6364</v>
      </c>
      <c r="T12">
        <v>8</v>
      </c>
      <c r="U12">
        <v>2</v>
      </c>
      <c r="V12">
        <f t="shared" si="0"/>
        <v>76336</v>
      </c>
      <c r="W12" s="19">
        <f t="shared" si="1"/>
        <v>10.207571970897401</v>
      </c>
      <c r="X12" s="20">
        <f t="shared" si="2"/>
        <v>0.20757197089740131</v>
      </c>
    </row>
    <row r="13" spans="1:24" x14ac:dyDescent="0.25">
      <c r="A13" s="3" t="s">
        <v>14</v>
      </c>
      <c r="B13" s="3">
        <v>8143</v>
      </c>
      <c r="C13" s="3">
        <v>4449</v>
      </c>
      <c r="D13" s="3">
        <v>3694</v>
      </c>
      <c r="E13" s="4">
        <v>611</v>
      </c>
      <c r="F13" s="4">
        <v>356</v>
      </c>
      <c r="G13" s="4">
        <v>255</v>
      </c>
      <c r="H13" s="5"/>
      <c r="I13" s="6">
        <f t="shared" si="3"/>
        <v>7.5033771337344959</v>
      </c>
      <c r="J13" s="6">
        <f t="shared" si="3"/>
        <v>8.0017981568891887</v>
      </c>
      <c r="K13" s="6">
        <f t="shared" si="3"/>
        <v>6.9030860855441256</v>
      </c>
      <c r="M13">
        <v>9</v>
      </c>
      <c r="N13" s="12">
        <v>2484</v>
      </c>
      <c r="O13" s="12">
        <v>1253</v>
      </c>
      <c r="P13" s="12">
        <v>1231</v>
      </c>
      <c r="R13" s="16">
        <f>N$22+N$32+N$42+N$52</f>
        <v>8203</v>
      </c>
      <c r="S13" s="16">
        <f xml:space="preserve"> N$32+N$42+N$52+N$62</f>
        <v>6551</v>
      </c>
      <c r="T13">
        <v>9</v>
      </c>
      <c r="U13">
        <v>1</v>
      </c>
      <c r="V13">
        <f t="shared" si="0"/>
        <v>80378</v>
      </c>
      <c r="W13" s="19">
        <f t="shared" si="1"/>
        <v>10.748064083483433</v>
      </c>
      <c r="X13" s="20">
        <f t="shared" si="2"/>
        <v>0.7480640834834329</v>
      </c>
    </row>
    <row r="14" spans="1:24" x14ac:dyDescent="0.25">
      <c r="A14" s="3" t="s">
        <v>15</v>
      </c>
      <c r="B14" s="3">
        <v>5471</v>
      </c>
      <c r="C14" s="3">
        <v>3027</v>
      </c>
      <c r="D14" s="3">
        <v>2444</v>
      </c>
      <c r="E14" s="4">
        <v>310</v>
      </c>
      <c r="F14" s="4">
        <v>183</v>
      </c>
      <c r="G14" s="4">
        <v>127</v>
      </c>
      <c r="H14" s="5"/>
      <c r="I14" s="6">
        <f t="shared" si="3"/>
        <v>5.6662401754706631</v>
      </c>
      <c r="J14" s="6">
        <f t="shared" si="3"/>
        <v>6.0455896927651143</v>
      </c>
      <c r="K14" s="6">
        <f t="shared" si="3"/>
        <v>5.1963993453355153</v>
      </c>
      <c r="M14">
        <v>10</v>
      </c>
      <c r="N14" s="12">
        <v>2489</v>
      </c>
      <c r="O14" s="12">
        <v>1251</v>
      </c>
      <c r="P14" s="12">
        <v>1238</v>
      </c>
      <c r="R14" s="16">
        <f>N$23+N$33+N$43+N$53</f>
        <v>8357</v>
      </c>
      <c r="S14" s="16">
        <f xml:space="preserve"> N$33+N$43+N$53+N$63</f>
        <v>6435</v>
      </c>
      <c r="T14">
        <v>10</v>
      </c>
      <c r="U14">
        <v>0</v>
      </c>
      <c r="V14">
        <f t="shared" si="0"/>
        <v>83570</v>
      </c>
      <c r="W14" s="19">
        <f t="shared" si="1"/>
        <v>11.174895064031332</v>
      </c>
      <c r="X14" s="20">
        <f t="shared" si="2"/>
        <v>1.1748950640313325</v>
      </c>
    </row>
    <row r="15" spans="1:24" x14ac:dyDescent="0.25">
      <c r="A15" s="3" t="s">
        <v>16</v>
      </c>
      <c r="B15" s="3">
        <v>4808</v>
      </c>
      <c r="C15" s="3">
        <v>2518</v>
      </c>
      <c r="D15" s="3">
        <v>2290</v>
      </c>
      <c r="E15" s="4">
        <v>217</v>
      </c>
      <c r="F15" s="4">
        <v>102</v>
      </c>
      <c r="G15" s="4">
        <v>115</v>
      </c>
      <c r="H15" s="5"/>
      <c r="I15" s="6">
        <f t="shared" si="3"/>
        <v>4.5133111480865225</v>
      </c>
      <c r="J15" s="6">
        <f t="shared" si="3"/>
        <v>4.0508339952343135</v>
      </c>
      <c r="K15" s="6">
        <f t="shared" si="3"/>
        <v>5.0218340611353707</v>
      </c>
      <c r="M15">
        <v>11</v>
      </c>
      <c r="N15" s="12">
        <v>2329</v>
      </c>
      <c r="O15" s="12">
        <v>1229</v>
      </c>
      <c r="P15" s="12">
        <v>1100</v>
      </c>
      <c r="R15" s="16"/>
      <c r="S15" s="16"/>
      <c r="V15">
        <f>SUM(V5:V14)</f>
        <v>747837</v>
      </c>
      <c r="W15">
        <f>SUM(W5:W14)</f>
        <v>100</v>
      </c>
      <c r="X15" s="20">
        <f>SUM(X5:X14)</f>
        <v>9.2870772641631785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1197.1829102107645</v>
      </c>
      <c r="J16" s="6">
        <f>SUM(J8:J14)*5</f>
        <v>1301.3619571725428</v>
      </c>
      <c r="K16" s="6">
        <f>SUM(K8:K14)*5</f>
        <v>1067.2900445221458</v>
      </c>
      <c r="M16">
        <v>12</v>
      </c>
      <c r="N16" s="12">
        <v>2341</v>
      </c>
      <c r="O16" s="12">
        <v>1213</v>
      </c>
      <c r="P16" s="12">
        <v>1128</v>
      </c>
      <c r="R16" s="16"/>
      <c r="S16" s="16"/>
      <c r="X16" s="20">
        <f>X$15/2</f>
        <v>4.6435386320815892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2387</v>
      </c>
      <c r="O17" s="12">
        <v>1231</v>
      </c>
      <c r="P17" s="12">
        <v>1156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2697.1829102107645</v>
      </c>
      <c r="J18" s="6">
        <f>J16+1500</f>
        <v>2801.361957172543</v>
      </c>
      <c r="K18" s="6">
        <f>K16+1500</f>
        <v>2567.2900445221458</v>
      </c>
      <c r="M18">
        <v>14</v>
      </c>
      <c r="N18" s="12">
        <v>2231</v>
      </c>
      <c r="O18" s="12">
        <v>1110</v>
      </c>
      <c r="P18" s="12">
        <v>1121</v>
      </c>
      <c r="Q18" s="3" t="s">
        <v>161</v>
      </c>
      <c r="R18" s="15">
        <f>X33</f>
        <v>4.462552781687533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2210</v>
      </c>
      <c r="O19" s="12">
        <v>1124</v>
      </c>
      <c r="P19" s="12">
        <v>1086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5.6662401754706631</v>
      </c>
      <c r="J20" s="6">
        <f t="shared" si="4"/>
        <v>6.0455896927651143</v>
      </c>
      <c r="K20" s="6">
        <f t="shared" si="4"/>
        <v>5.1963993453355153</v>
      </c>
      <c r="M20">
        <v>16</v>
      </c>
      <c r="N20" s="12">
        <v>2341</v>
      </c>
      <c r="O20" s="12">
        <v>1204</v>
      </c>
      <c r="P20" s="12">
        <v>1137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4.5133111480865225</v>
      </c>
      <c r="J21" s="6">
        <f t="shared" si="4"/>
        <v>4.0508339952343135</v>
      </c>
      <c r="K21" s="6">
        <f t="shared" si="4"/>
        <v>5.0218340611353707</v>
      </c>
      <c r="M21">
        <v>17</v>
      </c>
      <c r="N21" s="12">
        <v>2391</v>
      </c>
      <c r="O21" s="12">
        <v>1220</v>
      </c>
      <c r="P21" s="12">
        <v>1171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5.0897756617785923</v>
      </c>
      <c r="J22" s="8">
        <f>(J20+J21)/2</f>
        <v>5.0482118439997139</v>
      </c>
      <c r="K22" s="8">
        <f>(K20+K21)/2</f>
        <v>5.1091167032354434</v>
      </c>
      <c r="M22">
        <v>18</v>
      </c>
      <c r="N22" s="12">
        <v>2465</v>
      </c>
      <c r="O22" s="12">
        <v>1316</v>
      </c>
      <c r="P22" s="12">
        <v>1149</v>
      </c>
      <c r="R22" s="16">
        <f>O$24+O$34+O$44+O$54</f>
        <v>5315</v>
      </c>
      <c r="S22" s="16">
        <f xml:space="preserve"> O$34+O$44+O$54+O$64</f>
        <v>3635</v>
      </c>
      <c r="T22">
        <v>1</v>
      </c>
      <c r="U22">
        <v>9</v>
      </c>
      <c r="V22">
        <f>R22*T22+S22*U22</f>
        <v>38030</v>
      </c>
      <c r="W22" s="19">
        <f>(V22/V$32)*100</f>
        <v>9.3908190730177541</v>
      </c>
      <c r="X22" s="20">
        <f>ABS(W22-10)</f>
        <v>0.60918092698224591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2714</v>
      </c>
      <c r="O23" s="12">
        <v>1584</v>
      </c>
      <c r="P23" s="12">
        <v>1130</v>
      </c>
      <c r="R23" s="16">
        <f>O$25+O$35+O$45+O$55</f>
        <v>4118</v>
      </c>
      <c r="S23" s="16">
        <f xml:space="preserve"> O$35+O$45+O$55+O$65</f>
        <v>2783</v>
      </c>
      <c r="T23">
        <v>2</v>
      </c>
      <c r="U23">
        <v>8</v>
      </c>
      <c r="V23">
        <f t="shared" ref="V23:V31" si="5">R23*T23+S23*U23</f>
        <v>30500</v>
      </c>
      <c r="W23" s="19">
        <f t="shared" ref="W23:W31" si="6">(V23/V$32)*100</f>
        <v>7.5314220806479497</v>
      </c>
      <c r="X23" s="20">
        <f t="shared" ref="X23:X31" si="7">ABS(W23-10)</f>
        <v>2.4685779193520503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254.48878308892961</v>
      </c>
      <c r="J24" s="8">
        <f>J22*50</f>
        <v>252.4105921999857</v>
      </c>
      <c r="K24" s="8">
        <f>K22*50</f>
        <v>255.45583516177217</v>
      </c>
      <c r="M24">
        <v>20</v>
      </c>
      <c r="N24" s="12">
        <v>3279</v>
      </c>
      <c r="O24" s="12">
        <v>2080</v>
      </c>
      <c r="P24" s="12">
        <v>1199</v>
      </c>
      <c r="R24" s="16">
        <f>O$26+O$36+O$46+O$56</f>
        <v>4275</v>
      </c>
      <c r="S24" s="16">
        <f xml:space="preserve"> O$36+O$46+O$56+O$66</f>
        <v>3152</v>
      </c>
      <c r="T24">
        <v>3</v>
      </c>
      <c r="U24">
        <v>7</v>
      </c>
      <c r="V24">
        <f t="shared" si="5"/>
        <v>34889</v>
      </c>
      <c r="W24" s="19">
        <f t="shared" si="6"/>
        <v>8.615206064646765</v>
      </c>
      <c r="X24" s="20">
        <f t="shared" si="7"/>
        <v>1.384793935353235</v>
      </c>
    </row>
    <row r="25" spans="1:24" x14ac:dyDescent="0.25">
      <c r="I25" s="1"/>
      <c r="J25" s="1"/>
      <c r="K25" s="1"/>
      <c r="M25">
        <v>21</v>
      </c>
      <c r="N25" s="12">
        <v>2806</v>
      </c>
      <c r="O25" s="12">
        <v>1652</v>
      </c>
      <c r="P25" s="12">
        <v>1154</v>
      </c>
      <c r="R25" s="16">
        <f>O$17+O$27+O$37+O$47</f>
        <v>4858</v>
      </c>
      <c r="S25" s="16">
        <f xml:space="preserve"> O$27+ O$37+O$47+O$57</f>
        <v>4101</v>
      </c>
      <c r="T25">
        <v>4</v>
      </c>
      <c r="U25">
        <v>6</v>
      </c>
      <c r="V25">
        <f t="shared" si="5"/>
        <v>44038</v>
      </c>
      <c r="W25" s="19">
        <f t="shared" si="6"/>
        <v>10.874385756969653</v>
      </c>
      <c r="X25" s="20">
        <f t="shared" si="7"/>
        <v>0.87438575696965337</v>
      </c>
    </row>
    <row r="26" spans="1:24" x14ac:dyDescent="0.25">
      <c r="H26" s="7" t="s">
        <v>30</v>
      </c>
      <c r="I26" s="1">
        <f>I18-I24</f>
        <v>2442.6941271218348</v>
      </c>
      <c r="J26" s="1">
        <f>J18-J24</f>
        <v>2548.9513649725573</v>
      </c>
      <c r="K26" s="1">
        <f>K18-K24</f>
        <v>2311.8342093603737</v>
      </c>
      <c r="M26">
        <v>22</v>
      </c>
      <c r="N26" s="12">
        <v>2678</v>
      </c>
      <c r="O26" s="12">
        <v>1545</v>
      </c>
      <c r="P26" s="12">
        <v>1133</v>
      </c>
      <c r="R26" s="16">
        <f>O$18+O$28+O$38+O$48</f>
        <v>4520</v>
      </c>
      <c r="S26" s="16">
        <f xml:space="preserve"> O$28+O$38+O$48+O$58</f>
        <v>3874</v>
      </c>
      <c r="T26">
        <v>5</v>
      </c>
      <c r="U26">
        <v>5</v>
      </c>
      <c r="V26">
        <f t="shared" si="5"/>
        <v>41970</v>
      </c>
      <c r="W26" s="19">
        <f t="shared" si="6"/>
        <v>10.36373064671457</v>
      </c>
      <c r="X26" s="20">
        <f t="shared" si="7"/>
        <v>0.36373064671457023</v>
      </c>
    </row>
    <row r="27" spans="1:24" x14ac:dyDescent="0.25">
      <c r="I27" s="1"/>
      <c r="J27" s="1"/>
      <c r="K27" s="1"/>
      <c r="M27">
        <v>23</v>
      </c>
      <c r="N27" s="12">
        <v>2835</v>
      </c>
      <c r="O27" s="12">
        <v>1584</v>
      </c>
      <c r="P27" s="12">
        <v>1251</v>
      </c>
      <c r="R27" s="16">
        <f>O$19+O$29+O$39+O$49</f>
        <v>4595</v>
      </c>
      <c r="S27" s="16">
        <f xml:space="preserve"> O$29+O$39+O$49+O$59</f>
        <v>3908</v>
      </c>
      <c r="T27">
        <v>6</v>
      </c>
      <c r="U27">
        <v>4</v>
      </c>
      <c r="V27">
        <f t="shared" si="5"/>
        <v>43202</v>
      </c>
      <c r="W27" s="19">
        <f t="shared" si="6"/>
        <v>10.667950712398449</v>
      </c>
      <c r="X27" s="20">
        <f t="shared" si="7"/>
        <v>0.66795071239844894</v>
      </c>
    </row>
    <row r="28" spans="1:24" x14ac:dyDescent="0.25">
      <c r="H28" s="7" t="s">
        <v>31</v>
      </c>
      <c r="I28" s="1">
        <f>100-I22</f>
        <v>94.910224338221411</v>
      </c>
      <c r="J28" s="1">
        <f>100-J22</f>
        <v>94.951788156000291</v>
      </c>
      <c r="K28" s="1">
        <f>100-K22</f>
        <v>94.890883296764557</v>
      </c>
      <c r="M28">
        <v>24</v>
      </c>
      <c r="N28" s="12">
        <v>2781</v>
      </c>
      <c r="O28" s="12">
        <v>1511</v>
      </c>
      <c r="P28" s="12">
        <v>1270</v>
      </c>
      <c r="R28" s="16">
        <f>O$20+O$30+O$40+O$50</f>
        <v>4322</v>
      </c>
      <c r="S28" s="16">
        <f xml:space="preserve"> O$30+O$40+O$50+O$60</f>
        <v>3526</v>
      </c>
      <c r="T28">
        <v>7</v>
      </c>
      <c r="U28">
        <v>3</v>
      </c>
      <c r="V28">
        <f t="shared" si="5"/>
        <v>40832</v>
      </c>
      <c r="W28" s="19">
        <f t="shared" si="6"/>
        <v>10.08272217695138</v>
      </c>
      <c r="X28" s="20">
        <f t="shared" si="7"/>
        <v>8.2722176951380177E-2</v>
      </c>
    </row>
    <row r="29" spans="1:24" x14ac:dyDescent="0.25">
      <c r="I29" s="1"/>
      <c r="J29" s="1"/>
      <c r="K29" s="1"/>
      <c r="M29">
        <v>25</v>
      </c>
      <c r="N29" s="12">
        <v>3095</v>
      </c>
      <c r="O29" s="12">
        <v>1642</v>
      </c>
      <c r="P29" s="12">
        <v>1453</v>
      </c>
      <c r="R29" s="16">
        <f>O$21+O$31+O$41+O$51</f>
        <v>4258</v>
      </c>
      <c r="S29" s="16">
        <f xml:space="preserve"> O$31+O$41+O$51+O$61</f>
        <v>3463</v>
      </c>
      <c r="T29">
        <v>8</v>
      </c>
      <c r="U29">
        <v>2</v>
      </c>
      <c r="V29">
        <f t="shared" si="5"/>
        <v>40990</v>
      </c>
      <c r="W29" s="19">
        <f t="shared" si="6"/>
        <v>10.121737412647851</v>
      </c>
      <c r="X29" s="20">
        <f t="shared" si="7"/>
        <v>0.12173741264785143</v>
      </c>
    </row>
    <row r="30" spans="1:24" x14ac:dyDescent="0.25">
      <c r="C30" t="s">
        <v>32</v>
      </c>
      <c r="H30" s="9" t="s">
        <v>33</v>
      </c>
      <c r="I30" s="10">
        <f>I26/I28</f>
        <v>25.73689130074192</v>
      </c>
      <c r="J30" s="10">
        <f>J26/J28</f>
        <v>26.844690494767491</v>
      </c>
      <c r="K30" s="10">
        <f>K26/K28</f>
        <v>24.363080298560138</v>
      </c>
      <c r="M30">
        <v>26</v>
      </c>
      <c r="N30" s="12">
        <v>2593</v>
      </c>
      <c r="O30" s="12">
        <v>1395</v>
      </c>
      <c r="P30" s="12">
        <v>1198</v>
      </c>
      <c r="R30" s="16">
        <f>O$22+O$32+O$42+O$52</f>
        <v>4484</v>
      </c>
      <c r="S30" s="16">
        <f xml:space="preserve"> O$32+O$42+O$52+O$62</f>
        <v>3573</v>
      </c>
      <c r="T30">
        <v>9</v>
      </c>
      <c r="U30">
        <v>1</v>
      </c>
      <c r="V30">
        <f t="shared" si="5"/>
        <v>43929</v>
      </c>
      <c r="W30" s="19">
        <f t="shared" si="6"/>
        <v>10.847470182976517</v>
      </c>
      <c r="X30" s="20">
        <f t="shared" si="7"/>
        <v>0.84747018297651699</v>
      </c>
    </row>
    <row r="31" spans="1:24" x14ac:dyDescent="0.25">
      <c r="M31">
        <v>27</v>
      </c>
      <c r="N31" s="12">
        <v>2648</v>
      </c>
      <c r="O31" s="12">
        <v>1451</v>
      </c>
      <c r="P31" s="12">
        <v>1197</v>
      </c>
      <c r="R31" s="16">
        <f>O$23+O$33+O$43+O$53</f>
        <v>4659</v>
      </c>
      <c r="S31" s="16">
        <f xml:space="preserve"> O$33+O$43+O$53+O$63</f>
        <v>3512</v>
      </c>
      <c r="T31">
        <v>10</v>
      </c>
      <c r="U31">
        <v>0</v>
      </c>
      <c r="V31">
        <f t="shared" si="5"/>
        <v>46590</v>
      </c>
      <c r="W31" s="19">
        <f t="shared" si="6"/>
        <v>11.504555893029114</v>
      </c>
      <c r="X31" s="20">
        <f t="shared" si="7"/>
        <v>1.5045558930291136</v>
      </c>
    </row>
    <row r="32" spans="1:24" x14ac:dyDescent="0.25">
      <c r="M32">
        <v>28</v>
      </c>
      <c r="N32" s="12">
        <v>2627</v>
      </c>
      <c r="O32" s="12">
        <v>1459</v>
      </c>
      <c r="P32" s="12">
        <v>1168</v>
      </c>
      <c r="R32" s="16"/>
      <c r="S32" s="16"/>
      <c r="V32">
        <f>SUM(V22:V31)</f>
        <v>404970</v>
      </c>
      <c r="W32">
        <f>SUM(W22:W31)</f>
        <v>100</v>
      </c>
      <c r="X32" s="20">
        <f>SUM(X22:X31)</f>
        <v>8.925105563375066</v>
      </c>
    </row>
    <row r="33" spans="13:24" x14ac:dyDescent="0.25">
      <c r="M33">
        <v>29</v>
      </c>
      <c r="N33" s="12">
        <v>2527</v>
      </c>
      <c r="O33" s="12">
        <v>1375</v>
      </c>
      <c r="P33" s="12">
        <v>1152</v>
      </c>
      <c r="R33" s="16"/>
      <c r="S33" s="16"/>
      <c r="X33" s="20">
        <f>X$32/2</f>
        <v>4.462552781687533</v>
      </c>
    </row>
    <row r="34" spans="13:24" x14ac:dyDescent="0.25">
      <c r="M34">
        <v>30</v>
      </c>
      <c r="N34" s="12">
        <v>2791</v>
      </c>
      <c r="O34" s="12">
        <v>1515</v>
      </c>
      <c r="P34" s="12">
        <v>1276</v>
      </c>
      <c r="R34" s="16"/>
      <c r="S34" s="16"/>
    </row>
    <row r="35" spans="13:24" x14ac:dyDescent="0.25">
      <c r="M35">
        <v>31</v>
      </c>
      <c r="N35" s="12">
        <v>2120</v>
      </c>
      <c r="O35" s="12">
        <v>1146</v>
      </c>
      <c r="P35" s="12">
        <v>974</v>
      </c>
      <c r="Q35" s="3" t="s">
        <v>162</v>
      </c>
      <c r="R35" s="15">
        <f>X50</f>
        <v>4.8573061857804927</v>
      </c>
      <c r="S35" s="16"/>
    </row>
    <row r="36" spans="13:24" x14ac:dyDescent="0.25">
      <c r="M36">
        <v>32</v>
      </c>
      <c r="N36" s="12">
        <v>2363</v>
      </c>
      <c r="O36" s="12">
        <v>1265</v>
      </c>
      <c r="P36" s="12">
        <v>1098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2289</v>
      </c>
      <c r="O37" s="12">
        <v>1223</v>
      </c>
      <c r="P37" s="12">
        <v>1066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2223</v>
      </c>
      <c r="O38" s="12">
        <v>1195</v>
      </c>
      <c r="P38" s="12">
        <v>1028</v>
      </c>
      <c r="R38" s="16"/>
      <c r="S38" s="16"/>
    </row>
    <row r="39" spans="13:24" x14ac:dyDescent="0.25">
      <c r="M39">
        <v>35</v>
      </c>
      <c r="N39" s="12">
        <v>2175</v>
      </c>
      <c r="O39" s="12">
        <v>1161</v>
      </c>
      <c r="P39" s="12">
        <v>1014</v>
      </c>
      <c r="R39" s="16">
        <f>P$24+P$34+P$44+P$54</f>
        <v>3955</v>
      </c>
      <c r="S39" s="16">
        <f xml:space="preserve"> P$34+P$44+P$54+P$64</f>
        <v>3122</v>
      </c>
      <c r="T39">
        <v>1</v>
      </c>
      <c r="U39">
        <v>9</v>
      </c>
      <c r="V39">
        <f>R39*T39+S39*U39</f>
        <v>32053</v>
      </c>
      <c r="W39" s="19">
        <f>(V39/V$49)*100</f>
        <v>9.3485228966333889</v>
      </c>
      <c r="X39" s="20">
        <f>ABS(W39-10)</f>
        <v>0.65147710336661113</v>
      </c>
    </row>
    <row r="40" spans="13:24" x14ac:dyDescent="0.25">
      <c r="M40">
        <v>36</v>
      </c>
      <c r="N40" s="12">
        <v>2016</v>
      </c>
      <c r="O40" s="12">
        <v>1092</v>
      </c>
      <c r="P40" s="12">
        <v>924</v>
      </c>
      <c r="R40" s="16">
        <f>P$25+P$35+P$45+P$55</f>
        <v>3202</v>
      </c>
      <c r="S40" s="16">
        <f xml:space="preserve"> P$35+P$45+P$55+P$65</f>
        <v>2327</v>
      </c>
      <c r="T40">
        <v>2</v>
      </c>
      <c r="U40">
        <v>8</v>
      </c>
      <c r="V40">
        <f t="shared" ref="V40:V48" si="8">R40*T40+S40*U40</f>
        <v>25020</v>
      </c>
      <c r="W40" s="19">
        <f t="shared" ref="W40:W48" si="9">(V40/V$49)*100</f>
        <v>7.297290202906666</v>
      </c>
      <c r="X40" s="20">
        <f t="shared" ref="X40:X48" si="10">ABS(W40-10)</f>
        <v>2.702709797093334</v>
      </c>
    </row>
    <row r="41" spans="13:24" x14ac:dyDescent="0.25">
      <c r="M41">
        <v>37</v>
      </c>
      <c r="N41" s="12">
        <v>1921</v>
      </c>
      <c r="O41" s="12">
        <v>1033</v>
      </c>
      <c r="P41" s="12">
        <v>888</v>
      </c>
      <c r="R41" s="16">
        <f>P$26+P$36+P$46+P$56</f>
        <v>3453</v>
      </c>
      <c r="S41" s="16">
        <f xml:space="preserve"> P$36+P$46+P$56+P$66</f>
        <v>2682</v>
      </c>
      <c r="T41">
        <v>3</v>
      </c>
      <c r="U41">
        <v>7</v>
      </c>
      <c r="V41">
        <f t="shared" si="8"/>
        <v>29133</v>
      </c>
      <c r="W41" s="19">
        <f t="shared" si="9"/>
        <v>8.4968807146794525</v>
      </c>
      <c r="X41" s="20">
        <f t="shared" si="10"/>
        <v>1.5031192853205475</v>
      </c>
    </row>
    <row r="42" spans="13:24" x14ac:dyDescent="0.25">
      <c r="M42">
        <v>38</v>
      </c>
      <c r="N42" s="12">
        <v>2061</v>
      </c>
      <c r="O42" s="12">
        <v>1129</v>
      </c>
      <c r="P42" s="12">
        <v>932</v>
      </c>
      <c r="R42" s="16">
        <f>P$17+P$27+P$37+P$47</f>
        <v>4187</v>
      </c>
      <c r="S42" s="16">
        <f xml:space="preserve"> P$27+ P$37+P$47+P$57</f>
        <v>3494</v>
      </c>
      <c r="T42">
        <v>4</v>
      </c>
      <c r="U42">
        <v>6</v>
      </c>
      <c r="V42">
        <f t="shared" si="8"/>
        <v>37712</v>
      </c>
      <c r="W42" s="19">
        <f t="shared" si="9"/>
        <v>10.999017111591375</v>
      </c>
      <c r="X42" s="20">
        <f t="shared" si="10"/>
        <v>0.99901711159137463</v>
      </c>
    </row>
    <row r="43" spans="13:24" x14ac:dyDescent="0.25">
      <c r="M43">
        <v>39</v>
      </c>
      <c r="N43" s="12">
        <v>2013</v>
      </c>
      <c r="O43" s="12">
        <v>1106</v>
      </c>
      <c r="P43" s="12">
        <v>907</v>
      </c>
      <c r="R43" s="16">
        <f>P$18+P$28+P$38+P$48</f>
        <v>4010</v>
      </c>
      <c r="S43" s="16">
        <f xml:space="preserve"> P$28+P$38+P$48+P$58</f>
        <v>3329</v>
      </c>
      <c r="T43">
        <v>5</v>
      </c>
      <c r="U43">
        <v>5</v>
      </c>
      <c r="V43">
        <f t="shared" si="8"/>
        <v>36695</v>
      </c>
      <c r="W43" s="19">
        <f t="shared" si="9"/>
        <v>10.702400639314954</v>
      </c>
      <c r="X43" s="20">
        <f t="shared" si="10"/>
        <v>0.70240063931495378</v>
      </c>
    </row>
    <row r="44" spans="13:24" x14ac:dyDescent="0.25">
      <c r="M44">
        <v>40</v>
      </c>
      <c r="N44" s="12">
        <v>2066</v>
      </c>
      <c r="O44" s="12">
        <v>1117</v>
      </c>
      <c r="P44" s="12">
        <v>949</v>
      </c>
      <c r="R44" s="16">
        <f>P$19+P$29+P$39+P$49</f>
        <v>4073</v>
      </c>
      <c r="S44" s="16">
        <f xml:space="preserve"> P$29+P$39+P$49+P$59</f>
        <v>3406</v>
      </c>
      <c r="T44">
        <v>6</v>
      </c>
      <c r="U44">
        <v>4</v>
      </c>
      <c r="V44">
        <f t="shared" si="8"/>
        <v>38062</v>
      </c>
      <c r="W44" s="19">
        <f t="shared" si="9"/>
        <v>11.101097510113251</v>
      </c>
      <c r="X44" s="20">
        <f t="shared" si="10"/>
        <v>1.1010975101132505</v>
      </c>
    </row>
    <row r="45" spans="13:24" x14ac:dyDescent="0.25">
      <c r="M45">
        <v>41</v>
      </c>
      <c r="N45" s="12">
        <v>1550</v>
      </c>
      <c r="O45" s="12">
        <v>856</v>
      </c>
      <c r="P45" s="12">
        <v>694</v>
      </c>
      <c r="R45" s="16">
        <f>P$20+P$30+P$40+P$50</f>
        <v>3767</v>
      </c>
      <c r="S45" s="16">
        <f xml:space="preserve"> P$30+P$40+P$50+P$60</f>
        <v>3016</v>
      </c>
      <c r="T45">
        <v>7</v>
      </c>
      <c r="U45">
        <v>3</v>
      </c>
      <c r="V45">
        <f t="shared" si="8"/>
        <v>35417</v>
      </c>
      <c r="W45" s="19">
        <f t="shared" si="9"/>
        <v>10.32966135556936</v>
      </c>
      <c r="X45" s="20">
        <f t="shared" si="10"/>
        <v>0.32966135556936038</v>
      </c>
    </row>
    <row r="46" spans="13:24" x14ac:dyDescent="0.25">
      <c r="M46">
        <v>42</v>
      </c>
      <c r="N46" s="12">
        <v>1698</v>
      </c>
      <c r="O46" s="12">
        <v>952</v>
      </c>
      <c r="P46" s="12">
        <v>746</v>
      </c>
      <c r="R46" s="16">
        <f>P$21+P$31+P$41+P$51</f>
        <v>3693</v>
      </c>
      <c r="S46" s="16">
        <f xml:space="preserve"> P$31+P$41+P$51+P$61</f>
        <v>2901</v>
      </c>
      <c r="T46">
        <v>8</v>
      </c>
      <c r="U46">
        <v>2</v>
      </c>
      <c r="V46">
        <f t="shared" si="8"/>
        <v>35346</v>
      </c>
      <c r="W46" s="19">
        <f t="shared" si="9"/>
        <v>10.308953617583494</v>
      </c>
      <c r="X46" s="20">
        <f t="shared" si="10"/>
        <v>0.30895361758349438</v>
      </c>
    </row>
    <row r="47" spans="13:24" x14ac:dyDescent="0.25">
      <c r="M47">
        <v>43</v>
      </c>
      <c r="N47" s="12">
        <v>1534</v>
      </c>
      <c r="O47" s="12">
        <v>820</v>
      </c>
      <c r="P47" s="12">
        <v>714</v>
      </c>
      <c r="R47" s="16">
        <f>P$22+P$32+P$42+P$52</f>
        <v>3719</v>
      </c>
      <c r="S47" s="16">
        <f xml:space="preserve"> P$32+P$42+P$52+P$62</f>
        <v>2978</v>
      </c>
      <c r="T47">
        <v>9</v>
      </c>
      <c r="U47">
        <v>1</v>
      </c>
      <c r="V47">
        <f t="shared" si="8"/>
        <v>36449</v>
      </c>
      <c r="W47" s="19">
        <f t="shared" si="9"/>
        <v>10.630652702068149</v>
      </c>
      <c r="X47" s="20">
        <f t="shared" si="10"/>
        <v>0.63065270206814894</v>
      </c>
    </row>
    <row r="48" spans="13:24" x14ac:dyDescent="0.25">
      <c r="M48">
        <v>44</v>
      </c>
      <c r="N48" s="12">
        <v>1295</v>
      </c>
      <c r="O48" s="12">
        <v>704</v>
      </c>
      <c r="P48" s="12">
        <v>591</v>
      </c>
      <c r="R48" s="16">
        <f>P$23+P$33+P$43+P$53</f>
        <v>3698</v>
      </c>
      <c r="S48" s="16">
        <f xml:space="preserve"> P$33+P$43+P$53+P$63</f>
        <v>2923</v>
      </c>
      <c r="T48">
        <v>10</v>
      </c>
      <c r="U48">
        <v>0</v>
      </c>
      <c r="V48">
        <f t="shared" si="8"/>
        <v>36980</v>
      </c>
      <c r="W48" s="19">
        <f t="shared" si="9"/>
        <v>10.78552324953991</v>
      </c>
      <c r="X48" s="20">
        <f t="shared" si="10"/>
        <v>0.78552324953991004</v>
      </c>
    </row>
    <row r="49" spans="13:24" x14ac:dyDescent="0.25">
      <c r="M49">
        <v>45</v>
      </c>
      <c r="N49" s="12">
        <v>1188</v>
      </c>
      <c r="O49" s="12">
        <v>668</v>
      </c>
      <c r="P49" s="12">
        <v>520</v>
      </c>
      <c r="R49" s="16"/>
      <c r="S49" s="16"/>
      <c r="V49">
        <f>SUM(V39:V48)</f>
        <v>342867</v>
      </c>
      <c r="W49">
        <f>SUM(W39:W48)</f>
        <v>100</v>
      </c>
      <c r="X49" s="20">
        <f>SUM(X39:X48)</f>
        <v>9.7146123715609853</v>
      </c>
    </row>
    <row r="50" spans="13:24" x14ac:dyDescent="0.25">
      <c r="M50">
        <v>46</v>
      </c>
      <c r="N50" s="12">
        <v>1139</v>
      </c>
      <c r="O50" s="12">
        <v>631</v>
      </c>
      <c r="P50" s="12">
        <v>508</v>
      </c>
      <c r="R50" s="16"/>
      <c r="S50" s="16"/>
      <c r="X50" s="20">
        <f>X$49/2</f>
        <v>4.8573061857804927</v>
      </c>
    </row>
    <row r="51" spans="13:24" x14ac:dyDescent="0.25">
      <c r="M51">
        <v>47</v>
      </c>
      <c r="N51" s="12">
        <v>991</v>
      </c>
      <c r="O51" s="12">
        <v>554</v>
      </c>
      <c r="P51" s="12">
        <v>437</v>
      </c>
      <c r="R51" s="16"/>
      <c r="S51" s="16"/>
    </row>
    <row r="52" spans="13:24" x14ac:dyDescent="0.25">
      <c r="M52">
        <v>48</v>
      </c>
      <c r="N52" s="12">
        <v>1050</v>
      </c>
      <c r="O52" s="12">
        <v>580</v>
      </c>
      <c r="P52" s="12">
        <v>470</v>
      </c>
      <c r="R52" s="16"/>
      <c r="S52" s="16"/>
    </row>
    <row r="53" spans="13:24" x14ac:dyDescent="0.25">
      <c r="M53">
        <v>49</v>
      </c>
      <c r="N53" s="12">
        <v>1103</v>
      </c>
      <c r="O53" s="12">
        <v>594</v>
      </c>
      <c r="P53" s="12">
        <v>509</v>
      </c>
      <c r="R53" s="16"/>
      <c r="S53" s="16"/>
    </row>
    <row r="54" spans="13:24" x14ac:dyDescent="0.25">
      <c r="M54">
        <v>50</v>
      </c>
      <c r="N54" s="12">
        <v>1134</v>
      </c>
      <c r="O54" s="12">
        <v>603</v>
      </c>
      <c r="P54" s="12">
        <v>531</v>
      </c>
      <c r="R54" s="16"/>
      <c r="S54" s="16"/>
    </row>
    <row r="55" spans="13:24" x14ac:dyDescent="0.25">
      <c r="M55">
        <v>51</v>
      </c>
      <c r="N55" s="12">
        <v>844</v>
      </c>
      <c r="O55" s="12">
        <v>464</v>
      </c>
      <c r="P55" s="12">
        <v>380</v>
      </c>
      <c r="R55" s="16"/>
      <c r="S55" s="16"/>
    </row>
    <row r="56" spans="13:24" x14ac:dyDescent="0.25">
      <c r="M56">
        <v>52</v>
      </c>
      <c r="N56" s="12">
        <v>989</v>
      </c>
      <c r="O56" s="12">
        <v>513</v>
      </c>
      <c r="P56" s="12">
        <v>476</v>
      </c>
      <c r="R56" s="16"/>
      <c r="S56" s="16"/>
    </row>
    <row r="57" spans="13:24" x14ac:dyDescent="0.25">
      <c r="M57">
        <v>53</v>
      </c>
      <c r="N57" s="12">
        <v>937</v>
      </c>
      <c r="O57" s="12">
        <v>474</v>
      </c>
      <c r="P57" s="12">
        <v>463</v>
      </c>
      <c r="R57" s="16"/>
      <c r="S57" s="16"/>
    </row>
    <row r="58" spans="13:24" x14ac:dyDescent="0.25">
      <c r="M58">
        <v>54</v>
      </c>
      <c r="N58" s="12">
        <v>904</v>
      </c>
      <c r="O58" s="12">
        <v>464</v>
      </c>
      <c r="P58" s="12">
        <v>440</v>
      </c>
      <c r="R58" s="16"/>
      <c r="S58" s="16"/>
    </row>
    <row r="59" spans="13:24" x14ac:dyDescent="0.25">
      <c r="M59">
        <v>55</v>
      </c>
      <c r="N59" s="12">
        <v>856</v>
      </c>
      <c r="O59" s="12">
        <v>437</v>
      </c>
      <c r="P59" s="12">
        <v>419</v>
      </c>
      <c r="R59" s="16"/>
      <c r="S59" s="16"/>
    </row>
    <row r="60" spans="13:24" x14ac:dyDescent="0.25">
      <c r="M60">
        <v>56</v>
      </c>
      <c r="N60" s="12">
        <v>794</v>
      </c>
      <c r="O60" s="12">
        <v>408</v>
      </c>
      <c r="P60" s="12">
        <v>386</v>
      </c>
      <c r="R60" s="16"/>
      <c r="S60" s="16"/>
    </row>
    <row r="61" spans="13:24" x14ac:dyDescent="0.25">
      <c r="M61">
        <v>57</v>
      </c>
      <c r="N61" s="12">
        <v>804</v>
      </c>
      <c r="O61" s="12">
        <v>425</v>
      </c>
      <c r="P61" s="12">
        <v>379</v>
      </c>
      <c r="R61" s="16"/>
      <c r="S61" s="16"/>
    </row>
    <row r="62" spans="13:24" x14ac:dyDescent="0.25">
      <c r="M62">
        <v>58</v>
      </c>
      <c r="N62" s="12">
        <v>813</v>
      </c>
      <c r="O62" s="12">
        <v>405</v>
      </c>
      <c r="P62" s="12">
        <v>408</v>
      </c>
      <c r="R62" s="16"/>
      <c r="S62" s="16"/>
    </row>
    <row r="63" spans="13:24" x14ac:dyDescent="0.25">
      <c r="M63">
        <v>59</v>
      </c>
      <c r="N63" s="12">
        <v>792</v>
      </c>
      <c r="O63" s="12">
        <v>437</v>
      </c>
      <c r="P63" s="12">
        <v>355</v>
      </c>
      <c r="R63" s="16"/>
      <c r="S63" s="16"/>
    </row>
    <row r="64" spans="13:24" x14ac:dyDescent="0.25">
      <c r="M64">
        <v>60</v>
      </c>
      <c r="N64" s="12">
        <v>766</v>
      </c>
      <c r="O64" s="12">
        <v>400</v>
      </c>
      <c r="P64" s="12">
        <v>366</v>
      </c>
      <c r="R64" s="16"/>
      <c r="S64" s="16"/>
    </row>
    <row r="65" spans="13:19" x14ac:dyDescent="0.25">
      <c r="M65">
        <v>61</v>
      </c>
      <c r="N65" s="12">
        <v>596</v>
      </c>
      <c r="O65" s="12">
        <v>317</v>
      </c>
      <c r="P65" s="12">
        <v>279</v>
      </c>
      <c r="R65" s="16"/>
      <c r="S65" s="16"/>
    </row>
    <row r="66" spans="13:19" x14ac:dyDescent="0.25">
      <c r="M66">
        <v>62</v>
      </c>
      <c r="N66" s="12">
        <v>784</v>
      </c>
      <c r="O66" s="12">
        <v>422</v>
      </c>
      <c r="P66" s="12">
        <v>362</v>
      </c>
      <c r="R66" s="16"/>
      <c r="S66" s="16"/>
    </row>
    <row r="67" spans="13:19" x14ac:dyDescent="0.25">
      <c r="M67">
        <v>63</v>
      </c>
      <c r="N67" s="12">
        <v>715</v>
      </c>
      <c r="O67" s="12">
        <v>396</v>
      </c>
      <c r="P67" s="12">
        <v>319</v>
      </c>
      <c r="R67" s="16"/>
      <c r="S67" s="16"/>
    </row>
    <row r="68" spans="13:19" x14ac:dyDescent="0.25">
      <c r="M68">
        <v>64</v>
      </c>
      <c r="N68" s="12">
        <v>666</v>
      </c>
      <c r="O68" s="12">
        <v>386</v>
      </c>
      <c r="P68" s="12">
        <v>280</v>
      </c>
      <c r="R68" s="16"/>
      <c r="S68" s="16"/>
    </row>
    <row r="69" spans="13:19" x14ac:dyDescent="0.25">
      <c r="M69">
        <v>65</v>
      </c>
      <c r="N69" s="12">
        <v>730</v>
      </c>
      <c r="O69" s="12">
        <v>406</v>
      </c>
      <c r="P69" s="12">
        <v>324</v>
      </c>
      <c r="R69" s="16"/>
      <c r="S69" s="16"/>
    </row>
    <row r="70" spans="13:19" x14ac:dyDescent="0.25">
      <c r="M70">
        <v>66</v>
      </c>
      <c r="N70" s="12">
        <v>475</v>
      </c>
      <c r="O70" s="12">
        <v>245</v>
      </c>
      <c r="P70" s="12">
        <v>230</v>
      </c>
      <c r="R70" s="16"/>
      <c r="S70" s="16"/>
    </row>
    <row r="71" spans="13:19" x14ac:dyDescent="0.25">
      <c r="M71">
        <v>67</v>
      </c>
      <c r="N71" s="12">
        <v>452</v>
      </c>
      <c r="O71" s="12">
        <v>240</v>
      </c>
      <c r="P71" s="12">
        <v>212</v>
      </c>
      <c r="R71" s="16"/>
      <c r="S71" s="16"/>
    </row>
    <row r="72" spans="13:19" x14ac:dyDescent="0.25">
      <c r="M72">
        <v>68</v>
      </c>
      <c r="N72" s="12">
        <v>425</v>
      </c>
      <c r="O72" s="12">
        <v>218</v>
      </c>
      <c r="P72" s="12">
        <v>207</v>
      </c>
      <c r="R72" s="16"/>
      <c r="S72" s="16"/>
    </row>
    <row r="73" spans="13:19" x14ac:dyDescent="0.25">
      <c r="M73">
        <v>69</v>
      </c>
      <c r="N73" s="12">
        <v>351</v>
      </c>
      <c r="O73" s="12">
        <v>203</v>
      </c>
      <c r="P73" s="12">
        <v>148</v>
      </c>
      <c r="R73" s="16"/>
      <c r="S73" s="16"/>
    </row>
    <row r="74" spans="13:19" x14ac:dyDescent="0.25">
      <c r="M74" s="18">
        <v>70</v>
      </c>
      <c r="N74" s="12">
        <v>391</v>
      </c>
      <c r="O74" s="12">
        <v>185</v>
      </c>
      <c r="P74" s="12">
        <v>206</v>
      </c>
      <c r="R74" s="16"/>
      <c r="S74" s="16"/>
    </row>
    <row r="75" spans="13:19" x14ac:dyDescent="0.25">
      <c r="M75">
        <v>71</v>
      </c>
      <c r="N75" s="12">
        <v>245</v>
      </c>
      <c r="O75" s="12">
        <v>105</v>
      </c>
      <c r="P75" s="12">
        <v>140</v>
      </c>
      <c r="R75" s="16"/>
      <c r="S75" s="16"/>
    </row>
    <row r="76" spans="13:19" x14ac:dyDescent="0.25">
      <c r="M76">
        <v>72</v>
      </c>
      <c r="N76" s="12">
        <v>265</v>
      </c>
      <c r="O76" s="12">
        <v>112</v>
      </c>
      <c r="P76" s="12">
        <v>153</v>
      </c>
      <c r="R76" s="16"/>
      <c r="S76" s="16"/>
    </row>
    <row r="77" spans="13:19" x14ac:dyDescent="0.25">
      <c r="M77">
        <v>73</v>
      </c>
      <c r="N77" s="12">
        <v>232</v>
      </c>
      <c r="O77" s="12">
        <v>106</v>
      </c>
      <c r="P77" s="12">
        <v>126</v>
      </c>
      <c r="R77" s="16"/>
      <c r="S77" s="16"/>
    </row>
    <row r="78" spans="13:19" x14ac:dyDescent="0.25">
      <c r="M78">
        <v>74</v>
      </c>
      <c r="N78" s="12">
        <v>235</v>
      </c>
      <c r="O78" s="12">
        <v>119</v>
      </c>
      <c r="P78" s="12">
        <v>116</v>
      </c>
      <c r="R78" s="16"/>
      <c r="S78" s="16"/>
    </row>
    <row r="79" spans="13:19" x14ac:dyDescent="0.25">
      <c r="M79">
        <v>75</v>
      </c>
      <c r="N79" s="12">
        <v>221</v>
      </c>
      <c r="O79" s="12">
        <v>91</v>
      </c>
      <c r="P79" s="12">
        <v>130</v>
      </c>
      <c r="R79" s="16"/>
      <c r="S79" s="16"/>
    </row>
    <row r="80" spans="13:19" x14ac:dyDescent="0.25">
      <c r="M80">
        <v>76</v>
      </c>
      <c r="N80" s="12">
        <v>163</v>
      </c>
      <c r="O80" s="12">
        <v>66</v>
      </c>
      <c r="P80" s="12">
        <v>97</v>
      </c>
      <c r="R80" s="16"/>
      <c r="S80" s="16"/>
    </row>
    <row r="81" spans="13:19" x14ac:dyDescent="0.25">
      <c r="M81">
        <v>77</v>
      </c>
      <c r="N81" s="12">
        <v>151</v>
      </c>
      <c r="O81" s="12">
        <v>76</v>
      </c>
      <c r="P81" s="12">
        <v>75</v>
      </c>
      <c r="R81" s="16"/>
      <c r="S81" s="16"/>
    </row>
    <row r="82" spans="13:19" x14ac:dyDescent="0.25">
      <c r="M82">
        <v>78</v>
      </c>
      <c r="N82" s="12">
        <v>139</v>
      </c>
      <c r="O82" s="12">
        <v>66</v>
      </c>
      <c r="P82" s="12">
        <v>73</v>
      </c>
      <c r="R82" s="16"/>
      <c r="S82" s="16"/>
    </row>
    <row r="83" spans="13:19" x14ac:dyDescent="0.25">
      <c r="M83">
        <v>79</v>
      </c>
      <c r="N83" s="12">
        <v>120</v>
      </c>
      <c r="O83" s="12">
        <v>51</v>
      </c>
      <c r="P83" s="12">
        <v>69</v>
      </c>
      <c r="R83" s="16"/>
      <c r="S83" s="16"/>
    </row>
    <row r="84" spans="13:19" x14ac:dyDescent="0.25">
      <c r="M84">
        <v>80</v>
      </c>
      <c r="N84" s="12">
        <v>131</v>
      </c>
      <c r="O84" s="12">
        <v>61</v>
      </c>
      <c r="P84" s="12">
        <v>70</v>
      </c>
      <c r="R84" s="16"/>
      <c r="S84" s="16"/>
    </row>
    <row r="85" spans="13:19" x14ac:dyDescent="0.25">
      <c r="M85">
        <v>81</v>
      </c>
      <c r="N85" s="12">
        <v>75</v>
      </c>
      <c r="O85" s="12">
        <v>34</v>
      </c>
      <c r="P85" s="12">
        <v>41</v>
      </c>
      <c r="R85" s="16"/>
      <c r="S85" s="16"/>
    </row>
    <row r="86" spans="13:19" x14ac:dyDescent="0.25">
      <c r="M86">
        <v>82</v>
      </c>
      <c r="N86" s="12">
        <v>65</v>
      </c>
      <c r="O86" s="12">
        <v>27</v>
      </c>
      <c r="P86" s="12">
        <v>38</v>
      </c>
      <c r="R86" s="16"/>
      <c r="S86" s="16"/>
    </row>
    <row r="87" spans="13:19" x14ac:dyDescent="0.25">
      <c r="M87">
        <v>83</v>
      </c>
      <c r="N87" s="12">
        <v>52</v>
      </c>
      <c r="O87" s="12">
        <v>19</v>
      </c>
      <c r="P87" s="12">
        <v>33</v>
      </c>
      <c r="R87" s="16"/>
      <c r="S87" s="16"/>
    </row>
    <row r="88" spans="13:19" x14ac:dyDescent="0.25">
      <c r="M88">
        <v>84</v>
      </c>
      <c r="N88" s="12">
        <v>53</v>
      </c>
      <c r="O88" s="12">
        <v>16</v>
      </c>
      <c r="P88" s="12">
        <v>37</v>
      </c>
      <c r="R88" s="16"/>
      <c r="S88" s="16"/>
    </row>
    <row r="89" spans="13:19" x14ac:dyDescent="0.25">
      <c r="M89">
        <v>85</v>
      </c>
      <c r="N89" s="12">
        <v>46</v>
      </c>
      <c r="O89" s="12">
        <v>21</v>
      </c>
      <c r="P89" s="12">
        <v>25</v>
      </c>
      <c r="R89" s="16"/>
      <c r="S89" s="16"/>
    </row>
    <row r="90" spans="13:19" x14ac:dyDescent="0.25">
      <c r="M90">
        <v>86</v>
      </c>
      <c r="N90" s="12">
        <v>47</v>
      </c>
      <c r="O90" s="12">
        <v>17</v>
      </c>
      <c r="P90" s="12">
        <v>30</v>
      </c>
      <c r="R90" s="16"/>
      <c r="S90" s="16"/>
    </row>
    <row r="91" spans="13:19" x14ac:dyDescent="0.25">
      <c r="M91">
        <v>87</v>
      </c>
      <c r="N91" s="12">
        <v>35</v>
      </c>
      <c r="O91" s="12">
        <v>11</v>
      </c>
      <c r="P91" s="12">
        <v>24</v>
      </c>
      <c r="R91" s="16"/>
      <c r="S91" s="16"/>
    </row>
    <row r="92" spans="13:19" x14ac:dyDescent="0.25">
      <c r="M92">
        <v>88</v>
      </c>
      <c r="N92" s="12">
        <v>22</v>
      </c>
      <c r="O92" s="12">
        <v>4</v>
      </c>
      <c r="P92" s="12">
        <v>18</v>
      </c>
      <c r="R92" s="16"/>
      <c r="S92" s="16"/>
    </row>
    <row r="93" spans="13:19" x14ac:dyDescent="0.25">
      <c r="M93">
        <v>89</v>
      </c>
      <c r="N93" s="12">
        <v>30</v>
      </c>
      <c r="O93" s="12">
        <v>12</v>
      </c>
      <c r="P93" s="12">
        <v>18</v>
      </c>
      <c r="R93" s="16"/>
      <c r="S93" s="16"/>
    </row>
    <row r="94" spans="13:19" x14ac:dyDescent="0.25">
      <c r="M94">
        <v>90</v>
      </c>
      <c r="N94" s="12">
        <v>24</v>
      </c>
      <c r="O94" s="12">
        <v>8</v>
      </c>
      <c r="P94" s="12">
        <v>16</v>
      </c>
      <c r="R94" s="16"/>
      <c r="S94" s="16"/>
    </row>
    <row r="95" spans="13:19" x14ac:dyDescent="0.25">
      <c r="M95">
        <v>91</v>
      </c>
      <c r="N95" s="12">
        <v>15</v>
      </c>
      <c r="O95" s="12">
        <v>2</v>
      </c>
      <c r="P95" s="12">
        <v>13</v>
      </c>
      <c r="R95" s="16"/>
      <c r="S95" s="16"/>
    </row>
    <row r="96" spans="13:19" x14ac:dyDescent="0.25">
      <c r="M96">
        <v>92</v>
      </c>
      <c r="N96" s="12">
        <v>9</v>
      </c>
      <c r="O96" s="12">
        <v>3</v>
      </c>
      <c r="P96" s="12">
        <v>6</v>
      </c>
      <c r="R96" s="16"/>
      <c r="S96" s="16"/>
    </row>
    <row r="97" spans="13:19" x14ac:dyDescent="0.25">
      <c r="M97">
        <v>93</v>
      </c>
      <c r="N97" s="12">
        <v>8</v>
      </c>
      <c r="O97" s="12">
        <v>0</v>
      </c>
      <c r="P97" s="12">
        <v>8</v>
      </c>
      <c r="R97" s="16"/>
      <c r="S97" s="16"/>
    </row>
    <row r="98" spans="13:19" x14ac:dyDescent="0.25">
      <c r="M98">
        <v>94</v>
      </c>
      <c r="N98" s="12">
        <v>4</v>
      </c>
      <c r="O98" s="12">
        <v>1</v>
      </c>
      <c r="P98" s="12">
        <v>3</v>
      </c>
      <c r="R98" s="16"/>
      <c r="S98" s="16"/>
    </row>
    <row r="99" spans="13:19" x14ac:dyDescent="0.25">
      <c r="M99">
        <v>95</v>
      </c>
      <c r="N99" s="12">
        <v>6</v>
      </c>
      <c r="O99" s="12">
        <v>2</v>
      </c>
      <c r="P99" s="12">
        <v>4</v>
      </c>
      <c r="R99" s="16"/>
      <c r="S99" s="16"/>
    </row>
    <row r="100" spans="13:19" x14ac:dyDescent="0.25">
      <c r="M100">
        <v>96</v>
      </c>
      <c r="N100" s="12">
        <v>4</v>
      </c>
      <c r="O100" s="12">
        <v>0</v>
      </c>
      <c r="P100" s="12">
        <v>4</v>
      </c>
      <c r="R100" s="16"/>
      <c r="S100" s="16"/>
    </row>
    <row r="101" spans="13:19" x14ac:dyDescent="0.25">
      <c r="M101">
        <v>97</v>
      </c>
      <c r="N101" s="12">
        <v>1</v>
      </c>
      <c r="O101" s="12">
        <v>0</v>
      </c>
      <c r="P101" s="12">
        <v>1</v>
      </c>
      <c r="R101" s="16"/>
      <c r="S101" s="16"/>
    </row>
    <row r="102" spans="13:19" x14ac:dyDescent="0.25">
      <c r="M102" t="s">
        <v>165</v>
      </c>
      <c r="N102" s="12">
        <v>8</v>
      </c>
      <c r="O102" s="12">
        <v>3</v>
      </c>
      <c r="P102" s="12">
        <v>5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K17" workbookViewId="0">
      <selection activeCell="Q35" sqref="Q35"/>
    </sheetView>
  </sheetViews>
  <sheetFormatPr defaultRowHeight="13.2" x14ac:dyDescent="0.25"/>
  <sheetData>
    <row r="1" spans="1:24" x14ac:dyDescent="0.25">
      <c r="A1" t="s">
        <v>297</v>
      </c>
      <c r="I1" s="1"/>
      <c r="J1" s="1"/>
      <c r="K1" s="1"/>
      <c r="M1" t="s">
        <v>283</v>
      </c>
      <c r="N1" s="12"/>
      <c r="O1" s="12"/>
      <c r="P1" s="12"/>
      <c r="Q1" s="14" t="s">
        <v>1</v>
      </c>
      <c r="R1" s="15">
        <f>X16</f>
        <v>3.6678542002715471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154805</v>
      </c>
      <c r="O3" s="12">
        <v>79181</v>
      </c>
      <c r="P3" s="12">
        <v>75624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154805</v>
      </c>
      <c r="C4">
        <v>79181</v>
      </c>
      <c r="D4">
        <v>75624</v>
      </c>
      <c r="E4">
        <v>84867</v>
      </c>
      <c r="F4">
        <v>44879</v>
      </c>
      <c r="G4">
        <v>39988</v>
      </c>
      <c r="I4" s="1"/>
      <c r="J4" s="1"/>
      <c r="K4" s="1"/>
      <c r="M4" s="18" t="s">
        <v>164</v>
      </c>
      <c r="N4" s="12">
        <v>3535</v>
      </c>
      <c r="O4" s="12">
        <v>1862</v>
      </c>
      <c r="P4" s="12">
        <v>1673</v>
      </c>
      <c r="R4" s="16"/>
      <c r="S4" s="16"/>
    </row>
    <row r="5" spans="1:24" x14ac:dyDescent="0.25">
      <c r="A5" t="s">
        <v>98</v>
      </c>
      <c r="B5">
        <v>16785</v>
      </c>
      <c r="C5">
        <v>8807</v>
      </c>
      <c r="D5">
        <v>7978</v>
      </c>
      <c r="E5">
        <v>16785</v>
      </c>
      <c r="F5">
        <v>8807</v>
      </c>
      <c r="G5">
        <v>7978</v>
      </c>
      <c r="I5" s="1"/>
      <c r="J5" s="1"/>
      <c r="K5" s="1"/>
      <c r="M5">
        <v>1</v>
      </c>
      <c r="N5" s="12">
        <v>3351</v>
      </c>
      <c r="O5" s="12">
        <v>1764</v>
      </c>
      <c r="P5" s="12">
        <v>1587</v>
      </c>
      <c r="R5" s="16">
        <f>N$24+N$34+N$44+N$54</f>
        <v>9101</v>
      </c>
      <c r="S5" s="16">
        <f xml:space="preserve"> N$34+N$44+N$54+N$64</f>
        <v>7641</v>
      </c>
      <c r="T5">
        <v>1</v>
      </c>
      <c r="U5">
        <v>9</v>
      </c>
      <c r="V5">
        <f>R5*T5+S5*U5</f>
        <v>77870</v>
      </c>
      <c r="W5" s="19">
        <f>(V5/V$15)*100</f>
        <v>9.036473141239135</v>
      </c>
      <c r="X5" s="20">
        <f>ABS(W5-10)</f>
        <v>0.96352685876086497</v>
      </c>
    </row>
    <row r="6" spans="1:24" x14ac:dyDescent="0.25">
      <c r="A6" t="s">
        <v>264</v>
      </c>
      <c r="B6">
        <v>16090</v>
      </c>
      <c r="C6">
        <v>8270</v>
      </c>
      <c r="D6">
        <v>7820</v>
      </c>
      <c r="E6">
        <v>16090</v>
      </c>
      <c r="F6">
        <v>8270</v>
      </c>
      <c r="G6">
        <v>7820</v>
      </c>
      <c r="I6" s="1"/>
      <c r="J6" s="1"/>
      <c r="K6" s="1"/>
      <c r="M6">
        <v>2</v>
      </c>
      <c r="N6" s="12">
        <v>3332</v>
      </c>
      <c r="O6" s="12">
        <v>1783</v>
      </c>
      <c r="P6" s="12">
        <v>1549</v>
      </c>
      <c r="R6" s="16">
        <f>N$25+N$35+N$45+N$55</f>
        <v>8630</v>
      </c>
      <c r="S6" s="16">
        <f xml:space="preserve"> N$35+N$45+N$55+N$65</f>
        <v>7223</v>
      </c>
      <c r="T6">
        <v>2</v>
      </c>
      <c r="U6">
        <v>8</v>
      </c>
      <c r="V6">
        <f t="shared" ref="V6:V14" si="0">R6*T6+S6*U6</f>
        <v>75044</v>
      </c>
      <c r="W6" s="19">
        <f t="shared" ref="W6:W14" si="1">(V6/V$15)*100</f>
        <v>8.7085281932856002</v>
      </c>
      <c r="X6" s="20">
        <f t="shared" ref="X6:X14" si="2">ABS(W6-10)</f>
        <v>1.2914718067143998</v>
      </c>
    </row>
    <row r="7" spans="1:24" x14ac:dyDescent="0.25">
      <c r="A7" t="s">
        <v>265</v>
      </c>
      <c r="B7">
        <v>14281</v>
      </c>
      <c r="C7">
        <v>7232</v>
      </c>
      <c r="D7">
        <v>7049</v>
      </c>
      <c r="E7">
        <v>14281</v>
      </c>
      <c r="F7">
        <v>7232</v>
      </c>
      <c r="G7">
        <v>7049</v>
      </c>
      <c r="H7" s="2"/>
      <c r="I7" s="1"/>
      <c r="J7" s="1"/>
      <c r="K7" s="1"/>
      <c r="M7">
        <v>3</v>
      </c>
      <c r="N7" s="12">
        <v>3223</v>
      </c>
      <c r="O7" s="12">
        <v>1679</v>
      </c>
      <c r="P7" s="12">
        <v>1544</v>
      </c>
      <c r="R7" s="16">
        <f>N$26+N$36+N$46+N$56</f>
        <v>8405</v>
      </c>
      <c r="S7" s="16">
        <f xml:space="preserve"> N$36+N$46+N$56+N$66</f>
        <v>6969</v>
      </c>
      <c r="T7">
        <v>3</v>
      </c>
      <c r="U7">
        <v>7</v>
      </c>
      <c r="V7">
        <f t="shared" si="0"/>
        <v>73998</v>
      </c>
      <c r="W7" s="19">
        <f t="shared" si="1"/>
        <v>8.5871444652037177</v>
      </c>
      <c r="X7" s="20">
        <f t="shared" si="2"/>
        <v>1.4128555347962823</v>
      </c>
    </row>
    <row r="8" spans="1:24" x14ac:dyDescent="0.25">
      <c r="A8" s="3" t="s">
        <v>266</v>
      </c>
      <c r="B8" s="3">
        <v>12379</v>
      </c>
      <c r="C8" s="3">
        <v>6273</v>
      </c>
      <c r="D8" s="3">
        <v>6106</v>
      </c>
      <c r="E8" s="4">
        <v>12029</v>
      </c>
      <c r="F8" s="4">
        <v>6140</v>
      </c>
      <c r="G8" s="4">
        <v>5889</v>
      </c>
      <c r="H8" s="5"/>
      <c r="I8" s="6">
        <f t="shared" ref="I8:K15" si="3">E8/B8*100</f>
        <v>97.172631068745446</v>
      </c>
      <c r="J8" s="6">
        <f t="shared" si="3"/>
        <v>97.879802327435044</v>
      </c>
      <c r="K8" s="6">
        <f t="shared" si="3"/>
        <v>96.446118571896506</v>
      </c>
      <c r="M8">
        <v>4</v>
      </c>
      <c r="N8" s="12">
        <v>3344</v>
      </c>
      <c r="O8" s="12">
        <v>1719</v>
      </c>
      <c r="P8" s="12">
        <v>1625</v>
      </c>
      <c r="R8" s="16">
        <f>N$17+N$27+N$37+N$47</f>
        <v>9812</v>
      </c>
      <c r="S8" s="16">
        <f xml:space="preserve"> N$27+ N$37+N$47+N$57</f>
        <v>8479</v>
      </c>
      <c r="T8">
        <v>4</v>
      </c>
      <c r="U8">
        <v>6</v>
      </c>
      <c r="V8">
        <f t="shared" si="0"/>
        <v>90122</v>
      </c>
      <c r="W8" s="19">
        <f t="shared" si="1"/>
        <v>10.458264189479303</v>
      </c>
      <c r="X8" s="20">
        <f t="shared" si="2"/>
        <v>0.45826418947930314</v>
      </c>
    </row>
    <row r="9" spans="1:24" x14ac:dyDescent="0.25">
      <c r="A9" s="3" t="s">
        <v>267</v>
      </c>
      <c r="B9" s="3">
        <v>11989</v>
      </c>
      <c r="C9" s="3">
        <v>6140</v>
      </c>
      <c r="D9" s="3">
        <v>5849</v>
      </c>
      <c r="E9" s="4">
        <v>9119</v>
      </c>
      <c r="F9" s="4">
        <v>4920</v>
      </c>
      <c r="G9" s="4">
        <v>4199</v>
      </c>
      <c r="H9" s="5"/>
      <c r="I9" s="6">
        <f t="shared" si="3"/>
        <v>76.061389607139873</v>
      </c>
      <c r="J9" s="6">
        <f t="shared" si="3"/>
        <v>80.130293159609124</v>
      </c>
      <c r="K9" s="6">
        <f t="shared" si="3"/>
        <v>71.790049581124975</v>
      </c>
      <c r="M9">
        <v>5</v>
      </c>
      <c r="N9" s="12">
        <v>3323</v>
      </c>
      <c r="O9" s="12">
        <v>1703</v>
      </c>
      <c r="P9" s="12">
        <v>1620</v>
      </c>
      <c r="R9" s="16">
        <f>N$18+N$28+N$38+N$48</f>
        <v>9614</v>
      </c>
      <c r="S9" s="16">
        <f xml:space="preserve"> N$28+N$38+N$48+N$58</f>
        <v>8176</v>
      </c>
      <c r="T9">
        <v>5</v>
      </c>
      <c r="U9">
        <v>5</v>
      </c>
      <c r="V9">
        <f t="shared" si="0"/>
        <v>88950</v>
      </c>
      <c r="W9" s="19">
        <f t="shared" si="1"/>
        <v>10.322258712125608</v>
      </c>
      <c r="X9" s="20">
        <f t="shared" si="2"/>
        <v>0.32225871212560797</v>
      </c>
    </row>
    <row r="10" spans="1:24" x14ac:dyDescent="0.25">
      <c r="A10" s="3" t="s">
        <v>268</v>
      </c>
      <c r="B10" s="3">
        <v>12944</v>
      </c>
      <c r="C10" s="3">
        <v>6584</v>
      </c>
      <c r="D10" s="3">
        <v>6360</v>
      </c>
      <c r="E10" s="4">
        <v>6227</v>
      </c>
      <c r="F10" s="4">
        <v>3524</v>
      </c>
      <c r="G10" s="4">
        <v>2703</v>
      </c>
      <c r="H10" s="5"/>
      <c r="I10" s="6">
        <f t="shared" si="3"/>
        <v>48.107231149567362</v>
      </c>
      <c r="J10" s="6">
        <f t="shared" si="3"/>
        <v>53.523693803159176</v>
      </c>
      <c r="K10" s="6">
        <f t="shared" si="3"/>
        <v>42.5</v>
      </c>
      <c r="M10">
        <v>6</v>
      </c>
      <c r="N10" s="12">
        <v>3238</v>
      </c>
      <c r="O10" s="12">
        <v>1668</v>
      </c>
      <c r="P10" s="12">
        <v>1570</v>
      </c>
      <c r="R10" s="16">
        <f>N$19+N$29+N$39+N$49</f>
        <v>9647</v>
      </c>
      <c r="S10" s="16">
        <f xml:space="preserve"> N$29+N$39+N$49+N$59</f>
        <v>8051</v>
      </c>
      <c r="T10">
        <v>6</v>
      </c>
      <c r="U10">
        <v>4</v>
      </c>
      <c r="V10">
        <f t="shared" si="0"/>
        <v>90086</v>
      </c>
      <c r="W10" s="19">
        <f t="shared" si="1"/>
        <v>10.454086546830213</v>
      </c>
      <c r="X10" s="20">
        <f t="shared" si="2"/>
        <v>0.45408654683021332</v>
      </c>
    </row>
    <row r="11" spans="1:24" x14ac:dyDescent="0.25">
      <c r="A11" s="3" t="s">
        <v>269</v>
      </c>
      <c r="B11" s="3">
        <v>12906</v>
      </c>
      <c r="C11" s="3">
        <v>6727</v>
      </c>
      <c r="D11" s="3">
        <v>6179</v>
      </c>
      <c r="E11" s="4">
        <v>4008</v>
      </c>
      <c r="F11" s="4">
        <v>2348</v>
      </c>
      <c r="G11" s="4">
        <v>1660</v>
      </c>
      <c r="H11" s="5"/>
      <c r="I11" s="6">
        <f t="shared" si="3"/>
        <v>31.055323105532313</v>
      </c>
      <c r="J11" s="6">
        <f t="shared" si="3"/>
        <v>34.904117734502748</v>
      </c>
      <c r="K11" s="6">
        <f t="shared" si="3"/>
        <v>26.865188541835249</v>
      </c>
      <c r="M11">
        <v>7</v>
      </c>
      <c r="N11" s="12">
        <v>3287</v>
      </c>
      <c r="O11" s="12">
        <v>1696</v>
      </c>
      <c r="P11" s="12">
        <v>1591</v>
      </c>
      <c r="R11" s="16">
        <f>N$20+N$30+N$40+N$50</f>
        <v>9448</v>
      </c>
      <c r="S11" s="16">
        <f xml:space="preserve"> N$30+N$40+N$50+N$60</f>
        <v>7970</v>
      </c>
      <c r="T11">
        <v>7</v>
      </c>
      <c r="U11">
        <v>3</v>
      </c>
      <c r="V11">
        <f t="shared" si="0"/>
        <v>90046</v>
      </c>
      <c r="W11" s="19">
        <f t="shared" si="1"/>
        <v>10.449444721664559</v>
      </c>
      <c r="X11" s="20">
        <f t="shared" si="2"/>
        <v>0.44944472166455895</v>
      </c>
    </row>
    <row r="12" spans="1:24" x14ac:dyDescent="0.25">
      <c r="A12" s="3" t="s">
        <v>270</v>
      </c>
      <c r="B12" s="3">
        <v>12751</v>
      </c>
      <c r="C12" s="3">
        <v>6692</v>
      </c>
      <c r="D12" s="3">
        <v>6059</v>
      </c>
      <c r="E12" s="4">
        <v>2578</v>
      </c>
      <c r="F12" s="4">
        <v>1541</v>
      </c>
      <c r="G12" s="4">
        <v>1037</v>
      </c>
      <c r="H12" s="5"/>
      <c r="I12" s="6">
        <f t="shared" si="3"/>
        <v>20.218022115912476</v>
      </c>
      <c r="J12" s="6">
        <f t="shared" si="3"/>
        <v>23.027495517035266</v>
      </c>
      <c r="K12" s="6">
        <f t="shared" si="3"/>
        <v>17.115035484403368</v>
      </c>
      <c r="M12">
        <v>8</v>
      </c>
      <c r="N12" s="12">
        <v>3137</v>
      </c>
      <c r="O12" s="12">
        <v>1644</v>
      </c>
      <c r="P12" s="12">
        <v>1493</v>
      </c>
      <c r="R12" s="16">
        <f>N$21+N$31+N$41+N$51</f>
        <v>9552</v>
      </c>
      <c r="S12" s="16">
        <f xml:space="preserve"> N$31+N$41+N$51+N$61</f>
        <v>7965</v>
      </c>
      <c r="T12">
        <v>8</v>
      </c>
      <c r="U12">
        <v>2</v>
      </c>
      <c r="V12">
        <f t="shared" si="0"/>
        <v>92346</v>
      </c>
      <c r="W12" s="19">
        <f t="shared" si="1"/>
        <v>10.716349668689729</v>
      </c>
      <c r="X12" s="20">
        <f t="shared" si="2"/>
        <v>0.7163496686897286</v>
      </c>
    </row>
    <row r="13" spans="1:24" x14ac:dyDescent="0.25">
      <c r="A13" s="3" t="s">
        <v>271</v>
      </c>
      <c r="B13" s="3">
        <v>10390</v>
      </c>
      <c r="C13" s="3">
        <v>5344</v>
      </c>
      <c r="D13" s="3">
        <v>5046</v>
      </c>
      <c r="E13" s="4">
        <v>1545</v>
      </c>
      <c r="F13" s="4">
        <v>938</v>
      </c>
      <c r="G13" s="4">
        <v>607</v>
      </c>
      <c r="H13" s="5"/>
      <c r="I13" s="6">
        <f t="shared" si="3"/>
        <v>14.870067372473533</v>
      </c>
      <c r="J13" s="6">
        <f t="shared" si="3"/>
        <v>17.552395209580837</v>
      </c>
      <c r="K13" s="6">
        <f t="shared" si="3"/>
        <v>12.029330162504955</v>
      </c>
      <c r="M13">
        <v>9</v>
      </c>
      <c r="N13" s="12">
        <v>3105</v>
      </c>
      <c r="O13" s="12">
        <v>1559</v>
      </c>
      <c r="P13" s="12">
        <v>1546</v>
      </c>
      <c r="R13" s="16">
        <f>N$22+N$32+N$42+N$52</f>
        <v>9159</v>
      </c>
      <c r="S13" s="16">
        <f xml:space="preserve"> N$32+N$42+N$52+N$62</f>
        <v>7737</v>
      </c>
      <c r="T13">
        <v>9</v>
      </c>
      <c r="U13">
        <v>1</v>
      </c>
      <c r="V13">
        <f t="shared" si="0"/>
        <v>90168</v>
      </c>
      <c r="W13" s="19">
        <f t="shared" si="1"/>
        <v>10.463602288419807</v>
      </c>
      <c r="X13" s="20">
        <f t="shared" si="2"/>
        <v>0.463602288419807</v>
      </c>
    </row>
    <row r="14" spans="1:24" x14ac:dyDescent="0.25">
      <c r="A14" s="3" t="s">
        <v>272</v>
      </c>
      <c r="B14" s="3">
        <v>9042</v>
      </c>
      <c r="C14" s="3">
        <v>4608</v>
      </c>
      <c r="D14" s="3">
        <v>4434</v>
      </c>
      <c r="E14" s="4">
        <v>853</v>
      </c>
      <c r="F14" s="4">
        <v>508</v>
      </c>
      <c r="G14" s="4">
        <v>345</v>
      </c>
      <c r="H14" s="5"/>
      <c r="I14" s="6">
        <f t="shared" si="3"/>
        <v>9.4337535943375368</v>
      </c>
      <c r="J14" s="6">
        <f t="shared" si="3"/>
        <v>11.024305555555555</v>
      </c>
      <c r="K14" s="6">
        <f t="shared" si="3"/>
        <v>7.7807848443843035</v>
      </c>
      <c r="M14">
        <v>10</v>
      </c>
      <c r="N14" s="12">
        <v>3066</v>
      </c>
      <c r="O14" s="12">
        <v>1569</v>
      </c>
      <c r="P14" s="12">
        <v>1497</v>
      </c>
      <c r="R14" s="16">
        <f>N$23+N$33+N$43+N$53</f>
        <v>9310</v>
      </c>
      <c r="S14" s="16">
        <f xml:space="preserve"> N$33+N$43+N$53+N$63</f>
        <v>8007</v>
      </c>
      <c r="T14">
        <v>10</v>
      </c>
      <c r="U14">
        <v>0</v>
      </c>
      <c r="V14">
        <f t="shared" si="0"/>
        <v>93100</v>
      </c>
      <c r="W14" s="19">
        <f t="shared" si="1"/>
        <v>10.803848073062328</v>
      </c>
      <c r="X14" s="20">
        <f t="shared" si="2"/>
        <v>0.80384807306232808</v>
      </c>
    </row>
    <row r="15" spans="1:24" x14ac:dyDescent="0.25">
      <c r="A15" s="3" t="s">
        <v>273</v>
      </c>
      <c r="B15" s="3">
        <v>7506</v>
      </c>
      <c r="C15" s="3">
        <v>3813</v>
      </c>
      <c r="D15" s="3">
        <v>3693</v>
      </c>
      <c r="E15" s="4">
        <v>519</v>
      </c>
      <c r="F15" s="4">
        <v>270</v>
      </c>
      <c r="G15" s="4">
        <v>249</v>
      </c>
      <c r="H15" s="5"/>
      <c r="I15" s="6">
        <f t="shared" si="3"/>
        <v>6.914468425259793</v>
      </c>
      <c r="J15" s="6">
        <f t="shared" si="3"/>
        <v>7.081038552321008</v>
      </c>
      <c r="K15" s="6">
        <f t="shared" si="3"/>
        <v>6.742485783915515</v>
      </c>
      <c r="M15">
        <v>11</v>
      </c>
      <c r="N15" s="12">
        <v>2890</v>
      </c>
      <c r="O15" s="12">
        <v>1433</v>
      </c>
      <c r="P15" s="12">
        <v>1457</v>
      </c>
      <c r="R15" s="16"/>
      <c r="S15" s="16"/>
      <c r="V15">
        <f>SUM(V5:V14)</f>
        <v>861730</v>
      </c>
      <c r="W15">
        <f>SUM(W5:W14)</f>
        <v>100</v>
      </c>
      <c r="X15" s="20">
        <f>SUM(X5:X14)</f>
        <v>7.3357084005430941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1484.5920900685428</v>
      </c>
      <c r="J16" s="6">
        <f>SUM(J8:J14)*5</f>
        <v>1590.2105165343887</v>
      </c>
      <c r="K16" s="6">
        <f>SUM(K8:K14)*5</f>
        <v>1372.6325359307466</v>
      </c>
      <c r="M16">
        <v>12</v>
      </c>
      <c r="N16" s="12">
        <v>2808</v>
      </c>
      <c r="O16" s="12">
        <v>1427</v>
      </c>
      <c r="P16" s="12">
        <v>1381</v>
      </c>
      <c r="R16" s="16"/>
      <c r="S16" s="16"/>
      <c r="X16" s="20">
        <f>X$15/2</f>
        <v>3.6678542002715471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2785</v>
      </c>
      <c r="O17" s="12">
        <v>1416</v>
      </c>
      <c r="P17" s="12">
        <v>1369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2984.5920900685428</v>
      </c>
      <c r="J18" s="6">
        <f>J16+1500</f>
        <v>3090.2105165343887</v>
      </c>
      <c r="K18" s="6">
        <f>K16+1500</f>
        <v>2872.6325359307466</v>
      </c>
      <c r="M18">
        <v>14</v>
      </c>
      <c r="N18" s="12">
        <v>2732</v>
      </c>
      <c r="O18" s="12">
        <v>1387</v>
      </c>
      <c r="P18" s="12">
        <v>1345</v>
      </c>
      <c r="Q18" s="3" t="s">
        <v>161</v>
      </c>
      <c r="R18" s="15">
        <f>X33</f>
        <v>3.7526463125597322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2635</v>
      </c>
      <c r="O19" s="12">
        <v>1336</v>
      </c>
      <c r="P19" s="12">
        <v>1299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9.4337535943375368</v>
      </c>
      <c r="J20" s="6">
        <f t="shared" si="4"/>
        <v>11.024305555555555</v>
      </c>
      <c r="K20" s="6">
        <f t="shared" si="4"/>
        <v>7.7807848443843035</v>
      </c>
      <c r="M20">
        <v>16</v>
      </c>
      <c r="N20" s="12">
        <v>2500</v>
      </c>
      <c r="O20" s="12">
        <v>1290</v>
      </c>
      <c r="P20" s="12">
        <v>1210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6.914468425259793</v>
      </c>
      <c r="J21" s="6">
        <f t="shared" si="4"/>
        <v>7.081038552321008</v>
      </c>
      <c r="K21" s="6">
        <f t="shared" si="4"/>
        <v>6.742485783915515</v>
      </c>
      <c r="M21">
        <v>17</v>
      </c>
      <c r="N21" s="12">
        <v>2563</v>
      </c>
      <c r="O21" s="12">
        <v>1314</v>
      </c>
      <c r="P21" s="12">
        <v>1249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8.1741110097986649</v>
      </c>
      <c r="J22" s="8">
        <f>(J20+J21)/2</f>
        <v>9.0526720539382808</v>
      </c>
      <c r="K22" s="8">
        <f>(K20+K21)/2</f>
        <v>7.2616353141499097</v>
      </c>
      <c r="M22">
        <v>18</v>
      </c>
      <c r="N22" s="12">
        <v>2351</v>
      </c>
      <c r="O22" s="12">
        <v>1144</v>
      </c>
      <c r="P22" s="12">
        <v>1207</v>
      </c>
      <c r="R22" s="16">
        <f>O$24+O$34+O$44+O$54</f>
        <v>4618</v>
      </c>
      <c r="S22" s="16">
        <f xml:space="preserve"> O$34+O$44+O$54+O$64</f>
        <v>3888</v>
      </c>
      <c r="T22">
        <v>1</v>
      </c>
      <c r="U22">
        <v>9</v>
      </c>
      <c r="V22">
        <f>R22*T22+S22*U22</f>
        <v>39610</v>
      </c>
      <c r="W22" s="19">
        <f>(V22/V$32)*100</f>
        <v>8.9494506289016869</v>
      </c>
      <c r="X22" s="20">
        <f>ABS(W22-10)</f>
        <v>1.0505493710983131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2330</v>
      </c>
      <c r="O23" s="12">
        <v>1189</v>
      </c>
      <c r="P23" s="12">
        <v>1141</v>
      </c>
      <c r="R23" s="16">
        <f>O$25+O$35+O$45+O$55</f>
        <v>4505</v>
      </c>
      <c r="S23" s="16">
        <f xml:space="preserve"> O$35+O$45+O$55+O$65</f>
        <v>3761</v>
      </c>
      <c r="T23">
        <v>2</v>
      </c>
      <c r="U23">
        <v>8</v>
      </c>
      <c r="V23">
        <f t="shared" ref="V23:V31" si="5">R23*T23+S23*U23</f>
        <v>39098</v>
      </c>
      <c r="W23" s="19">
        <f t="shared" ref="W23:W31" si="6">(V23/V$32)*100</f>
        <v>8.8337697725018476</v>
      </c>
      <c r="X23" s="20">
        <f t="shared" ref="X23:X31" si="7">ABS(W23-10)</f>
        <v>1.1662302274981524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408.70555048993322</v>
      </c>
      <c r="J24" s="8">
        <f>J22*50</f>
        <v>452.63360269691407</v>
      </c>
      <c r="K24" s="8">
        <f>K22*50</f>
        <v>363.08176570749549</v>
      </c>
      <c r="M24">
        <v>20</v>
      </c>
      <c r="N24" s="12">
        <v>2468</v>
      </c>
      <c r="O24" s="12">
        <v>1215</v>
      </c>
      <c r="P24" s="12">
        <v>1253</v>
      </c>
      <c r="R24" s="16">
        <f>O$26+O$36+O$46+O$56</f>
        <v>4281</v>
      </c>
      <c r="S24" s="16">
        <f xml:space="preserve"> O$36+O$46+O$56+O$66</f>
        <v>3517</v>
      </c>
      <c r="T24">
        <v>3</v>
      </c>
      <c r="U24">
        <v>7</v>
      </c>
      <c r="V24">
        <f t="shared" si="5"/>
        <v>37462</v>
      </c>
      <c r="W24" s="19">
        <f t="shared" si="6"/>
        <v>8.4641332860367324</v>
      </c>
      <c r="X24" s="20">
        <f t="shared" si="7"/>
        <v>1.5358667139632676</v>
      </c>
    </row>
    <row r="25" spans="1:24" x14ac:dyDescent="0.25">
      <c r="I25" s="1"/>
      <c r="J25" s="1"/>
      <c r="K25" s="1"/>
      <c r="M25">
        <v>21</v>
      </c>
      <c r="N25" s="12">
        <v>2359</v>
      </c>
      <c r="O25" s="12">
        <v>1223</v>
      </c>
      <c r="P25" s="12">
        <v>1136</v>
      </c>
      <c r="R25" s="16">
        <f>O$17+O$27+O$37+O$47</f>
        <v>5112</v>
      </c>
      <c r="S25" s="16">
        <f xml:space="preserve"> O$27+ O$37+O$47+O$57</f>
        <v>4424</v>
      </c>
      <c r="T25">
        <v>4</v>
      </c>
      <c r="U25">
        <v>6</v>
      </c>
      <c r="V25">
        <f t="shared" si="5"/>
        <v>46992</v>
      </c>
      <c r="W25" s="19">
        <f t="shared" si="6"/>
        <v>10.617333601447818</v>
      </c>
      <c r="X25" s="20">
        <f t="shared" si="7"/>
        <v>0.61733360144781813</v>
      </c>
    </row>
    <row r="26" spans="1:24" x14ac:dyDescent="0.25">
      <c r="H26" s="7" t="s">
        <v>30</v>
      </c>
      <c r="I26" s="1">
        <f>I18-I24</f>
        <v>2575.8865395786097</v>
      </c>
      <c r="J26" s="1">
        <f>J18-J24</f>
        <v>2637.5769138374744</v>
      </c>
      <c r="K26" s="1">
        <f>K18-K24</f>
        <v>2509.5507702232512</v>
      </c>
      <c r="M26">
        <v>22</v>
      </c>
      <c r="N26" s="12">
        <v>2335</v>
      </c>
      <c r="O26" s="12">
        <v>1184</v>
      </c>
      <c r="P26" s="12">
        <v>1151</v>
      </c>
      <c r="R26" s="16">
        <f>O$18+O$28+O$38+O$48</f>
        <v>4937</v>
      </c>
      <c r="S26" s="16">
        <f xml:space="preserve"> O$28+O$38+O$48+O$58</f>
        <v>4196</v>
      </c>
      <c r="T26">
        <v>5</v>
      </c>
      <c r="U26">
        <v>5</v>
      </c>
      <c r="V26">
        <f t="shared" si="5"/>
        <v>45665</v>
      </c>
      <c r="W26" s="19">
        <f t="shared" si="6"/>
        <v>10.317512319333389</v>
      </c>
      <c r="X26" s="20">
        <f t="shared" si="7"/>
        <v>0.31751231933338886</v>
      </c>
    </row>
    <row r="27" spans="1:24" x14ac:dyDescent="0.25">
      <c r="I27" s="1"/>
      <c r="J27" s="1"/>
      <c r="K27" s="1"/>
      <c r="M27">
        <v>23</v>
      </c>
      <c r="N27" s="12">
        <v>2534</v>
      </c>
      <c r="O27" s="12">
        <v>1304</v>
      </c>
      <c r="P27" s="12">
        <v>1230</v>
      </c>
      <c r="R27" s="16">
        <f>O$19+O$29+O$39+O$49</f>
        <v>4993</v>
      </c>
      <c r="S27" s="16">
        <f xml:space="preserve"> O$29+O$39+O$49+O$59</f>
        <v>4185</v>
      </c>
      <c r="T27">
        <v>6</v>
      </c>
      <c r="U27">
        <v>4</v>
      </c>
      <c r="V27">
        <f t="shared" si="5"/>
        <v>46698</v>
      </c>
      <c r="W27" s="19">
        <f t="shared" si="6"/>
        <v>10.550907484686972</v>
      </c>
      <c r="X27" s="20">
        <f t="shared" si="7"/>
        <v>0.55090748468697193</v>
      </c>
    </row>
    <row r="28" spans="1:24" x14ac:dyDescent="0.25">
      <c r="H28" s="7" t="s">
        <v>31</v>
      </c>
      <c r="I28" s="1">
        <f>100-I22</f>
        <v>91.825888990201335</v>
      </c>
      <c r="J28" s="1">
        <f>100-J22</f>
        <v>90.947327946061719</v>
      </c>
      <c r="K28" s="1">
        <f>100-K22</f>
        <v>92.738364685850087</v>
      </c>
      <c r="M28">
        <v>24</v>
      </c>
      <c r="N28" s="12">
        <v>2293</v>
      </c>
      <c r="O28" s="12">
        <v>1214</v>
      </c>
      <c r="P28" s="12">
        <v>1079</v>
      </c>
      <c r="R28" s="16">
        <f>O$20+O$30+O$40+O$50</f>
        <v>4809</v>
      </c>
      <c r="S28" s="16">
        <f xml:space="preserve"> O$30+O$40+O$50+O$60</f>
        <v>4054</v>
      </c>
      <c r="T28">
        <v>7</v>
      </c>
      <c r="U28">
        <v>3</v>
      </c>
      <c r="V28">
        <f t="shared" si="5"/>
        <v>45825</v>
      </c>
      <c r="W28" s="19">
        <f t="shared" si="6"/>
        <v>10.353662586958338</v>
      </c>
      <c r="X28" s="20">
        <f t="shared" si="7"/>
        <v>0.35366258695833785</v>
      </c>
    </row>
    <row r="29" spans="1:24" x14ac:dyDescent="0.25">
      <c r="I29" s="1"/>
      <c r="J29" s="1"/>
      <c r="K29" s="1"/>
      <c r="M29">
        <v>25</v>
      </c>
      <c r="N29" s="12">
        <v>2429</v>
      </c>
      <c r="O29" s="12">
        <v>1243</v>
      </c>
      <c r="P29" s="12">
        <v>1186</v>
      </c>
      <c r="R29" s="16">
        <f>O$21+O$31+O$41+O$51</f>
        <v>4894</v>
      </c>
      <c r="S29" s="16">
        <f xml:space="preserve"> O$31+O$41+O$51+O$61</f>
        <v>4079</v>
      </c>
      <c r="T29">
        <v>8</v>
      </c>
      <c r="U29">
        <v>2</v>
      </c>
      <c r="V29">
        <f t="shared" si="5"/>
        <v>47310</v>
      </c>
      <c r="W29" s="19">
        <f t="shared" si="6"/>
        <v>10.689182258352407</v>
      </c>
      <c r="X29" s="20">
        <f t="shared" si="7"/>
        <v>0.68918225835240676</v>
      </c>
    </row>
    <row r="30" spans="1:24" x14ac:dyDescent="0.25">
      <c r="C30" t="s">
        <v>32</v>
      </c>
      <c r="H30" s="9" t="s">
        <v>33</v>
      </c>
      <c r="I30" s="10">
        <f>I26/I28</f>
        <v>28.051855178374375</v>
      </c>
      <c r="J30" s="10">
        <f>J26/J28</f>
        <v>29.001147954580333</v>
      </c>
      <c r="K30" s="10">
        <f>K26/K28</f>
        <v>27.060545856338091</v>
      </c>
      <c r="M30">
        <v>26</v>
      </c>
      <c r="N30" s="12">
        <v>2464</v>
      </c>
      <c r="O30" s="12">
        <v>1216</v>
      </c>
      <c r="P30" s="12">
        <v>1248</v>
      </c>
      <c r="R30" s="16">
        <f>O$22+O$32+O$42+O$52</f>
        <v>4634</v>
      </c>
      <c r="S30" s="16">
        <f xml:space="preserve"> O$32+O$42+O$52+O$62</f>
        <v>3961</v>
      </c>
      <c r="T30">
        <v>9</v>
      </c>
      <c r="U30">
        <v>1</v>
      </c>
      <c r="V30">
        <f t="shared" si="5"/>
        <v>45667</v>
      </c>
      <c r="W30" s="19">
        <f t="shared" si="6"/>
        <v>10.317964197678702</v>
      </c>
      <c r="X30" s="20">
        <f t="shared" si="7"/>
        <v>0.31796419767870177</v>
      </c>
    </row>
    <row r="31" spans="1:24" x14ac:dyDescent="0.25">
      <c r="M31">
        <v>27</v>
      </c>
      <c r="N31" s="12">
        <v>2636</v>
      </c>
      <c r="O31" s="12">
        <v>1335</v>
      </c>
      <c r="P31" s="12">
        <v>1301</v>
      </c>
      <c r="R31" s="16">
        <f>O$23+O$33+O$43+O$53</f>
        <v>4827</v>
      </c>
      <c r="S31" s="16">
        <f xml:space="preserve"> O$33+O$43+O$53+O$63</f>
        <v>4153</v>
      </c>
      <c r="T31">
        <v>10</v>
      </c>
      <c r="U31">
        <v>0</v>
      </c>
      <c r="V31">
        <f t="shared" si="5"/>
        <v>48270</v>
      </c>
      <c r="W31" s="19">
        <f t="shared" si="6"/>
        <v>10.906083864102106</v>
      </c>
      <c r="X31" s="20">
        <f t="shared" si="7"/>
        <v>0.90608386410210606</v>
      </c>
    </row>
    <row r="32" spans="1:24" x14ac:dyDescent="0.25">
      <c r="M32">
        <v>28</v>
      </c>
      <c r="N32" s="12">
        <v>2685</v>
      </c>
      <c r="O32" s="12">
        <v>1342</v>
      </c>
      <c r="P32" s="12">
        <v>1343</v>
      </c>
      <c r="R32" s="16"/>
      <c r="S32" s="16"/>
      <c r="V32">
        <f>SUM(V22:V31)</f>
        <v>442597</v>
      </c>
      <c r="W32">
        <f>SUM(W22:W31)</f>
        <v>100</v>
      </c>
      <c r="X32" s="20">
        <f>SUM(X22:X31)</f>
        <v>7.5052926251194645</v>
      </c>
    </row>
    <row r="33" spans="13:24" x14ac:dyDescent="0.25">
      <c r="M33">
        <v>29</v>
      </c>
      <c r="N33" s="12">
        <v>2730</v>
      </c>
      <c r="O33" s="12">
        <v>1448</v>
      </c>
      <c r="P33" s="12">
        <v>1282</v>
      </c>
      <c r="R33" s="16"/>
      <c r="S33" s="16"/>
      <c r="X33" s="20">
        <f>X$32/2</f>
        <v>3.7526463125597322</v>
      </c>
    </row>
    <row r="34" spans="13:24" x14ac:dyDescent="0.25">
      <c r="M34">
        <v>30</v>
      </c>
      <c r="N34" s="12">
        <v>2600</v>
      </c>
      <c r="O34" s="12">
        <v>1301</v>
      </c>
      <c r="P34" s="12">
        <v>1299</v>
      </c>
      <c r="R34" s="16"/>
      <c r="S34" s="16"/>
    </row>
    <row r="35" spans="13:24" x14ac:dyDescent="0.25">
      <c r="M35">
        <v>31</v>
      </c>
      <c r="N35" s="12">
        <v>2610</v>
      </c>
      <c r="O35" s="12">
        <v>1367</v>
      </c>
      <c r="P35" s="12">
        <v>1243</v>
      </c>
      <c r="Q35" s="3" t="s">
        <v>162</v>
      </c>
      <c r="R35" s="15">
        <f>X50</f>
        <v>3.5783152364523918</v>
      </c>
      <c r="S35" s="16"/>
    </row>
    <row r="36" spans="13:24" x14ac:dyDescent="0.25">
      <c r="M36">
        <v>32</v>
      </c>
      <c r="N36" s="12">
        <v>2502</v>
      </c>
      <c r="O36" s="12">
        <v>1326</v>
      </c>
      <c r="P36" s="12">
        <v>1176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2569</v>
      </c>
      <c r="O37" s="12">
        <v>1400</v>
      </c>
      <c r="P37" s="12">
        <v>1169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2625</v>
      </c>
      <c r="O38" s="12">
        <v>1333</v>
      </c>
      <c r="P38" s="12">
        <v>1292</v>
      </c>
      <c r="R38" s="16"/>
      <c r="S38" s="16"/>
    </row>
    <row r="39" spans="13:24" x14ac:dyDescent="0.25">
      <c r="M39">
        <v>35</v>
      </c>
      <c r="N39" s="12">
        <v>2633</v>
      </c>
      <c r="O39" s="12">
        <v>1378</v>
      </c>
      <c r="P39" s="12">
        <v>1255</v>
      </c>
      <c r="R39" s="16">
        <f>P$24+P$34+P$44+P$54</f>
        <v>4483</v>
      </c>
      <c r="S39" s="16">
        <f xml:space="preserve"> P$34+P$44+P$54+P$64</f>
        <v>3753</v>
      </c>
      <c r="T39">
        <v>1</v>
      </c>
      <c r="U39">
        <v>9</v>
      </c>
      <c r="V39">
        <f>R39*T39+S39*U39</f>
        <v>38260</v>
      </c>
      <c r="W39" s="19">
        <f>(V39/V$49)*100</f>
        <v>9.1283673678760682</v>
      </c>
      <c r="X39" s="20">
        <f>ABS(W39-10)</f>
        <v>0.87163263212393183</v>
      </c>
    </row>
    <row r="40" spans="13:24" x14ac:dyDescent="0.25">
      <c r="M40">
        <v>36</v>
      </c>
      <c r="N40" s="12">
        <v>2653</v>
      </c>
      <c r="O40" s="12">
        <v>1389</v>
      </c>
      <c r="P40" s="12">
        <v>1264</v>
      </c>
      <c r="R40" s="16">
        <f>P$25+P$35+P$45+P$55</f>
        <v>4125</v>
      </c>
      <c r="S40" s="16">
        <f xml:space="preserve"> P$35+P$45+P$55+P$65</f>
        <v>3462</v>
      </c>
      <c r="T40">
        <v>2</v>
      </c>
      <c r="U40">
        <v>8</v>
      </c>
      <c r="V40">
        <f t="shared" ref="V40:V48" si="8">R40*T40+S40*U40</f>
        <v>35946</v>
      </c>
      <c r="W40" s="19">
        <f t="shared" ref="W40:W48" si="9">(V40/V$49)*100</f>
        <v>8.5762753111780743</v>
      </c>
      <c r="X40" s="20">
        <f t="shared" ref="X40:X48" si="10">ABS(W40-10)</f>
        <v>1.4237246888219257</v>
      </c>
    </row>
    <row r="41" spans="13:24" x14ac:dyDescent="0.25">
      <c r="M41">
        <v>37</v>
      </c>
      <c r="N41" s="12">
        <v>2558</v>
      </c>
      <c r="O41" s="12">
        <v>1341</v>
      </c>
      <c r="P41" s="12">
        <v>1217</v>
      </c>
      <c r="R41" s="16">
        <f>P$26+P$36+P$46+P$56</f>
        <v>4124</v>
      </c>
      <c r="S41" s="16">
        <f xml:space="preserve"> P$36+P$46+P$56+P$66</f>
        <v>3452</v>
      </c>
      <c r="T41">
        <v>3</v>
      </c>
      <c r="U41">
        <v>7</v>
      </c>
      <c r="V41">
        <f t="shared" si="8"/>
        <v>36536</v>
      </c>
      <c r="W41" s="19">
        <f t="shared" si="9"/>
        <v>8.7170420844934657</v>
      </c>
      <c r="X41" s="20">
        <f t="shared" si="10"/>
        <v>1.2829579155065343</v>
      </c>
    </row>
    <row r="42" spans="13:24" x14ac:dyDescent="0.25">
      <c r="M42">
        <v>38</v>
      </c>
      <c r="N42" s="12">
        <v>2437</v>
      </c>
      <c r="O42" s="12">
        <v>1280</v>
      </c>
      <c r="P42" s="12">
        <v>1157</v>
      </c>
      <c r="R42" s="16">
        <f>P$17+P$27+P$37+P$47</f>
        <v>4700</v>
      </c>
      <c r="S42" s="16">
        <f xml:space="preserve"> P$27+ P$37+P$47+P$57</f>
        <v>4055</v>
      </c>
      <c r="T42">
        <v>4</v>
      </c>
      <c r="U42">
        <v>6</v>
      </c>
      <c r="V42">
        <f t="shared" si="8"/>
        <v>43130</v>
      </c>
      <c r="W42" s="19">
        <f t="shared" si="9"/>
        <v>10.290289717106504</v>
      </c>
      <c r="X42" s="20">
        <f t="shared" si="10"/>
        <v>0.29028971710650353</v>
      </c>
    </row>
    <row r="43" spans="13:24" x14ac:dyDescent="0.25">
      <c r="M43">
        <v>39</v>
      </c>
      <c r="N43" s="12">
        <v>2470</v>
      </c>
      <c r="O43" s="12">
        <v>1304</v>
      </c>
      <c r="P43" s="12">
        <v>1166</v>
      </c>
      <c r="R43" s="16">
        <f>P$18+P$28+P$38+P$48</f>
        <v>4677</v>
      </c>
      <c r="S43" s="16">
        <f xml:space="preserve"> P$28+P$38+P$48+P$58</f>
        <v>3980</v>
      </c>
      <c r="T43">
        <v>5</v>
      </c>
      <c r="U43">
        <v>5</v>
      </c>
      <c r="V43">
        <f t="shared" si="8"/>
        <v>43285</v>
      </c>
      <c r="W43" s="19">
        <f t="shared" si="9"/>
        <v>10.327270818570716</v>
      </c>
      <c r="X43" s="20">
        <f t="shared" si="10"/>
        <v>0.3272708185707156</v>
      </c>
    </row>
    <row r="44" spans="13:24" x14ac:dyDescent="0.25">
      <c r="M44">
        <v>40</v>
      </c>
      <c r="N44" s="12">
        <v>2283</v>
      </c>
      <c r="O44" s="12">
        <v>1186</v>
      </c>
      <c r="P44" s="12">
        <v>1097</v>
      </c>
      <c r="R44" s="16">
        <f>P$19+P$29+P$39+P$49</f>
        <v>4654</v>
      </c>
      <c r="S44" s="16">
        <f xml:space="preserve"> P$29+P$39+P$49+P$59</f>
        <v>3866</v>
      </c>
      <c r="T44">
        <v>6</v>
      </c>
      <c r="U44">
        <v>4</v>
      </c>
      <c r="V44">
        <f t="shared" si="8"/>
        <v>43388</v>
      </c>
      <c r="W44" s="19">
        <f t="shared" si="9"/>
        <v>10.351845356963064</v>
      </c>
      <c r="X44" s="20">
        <f t="shared" si="10"/>
        <v>0.3518453569630644</v>
      </c>
    </row>
    <row r="45" spans="13:24" x14ac:dyDescent="0.25">
      <c r="M45">
        <v>41</v>
      </c>
      <c r="N45" s="12">
        <v>2125</v>
      </c>
      <c r="O45" s="12">
        <v>1121</v>
      </c>
      <c r="P45" s="12">
        <v>1004</v>
      </c>
      <c r="R45" s="16">
        <f>P$20+P$30+P$40+P$50</f>
        <v>4639</v>
      </c>
      <c r="S45" s="16">
        <f xml:space="preserve"> P$30+P$40+P$50+P$60</f>
        <v>3916</v>
      </c>
      <c r="T45">
        <v>7</v>
      </c>
      <c r="U45">
        <v>3</v>
      </c>
      <c r="V45">
        <f t="shared" si="8"/>
        <v>44221</v>
      </c>
      <c r="W45" s="19">
        <f t="shared" si="9"/>
        <v>10.550588953864287</v>
      </c>
      <c r="X45" s="20">
        <f t="shared" si="10"/>
        <v>0.55058895386428652</v>
      </c>
    </row>
    <row r="46" spans="13:24" x14ac:dyDescent="0.25">
      <c r="M46">
        <v>42</v>
      </c>
      <c r="N46" s="12">
        <v>2094</v>
      </c>
      <c r="O46" s="12">
        <v>1042</v>
      </c>
      <c r="P46" s="12">
        <v>1052</v>
      </c>
      <c r="R46" s="16">
        <f>P$21+P$31+P$41+P$51</f>
        <v>4658</v>
      </c>
      <c r="S46" s="16">
        <f xml:space="preserve"> P$31+P$41+P$51+P$61</f>
        <v>3886</v>
      </c>
      <c r="T46">
        <v>8</v>
      </c>
      <c r="U46">
        <v>2</v>
      </c>
      <c r="V46">
        <f t="shared" si="8"/>
        <v>45036</v>
      </c>
      <c r="W46" s="19">
        <f t="shared" si="9"/>
        <v>10.745037971240633</v>
      </c>
      <c r="X46" s="20">
        <f t="shared" si="10"/>
        <v>0.74503797124063276</v>
      </c>
    </row>
    <row r="47" spans="13:24" x14ac:dyDescent="0.25">
      <c r="M47">
        <v>43</v>
      </c>
      <c r="N47" s="12">
        <v>1924</v>
      </c>
      <c r="O47" s="12">
        <v>992</v>
      </c>
      <c r="P47" s="12">
        <v>932</v>
      </c>
      <c r="R47" s="16">
        <f>P$22+P$32+P$42+P$52</f>
        <v>4525</v>
      </c>
      <c r="S47" s="16">
        <f xml:space="preserve"> P$32+P$42+P$52+P$62</f>
        <v>3776</v>
      </c>
      <c r="T47">
        <v>9</v>
      </c>
      <c r="U47">
        <v>1</v>
      </c>
      <c r="V47">
        <f t="shared" si="8"/>
        <v>44501</v>
      </c>
      <c r="W47" s="19">
        <f t="shared" si="9"/>
        <v>10.617393524251252</v>
      </c>
      <c r="X47" s="20">
        <f t="shared" si="10"/>
        <v>0.61739352425125205</v>
      </c>
    </row>
    <row r="48" spans="13:24" x14ac:dyDescent="0.25">
      <c r="M48">
        <v>44</v>
      </c>
      <c r="N48" s="12">
        <v>1964</v>
      </c>
      <c r="O48" s="12">
        <v>1003</v>
      </c>
      <c r="P48" s="12">
        <v>961</v>
      </c>
      <c r="R48" s="16">
        <f>P$23+P$33+P$43+P$53</f>
        <v>4483</v>
      </c>
      <c r="S48" s="16">
        <f xml:space="preserve"> P$33+P$43+P$53+P$63</f>
        <v>3854</v>
      </c>
      <c r="T48">
        <v>10</v>
      </c>
      <c r="U48">
        <v>0</v>
      </c>
      <c r="V48">
        <f t="shared" si="8"/>
        <v>44830</v>
      </c>
      <c r="W48" s="19">
        <f t="shared" si="9"/>
        <v>10.695888894455937</v>
      </c>
      <c r="X48" s="20">
        <f t="shared" si="10"/>
        <v>0.69588889445593693</v>
      </c>
    </row>
    <row r="49" spans="13:24" x14ac:dyDescent="0.25">
      <c r="M49">
        <v>45</v>
      </c>
      <c r="N49" s="12">
        <v>1950</v>
      </c>
      <c r="O49" s="12">
        <v>1036</v>
      </c>
      <c r="P49" s="12">
        <v>914</v>
      </c>
      <c r="R49" s="16"/>
      <c r="S49" s="16"/>
      <c r="V49">
        <f>SUM(V39:V48)</f>
        <v>419133</v>
      </c>
      <c r="W49">
        <f>SUM(W39:W48)</f>
        <v>100.00000000000001</v>
      </c>
      <c r="X49" s="20">
        <f>SUM(X39:X48)</f>
        <v>7.1566304729047836</v>
      </c>
    </row>
    <row r="50" spans="13:24" x14ac:dyDescent="0.25">
      <c r="M50">
        <v>46</v>
      </c>
      <c r="N50" s="12">
        <v>1831</v>
      </c>
      <c r="O50" s="12">
        <v>914</v>
      </c>
      <c r="P50" s="12">
        <v>917</v>
      </c>
      <c r="R50" s="16"/>
      <c r="S50" s="16"/>
      <c r="X50" s="20">
        <f>X$49/2</f>
        <v>3.5783152364523918</v>
      </c>
    </row>
    <row r="51" spans="13:24" x14ac:dyDescent="0.25">
      <c r="M51">
        <v>47</v>
      </c>
      <c r="N51" s="12">
        <v>1795</v>
      </c>
      <c r="O51" s="12">
        <v>904</v>
      </c>
      <c r="P51" s="12">
        <v>891</v>
      </c>
      <c r="R51" s="16"/>
      <c r="S51" s="16"/>
    </row>
    <row r="52" spans="13:24" x14ac:dyDescent="0.25">
      <c r="M52">
        <v>48</v>
      </c>
      <c r="N52" s="12">
        <v>1686</v>
      </c>
      <c r="O52" s="12">
        <v>868</v>
      </c>
      <c r="P52" s="12">
        <v>818</v>
      </c>
      <c r="R52" s="16"/>
      <c r="S52" s="16"/>
    </row>
    <row r="53" spans="13:24" x14ac:dyDescent="0.25">
      <c r="M53">
        <v>49</v>
      </c>
      <c r="N53" s="12">
        <v>1780</v>
      </c>
      <c r="O53" s="12">
        <v>886</v>
      </c>
      <c r="P53" s="12">
        <v>894</v>
      </c>
      <c r="R53" s="16"/>
      <c r="S53" s="16"/>
    </row>
    <row r="54" spans="13:24" x14ac:dyDescent="0.25">
      <c r="M54">
        <v>50</v>
      </c>
      <c r="N54" s="12">
        <v>1750</v>
      </c>
      <c r="O54" s="12">
        <v>916</v>
      </c>
      <c r="P54" s="12">
        <v>834</v>
      </c>
      <c r="R54" s="16"/>
      <c r="S54" s="16"/>
    </row>
    <row r="55" spans="13:24" x14ac:dyDescent="0.25">
      <c r="M55">
        <v>51</v>
      </c>
      <c r="N55" s="12">
        <v>1536</v>
      </c>
      <c r="O55" s="12">
        <v>794</v>
      </c>
      <c r="P55" s="12">
        <v>742</v>
      </c>
      <c r="R55" s="16"/>
      <c r="S55" s="16"/>
    </row>
    <row r="56" spans="13:24" x14ac:dyDescent="0.25">
      <c r="M56">
        <v>52</v>
      </c>
      <c r="N56" s="12">
        <v>1474</v>
      </c>
      <c r="O56" s="12">
        <v>729</v>
      </c>
      <c r="P56" s="12">
        <v>745</v>
      </c>
      <c r="R56" s="16"/>
      <c r="S56" s="16"/>
    </row>
    <row r="57" spans="13:24" x14ac:dyDescent="0.25">
      <c r="M57">
        <v>53</v>
      </c>
      <c r="N57" s="12">
        <v>1452</v>
      </c>
      <c r="O57" s="12">
        <v>728</v>
      </c>
      <c r="P57" s="12">
        <v>724</v>
      </c>
      <c r="R57" s="16"/>
      <c r="S57" s="16"/>
    </row>
    <row r="58" spans="13:24" x14ac:dyDescent="0.25">
      <c r="M58">
        <v>54</v>
      </c>
      <c r="N58" s="12">
        <v>1294</v>
      </c>
      <c r="O58" s="12">
        <v>646</v>
      </c>
      <c r="P58" s="12">
        <v>648</v>
      </c>
      <c r="R58" s="16"/>
      <c r="S58" s="16"/>
    </row>
    <row r="59" spans="13:24" x14ac:dyDescent="0.25">
      <c r="M59">
        <v>55</v>
      </c>
      <c r="N59" s="12">
        <v>1039</v>
      </c>
      <c r="O59" s="12">
        <v>528</v>
      </c>
      <c r="P59" s="12">
        <v>511</v>
      </c>
      <c r="R59" s="16"/>
      <c r="S59" s="16"/>
    </row>
    <row r="60" spans="13:24" x14ac:dyDescent="0.25">
      <c r="M60">
        <v>56</v>
      </c>
      <c r="N60" s="12">
        <v>1022</v>
      </c>
      <c r="O60" s="12">
        <v>535</v>
      </c>
      <c r="P60" s="12">
        <v>487</v>
      </c>
      <c r="R60" s="16"/>
      <c r="S60" s="16"/>
    </row>
    <row r="61" spans="13:24" x14ac:dyDescent="0.25">
      <c r="M61">
        <v>57</v>
      </c>
      <c r="N61" s="12">
        <v>976</v>
      </c>
      <c r="O61" s="12">
        <v>499</v>
      </c>
      <c r="P61" s="12">
        <v>477</v>
      </c>
      <c r="R61" s="16"/>
      <c r="S61" s="16"/>
    </row>
    <row r="62" spans="13:24" x14ac:dyDescent="0.25">
      <c r="M62">
        <v>58</v>
      </c>
      <c r="N62" s="12">
        <v>929</v>
      </c>
      <c r="O62" s="12">
        <v>471</v>
      </c>
      <c r="P62" s="12">
        <v>458</v>
      </c>
      <c r="R62" s="16"/>
      <c r="S62" s="16"/>
    </row>
    <row r="63" spans="13:24" x14ac:dyDescent="0.25">
      <c r="M63">
        <v>59</v>
      </c>
      <c r="N63" s="12">
        <v>1027</v>
      </c>
      <c r="O63" s="12">
        <v>515</v>
      </c>
      <c r="P63" s="12">
        <v>512</v>
      </c>
      <c r="R63" s="16"/>
      <c r="S63" s="16"/>
    </row>
    <row r="64" spans="13:24" x14ac:dyDescent="0.25">
      <c r="M64">
        <v>60</v>
      </c>
      <c r="N64" s="12">
        <v>1008</v>
      </c>
      <c r="O64" s="12">
        <v>485</v>
      </c>
      <c r="P64" s="12">
        <v>523</v>
      </c>
      <c r="R64" s="16"/>
      <c r="S64" s="16"/>
    </row>
    <row r="65" spans="13:19" x14ac:dyDescent="0.25">
      <c r="M65">
        <v>61</v>
      </c>
      <c r="N65" s="12">
        <v>952</v>
      </c>
      <c r="O65" s="12">
        <v>479</v>
      </c>
      <c r="P65" s="12">
        <v>473</v>
      </c>
      <c r="R65" s="16"/>
      <c r="S65" s="16"/>
    </row>
    <row r="66" spans="13:19" x14ac:dyDescent="0.25">
      <c r="M66">
        <v>62</v>
      </c>
      <c r="N66" s="12">
        <v>899</v>
      </c>
      <c r="O66" s="12">
        <v>420</v>
      </c>
      <c r="P66" s="12">
        <v>479</v>
      </c>
      <c r="R66" s="16"/>
      <c r="S66" s="16"/>
    </row>
    <row r="67" spans="13:19" x14ac:dyDescent="0.25">
      <c r="M67">
        <v>63</v>
      </c>
      <c r="N67" s="12">
        <v>891</v>
      </c>
      <c r="O67" s="12">
        <v>440</v>
      </c>
      <c r="P67" s="12">
        <v>451</v>
      </c>
      <c r="R67" s="16"/>
      <c r="S67" s="16"/>
    </row>
    <row r="68" spans="13:19" x14ac:dyDescent="0.25">
      <c r="M68">
        <v>64</v>
      </c>
      <c r="N68" s="12">
        <v>784</v>
      </c>
      <c r="O68" s="12">
        <v>366</v>
      </c>
      <c r="P68" s="12">
        <v>418</v>
      </c>
      <c r="R68" s="16"/>
      <c r="S68" s="16"/>
    </row>
    <row r="69" spans="13:19" x14ac:dyDescent="0.25">
      <c r="M69">
        <v>65</v>
      </c>
      <c r="N69" s="12">
        <v>749</v>
      </c>
      <c r="O69" s="12">
        <v>364</v>
      </c>
      <c r="P69" s="12">
        <v>385</v>
      </c>
      <c r="R69" s="16"/>
      <c r="S69" s="16"/>
    </row>
    <row r="70" spans="13:19" x14ac:dyDescent="0.25">
      <c r="M70">
        <v>66</v>
      </c>
      <c r="N70" s="12">
        <v>741</v>
      </c>
      <c r="O70" s="12">
        <v>352</v>
      </c>
      <c r="P70" s="12">
        <v>389</v>
      </c>
      <c r="R70" s="16"/>
      <c r="S70" s="16"/>
    </row>
    <row r="71" spans="13:19" x14ac:dyDescent="0.25">
      <c r="M71">
        <v>67</v>
      </c>
      <c r="N71" s="12">
        <v>711</v>
      </c>
      <c r="O71" s="12">
        <v>324</v>
      </c>
      <c r="P71" s="12">
        <v>387</v>
      </c>
      <c r="R71" s="16"/>
      <c r="S71" s="16"/>
    </row>
    <row r="72" spans="13:19" x14ac:dyDescent="0.25">
      <c r="M72">
        <v>68</v>
      </c>
      <c r="N72" s="12">
        <v>597</v>
      </c>
      <c r="O72" s="12">
        <v>284</v>
      </c>
      <c r="P72" s="12">
        <v>313</v>
      </c>
      <c r="R72" s="16"/>
      <c r="S72" s="16"/>
    </row>
    <row r="73" spans="13:19" x14ac:dyDescent="0.25">
      <c r="M73">
        <v>69</v>
      </c>
      <c r="N73" s="12">
        <v>601</v>
      </c>
      <c r="O73" s="12">
        <v>304</v>
      </c>
      <c r="P73" s="12">
        <v>297</v>
      </c>
      <c r="R73" s="16"/>
      <c r="S73" s="16"/>
    </row>
    <row r="74" spans="13:19" x14ac:dyDescent="0.25">
      <c r="M74" s="18">
        <v>70</v>
      </c>
      <c r="N74" s="12">
        <v>524</v>
      </c>
      <c r="O74" s="12">
        <v>264</v>
      </c>
      <c r="P74" s="12">
        <v>260</v>
      </c>
      <c r="R74" s="16"/>
      <c r="S74" s="16"/>
    </row>
    <row r="75" spans="13:19" x14ac:dyDescent="0.25">
      <c r="M75">
        <v>71</v>
      </c>
      <c r="N75" s="12">
        <v>527</v>
      </c>
      <c r="O75" s="12">
        <v>257</v>
      </c>
      <c r="P75" s="12">
        <v>270</v>
      </c>
      <c r="R75" s="16"/>
      <c r="S75" s="16"/>
    </row>
    <row r="76" spans="13:19" x14ac:dyDescent="0.25">
      <c r="M76">
        <v>72</v>
      </c>
      <c r="N76" s="12">
        <v>536</v>
      </c>
      <c r="O76" s="12">
        <v>291</v>
      </c>
      <c r="P76" s="12">
        <v>245</v>
      </c>
      <c r="R76" s="16"/>
      <c r="S76" s="16"/>
    </row>
    <row r="77" spans="13:19" x14ac:dyDescent="0.25">
      <c r="M77">
        <v>73</v>
      </c>
      <c r="N77" s="12">
        <v>443</v>
      </c>
      <c r="O77" s="12">
        <v>247</v>
      </c>
      <c r="P77" s="12">
        <v>196</v>
      </c>
      <c r="R77" s="16"/>
      <c r="S77" s="16"/>
    </row>
    <row r="78" spans="13:19" x14ac:dyDescent="0.25">
      <c r="M78">
        <v>74</v>
      </c>
      <c r="N78" s="12">
        <v>431</v>
      </c>
      <c r="O78" s="12">
        <v>228</v>
      </c>
      <c r="P78" s="12">
        <v>203</v>
      </c>
      <c r="R78" s="16"/>
      <c r="S78" s="16"/>
    </row>
    <row r="79" spans="13:19" x14ac:dyDescent="0.25">
      <c r="M79">
        <v>75</v>
      </c>
      <c r="N79" s="12">
        <v>418</v>
      </c>
      <c r="O79" s="12">
        <v>224</v>
      </c>
      <c r="P79" s="12">
        <v>194</v>
      </c>
      <c r="R79" s="16"/>
      <c r="S79" s="16"/>
    </row>
    <row r="80" spans="13:19" x14ac:dyDescent="0.25">
      <c r="M80">
        <v>76</v>
      </c>
      <c r="N80" s="12">
        <v>275</v>
      </c>
      <c r="O80" s="12">
        <v>126</v>
      </c>
      <c r="P80" s="12">
        <v>149</v>
      </c>
      <c r="R80" s="16"/>
      <c r="S80" s="16"/>
    </row>
    <row r="81" spans="13:19" x14ac:dyDescent="0.25">
      <c r="M81">
        <v>77</v>
      </c>
      <c r="N81" s="12">
        <v>272</v>
      </c>
      <c r="O81" s="12">
        <v>132</v>
      </c>
      <c r="P81" s="12">
        <v>140</v>
      </c>
      <c r="R81" s="16"/>
      <c r="S81" s="16"/>
    </row>
    <row r="82" spans="13:19" x14ac:dyDescent="0.25">
      <c r="M82">
        <v>78</v>
      </c>
      <c r="N82" s="12">
        <v>225</v>
      </c>
      <c r="O82" s="12">
        <v>110</v>
      </c>
      <c r="P82" s="12">
        <v>115</v>
      </c>
      <c r="R82" s="16"/>
      <c r="S82" s="16"/>
    </row>
    <row r="83" spans="13:19" x14ac:dyDescent="0.25">
      <c r="M83">
        <v>79</v>
      </c>
      <c r="N83" s="12">
        <v>194</v>
      </c>
      <c r="O83" s="12">
        <v>89</v>
      </c>
      <c r="P83" s="12">
        <v>105</v>
      </c>
      <c r="R83" s="16"/>
      <c r="S83" s="16"/>
    </row>
    <row r="84" spans="13:19" x14ac:dyDescent="0.25">
      <c r="M84">
        <v>80</v>
      </c>
      <c r="N84" s="12">
        <v>182</v>
      </c>
      <c r="O84" s="12">
        <v>70</v>
      </c>
      <c r="P84" s="12">
        <v>112</v>
      </c>
      <c r="R84" s="16"/>
      <c r="S84" s="16"/>
    </row>
    <row r="85" spans="13:19" x14ac:dyDescent="0.25">
      <c r="M85">
        <v>81</v>
      </c>
      <c r="N85" s="12">
        <v>125</v>
      </c>
      <c r="O85" s="12">
        <v>49</v>
      </c>
      <c r="P85" s="12">
        <v>76</v>
      </c>
      <c r="R85" s="16"/>
      <c r="S85" s="16"/>
    </row>
    <row r="86" spans="13:19" x14ac:dyDescent="0.25">
      <c r="M86">
        <v>82</v>
      </c>
      <c r="N86" s="12">
        <v>118</v>
      </c>
      <c r="O86" s="12">
        <v>41</v>
      </c>
      <c r="P86" s="12">
        <v>77</v>
      </c>
      <c r="R86" s="16"/>
      <c r="S86" s="16"/>
    </row>
    <row r="87" spans="13:19" x14ac:dyDescent="0.25">
      <c r="M87">
        <v>83</v>
      </c>
      <c r="N87" s="12">
        <v>113</v>
      </c>
      <c r="O87" s="12">
        <v>45</v>
      </c>
      <c r="P87" s="12">
        <v>68</v>
      </c>
      <c r="R87" s="16"/>
      <c r="S87" s="16"/>
    </row>
    <row r="88" spans="13:19" x14ac:dyDescent="0.25">
      <c r="M88">
        <v>84</v>
      </c>
      <c r="N88" s="12">
        <v>78</v>
      </c>
      <c r="O88" s="12">
        <v>29</v>
      </c>
      <c r="P88" s="12">
        <v>49</v>
      </c>
      <c r="R88" s="16"/>
      <c r="S88" s="16"/>
    </row>
    <row r="89" spans="13:19" x14ac:dyDescent="0.25">
      <c r="M89">
        <v>85</v>
      </c>
      <c r="N89" s="12">
        <v>73</v>
      </c>
      <c r="O89" s="12">
        <v>24</v>
      </c>
      <c r="P89" s="12">
        <v>49</v>
      </c>
      <c r="R89" s="16"/>
      <c r="S89" s="16"/>
    </row>
    <row r="90" spans="13:19" x14ac:dyDescent="0.25">
      <c r="M90">
        <v>86</v>
      </c>
      <c r="N90" s="12">
        <v>55</v>
      </c>
      <c r="O90" s="12">
        <v>18</v>
      </c>
      <c r="P90" s="12">
        <v>37</v>
      </c>
      <c r="R90" s="16"/>
      <c r="S90" s="16"/>
    </row>
    <row r="91" spans="13:19" x14ac:dyDescent="0.25">
      <c r="M91">
        <v>87</v>
      </c>
      <c r="N91" s="12">
        <v>53</v>
      </c>
      <c r="O91" s="12">
        <v>19</v>
      </c>
      <c r="P91" s="12">
        <v>34</v>
      </c>
      <c r="R91" s="16"/>
      <c r="S91" s="16"/>
    </row>
    <row r="92" spans="13:19" x14ac:dyDescent="0.25">
      <c r="M92">
        <v>88</v>
      </c>
      <c r="N92" s="12">
        <v>41</v>
      </c>
      <c r="O92" s="12">
        <v>16</v>
      </c>
      <c r="P92" s="12">
        <v>25</v>
      </c>
      <c r="R92" s="16"/>
      <c r="S92" s="16"/>
    </row>
    <row r="93" spans="13:19" x14ac:dyDescent="0.25">
      <c r="M93">
        <v>89</v>
      </c>
      <c r="N93" s="12">
        <v>26</v>
      </c>
      <c r="O93" s="12">
        <v>6</v>
      </c>
      <c r="P93" s="12">
        <v>20</v>
      </c>
      <c r="R93" s="16"/>
      <c r="S93" s="16"/>
    </row>
    <row r="94" spans="13:19" x14ac:dyDescent="0.25">
      <c r="M94">
        <v>90</v>
      </c>
      <c r="N94" s="12">
        <v>23</v>
      </c>
      <c r="O94" s="12">
        <v>11</v>
      </c>
      <c r="P94" s="12">
        <v>12</v>
      </c>
      <c r="R94" s="16"/>
      <c r="S94" s="16"/>
    </row>
    <row r="95" spans="13:19" x14ac:dyDescent="0.25">
      <c r="M95">
        <v>91</v>
      </c>
      <c r="N95" s="12">
        <v>21</v>
      </c>
      <c r="O95" s="12">
        <v>7</v>
      </c>
      <c r="P95" s="12">
        <v>14</v>
      </c>
      <c r="R95" s="16"/>
      <c r="S95" s="16"/>
    </row>
    <row r="96" spans="13:19" x14ac:dyDescent="0.25">
      <c r="M96">
        <v>92</v>
      </c>
      <c r="N96" s="12">
        <v>11</v>
      </c>
      <c r="O96" s="12">
        <v>3</v>
      </c>
      <c r="P96" s="12">
        <v>8</v>
      </c>
      <c r="R96" s="16"/>
      <c r="S96" s="16"/>
    </row>
    <row r="97" spans="13:19" x14ac:dyDescent="0.25">
      <c r="M97">
        <v>93</v>
      </c>
      <c r="N97" s="12">
        <v>11</v>
      </c>
      <c r="O97" s="12">
        <v>3</v>
      </c>
      <c r="P97" s="12">
        <v>8</v>
      </c>
      <c r="R97" s="16"/>
      <c r="S97" s="16"/>
    </row>
    <row r="98" spans="13:19" x14ac:dyDescent="0.25">
      <c r="M98">
        <v>94</v>
      </c>
      <c r="N98" s="12">
        <v>13</v>
      </c>
      <c r="O98" s="12">
        <v>6</v>
      </c>
      <c r="P98" s="12">
        <v>7</v>
      </c>
      <c r="R98" s="16"/>
      <c r="S98" s="16"/>
    </row>
    <row r="99" spans="13:19" x14ac:dyDescent="0.25">
      <c r="M99">
        <v>95</v>
      </c>
      <c r="N99" s="12">
        <v>4</v>
      </c>
      <c r="O99" s="12">
        <v>3</v>
      </c>
      <c r="P99" s="12">
        <v>1</v>
      </c>
      <c r="R99" s="16"/>
      <c r="S99" s="16"/>
    </row>
    <row r="100" spans="13:19" x14ac:dyDescent="0.25">
      <c r="M100">
        <v>96</v>
      </c>
      <c r="N100" s="12">
        <v>8</v>
      </c>
      <c r="O100" s="12">
        <v>4</v>
      </c>
      <c r="P100" s="12">
        <v>4</v>
      </c>
      <c r="R100" s="16"/>
      <c r="S100" s="16"/>
    </row>
    <row r="101" spans="13:19" x14ac:dyDescent="0.25">
      <c r="M101">
        <v>97</v>
      </c>
      <c r="N101" s="12">
        <v>2</v>
      </c>
      <c r="O101" s="12">
        <v>1</v>
      </c>
      <c r="P101" s="12">
        <v>1</v>
      </c>
      <c r="R101" s="16"/>
      <c r="S101" s="16"/>
    </row>
    <row r="102" spans="13:19" x14ac:dyDescent="0.25">
      <c r="M102" t="s">
        <v>165</v>
      </c>
      <c r="N102" s="12">
        <v>14</v>
      </c>
      <c r="O102" s="12">
        <v>2</v>
      </c>
      <c r="P102" s="12">
        <v>12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opLeftCell="A15" workbookViewId="0">
      <selection activeCell="I44" sqref="I44"/>
    </sheetView>
  </sheetViews>
  <sheetFormatPr defaultRowHeight="13.2" x14ac:dyDescent="0.25"/>
  <sheetData>
    <row r="1" spans="1:24" x14ac:dyDescent="0.25">
      <c r="I1" s="1"/>
      <c r="J1" s="1"/>
      <c r="K1" s="1"/>
      <c r="M1" t="s">
        <v>163</v>
      </c>
      <c r="N1" s="12"/>
      <c r="O1" s="12"/>
      <c r="P1" s="12"/>
      <c r="Q1" s="14" t="s">
        <v>1</v>
      </c>
      <c r="R1" s="15">
        <f>X16</f>
        <v>6.983112160018571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95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46398</v>
      </c>
      <c r="C4">
        <v>23013</v>
      </c>
      <c r="D4">
        <v>23385</v>
      </c>
      <c r="E4">
        <v>27428</v>
      </c>
      <c r="F4">
        <v>14464</v>
      </c>
      <c r="G4">
        <v>12964</v>
      </c>
      <c r="I4" s="1"/>
      <c r="J4" s="1"/>
      <c r="K4" s="1"/>
      <c r="M4" s="18" t="s">
        <v>36</v>
      </c>
      <c r="N4" s="12">
        <v>46398</v>
      </c>
      <c r="O4" s="12">
        <v>23013</v>
      </c>
      <c r="P4" s="12">
        <v>23385</v>
      </c>
      <c r="R4" s="16"/>
      <c r="S4" s="16"/>
    </row>
    <row r="5" spans="1:24" x14ac:dyDescent="0.25">
      <c r="A5" t="s">
        <v>5</v>
      </c>
      <c r="B5">
        <v>8167</v>
      </c>
      <c r="C5">
        <v>4210</v>
      </c>
      <c r="D5">
        <v>3957</v>
      </c>
      <c r="E5">
        <v>8167</v>
      </c>
      <c r="F5">
        <v>4210</v>
      </c>
      <c r="G5">
        <v>3957</v>
      </c>
      <c r="I5" s="1"/>
      <c r="J5" s="1"/>
      <c r="K5" s="1"/>
      <c r="M5" t="s">
        <v>164</v>
      </c>
      <c r="N5" s="12">
        <v>1727</v>
      </c>
      <c r="O5" s="12">
        <v>857</v>
      </c>
      <c r="P5" s="12">
        <v>870</v>
      </c>
      <c r="R5" s="16">
        <f>N$24+N$34+N$44+N$54</f>
        <v>2200</v>
      </c>
      <c r="S5" s="16">
        <f xml:space="preserve"> N$34+N$44+N$54+N$64</f>
        <v>1558</v>
      </c>
      <c r="T5">
        <v>1</v>
      </c>
      <c r="U5">
        <v>9</v>
      </c>
      <c r="V5">
        <f>R5*T5+S5*U5</f>
        <v>16222</v>
      </c>
      <c r="W5" s="19">
        <f>(V5/V$15)*100</f>
        <v>7.845204472472628</v>
      </c>
      <c r="X5" s="20">
        <f>ABS(W5-10)</f>
        <v>2.154795527527372</v>
      </c>
    </row>
    <row r="6" spans="1:24" x14ac:dyDescent="0.25">
      <c r="A6" t="s">
        <v>6</v>
      </c>
      <c r="B6">
        <v>7222</v>
      </c>
      <c r="C6">
        <v>3691</v>
      </c>
      <c r="D6">
        <v>3531</v>
      </c>
      <c r="E6">
        <v>7222</v>
      </c>
      <c r="F6">
        <v>3691</v>
      </c>
      <c r="G6">
        <v>3531</v>
      </c>
      <c r="I6" s="1"/>
      <c r="J6" s="1"/>
      <c r="K6" s="1"/>
      <c r="M6">
        <v>1</v>
      </c>
      <c r="N6" s="12">
        <v>1604</v>
      </c>
      <c r="O6" s="12">
        <v>825</v>
      </c>
      <c r="P6" s="12">
        <v>779</v>
      </c>
      <c r="R6" s="16">
        <f>N$25+N$35+N$45+N$55</f>
        <v>2206</v>
      </c>
      <c r="S6" s="16">
        <f xml:space="preserve"> N$35+N$45+N$55+N$65</f>
        <v>1784</v>
      </c>
      <c r="T6">
        <v>2</v>
      </c>
      <c r="U6">
        <v>8</v>
      </c>
      <c r="V6">
        <f t="shared" ref="V6:V14" si="0">R6*T6+S6*U6</f>
        <v>18684</v>
      </c>
      <c r="W6" s="19">
        <f t="shared" ref="W6:W14" si="1">(V6/V$15)*100</f>
        <v>9.035864897280149</v>
      </c>
      <c r="X6" s="20">
        <f t="shared" ref="X6:X14" si="2">ABS(W6-10)</f>
        <v>0.96413510271985103</v>
      </c>
    </row>
    <row r="7" spans="1:24" x14ac:dyDescent="0.25">
      <c r="A7" t="s">
        <v>7</v>
      </c>
      <c r="B7">
        <v>5602</v>
      </c>
      <c r="C7">
        <v>2895</v>
      </c>
      <c r="D7">
        <v>2707</v>
      </c>
      <c r="E7">
        <v>5602</v>
      </c>
      <c r="F7">
        <v>2895</v>
      </c>
      <c r="G7">
        <v>2707</v>
      </c>
      <c r="H7" s="2"/>
      <c r="I7" s="1"/>
      <c r="J7" s="1"/>
      <c r="K7" s="1"/>
      <c r="M7">
        <v>2</v>
      </c>
      <c r="N7" s="12">
        <v>1628</v>
      </c>
      <c r="O7" s="12">
        <v>844</v>
      </c>
      <c r="P7" s="12">
        <v>784</v>
      </c>
      <c r="R7" s="16">
        <f>N$26+N$36+N$46+N$56</f>
        <v>1860</v>
      </c>
      <c r="S7" s="16">
        <f xml:space="preserve"> N$36+N$46+N$56+N$66</f>
        <v>1230</v>
      </c>
      <c r="T7">
        <v>3</v>
      </c>
      <c r="U7">
        <v>7</v>
      </c>
      <c r="V7">
        <f t="shared" si="0"/>
        <v>14190</v>
      </c>
      <c r="W7" s="19">
        <f t="shared" si="1"/>
        <v>6.8624985491546413</v>
      </c>
      <c r="X7" s="20">
        <f t="shared" si="2"/>
        <v>3.1375014508453587</v>
      </c>
    </row>
    <row r="8" spans="1:24" x14ac:dyDescent="0.25">
      <c r="A8" s="3" t="s">
        <v>8</v>
      </c>
      <c r="B8">
        <v>4691</v>
      </c>
      <c r="C8">
        <v>2259</v>
      </c>
      <c r="D8">
        <v>2432</v>
      </c>
      <c r="E8">
        <v>3820</v>
      </c>
      <c r="F8">
        <v>2066</v>
      </c>
      <c r="G8">
        <v>1754</v>
      </c>
      <c r="H8" s="5" t="s">
        <v>9</v>
      </c>
      <c r="I8" s="6">
        <f t="shared" ref="I8:K15" si="3">E8/B8*100</f>
        <v>81.432530377318272</v>
      </c>
      <c r="J8" s="6">
        <f t="shared" si="3"/>
        <v>91.456396635679511</v>
      </c>
      <c r="K8" s="6">
        <f t="shared" si="3"/>
        <v>72.12171052631578</v>
      </c>
      <c r="M8">
        <v>3</v>
      </c>
      <c r="N8" s="12">
        <v>1652</v>
      </c>
      <c r="O8" s="12">
        <v>882</v>
      </c>
      <c r="P8" s="12">
        <v>770</v>
      </c>
      <c r="R8" s="16">
        <f>N$17+N$27+N$37+N$47</f>
        <v>2823</v>
      </c>
      <c r="S8" s="16">
        <f xml:space="preserve"> N$27+ N$37+N$47+N$57</f>
        <v>1976</v>
      </c>
      <c r="T8">
        <v>4</v>
      </c>
      <c r="U8">
        <v>6</v>
      </c>
      <c r="V8">
        <f t="shared" si="0"/>
        <v>23148</v>
      </c>
      <c r="W8" s="19">
        <f t="shared" si="1"/>
        <v>11.194722791813364</v>
      </c>
      <c r="X8" s="20">
        <f t="shared" si="2"/>
        <v>1.1947227918133638</v>
      </c>
    </row>
    <row r="9" spans="1:24" x14ac:dyDescent="0.25">
      <c r="A9" s="3" t="s">
        <v>10</v>
      </c>
      <c r="B9">
        <v>3383</v>
      </c>
      <c r="C9">
        <v>1666</v>
      </c>
      <c r="D9">
        <v>1717</v>
      </c>
      <c r="E9">
        <v>1318</v>
      </c>
      <c r="F9">
        <v>870</v>
      </c>
      <c r="G9">
        <v>448</v>
      </c>
      <c r="H9" s="5"/>
      <c r="I9" s="6">
        <f t="shared" si="3"/>
        <v>38.959503399349686</v>
      </c>
      <c r="J9" s="6">
        <f t="shared" si="3"/>
        <v>52.220888355342133</v>
      </c>
      <c r="K9" s="6">
        <f t="shared" si="3"/>
        <v>26.092020966802565</v>
      </c>
      <c r="M9">
        <v>4</v>
      </c>
      <c r="N9" s="12">
        <v>1556</v>
      </c>
      <c r="O9" s="12">
        <v>802</v>
      </c>
      <c r="P9" s="12">
        <v>754</v>
      </c>
      <c r="R9" s="16">
        <f>N$18+N$28+N$38+N$48</f>
        <v>2312</v>
      </c>
      <c r="S9" s="16">
        <f xml:space="preserve"> N$28+N$38+N$48+N$58</f>
        <v>1523</v>
      </c>
      <c r="T9">
        <v>5</v>
      </c>
      <c r="U9">
        <v>5</v>
      </c>
      <c r="V9">
        <f t="shared" si="0"/>
        <v>19175</v>
      </c>
      <c r="W9" s="19">
        <f t="shared" si="1"/>
        <v>9.2733199210740125</v>
      </c>
      <c r="X9" s="20">
        <f t="shared" si="2"/>
        <v>0.72668007892598752</v>
      </c>
    </row>
    <row r="10" spans="1:24" x14ac:dyDescent="0.25">
      <c r="A10" s="3" t="s">
        <v>11</v>
      </c>
      <c r="B10">
        <v>2905</v>
      </c>
      <c r="C10">
        <v>1362</v>
      </c>
      <c r="D10">
        <v>1543</v>
      </c>
      <c r="E10">
        <v>486</v>
      </c>
      <c r="F10">
        <v>324</v>
      </c>
      <c r="G10">
        <v>162</v>
      </c>
      <c r="H10" s="5"/>
      <c r="I10" s="6">
        <f t="shared" si="3"/>
        <v>16.729776247848537</v>
      </c>
      <c r="J10" s="6">
        <f t="shared" si="3"/>
        <v>23.788546255506606</v>
      </c>
      <c r="K10" s="6">
        <f t="shared" si="3"/>
        <v>10.499027867790019</v>
      </c>
      <c r="M10">
        <v>5</v>
      </c>
      <c r="N10" s="12">
        <v>1526</v>
      </c>
      <c r="O10" s="12">
        <v>773</v>
      </c>
      <c r="P10" s="12">
        <v>753</v>
      </c>
      <c r="R10" s="16">
        <f>N$19+N$29+N$39+N$49</f>
        <v>2574</v>
      </c>
      <c r="S10" s="16">
        <f xml:space="preserve"> N$29+N$39+N$49+N$59</f>
        <v>1692</v>
      </c>
      <c r="T10">
        <v>6</v>
      </c>
      <c r="U10">
        <v>4</v>
      </c>
      <c r="V10">
        <f t="shared" si="0"/>
        <v>22212</v>
      </c>
      <c r="W10" s="19">
        <f t="shared" si="1"/>
        <v>10.742059039733819</v>
      </c>
      <c r="X10" s="20">
        <f t="shared" si="2"/>
        <v>0.74205903973381915</v>
      </c>
    </row>
    <row r="11" spans="1:24" x14ac:dyDescent="0.25">
      <c r="A11" s="3" t="s">
        <v>12</v>
      </c>
      <c r="B11">
        <v>2417</v>
      </c>
      <c r="C11">
        <v>1153</v>
      </c>
      <c r="D11">
        <v>1264</v>
      </c>
      <c r="E11">
        <v>191</v>
      </c>
      <c r="F11">
        <v>118</v>
      </c>
      <c r="G11">
        <v>73</v>
      </c>
      <c r="H11" s="5"/>
      <c r="I11" s="6">
        <f t="shared" si="3"/>
        <v>7.90235829540753</v>
      </c>
      <c r="J11" s="6">
        <f t="shared" si="3"/>
        <v>10.234171725932351</v>
      </c>
      <c r="K11" s="6">
        <f t="shared" si="3"/>
        <v>5.7753164556962027</v>
      </c>
      <c r="M11">
        <v>6</v>
      </c>
      <c r="N11" s="12">
        <v>1539</v>
      </c>
      <c r="O11" s="12">
        <v>783</v>
      </c>
      <c r="P11" s="12">
        <v>756</v>
      </c>
      <c r="R11" s="16">
        <f>N$20+N$30+N$40+N$50</f>
        <v>2362</v>
      </c>
      <c r="S11" s="16">
        <f xml:space="preserve"> N$30+N$40+N$50+N$60</f>
        <v>1529</v>
      </c>
      <c r="T11">
        <v>7</v>
      </c>
      <c r="U11">
        <v>3</v>
      </c>
      <c r="V11">
        <f t="shared" si="0"/>
        <v>21121</v>
      </c>
      <c r="W11" s="19">
        <f t="shared" si="1"/>
        <v>10.214434944094092</v>
      </c>
      <c r="X11" s="20">
        <f t="shared" si="2"/>
        <v>0.21443494409409247</v>
      </c>
    </row>
    <row r="12" spans="1:24" x14ac:dyDescent="0.25">
      <c r="A12" s="3" t="s">
        <v>13</v>
      </c>
      <c r="B12">
        <v>2667</v>
      </c>
      <c r="C12">
        <v>1360</v>
      </c>
      <c r="D12">
        <v>1307</v>
      </c>
      <c r="E12">
        <v>140</v>
      </c>
      <c r="F12">
        <v>76</v>
      </c>
      <c r="G12">
        <v>64</v>
      </c>
      <c r="H12" s="5"/>
      <c r="I12" s="6">
        <f t="shared" si="3"/>
        <v>5.2493438320209975</v>
      </c>
      <c r="J12" s="6">
        <f t="shared" si="3"/>
        <v>5.5882352941176476</v>
      </c>
      <c r="K12" s="6">
        <f t="shared" si="3"/>
        <v>4.8967100229533278</v>
      </c>
      <c r="M12">
        <v>7</v>
      </c>
      <c r="N12" s="12">
        <v>1441</v>
      </c>
      <c r="O12" s="12">
        <v>749</v>
      </c>
      <c r="P12" s="12">
        <v>692</v>
      </c>
      <c r="R12" s="16">
        <f>N$21+N$31+N$41+N$51</f>
        <v>2428</v>
      </c>
      <c r="S12" s="16">
        <f xml:space="preserve"> N$31+N$41+N$51+N$61</f>
        <v>1721</v>
      </c>
      <c r="T12">
        <v>8</v>
      </c>
      <c r="U12">
        <v>2</v>
      </c>
      <c r="V12">
        <f t="shared" si="0"/>
        <v>22866</v>
      </c>
      <c r="W12" s="19">
        <f t="shared" si="1"/>
        <v>11.058343328045808</v>
      </c>
      <c r="X12" s="20">
        <f t="shared" si="2"/>
        <v>1.0583433280458081</v>
      </c>
    </row>
    <row r="13" spans="1:24" x14ac:dyDescent="0.25">
      <c r="A13" s="3" t="s">
        <v>14</v>
      </c>
      <c r="B13">
        <v>1804</v>
      </c>
      <c r="C13">
        <v>909</v>
      </c>
      <c r="D13">
        <v>895</v>
      </c>
      <c r="E13">
        <v>68</v>
      </c>
      <c r="F13">
        <v>38</v>
      </c>
      <c r="G13">
        <v>30</v>
      </c>
      <c r="H13" s="5"/>
      <c r="I13" s="6">
        <f t="shared" si="3"/>
        <v>3.7694013303769403</v>
      </c>
      <c r="J13" s="6">
        <f t="shared" si="3"/>
        <v>4.180418041804181</v>
      </c>
      <c r="K13" s="6">
        <f t="shared" si="3"/>
        <v>3.3519553072625698</v>
      </c>
      <c r="M13">
        <v>8</v>
      </c>
      <c r="N13" s="12">
        <v>1453</v>
      </c>
      <c r="O13" s="12">
        <v>734</v>
      </c>
      <c r="P13" s="12">
        <v>719</v>
      </c>
      <c r="R13" s="16">
        <f>N$22+N$32+N$42+N$52</f>
        <v>2238</v>
      </c>
      <c r="S13" s="16">
        <f xml:space="preserve"> N$32+N$42+N$52+N$62</f>
        <v>1596</v>
      </c>
      <c r="T13">
        <v>9</v>
      </c>
      <c r="U13">
        <v>1</v>
      </c>
      <c r="V13">
        <f t="shared" si="0"/>
        <v>21738</v>
      </c>
      <c r="W13" s="19">
        <f t="shared" si="1"/>
        <v>10.512825472975587</v>
      </c>
      <c r="X13" s="20">
        <f t="shared" si="2"/>
        <v>0.512825472975587</v>
      </c>
    </row>
    <row r="14" spans="1:24" x14ac:dyDescent="0.25">
      <c r="A14" s="3" t="s">
        <v>15</v>
      </c>
      <c r="B14">
        <v>1707</v>
      </c>
      <c r="C14">
        <v>842</v>
      </c>
      <c r="D14">
        <v>865</v>
      </c>
      <c r="E14">
        <v>70</v>
      </c>
      <c r="F14">
        <v>30</v>
      </c>
      <c r="G14">
        <v>40</v>
      </c>
      <c r="H14" s="5"/>
      <c r="I14" s="6">
        <f t="shared" si="3"/>
        <v>4.1007615700058588</v>
      </c>
      <c r="J14" s="6">
        <f t="shared" si="3"/>
        <v>3.5629453681710213</v>
      </c>
      <c r="K14" s="6">
        <f t="shared" si="3"/>
        <v>4.6242774566473983</v>
      </c>
      <c r="M14">
        <v>9</v>
      </c>
      <c r="N14" s="12">
        <v>1263</v>
      </c>
      <c r="O14" s="12">
        <v>652</v>
      </c>
      <c r="P14" s="12">
        <v>611</v>
      </c>
      <c r="R14" s="16">
        <f>N$23+N$33+N$43+N$53</f>
        <v>2742</v>
      </c>
      <c r="S14" s="16">
        <f xml:space="preserve"> N$33+N$43+N$53+N$63</f>
        <v>1999</v>
      </c>
      <c r="T14">
        <v>10</v>
      </c>
      <c r="U14">
        <v>0</v>
      </c>
      <c r="V14">
        <f t="shared" si="0"/>
        <v>27420</v>
      </c>
      <c r="W14" s="19">
        <f t="shared" si="1"/>
        <v>13.260726583355902</v>
      </c>
      <c r="X14" s="20">
        <f t="shared" si="2"/>
        <v>3.2607265833559023</v>
      </c>
    </row>
    <row r="15" spans="1:24" x14ac:dyDescent="0.25">
      <c r="A15" s="3" t="s">
        <v>16</v>
      </c>
      <c r="B15">
        <v>1653</v>
      </c>
      <c r="C15">
        <v>748</v>
      </c>
      <c r="D15">
        <v>905</v>
      </c>
      <c r="E15">
        <v>71</v>
      </c>
      <c r="F15">
        <v>27</v>
      </c>
      <c r="G15">
        <v>44</v>
      </c>
      <c r="H15" s="5"/>
      <c r="I15" s="6">
        <f t="shared" si="3"/>
        <v>4.295220810647308</v>
      </c>
      <c r="J15" s="6">
        <f t="shared" si="3"/>
        <v>3.6096256684491976</v>
      </c>
      <c r="K15" s="6">
        <f t="shared" si="3"/>
        <v>4.8618784530386741</v>
      </c>
      <c r="M15">
        <v>10</v>
      </c>
      <c r="N15" s="12">
        <v>1192</v>
      </c>
      <c r="O15" s="12">
        <v>592</v>
      </c>
      <c r="P15" s="12">
        <v>600</v>
      </c>
      <c r="R15" s="16"/>
      <c r="S15" s="16"/>
      <c r="V15">
        <f>SUM(V5:V14)</f>
        <v>206776</v>
      </c>
      <c r="W15">
        <f>SUM(W5:W14)</f>
        <v>100</v>
      </c>
      <c r="X15" s="20">
        <f>SUM(X5:X14)</f>
        <v>13.966224320037142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790.71837526163915</v>
      </c>
      <c r="J16" s="6">
        <f>SUM(J8:J14)*5</f>
        <v>955.15800838276743</v>
      </c>
      <c r="K16" s="6">
        <f>SUM(K8:K14)*5</f>
        <v>636.80509301733935</v>
      </c>
      <c r="M16">
        <v>11</v>
      </c>
      <c r="N16" s="12">
        <v>937</v>
      </c>
      <c r="O16" s="12">
        <v>494</v>
      </c>
      <c r="P16" s="12">
        <v>443</v>
      </c>
      <c r="R16" s="16"/>
      <c r="S16" s="16"/>
      <c r="X16" s="20">
        <f>X$15/2</f>
        <v>6.983112160018571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1185</v>
      </c>
      <c r="O17" s="12">
        <v>647</v>
      </c>
      <c r="P17" s="12">
        <v>538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2290.7183752616393</v>
      </c>
      <c r="J18" s="6">
        <f>J16+1500</f>
        <v>2455.1580083827675</v>
      </c>
      <c r="K18" s="6">
        <f>K16+1500</f>
        <v>2136.8050930173395</v>
      </c>
      <c r="M18">
        <v>13</v>
      </c>
      <c r="N18" s="12">
        <v>1089</v>
      </c>
      <c r="O18" s="12">
        <v>561</v>
      </c>
      <c r="P18" s="12">
        <v>528</v>
      </c>
      <c r="Q18" s="3" t="s">
        <v>161</v>
      </c>
      <c r="R18" s="15">
        <f>X33</f>
        <v>7.2200607842554927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1199</v>
      </c>
      <c r="O19" s="12">
        <v>601</v>
      </c>
      <c r="P19" s="12">
        <v>598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4.1007615700058588</v>
      </c>
      <c r="J20" s="6">
        <f t="shared" si="4"/>
        <v>3.5629453681710213</v>
      </c>
      <c r="K20" s="6">
        <f t="shared" si="4"/>
        <v>4.6242774566473983</v>
      </c>
      <c r="M20">
        <v>15</v>
      </c>
      <c r="N20" s="12">
        <v>1035</v>
      </c>
      <c r="O20" s="12">
        <v>523</v>
      </c>
      <c r="P20" s="12">
        <v>512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4.295220810647308</v>
      </c>
      <c r="J21" s="6">
        <f t="shared" si="4"/>
        <v>3.6096256684491976</v>
      </c>
      <c r="K21" s="6">
        <f t="shared" si="4"/>
        <v>4.8618784530386741</v>
      </c>
      <c r="M21">
        <v>16</v>
      </c>
      <c r="N21" s="12">
        <v>977</v>
      </c>
      <c r="O21" s="12">
        <v>454</v>
      </c>
      <c r="P21" s="12">
        <v>523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4.197991190326583</v>
      </c>
      <c r="J22" s="8">
        <f>(J20+J21)/2</f>
        <v>3.5862855183101097</v>
      </c>
      <c r="K22" s="8">
        <f>(K20+K21)/2</f>
        <v>4.7430779548430362</v>
      </c>
      <c r="M22">
        <v>17</v>
      </c>
      <c r="N22" s="12">
        <v>825</v>
      </c>
      <c r="O22" s="12">
        <v>380</v>
      </c>
      <c r="P22" s="12">
        <v>445</v>
      </c>
      <c r="R22" s="16">
        <f>O$24+O$34+O$44+O$54</f>
        <v>1086</v>
      </c>
      <c r="S22" s="16">
        <f xml:space="preserve"> O$34+O$44+O$54+O$64</f>
        <v>770</v>
      </c>
      <c r="T22">
        <v>1</v>
      </c>
      <c r="U22">
        <v>9</v>
      </c>
      <c r="V22">
        <f>R22*T22+S22*U22</f>
        <v>8016</v>
      </c>
      <c r="W22" s="19">
        <f>(V22/V$32)*100</f>
        <v>7.9356122479284847</v>
      </c>
      <c r="X22" s="20">
        <f>ABS(W22-10)</f>
        <v>2.0643877520715153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1010</v>
      </c>
      <c r="O23" s="12">
        <v>494</v>
      </c>
      <c r="P23" s="12">
        <v>516</v>
      </c>
      <c r="R23" s="16">
        <f>O$25+O$35+O$45+O$55</f>
        <v>1005</v>
      </c>
      <c r="S23" s="16">
        <f xml:space="preserve"> O$35+O$45+O$55+O$65</f>
        <v>798</v>
      </c>
      <c r="T23">
        <v>2</v>
      </c>
      <c r="U23">
        <v>8</v>
      </c>
      <c r="V23">
        <f t="shared" ref="V23:V31" si="5">R23*T23+S23*U23</f>
        <v>8394</v>
      </c>
      <c r="W23" s="19">
        <f t="shared" ref="W23:W31" si="6">(V23/V$32)*100</f>
        <v>8.3098215081227167</v>
      </c>
      <c r="X23" s="20">
        <f t="shared" ref="X23:X31" si="7">ABS(W23-10)</f>
        <v>1.6901784918772833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209.89955951632913</v>
      </c>
      <c r="J24" s="8">
        <f>J22*50</f>
        <v>179.31427591550548</v>
      </c>
      <c r="K24" s="8">
        <f>K22*50</f>
        <v>237.1538977421518</v>
      </c>
      <c r="M24">
        <v>19</v>
      </c>
      <c r="N24" s="12">
        <v>844</v>
      </c>
      <c r="O24" s="12">
        <v>408</v>
      </c>
      <c r="P24" s="12">
        <v>436</v>
      </c>
      <c r="R24" s="16">
        <f>O$26+O$36+O$46+O$56</f>
        <v>910</v>
      </c>
      <c r="S24" s="16">
        <f xml:space="preserve"> O$36+O$46+O$56+O$66</f>
        <v>611</v>
      </c>
      <c r="T24">
        <v>3</v>
      </c>
      <c r="U24">
        <v>7</v>
      </c>
      <c r="V24">
        <f t="shared" si="5"/>
        <v>7007</v>
      </c>
      <c r="W24" s="19">
        <f t="shared" si="6"/>
        <v>6.9367309158227153</v>
      </c>
      <c r="X24" s="20">
        <f t="shared" si="7"/>
        <v>3.0632690841772847</v>
      </c>
    </row>
    <row r="25" spans="1:24" x14ac:dyDescent="0.25">
      <c r="I25" s="1"/>
      <c r="J25" s="1"/>
      <c r="K25" s="1"/>
      <c r="M25">
        <v>20</v>
      </c>
      <c r="N25" s="12">
        <v>734</v>
      </c>
      <c r="O25" s="12">
        <v>338</v>
      </c>
      <c r="P25" s="12">
        <v>396</v>
      </c>
      <c r="R25" s="16">
        <f>O$17+O$27+O$37+O$47</f>
        <v>1472</v>
      </c>
      <c r="S25" s="16">
        <f xml:space="preserve"> O$27+ O$37+O$47+O$57</f>
        <v>980</v>
      </c>
      <c r="T25">
        <v>4</v>
      </c>
      <c r="U25">
        <v>6</v>
      </c>
      <c r="V25">
        <f t="shared" si="5"/>
        <v>11768</v>
      </c>
      <c r="W25" s="19">
        <f t="shared" si="6"/>
        <v>11.649985645411977</v>
      </c>
      <c r="X25" s="20">
        <f t="shared" si="7"/>
        <v>1.6499856454119772</v>
      </c>
    </row>
    <row r="26" spans="1:24" x14ac:dyDescent="0.25">
      <c r="H26" s="7" t="s">
        <v>30</v>
      </c>
      <c r="I26" s="1">
        <f>I18-I24</f>
        <v>2080.8188157453101</v>
      </c>
      <c r="J26" s="1">
        <f>J18-J24</f>
        <v>2275.8437324672623</v>
      </c>
      <c r="K26" s="1">
        <f>K18-K24</f>
        <v>1899.6511952751875</v>
      </c>
      <c r="M26">
        <v>21</v>
      </c>
      <c r="N26" s="12">
        <v>773</v>
      </c>
      <c r="O26" s="12">
        <v>374</v>
      </c>
      <c r="P26" s="12">
        <v>399</v>
      </c>
      <c r="R26" s="16">
        <f>O$18+O$28+O$38+O$48</f>
        <v>1181</v>
      </c>
      <c r="S26" s="16">
        <f xml:space="preserve"> O$28+O$38+O$48+O$58</f>
        <v>758</v>
      </c>
      <c r="T26">
        <v>5</v>
      </c>
      <c r="U26">
        <v>5</v>
      </c>
      <c r="V26">
        <f t="shared" si="5"/>
        <v>9695</v>
      </c>
      <c r="W26" s="19">
        <f t="shared" si="6"/>
        <v>9.5977745438705906</v>
      </c>
      <c r="X26" s="20">
        <f t="shared" si="7"/>
        <v>0.40222545612940941</v>
      </c>
    </row>
    <row r="27" spans="1:24" x14ac:dyDescent="0.25">
      <c r="I27" s="1"/>
      <c r="J27" s="1"/>
      <c r="K27" s="1"/>
      <c r="M27">
        <v>22</v>
      </c>
      <c r="N27" s="12">
        <v>710</v>
      </c>
      <c r="O27" s="12">
        <v>375</v>
      </c>
      <c r="P27" s="12">
        <v>335</v>
      </c>
      <c r="R27" s="16">
        <f>O$19+O$29+O$39+O$49</f>
        <v>1283</v>
      </c>
      <c r="S27" s="16">
        <f xml:space="preserve"> O$29+O$39+O$49+O$59</f>
        <v>823</v>
      </c>
      <c r="T27">
        <v>6</v>
      </c>
      <c r="U27">
        <v>4</v>
      </c>
      <c r="V27">
        <f t="shared" si="5"/>
        <v>10990</v>
      </c>
      <c r="W27" s="19">
        <f t="shared" si="6"/>
        <v>10.879787750091573</v>
      </c>
      <c r="X27" s="20">
        <f t="shared" si="7"/>
        <v>0.87978775009157317</v>
      </c>
    </row>
    <row r="28" spans="1:24" x14ac:dyDescent="0.25">
      <c r="H28" s="7" t="s">
        <v>31</v>
      </c>
      <c r="I28" s="1">
        <f>100-I22</f>
        <v>95.802008809673424</v>
      </c>
      <c r="J28" s="1">
        <f>100-J22</f>
        <v>96.413714481689894</v>
      </c>
      <c r="K28" s="1">
        <f>100-K22</f>
        <v>95.256922045156969</v>
      </c>
      <c r="M28">
        <v>23</v>
      </c>
      <c r="N28" s="12">
        <v>563</v>
      </c>
      <c r="O28" s="12">
        <v>282</v>
      </c>
      <c r="P28" s="12">
        <v>281</v>
      </c>
      <c r="R28" s="16">
        <f>O$20+O$30+O$40+O$50</f>
        <v>1200</v>
      </c>
      <c r="S28" s="16">
        <f xml:space="preserve"> O$30+O$40+O$50+O$60</f>
        <v>773</v>
      </c>
      <c r="T28">
        <v>7</v>
      </c>
      <c r="U28">
        <v>3</v>
      </c>
      <c r="V28">
        <f t="shared" si="5"/>
        <v>10719</v>
      </c>
      <c r="W28" s="19">
        <f t="shared" si="6"/>
        <v>10.611505449793592</v>
      </c>
      <c r="X28" s="20">
        <f t="shared" si="7"/>
        <v>0.61150544979359189</v>
      </c>
    </row>
    <row r="29" spans="1:24" x14ac:dyDescent="0.25">
      <c r="I29" s="1"/>
      <c r="J29" s="1"/>
      <c r="K29" s="1"/>
      <c r="M29">
        <v>24</v>
      </c>
      <c r="N29" s="12">
        <v>603</v>
      </c>
      <c r="O29" s="12">
        <v>297</v>
      </c>
      <c r="P29" s="12">
        <v>306</v>
      </c>
      <c r="R29" s="16">
        <f>O$21+O$31+O$41+O$51</f>
        <v>1149</v>
      </c>
      <c r="S29" s="16">
        <f xml:space="preserve"> O$31+O$41+O$51+O$61</f>
        <v>821</v>
      </c>
      <c r="T29">
        <v>8</v>
      </c>
      <c r="U29">
        <v>2</v>
      </c>
      <c r="V29">
        <f t="shared" si="5"/>
        <v>10834</v>
      </c>
      <c r="W29" s="19">
        <f t="shared" si="6"/>
        <v>10.725352182392365</v>
      </c>
      <c r="X29" s="20">
        <f t="shared" si="7"/>
        <v>0.72535218239236521</v>
      </c>
    </row>
    <row r="30" spans="1:24" x14ac:dyDescent="0.25">
      <c r="C30" t="s">
        <v>32</v>
      </c>
      <c r="H30" s="9" t="s">
        <v>33</v>
      </c>
      <c r="I30" s="10">
        <f>I26/I28</f>
        <v>21.719991486600261</v>
      </c>
      <c r="J30" s="10">
        <f>J26/J28</f>
        <v>23.604979278124087</v>
      </c>
      <c r="K30" s="10">
        <f>K26/K28</f>
        <v>19.94239530828688</v>
      </c>
      <c r="M30">
        <v>25</v>
      </c>
      <c r="N30" s="12">
        <v>554</v>
      </c>
      <c r="O30" s="12">
        <v>280</v>
      </c>
      <c r="P30" s="12">
        <v>274</v>
      </c>
      <c r="R30" s="16">
        <f>O$22+O$32+O$42+O$52</f>
        <v>1060</v>
      </c>
      <c r="S30" s="16">
        <f xml:space="preserve"> O$32+O$42+O$52+O$62</f>
        <v>770</v>
      </c>
      <c r="T30">
        <v>9</v>
      </c>
      <c r="U30">
        <v>1</v>
      </c>
      <c r="V30">
        <f t="shared" si="5"/>
        <v>10310</v>
      </c>
      <c r="W30" s="19">
        <f t="shared" si="6"/>
        <v>10.20660707037708</v>
      </c>
      <c r="X30" s="20">
        <f t="shared" si="7"/>
        <v>0.20660707037708015</v>
      </c>
    </row>
    <row r="31" spans="1:24" x14ac:dyDescent="0.25">
      <c r="M31">
        <v>26</v>
      </c>
      <c r="N31" s="12">
        <v>564</v>
      </c>
      <c r="O31" s="12">
        <v>262</v>
      </c>
      <c r="P31" s="12">
        <v>302</v>
      </c>
      <c r="R31" s="16">
        <f>O$23+O$33+O$43+O$53</f>
        <v>1328</v>
      </c>
      <c r="S31" s="16">
        <f xml:space="preserve"> O$33+O$43+O$53+O$63</f>
        <v>953</v>
      </c>
      <c r="T31">
        <v>10</v>
      </c>
      <c r="U31">
        <v>0</v>
      </c>
      <c r="V31">
        <f t="shared" si="5"/>
        <v>13280</v>
      </c>
      <c r="W31" s="19">
        <f t="shared" si="6"/>
        <v>13.146822686188905</v>
      </c>
      <c r="X31" s="20">
        <f t="shared" si="7"/>
        <v>3.146822686188905</v>
      </c>
    </row>
    <row r="32" spans="1:24" x14ac:dyDescent="0.25">
      <c r="A32" t="s">
        <v>92</v>
      </c>
      <c r="M32">
        <v>27</v>
      </c>
      <c r="N32" s="12">
        <v>598</v>
      </c>
      <c r="O32" s="12">
        <v>258</v>
      </c>
      <c r="P32" s="12">
        <v>340</v>
      </c>
      <c r="R32" s="16"/>
      <c r="S32" s="16"/>
      <c r="V32">
        <f>SUM(V22:V31)</f>
        <v>101013</v>
      </c>
      <c r="W32">
        <f>SUM(W22:W31)</f>
        <v>100</v>
      </c>
      <c r="X32" s="20">
        <f>SUM(X22:X31)</f>
        <v>14.440121568510985</v>
      </c>
    </row>
    <row r="33" spans="1:24" x14ac:dyDescent="0.25">
      <c r="A33" t="s">
        <v>93</v>
      </c>
      <c r="B33" t="s">
        <v>1</v>
      </c>
      <c r="E33" t="s">
        <v>2</v>
      </c>
      <c r="M33">
        <v>28</v>
      </c>
      <c r="N33" s="12">
        <v>681</v>
      </c>
      <c r="O33" s="12">
        <v>323</v>
      </c>
      <c r="P33" s="12">
        <v>358</v>
      </c>
      <c r="R33" s="16"/>
      <c r="S33" s="16"/>
      <c r="X33" s="20">
        <f>X$32/2</f>
        <v>7.2200607842554927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>
        <v>29</v>
      </c>
      <c r="N34" s="12">
        <v>508</v>
      </c>
      <c r="O34" s="12">
        <v>239</v>
      </c>
      <c r="P34" s="12">
        <v>269</v>
      </c>
      <c r="R34" s="16"/>
      <c r="S34" s="16"/>
    </row>
    <row r="35" spans="1:24" x14ac:dyDescent="0.25">
      <c r="A35" t="s">
        <v>36</v>
      </c>
      <c r="M35">
        <v>30</v>
      </c>
      <c r="N35" s="12">
        <v>558</v>
      </c>
      <c r="O35" s="12">
        <v>251</v>
      </c>
      <c r="P35" s="12">
        <v>307</v>
      </c>
      <c r="Q35" s="3" t="s">
        <v>162</v>
      </c>
      <c r="R35" s="15">
        <f>X50</f>
        <v>6.921607745619923</v>
      </c>
      <c r="S35" s="16"/>
    </row>
    <row r="36" spans="1:24" x14ac:dyDescent="0.25">
      <c r="A36" t="s">
        <v>36</v>
      </c>
      <c r="B36">
        <v>52180</v>
      </c>
      <c r="C36">
        <v>25669</v>
      </c>
      <c r="D36">
        <v>26511</v>
      </c>
      <c r="E36">
        <v>31052</v>
      </c>
      <c r="F36">
        <v>16239</v>
      </c>
      <c r="G36">
        <v>14813</v>
      </c>
      <c r="M36">
        <v>31</v>
      </c>
      <c r="N36" s="12">
        <v>479</v>
      </c>
      <c r="O36" s="12">
        <v>226</v>
      </c>
      <c r="P36" s="12">
        <v>253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55</v>
      </c>
      <c r="B37">
        <v>9044</v>
      </c>
      <c r="C37">
        <v>4680</v>
      </c>
      <c r="D37">
        <v>4364</v>
      </c>
      <c r="E37">
        <v>9044</v>
      </c>
      <c r="F37">
        <v>4680</v>
      </c>
      <c r="G37">
        <v>4364</v>
      </c>
      <c r="M37">
        <v>32</v>
      </c>
      <c r="N37" s="12">
        <v>566</v>
      </c>
      <c r="O37" s="12">
        <v>274</v>
      </c>
      <c r="P37" s="12">
        <v>292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6</v>
      </c>
      <c r="B38">
        <v>8165</v>
      </c>
      <c r="C38">
        <v>4152</v>
      </c>
      <c r="D38">
        <v>4013</v>
      </c>
      <c r="E38">
        <v>8165</v>
      </c>
      <c r="F38">
        <v>4152</v>
      </c>
      <c r="G38">
        <v>4013</v>
      </c>
      <c r="M38">
        <v>33</v>
      </c>
      <c r="N38" s="12">
        <v>342</v>
      </c>
      <c r="O38" s="12">
        <v>169</v>
      </c>
      <c r="P38" s="12">
        <v>173</v>
      </c>
      <c r="R38" s="16"/>
      <c r="S38" s="16"/>
    </row>
    <row r="39" spans="1:24" x14ac:dyDescent="0.25">
      <c r="A39" t="s">
        <v>7</v>
      </c>
      <c r="B39">
        <v>6375</v>
      </c>
      <c r="C39">
        <v>3286</v>
      </c>
      <c r="D39">
        <v>3089</v>
      </c>
      <c r="E39">
        <v>6375</v>
      </c>
      <c r="F39">
        <v>3286</v>
      </c>
      <c r="G39">
        <v>3089</v>
      </c>
      <c r="M39">
        <v>34</v>
      </c>
      <c r="N39" s="12">
        <v>472</v>
      </c>
      <c r="O39" s="12">
        <v>233</v>
      </c>
      <c r="P39" s="12">
        <v>239</v>
      </c>
      <c r="R39" s="16">
        <f>P$24+P$34+P$44+P$54</f>
        <v>1114</v>
      </c>
      <c r="S39" s="16">
        <f xml:space="preserve"> P$34+P$44+P$54+P$64</f>
        <v>788</v>
      </c>
      <c r="T39">
        <v>1</v>
      </c>
      <c r="U39">
        <v>9</v>
      </c>
      <c r="V39">
        <f>R39*T39+S39*U39</f>
        <v>8206</v>
      </c>
      <c r="W39" s="19">
        <f>(V39/V$49)*100</f>
        <v>7.758857067216324</v>
      </c>
      <c r="X39" s="20">
        <f>ABS(W39-10)</f>
        <v>2.241142932783676</v>
      </c>
    </row>
    <row r="40" spans="1:24" x14ac:dyDescent="0.25">
      <c r="A40" t="s">
        <v>8</v>
      </c>
      <c r="B40">
        <v>5280</v>
      </c>
      <c r="C40">
        <v>2520</v>
      </c>
      <c r="D40">
        <v>2760</v>
      </c>
      <c r="E40">
        <v>4366</v>
      </c>
      <c r="F40">
        <v>2322</v>
      </c>
      <c r="G40">
        <v>2044</v>
      </c>
      <c r="M40">
        <v>35</v>
      </c>
      <c r="N40" s="12">
        <v>437</v>
      </c>
      <c r="O40" s="12">
        <v>235</v>
      </c>
      <c r="P40" s="12">
        <v>202</v>
      </c>
      <c r="R40" s="16">
        <f>P$25+P$35+P$45+P$55</f>
        <v>1201</v>
      </c>
      <c r="S40" s="16">
        <f xml:space="preserve"> P$35+P$45+P$55+P$65</f>
        <v>986</v>
      </c>
      <c r="T40">
        <v>2</v>
      </c>
      <c r="U40">
        <v>8</v>
      </c>
      <c r="V40">
        <f t="shared" ref="V40:V48" si="8">R40*T40+S40*U40</f>
        <v>10290</v>
      </c>
      <c r="W40" s="19">
        <f t="shared" ref="W40:W48" si="9">(V40/V$49)*100</f>
        <v>9.7293004169700179</v>
      </c>
      <c r="X40" s="20">
        <f t="shared" ref="X40:X48" si="10">ABS(W40-10)</f>
        <v>0.27069958302998209</v>
      </c>
    </row>
    <row r="41" spans="1:24" x14ac:dyDescent="0.25">
      <c r="A41" t="s">
        <v>10</v>
      </c>
      <c r="B41">
        <v>3716</v>
      </c>
      <c r="C41">
        <v>1790</v>
      </c>
      <c r="D41">
        <v>1926</v>
      </c>
      <c r="E41">
        <v>1529</v>
      </c>
      <c r="F41">
        <v>967</v>
      </c>
      <c r="G41">
        <v>562</v>
      </c>
      <c r="M41">
        <v>36</v>
      </c>
      <c r="N41" s="12">
        <v>575</v>
      </c>
      <c r="O41" s="12">
        <v>283</v>
      </c>
      <c r="P41" s="12">
        <v>292</v>
      </c>
      <c r="R41" s="16">
        <f>P$26+P$36+P$46+P$56</f>
        <v>950</v>
      </c>
      <c r="S41" s="16">
        <f xml:space="preserve"> P$36+P$46+P$56+P$66</f>
        <v>619</v>
      </c>
      <c r="T41">
        <v>3</v>
      </c>
      <c r="U41">
        <v>7</v>
      </c>
      <c r="V41">
        <f t="shared" si="8"/>
        <v>7183</v>
      </c>
      <c r="W41" s="19">
        <f t="shared" si="9"/>
        <v>6.7916000869869428</v>
      </c>
      <c r="X41" s="20">
        <f t="shared" si="10"/>
        <v>3.2083999130130572</v>
      </c>
    </row>
    <row r="42" spans="1:24" x14ac:dyDescent="0.25">
      <c r="A42" t="s">
        <v>11</v>
      </c>
      <c r="B42">
        <v>3193</v>
      </c>
      <c r="C42">
        <v>1473</v>
      </c>
      <c r="D42">
        <v>1720</v>
      </c>
      <c r="E42">
        <v>584</v>
      </c>
      <c r="F42">
        <v>373</v>
      </c>
      <c r="G42">
        <v>211</v>
      </c>
      <c r="M42">
        <v>37</v>
      </c>
      <c r="N42" s="12">
        <v>517</v>
      </c>
      <c r="O42" s="12">
        <v>276</v>
      </c>
      <c r="P42" s="12">
        <v>241</v>
      </c>
      <c r="R42" s="16">
        <f>P$17+P$27+P$37+P$47</f>
        <v>1351</v>
      </c>
      <c r="S42" s="16">
        <f xml:space="preserve"> P$27+ P$37+P$47+P$57</f>
        <v>996</v>
      </c>
      <c r="T42">
        <v>4</v>
      </c>
      <c r="U42">
        <v>6</v>
      </c>
      <c r="V42">
        <f t="shared" si="8"/>
        <v>11380</v>
      </c>
      <c r="W42" s="19">
        <f t="shared" si="9"/>
        <v>10.759906583587833</v>
      </c>
      <c r="X42" s="20">
        <f t="shared" si="10"/>
        <v>0.75990658358783314</v>
      </c>
    </row>
    <row r="43" spans="1:24" x14ac:dyDescent="0.25">
      <c r="A43" t="s">
        <v>12</v>
      </c>
      <c r="B43">
        <v>2715</v>
      </c>
      <c r="C43">
        <v>1262</v>
      </c>
      <c r="D43">
        <v>1453</v>
      </c>
      <c r="E43">
        <v>261</v>
      </c>
      <c r="F43">
        <v>141</v>
      </c>
      <c r="G43">
        <v>120</v>
      </c>
      <c r="M43">
        <v>38</v>
      </c>
      <c r="N43" s="12">
        <v>638</v>
      </c>
      <c r="O43" s="12">
        <v>306</v>
      </c>
      <c r="P43" s="12">
        <v>332</v>
      </c>
      <c r="R43" s="16">
        <f>P$18+P$28+P$38+P$48</f>
        <v>1131</v>
      </c>
      <c r="S43" s="16">
        <f xml:space="preserve"> P$28+P$38+P$48+P$58</f>
        <v>765</v>
      </c>
      <c r="T43">
        <v>5</v>
      </c>
      <c r="U43">
        <v>5</v>
      </c>
      <c r="V43">
        <f t="shared" si="8"/>
        <v>9480</v>
      </c>
      <c r="W43" s="19">
        <f t="shared" si="9"/>
        <v>8.963437118841183</v>
      </c>
      <c r="X43" s="20">
        <f t="shared" si="10"/>
        <v>1.036562881158817</v>
      </c>
    </row>
    <row r="44" spans="1:24" x14ac:dyDescent="0.25">
      <c r="A44" t="s">
        <v>13</v>
      </c>
      <c r="B44">
        <v>2955</v>
      </c>
      <c r="C44">
        <v>1493</v>
      </c>
      <c r="D44">
        <v>1462</v>
      </c>
      <c r="E44">
        <v>172</v>
      </c>
      <c r="F44">
        <v>87</v>
      </c>
      <c r="G44">
        <v>85</v>
      </c>
      <c r="M44">
        <v>39</v>
      </c>
      <c r="N44" s="12">
        <v>500</v>
      </c>
      <c r="O44" s="12">
        <v>260</v>
      </c>
      <c r="P44" s="12">
        <v>240</v>
      </c>
      <c r="R44" s="16">
        <f>P$19+P$29+P$39+P$49</f>
        <v>1291</v>
      </c>
      <c r="S44" s="16">
        <f xml:space="preserve"> P$29+P$39+P$49+P$59</f>
        <v>869</v>
      </c>
      <c r="T44">
        <v>6</v>
      </c>
      <c r="U44">
        <v>4</v>
      </c>
      <c r="V44">
        <f t="shared" si="8"/>
        <v>11222</v>
      </c>
      <c r="W44" s="19">
        <f t="shared" si="9"/>
        <v>10.610515964940479</v>
      </c>
      <c r="X44" s="20">
        <f t="shared" si="10"/>
        <v>0.61051596494047899</v>
      </c>
    </row>
    <row r="45" spans="1:24" x14ac:dyDescent="0.25">
      <c r="A45" t="s">
        <v>14</v>
      </c>
      <c r="B45">
        <v>2076</v>
      </c>
      <c r="C45">
        <v>1029</v>
      </c>
      <c r="D45">
        <v>1047</v>
      </c>
      <c r="E45">
        <v>85</v>
      </c>
      <c r="F45">
        <v>42</v>
      </c>
      <c r="G45">
        <v>43</v>
      </c>
      <c r="M45">
        <v>40</v>
      </c>
      <c r="N45" s="12">
        <v>476</v>
      </c>
      <c r="O45" s="12">
        <v>223</v>
      </c>
      <c r="P45" s="12">
        <v>253</v>
      </c>
      <c r="R45" s="16">
        <f>P$20+P$30+P$40+P$50</f>
        <v>1162</v>
      </c>
      <c r="S45" s="16">
        <f xml:space="preserve"> P$30+P$40+P$50+P$60</f>
        <v>756</v>
      </c>
      <c r="T45">
        <v>7</v>
      </c>
      <c r="U45">
        <v>3</v>
      </c>
      <c r="V45">
        <f t="shared" si="8"/>
        <v>10402</v>
      </c>
      <c r="W45" s="19">
        <f t="shared" si="9"/>
        <v>9.8351975643656093</v>
      </c>
      <c r="X45" s="20">
        <f t="shared" si="10"/>
        <v>0.16480243563439068</v>
      </c>
    </row>
    <row r="46" spans="1:24" x14ac:dyDescent="0.25">
      <c r="A46" t="s">
        <v>15</v>
      </c>
      <c r="B46">
        <v>1991</v>
      </c>
      <c r="C46">
        <v>977</v>
      </c>
      <c r="D46">
        <v>1014</v>
      </c>
      <c r="E46">
        <v>90</v>
      </c>
      <c r="F46">
        <v>36</v>
      </c>
      <c r="G46">
        <v>54</v>
      </c>
      <c r="M46">
        <v>41</v>
      </c>
      <c r="N46" s="12">
        <v>348</v>
      </c>
      <c r="O46" s="12">
        <v>189</v>
      </c>
      <c r="P46" s="12">
        <v>159</v>
      </c>
      <c r="R46" s="16">
        <f>P$21+P$31+P$41+P$51</f>
        <v>1279</v>
      </c>
      <c r="S46" s="16">
        <f xml:space="preserve"> P$31+P$41+P$51+P$61</f>
        <v>900</v>
      </c>
      <c r="T46">
        <v>8</v>
      </c>
      <c r="U46">
        <v>2</v>
      </c>
      <c r="V46">
        <f t="shared" si="8"/>
        <v>12032</v>
      </c>
      <c r="W46" s="19">
        <f t="shared" si="9"/>
        <v>11.376379263069316</v>
      </c>
      <c r="X46" s="20">
        <f t="shared" si="10"/>
        <v>1.3763792630693157</v>
      </c>
    </row>
    <row r="47" spans="1:24" x14ac:dyDescent="0.25">
      <c r="A47" t="s">
        <v>16</v>
      </c>
      <c r="B47">
        <v>1874</v>
      </c>
      <c r="C47">
        <v>846</v>
      </c>
      <c r="D47">
        <v>1028</v>
      </c>
      <c r="E47">
        <v>80</v>
      </c>
      <c r="F47">
        <v>28</v>
      </c>
      <c r="G47">
        <v>52</v>
      </c>
      <c r="M47">
        <v>42</v>
      </c>
      <c r="N47" s="12">
        <v>362</v>
      </c>
      <c r="O47" s="12">
        <v>176</v>
      </c>
      <c r="P47" s="12">
        <v>186</v>
      </c>
      <c r="R47" s="16">
        <f>P$22+P$32+P$42+P$52</f>
        <v>1178</v>
      </c>
      <c r="S47" s="16">
        <f xml:space="preserve"> P$32+P$42+P$52+P$62</f>
        <v>826</v>
      </c>
      <c r="T47">
        <v>9</v>
      </c>
      <c r="U47">
        <v>1</v>
      </c>
      <c r="V47">
        <f t="shared" si="8"/>
        <v>11428</v>
      </c>
      <c r="W47" s="19">
        <f t="shared" si="9"/>
        <v>10.805291075328801</v>
      </c>
      <c r="X47" s="20">
        <f t="shared" si="10"/>
        <v>0.8052910753288014</v>
      </c>
    </row>
    <row r="48" spans="1:24" x14ac:dyDescent="0.25">
      <c r="A48" t="s">
        <v>17</v>
      </c>
      <c r="B48">
        <v>1285</v>
      </c>
      <c r="C48">
        <v>584</v>
      </c>
      <c r="D48">
        <v>701</v>
      </c>
      <c r="E48">
        <v>63</v>
      </c>
      <c r="F48">
        <v>23</v>
      </c>
      <c r="G48">
        <v>40</v>
      </c>
      <c r="M48">
        <v>43</v>
      </c>
      <c r="N48" s="12">
        <v>318</v>
      </c>
      <c r="O48" s="12">
        <v>169</v>
      </c>
      <c r="P48" s="12">
        <v>149</v>
      </c>
      <c r="R48" s="16">
        <f>P$23+P$33+P$43+P$53</f>
        <v>1414</v>
      </c>
      <c r="S48" s="16">
        <f xml:space="preserve"> P$33+P$43+P$53+P$63</f>
        <v>1046</v>
      </c>
      <c r="T48">
        <v>10</v>
      </c>
      <c r="U48">
        <v>0</v>
      </c>
      <c r="V48">
        <f t="shared" si="8"/>
        <v>14140</v>
      </c>
      <c r="W48" s="19">
        <f t="shared" si="9"/>
        <v>13.369514858693494</v>
      </c>
      <c r="X48" s="20">
        <f t="shared" si="10"/>
        <v>3.3695148586934938</v>
      </c>
    </row>
    <row r="49" spans="1:24" x14ac:dyDescent="0.25">
      <c r="A49" t="s">
        <v>19</v>
      </c>
      <c r="B49">
        <v>1129</v>
      </c>
      <c r="C49">
        <v>539</v>
      </c>
      <c r="D49">
        <v>590</v>
      </c>
      <c r="E49">
        <v>60</v>
      </c>
      <c r="F49">
        <v>26</v>
      </c>
      <c r="G49">
        <v>34</v>
      </c>
      <c r="M49">
        <v>44</v>
      </c>
      <c r="N49" s="12">
        <v>300</v>
      </c>
      <c r="O49" s="12">
        <v>152</v>
      </c>
      <c r="P49" s="12">
        <v>148</v>
      </c>
      <c r="R49" s="16"/>
      <c r="S49" s="16"/>
      <c r="V49">
        <f>SUM(V39:V48)</f>
        <v>105763</v>
      </c>
      <c r="W49">
        <f>SUM(W39:W48)</f>
        <v>100</v>
      </c>
      <c r="X49" s="20">
        <f>SUM(X39:X48)</f>
        <v>13.843215491239846</v>
      </c>
    </row>
    <row r="50" spans="1:24" x14ac:dyDescent="0.25">
      <c r="A50" t="s">
        <v>20</v>
      </c>
      <c r="B50">
        <v>942</v>
      </c>
      <c r="C50">
        <v>427</v>
      </c>
      <c r="D50">
        <v>515</v>
      </c>
      <c r="E50">
        <v>53</v>
      </c>
      <c r="F50">
        <v>26</v>
      </c>
      <c r="G50">
        <v>27</v>
      </c>
      <c r="M50">
        <v>45</v>
      </c>
      <c r="N50" s="12">
        <v>336</v>
      </c>
      <c r="O50" s="12">
        <v>162</v>
      </c>
      <c r="P50" s="12">
        <v>174</v>
      </c>
      <c r="R50" s="16"/>
      <c r="S50" s="16"/>
      <c r="X50" s="20">
        <f>X$49/2</f>
        <v>6.921607745619923</v>
      </c>
    </row>
    <row r="51" spans="1:24" x14ac:dyDescent="0.25">
      <c r="A51" t="s">
        <v>22</v>
      </c>
      <c r="B51">
        <v>585</v>
      </c>
      <c r="C51">
        <v>253</v>
      </c>
      <c r="D51">
        <v>332</v>
      </c>
      <c r="E51">
        <v>42</v>
      </c>
      <c r="F51">
        <v>13</v>
      </c>
      <c r="G51">
        <v>29</v>
      </c>
      <c r="M51">
        <v>46</v>
      </c>
      <c r="N51" s="12">
        <v>312</v>
      </c>
      <c r="O51" s="12">
        <v>150</v>
      </c>
      <c r="P51" s="12">
        <v>162</v>
      </c>
      <c r="R51" s="16"/>
      <c r="S51" s="16"/>
    </row>
    <row r="52" spans="1:24" x14ac:dyDescent="0.25">
      <c r="A52" t="s">
        <v>94</v>
      </c>
      <c r="B52">
        <v>688</v>
      </c>
      <c r="C52">
        <v>286</v>
      </c>
      <c r="D52">
        <v>402</v>
      </c>
      <c r="E52">
        <v>41</v>
      </c>
      <c r="F52">
        <v>15</v>
      </c>
      <c r="G52">
        <v>26</v>
      </c>
      <c r="M52">
        <v>47</v>
      </c>
      <c r="N52" s="12">
        <v>298</v>
      </c>
      <c r="O52" s="12">
        <v>146</v>
      </c>
      <c r="P52" s="12">
        <v>152</v>
      </c>
      <c r="R52" s="16"/>
      <c r="S52" s="16"/>
    </row>
    <row r="53" spans="1:24" x14ac:dyDescent="0.25">
      <c r="A53" t="s">
        <v>57</v>
      </c>
      <c r="B53">
        <v>167</v>
      </c>
      <c r="C53">
        <v>72</v>
      </c>
      <c r="D53">
        <v>95</v>
      </c>
      <c r="E53">
        <v>42</v>
      </c>
      <c r="F53">
        <v>22</v>
      </c>
      <c r="G53">
        <v>20</v>
      </c>
      <c r="M53">
        <v>48</v>
      </c>
      <c r="N53" s="12">
        <v>413</v>
      </c>
      <c r="O53" s="12">
        <v>205</v>
      </c>
      <c r="P53" s="12">
        <v>208</v>
      </c>
      <c r="R53" s="16"/>
      <c r="S53" s="16"/>
    </row>
    <row r="54" spans="1:24" x14ac:dyDescent="0.25">
      <c r="A54" t="s">
        <v>95</v>
      </c>
      <c r="M54">
        <v>49</v>
      </c>
      <c r="N54" s="12">
        <v>348</v>
      </c>
      <c r="O54" s="12">
        <v>179</v>
      </c>
      <c r="P54" s="12">
        <v>169</v>
      </c>
      <c r="R54" s="16"/>
      <c r="S54" s="16"/>
    </row>
    <row r="55" spans="1:24" x14ac:dyDescent="0.25">
      <c r="A55" t="s">
        <v>36</v>
      </c>
      <c r="B55">
        <v>46398</v>
      </c>
      <c r="C55">
        <v>23013</v>
      </c>
      <c r="D55">
        <v>23385</v>
      </c>
      <c r="E55">
        <v>27428</v>
      </c>
      <c r="F55">
        <v>14464</v>
      </c>
      <c r="G55">
        <v>12964</v>
      </c>
      <c r="M55">
        <v>50</v>
      </c>
      <c r="N55" s="12">
        <v>438</v>
      </c>
      <c r="O55" s="12">
        <v>193</v>
      </c>
      <c r="P55" s="12">
        <v>245</v>
      </c>
      <c r="R55" s="16"/>
      <c r="S55" s="16"/>
    </row>
    <row r="56" spans="1:24" x14ac:dyDescent="0.25">
      <c r="A56" t="s">
        <v>55</v>
      </c>
      <c r="B56">
        <v>8167</v>
      </c>
      <c r="C56">
        <v>4210</v>
      </c>
      <c r="D56">
        <v>3957</v>
      </c>
      <c r="E56">
        <v>8167</v>
      </c>
      <c r="F56">
        <v>4210</v>
      </c>
      <c r="G56">
        <v>3957</v>
      </c>
      <c r="M56">
        <v>51</v>
      </c>
      <c r="N56" s="12">
        <v>260</v>
      </c>
      <c r="O56" s="12">
        <v>121</v>
      </c>
      <c r="P56" s="12">
        <v>139</v>
      </c>
      <c r="R56" s="16"/>
      <c r="S56" s="16"/>
    </row>
    <row r="57" spans="1:24" x14ac:dyDescent="0.25">
      <c r="A57" t="s">
        <v>6</v>
      </c>
      <c r="B57">
        <v>7222</v>
      </c>
      <c r="C57">
        <v>3691</v>
      </c>
      <c r="D57">
        <v>3531</v>
      </c>
      <c r="E57">
        <v>7222</v>
      </c>
      <c r="F57">
        <v>3691</v>
      </c>
      <c r="G57">
        <v>3531</v>
      </c>
      <c r="M57">
        <v>52</v>
      </c>
      <c r="N57" s="12">
        <v>338</v>
      </c>
      <c r="O57" s="12">
        <v>155</v>
      </c>
      <c r="P57" s="12">
        <v>183</v>
      </c>
      <c r="R57" s="16"/>
      <c r="S57" s="16"/>
    </row>
    <row r="58" spans="1:24" x14ac:dyDescent="0.25">
      <c r="A58" t="s">
        <v>7</v>
      </c>
      <c r="B58">
        <v>5602</v>
      </c>
      <c r="C58">
        <v>2895</v>
      </c>
      <c r="D58">
        <v>2707</v>
      </c>
      <c r="E58">
        <v>5602</v>
      </c>
      <c r="F58">
        <v>2895</v>
      </c>
      <c r="G58">
        <v>2707</v>
      </c>
      <c r="M58">
        <v>53</v>
      </c>
      <c r="N58" s="12">
        <v>300</v>
      </c>
      <c r="O58" s="12">
        <v>138</v>
      </c>
      <c r="P58" s="12">
        <v>162</v>
      </c>
      <c r="R58" s="16"/>
      <c r="S58" s="16"/>
    </row>
    <row r="59" spans="1:24" x14ac:dyDescent="0.25">
      <c r="A59" t="s">
        <v>8</v>
      </c>
      <c r="B59">
        <v>4691</v>
      </c>
      <c r="C59">
        <v>2259</v>
      </c>
      <c r="D59">
        <v>2432</v>
      </c>
      <c r="E59">
        <v>3820</v>
      </c>
      <c r="F59">
        <v>2066</v>
      </c>
      <c r="G59">
        <v>1754</v>
      </c>
      <c r="M59">
        <v>54</v>
      </c>
      <c r="N59" s="12">
        <v>317</v>
      </c>
      <c r="O59" s="12">
        <v>141</v>
      </c>
      <c r="P59" s="12">
        <v>176</v>
      </c>
      <c r="R59" s="16"/>
      <c r="S59" s="16"/>
    </row>
    <row r="60" spans="1:24" x14ac:dyDescent="0.25">
      <c r="A60" t="s">
        <v>10</v>
      </c>
      <c r="B60">
        <v>3383</v>
      </c>
      <c r="C60">
        <v>1666</v>
      </c>
      <c r="D60">
        <v>1717</v>
      </c>
      <c r="E60">
        <v>1318</v>
      </c>
      <c r="F60">
        <v>870</v>
      </c>
      <c r="G60">
        <v>448</v>
      </c>
      <c r="M60">
        <v>55</v>
      </c>
      <c r="N60" s="12">
        <v>202</v>
      </c>
      <c r="O60" s="12">
        <v>96</v>
      </c>
      <c r="P60" s="12">
        <v>106</v>
      </c>
      <c r="R60" s="16"/>
      <c r="S60" s="16"/>
    </row>
    <row r="61" spans="1:24" x14ac:dyDescent="0.25">
      <c r="A61" t="s">
        <v>11</v>
      </c>
      <c r="B61">
        <v>2905</v>
      </c>
      <c r="C61">
        <v>1362</v>
      </c>
      <c r="D61">
        <v>1543</v>
      </c>
      <c r="E61">
        <v>486</v>
      </c>
      <c r="F61">
        <v>324</v>
      </c>
      <c r="G61">
        <v>162</v>
      </c>
      <c r="M61">
        <v>56</v>
      </c>
      <c r="N61" s="12">
        <v>270</v>
      </c>
      <c r="O61" s="12">
        <v>126</v>
      </c>
      <c r="P61" s="12">
        <v>144</v>
      </c>
      <c r="R61" s="16"/>
      <c r="S61" s="16"/>
    </row>
    <row r="62" spans="1:24" x14ac:dyDescent="0.25">
      <c r="A62" t="s">
        <v>12</v>
      </c>
      <c r="B62">
        <v>2417</v>
      </c>
      <c r="C62">
        <v>1153</v>
      </c>
      <c r="D62">
        <v>1264</v>
      </c>
      <c r="E62">
        <v>191</v>
      </c>
      <c r="F62">
        <v>118</v>
      </c>
      <c r="G62">
        <v>73</v>
      </c>
      <c r="M62">
        <v>57</v>
      </c>
      <c r="N62" s="12">
        <v>183</v>
      </c>
      <c r="O62" s="12">
        <v>90</v>
      </c>
      <c r="P62" s="12">
        <v>93</v>
      </c>
      <c r="R62" s="16"/>
      <c r="S62" s="16"/>
    </row>
    <row r="63" spans="1:24" x14ac:dyDescent="0.25">
      <c r="A63" t="s">
        <v>13</v>
      </c>
      <c r="B63">
        <v>2667</v>
      </c>
      <c r="C63">
        <v>1360</v>
      </c>
      <c r="D63">
        <v>1307</v>
      </c>
      <c r="E63">
        <v>140</v>
      </c>
      <c r="F63">
        <v>76</v>
      </c>
      <c r="G63">
        <v>64</v>
      </c>
      <c r="M63">
        <v>58</v>
      </c>
      <c r="N63" s="12">
        <v>267</v>
      </c>
      <c r="O63" s="12">
        <v>119</v>
      </c>
      <c r="P63" s="12">
        <v>148</v>
      </c>
      <c r="R63" s="16"/>
      <c r="S63" s="16"/>
    </row>
    <row r="64" spans="1:24" x14ac:dyDescent="0.25">
      <c r="A64" t="s">
        <v>14</v>
      </c>
      <c r="B64">
        <v>1804</v>
      </c>
      <c r="C64">
        <v>909</v>
      </c>
      <c r="D64">
        <v>895</v>
      </c>
      <c r="E64">
        <v>68</v>
      </c>
      <c r="F64">
        <v>38</v>
      </c>
      <c r="G64">
        <v>30</v>
      </c>
      <c r="M64">
        <v>59</v>
      </c>
      <c r="N64" s="12">
        <v>202</v>
      </c>
      <c r="O64" s="12">
        <v>92</v>
      </c>
      <c r="P64" s="12">
        <v>110</v>
      </c>
      <c r="R64" s="16"/>
      <c r="S64" s="16"/>
    </row>
    <row r="65" spans="1:19" x14ac:dyDescent="0.25">
      <c r="A65" t="s">
        <v>15</v>
      </c>
      <c r="B65">
        <v>1707</v>
      </c>
      <c r="C65">
        <v>842</v>
      </c>
      <c r="D65">
        <v>865</v>
      </c>
      <c r="E65">
        <v>70</v>
      </c>
      <c r="F65">
        <v>30</v>
      </c>
      <c r="G65">
        <v>40</v>
      </c>
      <c r="M65">
        <v>60</v>
      </c>
      <c r="N65" s="12">
        <v>312</v>
      </c>
      <c r="O65" s="12">
        <v>131</v>
      </c>
      <c r="P65" s="12">
        <v>181</v>
      </c>
      <c r="R65" s="16"/>
      <c r="S65" s="16"/>
    </row>
    <row r="66" spans="1:19" x14ac:dyDescent="0.25">
      <c r="A66" t="s">
        <v>16</v>
      </c>
      <c r="B66">
        <v>1653</v>
      </c>
      <c r="C66">
        <v>748</v>
      </c>
      <c r="D66">
        <v>905</v>
      </c>
      <c r="E66">
        <v>71</v>
      </c>
      <c r="F66">
        <v>27</v>
      </c>
      <c r="G66">
        <v>44</v>
      </c>
      <c r="M66">
        <v>61</v>
      </c>
      <c r="N66" s="12">
        <v>143</v>
      </c>
      <c r="O66" s="12">
        <v>75</v>
      </c>
      <c r="P66" s="12">
        <v>68</v>
      </c>
      <c r="R66" s="16"/>
      <c r="S66" s="16"/>
    </row>
    <row r="67" spans="1:19" x14ac:dyDescent="0.25">
      <c r="A67" t="s">
        <v>17</v>
      </c>
      <c r="B67">
        <v>1124</v>
      </c>
      <c r="C67">
        <v>523</v>
      </c>
      <c r="D67">
        <v>601</v>
      </c>
      <c r="E67">
        <v>57</v>
      </c>
      <c r="F67">
        <v>23</v>
      </c>
      <c r="G67">
        <v>34</v>
      </c>
      <c r="M67">
        <v>62</v>
      </c>
      <c r="N67" s="12">
        <v>216</v>
      </c>
      <c r="O67" s="12">
        <v>114</v>
      </c>
      <c r="P67" s="12">
        <v>102</v>
      </c>
      <c r="R67" s="16"/>
      <c r="S67" s="16"/>
    </row>
    <row r="68" spans="1:19" x14ac:dyDescent="0.25">
      <c r="A68" t="s">
        <v>19</v>
      </c>
      <c r="B68">
        <v>992</v>
      </c>
      <c r="C68">
        <v>486</v>
      </c>
      <c r="D68">
        <v>506</v>
      </c>
      <c r="E68">
        <v>51</v>
      </c>
      <c r="F68">
        <v>23</v>
      </c>
      <c r="G68">
        <v>28</v>
      </c>
      <c r="M68">
        <v>63</v>
      </c>
      <c r="N68" s="12">
        <v>166</v>
      </c>
      <c r="O68" s="12">
        <v>91</v>
      </c>
      <c r="P68" s="12">
        <v>75</v>
      </c>
      <c r="R68" s="16"/>
      <c r="S68" s="16"/>
    </row>
    <row r="69" spans="1:19" x14ac:dyDescent="0.25">
      <c r="A69" t="s">
        <v>20</v>
      </c>
      <c r="B69">
        <v>810</v>
      </c>
      <c r="C69">
        <v>380</v>
      </c>
      <c r="D69">
        <v>430</v>
      </c>
      <c r="E69">
        <v>50</v>
      </c>
      <c r="F69">
        <v>26</v>
      </c>
      <c r="G69">
        <v>24</v>
      </c>
      <c r="M69">
        <v>64</v>
      </c>
      <c r="N69" s="12">
        <v>155</v>
      </c>
      <c r="O69" s="12">
        <v>75</v>
      </c>
      <c r="P69" s="12">
        <v>80</v>
      </c>
      <c r="R69" s="16"/>
      <c r="S69" s="16"/>
    </row>
    <row r="70" spans="1:19" x14ac:dyDescent="0.25">
      <c r="A70" t="s">
        <v>22</v>
      </c>
      <c r="B70">
        <v>507</v>
      </c>
      <c r="C70">
        <v>220</v>
      </c>
      <c r="D70">
        <v>287</v>
      </c>
      <c r="E70">
        <v>39</v>
      </c>
      <c r="F70">
        <v>12</v>
      </c>
      <c r="G70">
        <v>27</v>
      </c>
      <c r="M70">
        <v>65</v>
      </c>
      <c r="N70" s="12">
        <v>181</v>
      </c>
      <c r="O70" s="12">
        <v>85</v>
      </c>
      <c r="P70" s="12">
        <v>96</v>
      </c>
      <c r="R70" s="16"/>
      <c r="S70" s="16"/>
    </row>
    <row r="71" spans="1:19" x14ac:dyDescent="0.25">
      <c r="A71" t="s">
        <v>94</v>
      </c>
      <c r="B71">
        <v>588</v>
      </c>
      <c r="C71">
        <v>242</v>
      </c>
      <c r="D71">
        <v>346</v>
      </c>
      <c r="E71">
        <v>37</v>
      </c>
      <c r="F71">
        <v>14</v>
      </c>
      <c r="G71">
        <v>23</v>
      </c>
      <c r="M71">
        <v>66</v>
      </c>
      <c r="N71" s="12">
        <v>122</v>
      </c>
      <c r="O71" s="12">
        <v>60</v>
      </c>
      <c r="P71" s="12">
        <v>62</v>
      </c>
      <c r="R71" s="16"/>
      <c r="S71" s="16"/>
    </row>
    <row r="72" spans="1:19" x14ac:dyDescent="0.25">
      <c r="A72" t="s">
        <v>57</v>
      </c>
      <c r="B72">
        <v>159</v>
      </c>
      <c r="C72">
        <v>67</v>
      </c>
      <c r="D72">
        <v>92</v>
      </c>
      <c r="E72">
        <v>39</v>
      </c>
      <c r="F72">
        <v>21</v>
      </c>
      <c r="G72">
        <v>18</v>
      </c>
      <c r="M72">
        <v>67</v>
      </c>
      <c r="N72" s="12">
        <v>143</v>
      </c>
      <c r="O72" s="12">
        <v>65</v>
      </c>
      <c r="P72" s="12">
        <v>78</v>
      </c>
      <c r="R72" s="16"/>
      <c r="S72" s="16"/>
    </row>
    <row r="73" spans="1:19" x14ac:dyDescent="0.25">
      <c r="A73" t="s">
        <v>96</v>
      </c>
      <c r="M73">
        <v>68</v>
      </c>
      <c r="N73" s="12">
        <v>261</v>
      </c>
      <c r="O73" s="12">
        <v>123</v>
      </c>
      <c r="P73" s="12">
        <v>138</v>
      </c>
      <c r="R73" s="16"/>
      <c r="S73" s="16"/>
    </row>
    <row r="74" spans="1:19" x14ac:dyDescent="0.25">
      <c r="A74" t="s">
        <v>36</v>
      </c>
      <c r="B74">
        <v>5782</v>
      </c>
      <c r="C74">
        <v>2656</v>
      </c>
      <c r="D74">
        <v>3126</v>
      </c>
      <c r="E74">
        <v>3624</v>
      </c>
      <c r="F74">
        <v>1775</v>
      </c>
      <c r="G74">
        <v>1849</v>
      </c>
      <c r="M74" s="18">
        <v>69</v>
      </c>
      <c r="N74" s="12">
        <v>103</v>
      </c>
      <c r="O74" s="12">
        <v>47</v>
      </c>
      <c r="P74" s="12">
        <v>56</v>
      </c>
      <c r="R74" s="16"/>
      <c r="S74" s="16"/>
    </row>
    <row r="75" spans="1:19" x14ac:dyDescent="0.25">
      <c r="A75" t="s">
        <v>55</v>
      </c>
      <c r="B75">
        <v>877</v>
      </c>
      <c r="C75">
        <v>470</v>
      </c>
      <c r="D75">
        <v>407</v>
      </c>
      <c r="E75">
        <v>877</v>
      </c>
      <c r="F75">
        <v>470</v>
      </c>
      <c r="G75">
        <v>407</v>
      </c>
      <c r="M75">
        <v>70</v>
      </c>
      <c r="N75" s="12">
        <v>245</v>
      </c>
      <c r="O75" s="12">
        <v>94</v>
      </c>
      <c r="P75" s="12">
        <v>151</v>
      </c>
      <c r="R75" s="16"/>
      <c r="S75" s="16"/>
    </row>
    <row r="76" spans="1:19" x14ac:dyDescent="0.25">
      <c r="A76" t="s">
        <v>6</v>
      </c>
      <c r="B76">
        <v>943</v>
      </c>
      <c r="C76">
        <v>461</v>
      </c>
      <c r="D76">
        <v>482</v>
      </c>
      <c r="E76">
        <v>943</v>
      </c>
      <c r="F76">
        <v>461</v>
      </c>
      <c r="G76">
        <v>482</v>
      </c>
      <c r="M76">
        <v>71</v>
      </c>
      <c r="N76" s="12">
        <v>59</v>
      </c>
      <c r="O76" s="12">
        <v>35</v>
      </c>
      <c r="P76" s="12">
        <v>24</v>
      </c>
      <c r="R76" s="16"/>
      <c r="S76" s="16"/>
    </row>
    <row r="77" spans="1:19" x14ac:dyDescent="0.25">
      <c r="A77" t="s">
        <v>7</v>
      </c>
      <c r="B77">
        <v>773</v>
      </c>
      <c r="C77">
        <v>391</v>
      </c>
      <c r="D77">
        <v>382</v>
      </c>
      <c r="E77">
        <v>773</v>
      </c>
      <c r="F77">
        <v>391</v>
      </c>
      <c r="G77">
        <v>382</v>
      </c>
      <c r="M77">
        <v>72</v>
      </c>
      <c r="N77" s="12">
        <v>92</v>
      </c>
      <c r="O77" s="12">
        <v>42</v>
      </c>
      <c r="P77" s="12">
        <v>50</v>
      </c>
      <c r="R77" s="16"/>
      <c r="S77" s="16"/>
    </row>
    <row r="78" spans="1:19" x14ac:dyDescent="0.25">
      <c r="A78" t="s">
        <v>8</v>
      </c>
      <c r="B78">
        <v>589</v>
      </c>
      <c r="C78">
        <v>261</v>
      </c>
      <c r="D78">
        <v>328</v>
      </c>
      <c r="E78">
        <v>546</v>
      </c>
      <c r="F78">
        <v>256</v>
      </c>
      <c r="G78">
        <v>290</v>
      </c>
      <c r="M78">
        <v>73</v>
      </c>
      <c r="N78" s="12">
        <v>53</v>
      </c>
      <c r="O78" s="12">
        <v>22</v>
      </c>
      <c r="P78" s="12">
        <v>31</v>
      </c>
      <c r="R78" s="16"/>
      <c r="S78" s="16"/>
    </row>
    <row r="79" spans="1:19" x14ac:dyDescent="0.25">
      <c r="A79" t="s">
        <v>10</v>
      </c>
      <c r="B79">
        <v>333</v>
      </c>
      <c r="C79">
        <v>124</v>
      </c>
      <c r="D79">
        <v>209</v>
      </c>
      <c r="E79">
        <v>211</v>
      </c>
      <c r="F79">
        <v>97</v>
      </c>
      <c r="G79">
        <v>114</v>
      </c>
      <c r="M79">
        <v>74</v>
      </c>
      <c r="N79" s="12">
        <v>58</v>
      </c>
      <c r="O79" s="12">
        <v>27</v>
      </c>
      <c r="P79" s="12">
        <v>31</v>
      </c>
      <c r="R79" s="16"/>
      <c r="S79" s="16"/>
    </row>
    <row r="80" spans="1:19" x14ac:dyDescent="0.25">
      <c r="A80" t="s">
        <v>11</v>
      </c>
      <c r="B80">
        <v>288</v>
      </c>
      <c r="C80">
        <v>111</v>
      </c>
      <c r="D80">
        <v>177</v>
      </c>
      <c r="E80">
        <v>98</v>
      </c>
      <c r="F80">
        <v>49</v>
      </c>
      <c r="G80">
        <v>49</v>
      </c>
      <c r="M80">
        <v>75</v>
      </c>
      <c r="N80" s="12">
        <v>71</v>
      </c>
      <c r="O80" s="12">
        <v>28</v>
      </c>
      <c r="P80" s="12">
        <v>43</v>
      </c>
      <c r="R80" s="16"/>
      <c r="S80" s="16"/>
    </row>
    <row r="81" spans="1:19" x14ac:dyDescent="0.25">
      <c r="A81" t="s">
        <v>12</v>
      </c>
      <c r="B81">
        <v>298</v>
      </c>
      <c r="C81">
        <v>109</v>
      </c>
      <c r="D81">
        <v>189</v>
      </c>
      <c r="E81">
        <v>70</v>
      </c>
      <c r="F81">
        <v>23</v>
      </c>
      <c r="G81">
        <v>47</v>
      </c>
      <c r="M81">
        <v>76</v>
      </c>
      <c r="N81" s="12">
        <v>81</v>
      </c>
      <c r="O81" s="12">
        <v>24</v>
      </c>
      <c r="P81" s="12">
        <v>57</v>
      </c>
      <c r="R81" s="16"/>
      <c r="S81" s="16"/>
    </row>
    <row r="82" spans="1:19" x14ac:dyDescent="0.25">
      <c r="A82" t="s">
        <v>13</v>
      </c>
      <c r="B82">
        <v>288</v>
      </c>
      <c r="C82">
        <v>133</v>
      </c>
      <c r="D82">
        <v>155</v>
      </c>
      <c r="E82">
        <v>32</v>
      </c>
      <c r="F82">
        <v>11</v>
      </c>
      <c r="G82">
        <v>21</v>
      </c>
      <c r="M82">
        <v>77</v>
      </c>
      <c r="N82" s="12">
        <v>17</v>
      </c>
      <c r="O82" s="12">
        <v>7</v>
      </c>
      <c r="P82" s="12">
        <v>10</v>
      </c>
      <c r="R82" s="16"/>
      <c r="S82" s="16"/>
    </row>
    <row r="83" spans="1:19" x14ac:dyDescent="0.25">
      <c r="A83" t="s">
        <v>14</v>
      </c>
      <c r="B83">
        <v>272</v>
      </c>
      <c r="C83">
        <v>120</v>
      </c>
      <c r="D83">
        <v>152</v>
      </c>
      <c r="E83">
        <v>17</v>
      </c>
      <c r="F83">
        <v>4</v>
      </c>
      <c r="G83">
        <v>13</v>
      </c>
      <c r="M83">
        <v>78</v>
      </c>
      <c r="N83" s="12">
        <v>91</v>
      </c>
      <c r="O83" s="12">
        <v>47</v>
      </c>
      <c r="P83" s="12">
        <v>44</v>
      </c>
      <c r="R83" s="16"/>
      <c r="S83" s="16"/>
    </row>
    <row r="84" spans="1:19" x14ac:dyDescent="0.25">
      <c r="A84" t="s">
        <v>15</v>
      </c>
      <c r="B84">
        <v>284</v>
      </c>
      <c r="C84">
        <v>135</v>
      </c>
      <c r="D84">
        <v>149</v>
      </c>
      <c r="E84">
        <v>20</v>
      </c>
      <c r="F84">
        <v>6</v>
      </c>
      <c r="G84">
        <v>14</v>
      </c>
      <c r="M84">
        <v>79</v>
      </c>
      <c r="N84" s="12">
        <v>40</v>
      </c>
      <c r="O84" s="12">
        <v>15</v>
      </c>
      <c r="P84" s="12">
        <v>25</v>
      </c>
      <c r="R84" s="16"/>
      <c r="S84" s="16"/>
    </row>
    <row r="85" spans="1:19" x14ac:dyDescent="0.25">
      <c r="A85" t="s">
        <v>16</v>
      </c>
      <c r="B85">
        <v>221</v>
      </c>
      <c r="C85">
        <v>98</v>
      </c>
      <c r="D85">
        <v>123</v>
      </c>
      <c r="E85">
        <v>9</v>
      </c>
      <c r="F85">
        <v>1</v>
      </c>
      <c r="G85">
        <v>8</v>
      </c>
      <c r="M85">
        <v>80</v>
      </c>
      <c r="N85" s="12">
        <v>79</v>
      </c>
      <c r="O85" s="12">
        <v>40</v>
      </c>
      <c r="P85" s="12">
        <v>39</v>
      </c>
      <c r="R85" s="16"/>
      <c r="S85" s="16"/>
    </row>
    <row r="86" spans="1:19" x14ac:dyDescent="0.25">
      <c r="A86" t="s">
        <v>17</v>
      </c>
      <c r="B86">
        <v>161</v>
      </c>
      <c r="C86">
        <v>61</v>
      </c>
      <c r="D86">
        <v>100</v>
      </c>
      <c r="E86">
        <v>6</v>
      </c>
      <c r="F86">
        <v>0</v>
      </c>
      <c r="G86">
        <v>6</v>
      </c>
      <c r="M86">
        <v>81</v>
      </c>
      <c r="N86" s="12">
        <v>19</v>
      </c>
      <c r="O86" s="12">
        <v>4</v>
      </c>
      <c r="P86" s="12">
        <v>15</v>
      </c>
      <c r="R86" s="16"/>
      <c r="S86" s="16"/>
    </row>
    <row r="87" spans="1:19" x14ac:dyDescent="0.25">
      <c r="A87" t="s">
        <v>19</v>
      </c>
      <c r="B87">
        <v>137</v>
      </c>
      <c r="C87">
        <v>53</v>
      </c>
      <c r="D87">
        <v>84</v>
      </c>
      <c r="E87">
        <v>9</v>
      </c>
      <c r="F87">
        <v>3</v>
      </c>
      <c r="G87">
        <v>6</v>
      </c>
      <c r="M87">
        <v>82</v>
      </c>
      <c r="N87" s="12">
        <v>30</v>
      </c>
      <c r="O87" s="12">
        <v>14</v>
      </c>
      <c r="P87" s="12">
        <v>16</v>
      </c>
      <c r="R87" s="16"/>
      <c r="S87" s="16"/>
    </row>
    <row r="88" spans="1:19" x14ac:dyDescent="0.25">
      <c r="A88" t="s">
        <v>20</v>
      </c>
      <c r="B88">
        <v>132</v>
      </c>
      <c r="C88">
        <v>47</v>
      </c>
      <c r="D88">
        <v>85</v>
      </c>
      <c r="E88">
        <v>3</v>
      </c>
      <c r="F88">
        <v>0</v>
      </c>
      <c r="G88">
        <v>3</v>
      </c>
      <c r="M88">
        <v>83</v>
      </c>
      <c r="N88" s="12">
        <v>18</v>
      </c>
      <c r="O88" s="12">
        <v>7</v>
      </c>
      <c r="P88" s="12">
        <v>11</v>
      </c>
      <c r="R88" s="16"/>
      <c r="S88" s="16"/>
    </row>
    <row r="89" spans="1:19" x14ac:dyDescent="0.25">
      <c r="A89" t="s">
        <v>22</v>
      </c>
      <c r="B89">
        <v>78</v>
      </c>
      <c r="C89">
        <v>33</v>
      </c>
      <c r="D89">
        <v>45</v>
      </c>
      <c r="E89">
        <v>3</v>
      </c>
      <c r="F89">
        <v>1</v>
      </c>
      <c r="G89">
        <v>2</v>
      </c>
      <c r="M89">
        <v>84</v>
      </c>
      <c r="N89" s="12">
        <v>30</v>
      </c>
      <c r="O89" s="12">
        <v>12</v>
      </c>
      <c r="P89" s="12">
        <v>18</v>
      </c>
      <c r="R89" s="16"/>
      <c r="S89" s="16"/>
    </row>
    <row r="90" spans="1:19" x14ac:dyDescent="0.25">
      <c r="A90" t="s">
        <v>94</v>
      </c>
      <c r="B90">
        <v>100</v>
      </c>
      <c r="C90">
        <v>44</v>
      </c>
      <c r="D90">
        <v>56</v>
      </c>
      <c r="E90">
        <v>4</v>
      </c>
      <c r="F90">
        <v>1</v>
      </c>
      <c r="G90">
        <v>3</v>
      </c>
      <c r="M90">
        <v>85</v>
      </c>
      <c r="N90" s="12">
        <v>25</v>
      </c>
      <c r="O90" s="12">
        <v>10</v>
      </c>
      <c r="P90" s="12">
        <v>15</v>
      </c>
      <c r="R90" s="16"/>
      <c r="S90" s="16"/>
    </row>
    <row r="91" spans="1:19" x14ac:dyDescent="0.25">
      <c r="A91" t="s">
        <v>57</v>
      </c>
      <c r="B91">
        <v>8</v>
      </c>
      <c r="C91">
        <v>5</v>
      </c>
      <c r="D91">
        <v>3</v>
      </c>
      <c r="E91">
        <v>3</v>
      </c>
      <c r="F91">
        <v>1</v>
      </c>
      <c r="G91">
        <v>2</v>
      </c>
      <c r="M91">
        <v>86</v>
      </c>
      <c r="N91" s="12">
        <v>16</v>
      </c>
      <c r="O91" s="12">
        <v>4</v>
      </c>
      <c r="P91" s="12">
        <v>12</v>
      </c>
      <c r="R91" s="16"/>
      <c r="S91" s="16"/>
    </row>
    <row r="92" spans="1:19" x14ac:dyDescent="0.25">
      <c r="M92">
        <v>87</v>
      </c>
      <c r="N92" s="12">
        <v>19</v>
      </c>
      <c r="O92" s="12">
        <v>8</v>
      </c>
      <c r="P92" s="12">
        <v>11</v>
      </c>
      <c r="R92" s="16"/>
      <c r="S92" s="16"/>
    </row>
    <row r="93" spans="1:19" x14ac:dyDescent="0.25">
      <c r="M93">
        <v>88</v>
      </c>
      <c r="N93" s="12">
        <v>14</v>
      </c>
      <c r="O93" s="12">
        <v>6</v>
      </c>
      <c r="P93" s="12">
        <v>8</v>
      </c>
      <c r="R93" s="16"/>
      <c r="S93" s="16"/>
    </row>
    <row r="94" spans="1:19" x14ac:dyDescent="0.25">
      <c r="M94">
        <v>89</v>
      </c>
      <c r="N94" s="12">
        <v>10</v>
      </c>
      <c r="O94" s="12">
        <v>6</v>
      </c>
      <c r="P94" s="12">
        <v>4</v>
      </c>
      <c r="R94" s="16"/>
      <c r="S94" s="16"/>
    </row>
    <row r="95" spans="1:19" x14ac:dyDescent="0.25">
      <c r="M95">
        <v>90</v>
      </c>
      <c r="N95" s="12">
        <v>10</v>
      </c>
      <c r="O95" s="12">
        <v>4</v>
      </c>
      <c r="P95" s="12">
        <v>6</v>
      </c>
      <c r="R95" s="16"/>
      <c r="S95" s="16"/>
    </row>
    <row r="96" spans="1:19" x14ac:dyDescent="0.25">
      <c r="M96">
        <v>91</v>
      </c>
      <c r="N96" s="12">
        <v>3</v>
      </c>
      <c r="O96" s="12">
        <v>2</v>
      </c>
      <c r="P96" s="12">
        <v>1</v>
      </c>
      <c r="R96" s="16"/>
      <c r="S96" s="16"/>
    </row>
    <row r="97" spans="13:19" x14ac:dyDescent="0.25">
      <c r="M97">
        <v>92</v>
      </c>
      <c r="N97" s="12">
        <v>3</v>
      </c>
      <c r="O97" s="12">
        <v>1</v>
      </c>
      <c r="P97" s="12">
        <v>2</v>
      </c>
      <c r="R97" s="16"/>
      <c r="S97" s="16"/>
    </row>
    <row r="98" spans="13:19" x14ac:dyDescent="0.25">
      <c r="M98">
        <v>93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94</v>
      </c>
      <c r="N99" s="12">
        <v>2</v>
      </c>
      <c r="O99" s="12">
        <v>1</v>
      </c>
      <c r="P99" s="12">
        <v>1</v>
      </c>
      <c r="R99" s="16"/>
      <c r="S99" s="16"/>
    </row>
    <row r="100" spans="13:19" x14ac:dyDescent="0.25">
      <c r="M100">
        <v>95</v>
      </c>
      <c r="N100" s="12">
        <v>2</v>
      </c>
      <c r="O100" s="12">
        <v>1</v>
      </c>
      <c r="P100" s="12">
        <v>1</v>
      </c>
      <c r="R100" s="16"/>
      <c r="S100" s="16"/>
    </row>
    <row r="101" spans="13:19" x14ac:dyDescent="0.25">
      <c r="M101">
        <v>96</v>
      </c>
      <c r="N101" s="12">
        <v>5</v>
      </c>
      <c r="O101" s="12">
        <v>1</v>
      </c>
      <c r="P101" s="12">
        <v>4</v>
      </c>
      <c r="R101" s="16"/>
      <c r="S101" s="16"/>
    </row>
    <row r="102" spans="13:19" x14ac:dyDescent="0.25">
      <c r="M102">
        <v>97</v>
      </c>
      <c r="N102" s="12">
        <v>1</v>
      </c>
      <c r="O102" s="12">
        <v>0</v>
      </c>
      <c r="P102" s="12">
        <v>1</v>
      </c>
      <c r="R102" s="16"/>
      <c r="S102" s="16"/>
    </row>
    <row r="103" spans="13:19" x14ac:dyDescent="0.25">
      <c r="M103" t="s">
        <v>165</v>
      </c>
      <c r="N103">
        <v>2</v>
      </c>
      <c r="O103">
        <v>0</v>
      </c>
      <c r="P103">
        <v>2</v>
      </c>
    </row>
    <row r="104" spans="13:19" x14ac:dyDescent="0.25">
      <c r="M104" t="s">
        <v>57</v>
      </c>
      <c r="N104">
        <v>159</v>
      </c>
      <c r="O104">
        <v>67</v>
      </c>
      <c r="P104">
        <v>92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>
      <selection activeCell="M1" sqref="M1:X107"/>
    </sheetView>
  </sheetViews>
  <sheetFormatPr defaultRowHeight="13.2" x14ac:dyDescent="0.25"/>
  <cols>
    <col min="1" max="1" width="13" customWidth="1"/>
    <col min="2" max="7" width="7.44140625" customWidth="1"/>
    <col min="8" max="8" width="5.109375" customWidth="1"/>
    <col min="9" max="11" width="8.44140625" customWidth="1"/>
  </cols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opLeftCell="A12" workbookViewId="0">
      <selection activeCell="I30" sqref="I30:K30"/>
    </sheetView>
  </sheetViews>
  <sheetFormatPr defaultRowHeight="13.2" x14ac:dyDescent="0.25"/>
  <sheetData>
    <row r="1" spans="1:24" x14ac:dyDescent="0.25">
      <c r="I1" s="1"/>
      <c r="J1" s="1"/>
      <c r="K1" s="1"/>
      <c r="M1" t="s">
        <v>163</v>
      </c>
      <c r="N1" s="12"/>
      <c r="O1" s="12"/>
      <c r="P1" s="12"/>
      <c r="Q1" s="14" t="s">
        <v>1</v>
      </c>
      <c r="R1" s="15">
        <f>X16</f>
        <v>7.7520200076952674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95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45010</v>
      </c>
      <c r="C4">
        <v>22235</v>
      </c>
      <c r="D4">
        <v>22775</v>
      </c>
      <c r="E4">
        <v>26079</v>
      </c>
      <c r="F4">
        <v>13772</v>
      </c>
      <c r="G4">
        <v>12307</v>
      </c>
      <c r="I4" s="1"/>
      <c r="J4" s="1"/>
      <c r="K4" s="1"/>
      <c r="M4" s="18" t="s">
        <v>36</v>
      </c>
      <c r="N4" s="12">
        <v>45010</v>
      </c>
      <c r="O4" s="12">
        <v>22235</v>
      </c>
      <c r="P4" s="12">
        <v>22775</v>
      </c>
      <c r="R4" s="16"/>
      <c r="S4" s="16"/>
    </row>
    <row r="5" spans="1:24" x14ac:dyDescent="0.25">
      <c r="A5" t="s">
        <v>5</v>
      </c>
      <c r="B5">
        <v>6564</v>
      </c>
      <c r="C5">
        <v>3329</v>
      </c>
      <c r="D5">
        <v>3235</v>
      </c>
      <c r="E5">
        <v>6564</v>
      </c>
      <c r="F5">
        <v>3329</v>
      </c>
      <c r="G5">
        <v>3235</v>
      </c>
      <c r="I5" s="1"/>
      <c r="J5" s="1"/>
      <c r="K5" s="1"/>
      <c r="M5" t="s">
        <v>164</v>
      </c>
      <c r="N5" s="12">
        <v>1251</v>
      </c>
      <c r="O5" s="12">
        <v>634</v>
      </c>
      <c r="P5" s="12">
        <v>617</v>
      </c>
      <c r="R5" s="16">
        <f>N$24+N$34+N$44+N$54</f>
        <v>2142</v>
      </c>
      <c r="S5" s="16">
        <f xml:space="preserve"> N$34+N$44+N$54+N$64</f>
        <v>1417</v>
      </c>
      <c r="T5">
        <v>1</v>
      </c>
      <c r="U5">
        <v>9</v>
      </c>
      <c r="V5">
        <f>R5*T5+S5*U5</f>
        <v>14895</v>
      </c>
      <c r="W5" s="19">
        <f>(V5/V$15)*100</f>
        <v>7.1638130050019235</v>
      </c>
      <c r="X5" s="20">
        <f>ABS(W5-10)</f>
        <v>2.8361869949980765</v>
      </c>
    </row>
    <row r="6" spans="1:24" x14ac:dyDescent="0.25">
      <c r="A6" t="s">
        <v>6</v>
      </c>
      <c r="B6">
        <v>6982</v>
      </c>
      <c r="C6">
        <v>3574</v>
      </c>
      <c r="D6">
        <v>3408</v>
      </c>
      <c r="E6">
        <v>6982</v>
      </c>
      <c r="F6">
        <v>3574</v>
      </c>
      <c r="G6">
        <v>3408</v>
      </c>
      <c r="I6" s="1"/>
      <c r="J6" s="1"/>
      <c r="K6" s="1"/>
      <c r="M6">
        <v>1</v>
      </c>
      <c r="N6" s="12">
        <v>1181</v>
      </c>
      <c r="O6" s="12">
        <v>599</v>
      </c>
      <c r="P6" s="12">
        <v>582</v>
      </c>
      <c r="R6" s="16">
        <f>N$25+N$35+N$45+N$55</f>
        <v>1913</v>
      </c>
      <c r="S6" s="16">
        <f xml:space="preserve"> N$35+N$45+N$55+N$65</f>
        <v>1362</v>
      </c>
      <c r="T6">
        <v>2</v>
      </c>
      <c r="U6">
        <v>8</v>
      </c>
      <c r="V6">
        <f t="shared" ref="V6:V14" si="0">R6*T6+S6*U6</f>
        <v>14722</v>
      </c>
      <c r="W6" s="19">
        <f t="shared" ref="W6:W14" si="1">(V6/V$15)*100</f>
        <v>7.0806079261254329</v>
      </c>
      <c r="X6" s="20">
        <f t="shared" ref="X6:X14" si="2">ABS(W6-10)</f>
        <v>2.9193920738745671</v>
      </c>
    </row>
    <row r="7" spans="1:24" x14ac:dyDescent="0.25">
      <c r="A7" t="s">
        <v>7</v>
      </c>
      <c r="B7">
        <v>6400</v>
      </c>
      <c r="C7">
        <v>3296</v>
      </c>
      <c r="D7">
        <v>3104</v>
      </c>
      <c r="E7">
        <v>6379</v>
      </c>
      <c r="F7">
        <v>3287</v>
      </c>
      <c r="G7">
        <v>3092</v>
      </c>
      <c r="H7" s="2"/>
      <c r="I7" s="1"/>
      <c r="J7" s="1"/>
      <c r="K7" s="1"/>
      <c r="M7">
        <v>2</v>
      </c>
      <c r="N7" s="12">
        <v>1285</v>
      </c>
      <c r="O7" s="12">
        <v>669</v>
      </c>
      <c r="P7" s="12">
        <v>616</v>
      </c>
      <c r="R7" s="16">
        <f>N$26+N$36+N$46+N$56</f>
        <v>2131</v>
      </c>
      <c r="S7" s="16">
        <f xml:space="preserve"> N$36+N$46+N$56+N$66</f>
        <v>1464</v>
      </c>
      <c r="T7">
        <v>3</v>
      </c>
      <c r="U7">
        <v>7</v>
      </c>
      <c r="V7">
        <f t="shared" si="0"/>
        <v>16641</v>
      </c>
      <c r="W7" s="19">
        <f t="shared" si="1"/>
        <v>8.0035590611773753</v>
      </c>
      <c r="X7" s="20">
        <f t="shared" si="2"/>
        <v>1.9964409388226247</v>
      </c>
    </row>
    <row r="8" spans="1:24" x14ac:dyDescent="0.25">
      <c r="A8" s="3" t="s">
        <v>8</v>
      </c>
      <c r="B8">
        <v>4459</v>
      </c>
      <c r="C8">
        <v>2153</v>
      </c>
      <c r="D8">
        <v>2306</v>
      </c>
      <c r="E8">
        <v>3695</v>
      </c>
      <c r="F8">
        <v>2003</v>
      </c>
      <c r="G8">
        <v>1692</v>
      </c>
      <c r="H8" s="5" t="s">
        <v>9</v>
      </c>
      <c r="I8" s="6">
        <f t="shared" ref="I8:K15" si="3">E8/B8*100</f>
        <v>82.866113478358372</v>
      </c>
      <c r="J8" s="6">
        <f t="shared" si="3"/>
        <v>93.032977241058987</v>
      </c>
      <c r="K8" s="6">
        <f t="shared" si="3"/>
        <v>73.373807458803114</v>
      </c>
      <c r="M8">
        <v>3</v>
      </c>
      <c r="N8" s="12">
        <v>1396</v>
      </c>
      <c r="O8" s="12">
        <v>697</v>
      </c>
      <c r="P8" s="12">
        <v>699</v>
      </c>
      <c r="R8" s="16">
        <f>N$17+N$27+N$37+N$47</f>
        <v>2818</v>
      </c>
      <c r="S8" s="16">
        <f xml:space="preserve"> N$27+ N$37+N$47+N$57</f>
        <v>1807</v>
      </c>
      <c r="T8">
        <v>4</v>
      </c>
      <c r="U8">
        <v>6</v>
      </c>
      <c r="V8">
        <f t="shared" si="0"/>
        <v>22114</v>
      </c>
      <c r="W8" s="19">
        <f t="shared" si="1"/>
        <v>10.635821469796076</v>
      </c>
      <c r="X8" s="20">
        <f t="shared" si="2"/>
        <v>0.63582146979607579</v>
      </c>
    </row>
    <row r="9" spans="1:24" x14ac:dyDescent="0.25">
      <c r="A9" s="3" t="s">
        <v>10</v>
      </c>
      <c r="B9">
        <v>3854</v>
      </c>
      <c r="C9">
        <v>1766</v>
      </c>
      <c r="D9">
        <v>2088</v>
      </c>
      <c r="E9">
        <v>1505</v>
      </c>
      <c r="F9">
        <v>935</v>
      </c>
      <c r="G9">
        <v>570</v>
      </c>
      <c r="H9" s="5"/>
      <c r="I9" s="6">
        <f t="shared" si="3"/>
        <v>39.050337311883759</v>
      </c>
      <c r="J9" s="6">
        <f t="shared" si="3"/>
        <v>52.9445073612684</v>
      </c>
      <c r="K9" s="6">
        <f t="shared" si="3"/>
        <v>27.298850574712645</v>
      </c>
      <c r="M9">
        <v>4</v>
      </c>
      <c r="N9" s="12">
        <v>1451</v>
      </c>
      <c r="O9" s="12">
        <v>730</v>
      </c>
      <c r="P9" s="12">
        <v>721</v>
      </c>
      <c r="R9" s="16">
        <f>N$18+N$28+N$38+N$48</f>
        <v>3119</v>
      </c>
      <c r="S9" s="16">
        <f xml:space="preserve"> N$28+N$38+N$48+N$58</f>
        <v>2160</v>
      </c>
      <c r="T9">
        <v>5</v>
      </c>
      <c r="U9">
        <v>5</v>
      </c>
      <c r="V9">
        <f t="shared" si="0"/>
        <v>26395</v>
      </c>
      <c r="W9" s="19">
        <f t="shared" si="1"/>
        <v>12.694786456329357</v>
      </c>
      <c r="X9" s="20">
        <f t="shared" si="2"/>
        <v>2.6947864563293571</v>
      </c>
    </row>
    <row r="10" spans="1:24" x14ac:dyDescent="0.25">
      <c r="A10" s="3" t="s">
        <v>11</v>
      </c>
      <c r="B10">
        <v>2883</v>
      </c>
      <c r="C10">
        <v>1422</v>
      </c>
      <c r="D10">
        <v>1461</v>
      </c>
      <c r="E10">
        <v>453</v>
      </c>
      <c r="F10">
        <v>325</v>
      </c>
      <c r="G10">
        <v>128</v>
      </c>
      <c r="H10" s="5"/>
      <c r="I10" s="6">
        <f t="shared" si="3"/>
        <v>15.71279916753382</v>
      </c>
      <c r="J10" s="6">
        <f t="shared" si="3"/>
        <v>22.855133614627285</v>
      </c>
      <c r="K10" s="6">
        <f t="shared" si="3"/>
        <v>8.7611225188227237</v>
      </c>
      <c r="M10">
        <v>5</v>
      </c>
      <c r="N10" s="12">
        <v>1569</v>
      </c>
      <c r="O10" s="12">
        <v>801</v>
      </c>
      <c r="P10" s="12">
        <v>768</v>
      </c>
      <c r="R10" s="16">
        <f>N$19+N$29+N$39+N$49</f>
        <v>2901</v>
      </c>
      <c r="S10" s="16">
        <f xml:space="preserve"> N$29+N$39+N$49+N$59</f>
        <v>1908</v>
      </c>
      <c r="T10">
        <v>6</v>
      </c>
      <c r="U10">
        <v>4</v>
      </c>
      <c r="V10">
        <f t="shared" si="0"/>
        <v>25038</v>
      </c>
      <c r="W10" s="19">
        <f t="shared" si="1"/>
        <v>12.042131589072721</v>
      </c>
      <c r="X10" s="20">
        <f t="shared" si="2"/>
        <v>2.0421315890727207</v>
      </c>
    </row>
    <row r="11" spans="1:24" x14ac:dyDescent="0.25">
      <c r="A11" s="3" t="s">
        <v>12</v>
      </c>
      <c r="B11">
        <v>2632</v>
      </c>
      <c r="C11">
        <v>1258</v>
      </c>
      <c r="D11">
        <v>1374</v>
      </c>
      <c r="E11">
        <v>189</v>
      </c>
      <c r="F11">
        <v>131</v>
      </c>
      <c r="G11">
        <v>58</v>
      </c>
      <c r="H11" s="5"/>
      <c r="I11" s="6">
        <f t="shared" si="3"/>
        <v>7.1808510638297882</v>
      </c>
      <c r="J11" s="6">
        <f t="shared" si="3"/>
        <v>10.413354531001589</v>
      </c>
      <c r="K11" s="6">
        <f t="shared" si="3"/>
        <v>4.2212518195050945</v>
      </c>
      <c r="M11">
        <v>6</v>
      </c>
      <c r="N11" s="12">
        <v>1442</v>
      </c>
      <c r="O11" s="12">
        <v>736</v>
      </c>
      <c r="P11" s="12">
        <v>706</v>
      </c>
      <c r="R11" s="16">
        <f>N$20+N$30+N$40+N$50</f>
        <v>2519</v>
      </c>
      <c r="S11" s="16">
        <f xml:space="preserve"> N$30+N$40+N$50+N$60</f>
        <v>1704</v>
      </c>
      <c r="T11">
        <v>7</v>
      </c>
      <c r="U11">
        <v>3</v>
      </c>
      <c r="V11">
        <f t="shared" si="0"/>
        <v>22745</v>
      </c>
      <c r="W11" s="19">
        <f t="shared" si="1"/>
        <v>10.939303578299347</v>
      </c>
      <c r="X11" s="20">
        <f t="shared" si="2"/>
        <v>0.93930357829934685</v>
      </c>
    </row>
    <row r="12" spans="1:24" x14ac:dyDescent="0.25">
      <c r="A12" s="3" t="s">
        <v>13</v>
      </c>
      <c r="B12">
        <v>2218</v>
      </c>
      <c r="C12">
        <v>1088</v>
      </c>
      <c r="D12">
        <v>1130</v>
      </c>
      <c r="E12">
        <v>90</v>
      </c>
      <c r="F12">
        <v>65</v>
      </c>
      <c r="G12">
        <v>25</v>
      </c>
      <c r="H12" s="5"/>
      <c r="I12" s="6">
        <f t="shared" si="3"/>
        <v>4.05770964833183</v>
      </c>
      <c r="J12" s="6">
        <f t="shared" si="3"/>
        <v>5.9742647058823533</v>
      </c>
      <c r="K12" s="6">
        <f t="shared" si="3"/>
        <v>2.2123893805309733</v>
      </c>
      <c r="M12">
        <v>7</v>
      </c>
      <c r="N12" s="12">
        <v>1316</v>
      </c>
      <c r="O12" s="12">
        <v>672</v>
      </c>
      <c r="P12" s="12">
        <v>644</v>
      </c>
      <c r="R12" s="16">
        <f>N$21+N$31+N$41+N$51</f>
        <v>2308</v>
      </c>
      <c r="S12" s="16">
        <f xml:space="preserve"> N$31+N$41+N$51+N$61</f>
        <v>1701</v>
      </c>
      <c r="T12">
        <v>8</v>
      </c>
      <c r="U12">
        <v>2</v>
      </c>
      <c r="V12">
        <f t="shared" si="0"/>
        <v>21866</v>
      </c>
      <c r="W12" s="19">
        <f t="shared" si="1"/>
        <v>10.516544824932666</v>
      </c>
      <c r="X12" s="20">
        <f t="shared" si="2"/>
        <v>0.51654482493266585</v>
      </c>
    </row>
    <row r="13" spans="1:24" x14ac:dyDescent="0.25">
      <c r="A13" s="3" t="s">
        <v>14</v>
      </c>
      <c r="B13">
        <v>2013</v>
      </c>
      <c r="C13">
        <v>1049</v>
      </c>
      <c r="D13">
        <v>964</v>
      </c>
      <c r="E13">
        <v>82</v>
      </c>
      <c r="F13">
        <v>46</v>
      </c>
      <c r="G13">
        <v>36</v>
      </c>
      <c r="H13" s="5"/>
      <c r="I13" s="6">
        <f t="shared" si="3"/>
        <v>4.0735221063089915</v>
      </c>
      <c r="J13" s="6">
        <f t="shared" si="3"/>
        <v>4.3851286939942797</v>
      </c>
      <c r="K13" s="6">
        <f t="shared" si="3"/>
        <v>3.7344398340248963</v>
      </c>
      <c r="M13">
        <v>8</v>
      </c>
      <c r="N13" s="12">
        <v>1448</v>
      </c>
      <c r="O13" s="12">
        <v>740</v>
      </c>
      <c r="P13" s="12">
        <v>708</v>
      </c>
      <c r="R13" s="16">
        <f>N$22+N$32+N$42+N$52</f>
        <v>2202</v>
      </c>
      <c r="S13" s="16">
        <f xml:space="preserve"> N$32+N$42+N$52+N$62</f>
        <v>1656</v>
      </c>
      <c r="T13">
        <v>9</v>
      </c>
      <c r="U13">
        <v>1</v>
      </c>
      <c r="V13">
        <f t="shared" si="0"/>
        <v>21474</v>
      </c>
      <c r="W13" s="19">
        <f t="shared" si="1"/>
        <v>10.328010773374373</v>
      </c>
      <c r="X13" s="20">
        <f t="shared" si="2"/>
        <v>0.32801077337437334</v>
      </c>
    </row>
    <row r="14" spans="1:24" x14ac:dyDescent="0.25">
      <c r="A14" s="3" t="s">
        <v>15</v>
      </c>
      <c r="B14">
        <v>1814</v>
      </c>
      <c r="C14">
        <v>889</v>
      </c>
      <c r="D14">
        <v>925</v>
      </c>
      <c r="E14">
        <v>43</v>
      </c>
      <c r="F14">
        <v>24</v>
      </c>
      <c r="G14">
        <v>19</v>
      </c>
      <c r="H14" s="5"/>
      <c r="I14" s="6">
        <f t="shared" si="3"/>
        <v>2.3704520396912896</v>
      </c>
      <c r="J14" s="6">
        <f t="shared" si="3"/>
        <v>2.6996625421822271</v>
      </c>
      <c r="K14" s="6">
        <f t="shared" si="3"/>
        <v>2.0540540540540539</v>
      </c>
      <c r="M14">
        <v>9</v>
      </c>
      <c r="N14" s="12">
        <v>1207</v>
      </c>
      <c r="O14" s="12">
        <v>625</v>
      </c>
      <c r="P14" s="12">
        <v>582</v>
      </c>
      <c r="R14" s="16">
        <f>N$23+N$33+N$43+N$53</f>
        <v>2203</v>
      </c>
      <c r="S14" s="16">
        <f xml:space="preserve"> N$33+N$43+N$53+N$63</f>
        <v>1478</v>
      </c>
      <c r="T14">
        <v>10</v>
      </c>
      <c r="U14">
        <v>0</v>
      </c>
      <c r="V14">
        <f t="shared" si="0"/>
        <v>22030</v>
      </c>
      <c r="W14" s="19">
        <f t="shared" si="1"/>
        <v>10.595421315890727</v>
      </c>
      <c r="X14" s="20">
        <f t="shared" si="2"/>
        <v>0.59542131589072689</v>
      </c>
    </row>
    <row r="15" spans="1:24" x14ac:dyDescent="0.25">
      <c r="A15" s="3" t="s">
        <v>16</v>
      </c>
      <c r="B15">
        <v>1420</v>
      </c>
      <c r="C15">
        <v>704</v>
      </c>
      <c r="D15">
        <v>716</v>
      </c>
      <c r="E15">
        <v>33</v>
      </c>
      <c r="F15">
        <v>21</v>
      </c>
      <c r="G15">
        <v>12</v>
      </c>
      <c r="H15" s="5"/>
      <c r="I15" s="6">
        <f t="shared" si="3"/>
        <v>2.323943661971831</v>
      </c>
      <c r="J15" s="6">
        <f t="shared" si="3"/>
        <v>2.9829545454545454</v>
      </c>
      <c r="K15" s="6">
        <f t="shared" si="3"/>
        <v>1.6759776536312849</v>
      </c>
      <c r="M15">
        <v>10</v>
      </c>
      <c r="N15" s="12">
        <v>1197</v>
      </c>
      <c r="O15" s="12">
        <v>622</v>
      </c>
      <c r="P15" s="12">
        <v>575</v>
      </c>
      <c r="R15" s="16"/>
      <c r="S15" s="16"/>
      <c r="V15">
        <f>SUM(V5:V14)</f>
        <v>207920</v>
      </c>
      <c r="W15">
        <f>SUM(W5:W14)</f>
        <v>100</v>
      </c>
      <c r="X15" s="20">
        <f>SUM(X5:X14)</f>
        <v>15.504040015390535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776.55892407968918</v>
      </c>
      <c r="J16" s="6">
        <f>SUM(J8:J14)*5</f>
        <v>961.5251434500758</v>
      </c>
      <c r="K16" s="6">
        <f>SUM(K8:K14)*5</f>
        <v>608.27957820226754</v>
      </c>
      <c r="M16">
        <v>11</v>
      </c>
      <c r="N16" s="12">
        <v>1340</v>
      </c>
      <c r="O16" s="12">
        <v>712</v>
      </c>
      <c r="P16" s="12">
        <v>628</v>
      </c>
      <c r="R16" s="16"/>
      <c r="S16" s="16"/>
      <c r="X16" s="20">
        <f>X$15/2</f>
        <v>7.7520200076952674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1271</v>
      </c>
      <c r="O17" s="12">
        <v>643</v>
      </c>
      <c r="P17" s="12">
        <v>628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2276.5589240796889</v>
      </c>
      <c r="J18" s="6">
        <f>J16+1500</f>
        <v>2461.525143450076</v>
      </c>
      <c r="K18" s="6">
        <f>K16+1500</f>
        <v>2108.2795782022677</v>
      </c>
      <c r="M18">
        <v>13</v>
      </c>
      <c r="N18" s="12">
        <v>1302</v>
      </c>
      <c r="O18" s="12">
        <v>672</v>
      </c>
      <c r="P18" s="12">
        <v>630</v>
      </c>
      <c r="Q18" s="3" t="s">
        <v>161</v>
      </c>
      <c r="R18" s="15">
        <f>X33</f>
        <v>8.0928946749274573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1290</v>
      </c>
      <c r="O19" s="12">
        <v>647</v>
      </c>
      <c r="P19" s="12">
        <v>643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2.3704520396912896</v>
      </c>
      <c r="J20" s="6">
        <f t="shared" si="4"/>
        <v>2.6996625421822271</v>
      </c>
      <c r="K20" s="6">
        <f t="shared" si="4"/>
        <v>2.0540540540540539</v>
      </c>
      <c r="M20">
        <v>15</v>
      </c>
      <c r="N20" s="12">
        <v>1040</v>
      </c>
      <c r="O20" s="12">
        <v>497</v>
      </c>
      <c r="P20" s="12">
        <v>543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2.323943661971831</v>
      </c>
      <c r="J21" s="6">
        <f t="shared" si="4"/>
        <v>2.9829545454545454</v>
      </c>
      <c r="K21" s="6">
        <f t="shared" si="4"/>
        <v>1.6759776536312849</v>
      </c>
      <c r="M21">
        <v>16</v>
      </c>
      <c r="N21" s="12">
        <v>818</v>
      </c>
      <c r="O21" s="12">
        <v>395</v>
      </c>
      <c r="P21" s="12">
        <v>423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2.3471978508315603</v>
      </c>
      <c r="J22" s="8">
        <f>(J20+J21)/2</f>
        <v>2.8413085438183865</v>
      </c>
      <c r="K22" s="8">
        <f>(K20+K21)/2</f>
        <v>1.8650158538426695</v>
      </c>
      <c r="M22">
        <v>17</v>
      </c>
      <c r="N22" s="12">
        <v>781</v>
      </c>
      <c r="O22" s="12">
        <v>404</v>
      </c>
      <c r="P22" s="12">
        <v>377</v>
      </c>
      <c r="R22" s="16">
        <f>O$24+O$34+O$44+O$54</f>
        <v>1002</v>
      </c>
      <c r="S22" s="16">
        <f xml:space="preserve"> O$34+O$44+O$54+O$64</f>
        <v>690</v>
      </c>
      <c r="T22">
        <v>1</v>
      </c>
      <c r="U22">
        <v>9</v>
      </c>
      <c r="V22">
        <f>R22*T22+S22*U22</f>
        <v>7212</v>
      </c>
      <c r="W22" s="19">
        <f>(V22/V$32)*100</f>
        <v>7.0700337228452677</v>
      </c>
      <c r="X22" s="20">
        <f>ABS(W22-10)</f>
        <v>2.9299662771547323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905</v>
      </c>
      <c r="O23" s="12">
        <v>448</v>
      </c>
      <c r="P23" s="12">
        <v>457</v>
      </c>
      <c r="R23" s="16">
        <f>O$25+O$35+O$45+O$55</f>
        <v>905</v>
      </c>
      <c r="S23" s="16">
        <f xml:space="preserve"> O$35+O$45+O$55+O$65</f>
        <v>661</v>
      </c>
      <c r="T23">
        <v>2</v>
      </c>
      <c r="U23">
        <v>8</v>
      </c>
      <c r="V23">
        <f t="shared" ref="V23:V31" si="5">R23*T23+S23*U23</f>
        <v>7098</v>
      </c>
      <c r="W23" s="19">
        <f t="shared" ref="W23:W31" si="6">(V23/V$32)*100</f>
        <v>6.9582777821347346</v>
      </c>
      <c r="X23" s="20">
        <f t="shared" ref="X23:X31" si="7">ABS(W23-10)</f>
        <v>3.0417222178652654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117.35989254157802</v>
      </c>
      <c r="J24" s="8">
        <f>J22*50</f>
        <v>142.06542719091934</v>
      </c>
      <c r="K24" s="8">
        <f>K22*50</f>
        <v>93.250792692133473</v>
      </c>
      <c r="M24">
        <v>19</v>
      </c>
      <c r="N24" s="12">
        <v>915</v>
      </c>
      <c r="O24" s="12">
        <v>409</v>
      </c>
      <c r="P24" s="12">
        <v>506</v>
      </c>
      <c r="R24" s="16">
        <f>O$26+O$36+O$46+O$56</f>
        <v>1006</v>
      </c>
      <c r="S24" s="16">
        <f xml:space="preserve"> O$36+O$46+O$56+O$66</f>
        <v>717</v>
      </c>
      <c r="T24">
        <v>3</v>
      </c>
      <c r="U24">
        <v>7</v>
      </c>
      <c r="V24">
        <f t="shared" si="5"/>
        <v>8037</v>
      </c>
      <c r="W24" s="19">
        <f t="shared" si="6"/>
        <v>7.8787938200925414</v>
      </c>
      <c r="X24" s="20">
        <f t="shared" si="7"/>
        <v>2.1212061799074586</v>
      </c>
    </row>
    <row r="25" spans="1:24" x14ac:dyDescent="0.25">
      <c r="I25" s="1"/>
      <c r="J25" s="1"/>
      <c r="K25" s="1"/>
      <c r="M25">
        <v>20</v>
      </c>
      <c r="N25" s="12">
        <v>789</v>
      </c>
      <c r="O25" s="12">
        <v>359</v>
      </c>
      <c r="P25" s="12">
        <v>430</v>
      </c>
      <c r="R25" s="16">
        <f>O$17+O$27+O$37+O$47</f>
        <v>1420</v>
      </c>
      <c r="S25" s="16">
        <f xml:space="preserve"> O$27+ O$37+O$47+O$57</f>
        <v>907</v>
      </c>
      <c r="T25">
        <v>4</v>
      </c>
      <c r="U25">
        <v>6</v>
      </c>
      <c r="V25">
        <f t="shared" si="5"/>
        <v>11122</v>
      </c>
      <c r="W25" s="19">
        <f t="shared" si="6"/>
        <v>10.903066426162654</v>
      </c>
      <c r="X25" s="20">
        <f t="shared" si="7"/>
        <v>0.90306642616265442</v>
      </c>
    </row>
    <row r="26" spans="1:24" x14ac:dyDescent="0.25">
      <c r="H26" s="7" t="s">
        <v>30</v>
      </c>
      <c r="I26" s="1">
        <f>I18-I24</f>
        <v>2159.1990315381108</v>
      </c>
      <c r="J26" s="1">
        <f>J18-J24</f>
        <v>2319.4597162591567</v>
      </c>
      <c r="K26" s="1">
        <f>K18-K24</f>
        <v>2015.0287855101342</v>
      </c>
      <c r="M26">
        <v>21</v>
      </c>
      <c r="N26" s="12">
        <v>908</v>
      </c>
      <c r="O26" s="12">
        <v>397</v>
      </c>
      <c r="P26" s="12">
        <v>511</v>
      </c>
      <c r="R26" s="16">
        <f>O$18+O$28+O$38+O$48</f>
        <v>1524</v>
      </c>
      <c r="S26" s="16">
        <f xml:space="preserve"> O$28+O$38+O$48+O$58</f>
        <v>1014</v>
      </c>
      <c r="T26">
        <v>5</v>
      </c>
      <c r="U26">
        <v>5</v>
      </c>
      <c r="V26">
        <f t="shared" si="5"/>
        <v>12690</v>
      </c>
      <c r="W26" s="19">
        <f t="shared" si="6"/>
        <v>12.440200768567172</v>
      </c>
      <c r="X26" s="20">
        <f t="shared" si="7"/>
        <v>2.4402007685671716</v>
      </c>
    </row>
    <row r="27" spans="1:24" x14ac:dyDescent="0.25">
      <c r="I27" s="1"/>
      <c r="J27" s="1"/>
      <c r="K27" s="1"/>
      <c r="M27">
        <v>22</v>
      </c>
      <c r="N27" s="12">
        <v>600</v>
      </c>
      <c r="O27" s="12">
        <v>286</v>
      </c>
      <c r="P27" s="12">
        <v>314</v>
      </c>
      <c r="R27" s="16">
        <f>O$19+O$29+O$39+O$49</f>
        <v>1438</v>
      </c>
      <c r="S27" s="16">
        <f xml:space="preserve"> O$29+O$39+O$49+O$59</f>
        <v>945</v>
      </c>
      <c r="T27">
        <v>6</v>
      </c>
      <c r="U27">
        <v>4</v>
      </c>
      <c r="V27">
        <f t="shared" si="5"/>
        <v>12408</v>
      </c>
      <c r="W27" s="19">
        <f t="shared" si="6"/>
        <v>12.163751862599012</v>
      </c>
      <c r="X27" s="20">
        <f t="shared" si="7"/>
        <v>2.1637518625990122</v>
      </c>
    </row>
    <row r="28" spans="1:24" x14ac:dyDescent="0.25">
      <c r="H28" s="7" t="s">
        <v>31</v>
      </c>
      <c r="I28" s="1">
        <f>100-I22</f>
        <v>97.652802149168437</v>
      </c>
      <c r="J28" s="1">
        <f>100-J22</f>
        <v>97.158691456181614</v>
      </c>
      <c r="K28" s="1">
        <f>100-K22</f>
        <v>98.134984146157336</v>
      </c>
      <c r="M28">
        <v>23</v>
      </c>
      <c r="N28" s="12">
        <v>778</v>
      </c>
      <c r="O28" s="12">
        <v>338</v>
      </c>
      <c r="P28" s="12">
        <v>440</v>
      </c>
      <c r="R28" s="16">
        <f>O$20+O$30+O$40+O$50</f>
        <v>1202</v>
      </c>
      <c r="S28" s="16">
        <f xml:space="preserve"> O$30+O$40+O$50+O$60</f>
        <v>815</v>
      </c>
      <c r="T28">
        <v>7</v>
      </c>
      <c r="U28">
        <v>3</v>
      </c>
      <c r="V28">
        <f t="shared" si="5"/>
        <v>10859</v>
      </c>
      <c r="W28" s="19">
        <f t="shared" si="6"/>
        <v>10.645243510312916</v>
      </c>
      <c r="X28" s="20">
        <f t="shared" si="7"/>
        <v>0.64524351031291616</v>
      </c>
    </row>
    <row r="29" spans="1:24" x14ac:dyDescent="0.25">
      <c r="I29" s="1"/>
      <c r="J29" s="1"/>
      <c r="K29" s="1"/>
      <c r="M29">
        <v>24</v>
      </c>
      <c r="N29" s="12">
        <v>779</v>
      </c>
      <c r="O29" s="12">
        <v>386</v>
      </c>
      <c r="P29" s="12">
        <v>393</v>
      </c>
      <c r="R29" s="16">
        <f>O$21+O$31+O$41+O$51</f>
        <v>1127</v>
      </c>
      <c r="S29" s="16">
        <f xml:space="preserve"> O$31+O$41+O$51+O$61</f>
        <v>830</v>
      </c>
      <c r="T29">
        <v>8</v>
      </c>
      <c r="U29">
        <v>2</v>
      </c>
      <c r="V29">
        <f t="shared" si="5"/>
        <v>10676</v>
      </c>
      <c r="W29" s="19">
        <f t="shared" si="6"/>
        <v>10.465845816014429</v>
      </c>
      <c r="X29" s="20">
        <f t="shared" si="7"/>
        <v>0.4658458160144292</v>
      </c>
    </row>
    <row r="30" spans="1:24" x14ac:dyDescent="0.25">
      <c r="C30" t="s">
        <v>32</v>
      </c>
      <c r="H30" s="9" t="s">
        <v>33</v>
      </c>
      <c r="I30" s="10">
        <f>I26/I28</f>
        <v>22.110978732999907</v>
      </c>
      <c r="J30" s="10">
        <f>J26/J28</f>
        <v>23.872899907315329</v>
      </c>
      <c r="K30" s="10">
        <f>K26/K28</f>
        <v>20.533235961082454</v>
      </c>
      <c r="M30">
        <v>25</v>
      </c>
      <c r="N30" s="12">
        <v>656</v>
      </c>
      <c r="O30" s="12">
        <v>310</v>
      </c>
      <c r="P30" s="12">
        <v>346</v>
      </c>
      <c r="R30" s="16">
        <f>O$22+O$32+O$42+O$52</f>
        <v>1110</v>
      </c>
      <c r="S30" s="16">
        <f xml:space="preserve"> O$32+O$42+O$52+O$62</f>
        <v>806</v>
      </c>
      <c r="T30">
        <v>9</v>
      </c>
      <c r="U30">
        <v>1</v>
      </c>
      <c r="V30">
        <f t="shared" si="5"/>
        <v>10796</v>
      </c>
      <c r="W30" s="19">
        <f t="shared" si="6"/>
        <v>10.583483648341305</v>
      </c>
      <c r="X30" s="20">
        <f t="shared" si="7"/>
        <v>0.58348364834130528</v>
      </c>
    </row>
    <row r="31" spans="1:24" x14ac:dyDescent="0.25">
      <c r="M31">
        <v>26</v>
      </c>
      <c r="N31" s="12">
        <v>608</v>
      </c>
      <c r="O31" s="12">
        <v>305</v>
      </c>
      <c r="P31" s="12">
        <v>303</v>
      </c>
      <c r="R31" s="16">
        <f>O$23+O$33+O$43+O$53</f>
        <v>1111</v>
      </c>
      <c r="S31" s="16">
        <f xml:space="preserve"> O$33+O$43+O$53+O$63</f>
        <v>749</v>
      </c>
      <c r="T31">
        <v>10</v>
      </c>
      <c r="U31">
        <v>0</v>
      </c>
      <c r="V31">
        <f t="shared" si="5"/>
        <v>11110</v>
      </c>
      <c r="W31" s="19">
        <f t="shared" si="6"/>
        <v>10.891302642929967</v>
      </c>
      <c r="X31" s="20">
        <f t="shared" si="7"/>
        <v>0.89130264292996664</v>
      </c>
    </row>
    <row r="32" spans="1:24" x14ac:dyDescent="0.25">
      <c r="A32" t="s">
        <v>92</v>
      </c>
      <c r="M32">
        <v>27</v>
      </c>
      <c r="N32" s="12">
        <v>620</v>
      </c>
      <c r="O32" s="12">
        <v>313</v>
      </c>
      <c r="P32" s="12">
        <v>307</v>
      </c>
      <c r="R32" s="16"/>
      <c r="S32" s="16"/>
      <c r="V32">
        <f>SUM(V22:V31)</f>
        <v>102008</v>
      </c>
      <c r="W32">
        <f>SUM(W22:W31)</f>
        <v>100</v>
      </c>
      <c r="X32" s="20">
        <f>SUM(X22:X31)</f>
        <v>16.185789349854915</v>
      </c>
    </row>
    <row r="33" spans="1:24" x14ac:dyDescent="0.25">
      <c r="A33" t="s">
        <v>93</v>
      </c>
      <c r="B33" t="s">
        <v>1</v>
      </c>
      <c r="E33" t="s">
        <v>2</v>
      </c>
      <c r="M33">
        <v>28</v>
      </c>
      <c r="N33" s="12">
        <v>539</v>
      </c>
      <c r="O33" s="12">
        <v>281</v>
      </c>
      <c r="P33" s="12">
        <v>258</v>
      </c>
      <c r="R33" s="16"/>
      <c r="S33" s="16"/>
      <c r="X33" s="20">
        <f>X$32/2</f>
        <v>8.0928946749274573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>
        <v>29</v>
      </c>
      <c r="N34" s="12">
        <v>460</v>
      </c>
      <c r="O34" s="12">
        <v>213</v>
      </c>
      <c r="P34" s="12">
        <v>247</v>
      </c>
      <c r="R34" s="16"/>
      <c r="S34" s="16"/>
    </row>
    <row r="35" spans="1:24" x14ac:dyDescent="0.25">
      <c r="A35" t="s">
        <v>36</v>
      </c>
      <c r="M35">
        <v>30</v>
      </c>
      <c r="N35" s="12">
        <v>459</v>
      </c>
      <c r="O35" s="12">
        <v>209</v>
      </c>
      <c r="P35" s="12">
        <v>250</v>
      </c>
      <c r="Q35" s="3" t="s">
        <v>162</v>
      </c>
      <c r="R35" s="15">
        <f>X50</f>
        <v>7.4237102500188836</v>
      </c>
      <c r="S35" s="16"/>
    </row>
    <row r="36" spans="1:24" x14ac:dyDescent="0.25">
      <c r="A36" t="s">
        <v>36</v>
      </c>
      <c r="B36">
        <v>50897</v>
      </c>
      <c r="C36">
        <v>24962</v>
      </c>
      <c r="D36">
        <v>25935</v>
      </c>
      <c r="E36">
        <v>29668</v>
      </c>
      <c r="F36">
        <v>15543</v>
      </c>
      <c r="G36">
        <v>14125</v>
      </c>
      <c r="M36">
        <v>31</v>
      </c>
      <c r="N36" s="12">
        <v>544</v>
      </c>
      <c r="O36" s="12">
        <v>261</v>
      </c>
      <c r="P36" s="12">
        <v>283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55</v>
      </c>
      <c r="B37">
        <v>7194</v>
      </c>
      <c r="C37">
        <v>3676</v>
      </c>
      <c r="D37">
        <v>3518</v>
      </c>
      <c r="E37">
        <v>7194</v>
      </c>
      <c r="F37">
        <v>3676</v>
      </c>
      <c r="G37">
        <v>3518</v>
      </c>
      <c r="M37">
        <v>32</v>
      </c>
      <c r="N37" s="12">
        <v>545</v>
      </c>
      <c r="O37" s="12">
        <v>273</v>
      </c>
      <c r="P37" s="12">
        <v>272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6</v>
      </c>
      <c r="B38">
        <v>7841</v>
      </c>
      <c r="C38">
        <v>4029</v>
      </c>
      <c r="D38">
        <v>3812</v>
      </c>
      <c r="E38">
        <v>7841</v>
      </c>
      <c r="F38">
        <v>4029</v>
      </c>
      <c r="G38">
        <v>3812</v>
      </c>
      <c r="M38">
        <v>33</v>
      </c>
      <c r="N38" s="12">
        <v>581</v>
      </c>
      <c r="O38" s="12">
        <v>277</v>
      </c>
      <c r="P38" s="12">
        <v>304</v>
      </c>
      <c r="R38" s="16"/>
      <c r="S38" s="16"/>
    </row>
    <row r="39" spans="1:24" x14ac:dyDescent="0.25">
      <c r="A39" t="s">
        <v>7</v>
      </c>
      <c r="B39">
        <v>7313</v>
      </c>
      <c r="C39">
        <v>3747</v>
      </c>
      <c r="D39">
        <v>3566</v>
      </c>
      <c r="E39">
        <v>7292</v>
      </c>
      <c r="F39">
        <v>3738</v>
      </c>
      <c r="G39">
        <v>3554</v>
      </c>
      <c r="M39">
        <v>34</v>
      </c>
      <c r="N39" s="12">
        <v>503</v>
      </c>
      <c r="O39" s="12">
        <v>238</v>
      </c>
      <c r="P39" s="12">
        <v>265</v>
      </c>
      <c r="R39" s="16">
        <f>P$24+P$34+P$44+P$54</f>
        <v>1140</v>
      </c>
      <c r="S39" s="16">
        <f xml:space="preserve"> P$34+P$44+P$54+P$64</f>
        <v>727</v>
      </c>
      <c r="T39">
        <v>1</v>
      </c>
      <c r="U39">
        <v>9</v>
      </c>
      <c r="V39">
        <f>R39*T39+S39*U39</f>
        <v>7683</v>
      </c>
      <c r="W39" s="19">
        <f>(V39/V$49)*100</f>
        <v>7.2541355087242243</v>
      </c>
      <c r="X39" s="20">
        <f>ABS(W39-10)</f>
        <v>2.7458644912757757</v>
      </c>
    </row>
    <row r="40" spans="1:24" x14ac:dyDescent="0.25">
      <c r="A40" t="s">
        <v>8</v>
      </c>
      <c r="B40">
        <v>5045</v>
      </c>
      <c r="C40">
        <v>2433</v>
      </c>
      <c r="D40">
        <v>2612</v>
      </c>
      <c r="E40">
        <v>4250</v>
      </c>
      <c r="F40">
        <v>2278</v>
      </c>
      <c r="G40">
        <v>1972</v>
      </c>
      <c r="M40">
        <v>35</v>
      </c>
      <c r="N40" s="12">
        <v>422</v>
      </c>
      <c r="O40" s="12">
        <v>200</v>
      </c>
      <c r="P40" s="12">
        <v>222</v>
      </c>
      <c r="R40" s="16">
        <f>P$25+P$35+P$45+P$55</f>
        <v>1008</v>
      </c>
      <c r="S40" s="16">
        <f xml:space="preserve"> P$35+P$45+P$55+P$65</f>
        <v>701</v>
      </c>
      <c r="T40">
        <v>2</v>
      </c>
      <c r="U40">
        <v>8</v>
      </c>
      <c r="V40">
        <f t="shared" ref="V40:V48" si="8">R40*T40+S40*U40</f>
        <v>7624</v>
      </c>
      <c r="W40" s="19">
        <f t="shared" ref="W40:W48" si="9">(V40/V$49)*100</f>
        <v>7.1984288843568249</v>
      </c>
      <c r="X40" s="20">
        <f t="shared" ref="X40:X48" si="10">ABS(W40-10)</f>
        <v>2.8015711156431751</v>
      </c>
    </row>
    <row r="41" spans="1:24" x14ac:dyDescent="0.25">
      <c r="A41" t="s">
        <v>10</v>
      </c>
      <c r="B41">
        <v>4311</v>
      </c>
      <c r="C41">
        <v>1949</v>
      </c>
      <c r="D41">
        <v>2362</v>
      </c>
      <c r="E41">
        <v>1807</v>
      </c>
      <c r="F41">
        <v>1080</v>
      </c>
      <c r="G41">
        <v>727</v>
      </c>
      <c r="M41">
        <v>36</v>
      </c>
      <c r="N41" s="12">
        <v>527</v>
      </c>
      <c r="O41" s="12">
        <v>259</v>
      </c>
      <c r="P41" s="12">
        <v>268</v>
      </c>
      <c r="R41" s="16">
        <f>P$26+P$36+P$46+P$56</f>
        <v>1125</v>
      </c>
      <c r="S41" s="16">
        <f xml:space="preserve"> P$36+P$46+P$56+P$66</f>
        <v>747</v>
      </c>
      <c r="T41">
        <v>3</v>
      </c>
      <c r="U41">
        <v>7</v>
      </c>
      <c r="V41">
        <f t="shared" si="8"/>
        <v>8604</v>
      </c>
      <c r="W41" s="19">
        <f t="shared" si="9"/>
        <v>8.1237253569000671</v>
      </c>
      <c r="X41" s="20">
        <f t="shared" si="10"/>
        <v>1.8762746430999329</v>
      </c>
    </row>
    <row r="42" spans="1:24" x14ac:dyDescent="0.25">
      <c r="A42" t="s">
        <v>11</v>
      </c>
      <c r="B42">
        <v>3212</v>
      </c>
      <c r="C42">
        <v>1549</v>
      </c>
      <c r="D42">
        <v>1663</v>
      </c>
      <c r="E42">
        <v>568</v>
      </c>
      <c r="F42">
        <v>376</v>
      </c>
      <c r="G42">
        <v>192</v>
      </c>
      <c r="M42">
        <v>37</v>
      </c>
      <c r="N42" s="12">
        <v>451</v>
      </c>
      <c r="O42" s="12">
        <v>224</v>
      </c>
      <c r="P42" s="12">
        <v>227</v>
      </c>
      <c r="R42" s="16">
        <f>P$17+P$27+P$37+P$47</f>
        <v>1398</v>
      </c>
      <c r="S42" s="16">
        <f xml:space="preserve"> P$27+ P$37+P$47+P$57</f>
        <v>900</v>
      </c>
      <c r="T42">
        <v>4</v>
      </c>
      <c r="U42">
        <v>6</v>
      </c>
      <c r="V42">
        <f t="shared" si="8"/>
        <v>10992</v>
      </c>
      <c r="W42" s="19">
        <f t="shared" si="9"/>
        <v>10.378427373668705</v>
      </c>
      <c r="X42" s="20">
        <f t="shared" si="10"/>
        <v>0.37842737366870516</v>
      </c>
    </row>
    <row r="43" spans="1:24" x14ac:dyDescent="0.25">
      <c r="A43" t="s">
        <v>12</v>
      </c>
      <c r="B43">
        <v>2925</v>
      </c>
      <c r="C43">
        <v>1379</v>
      </c>
      <c r="D43">
        <v>1546</v>
      </c>
      <c r="E43">
        <v>257</v>
      </c>
      <c r="F43">
        <v>151</v>
      </c>
      <c r="G43">
        <v>106</v>
      </c>
      <c r="M43">
        <v>38</v>
      </c>
      <c r="N43" s="12">
        <v>406</v>
      </c>
      <c r="O43" s="12">
        <v>201</v>
      </c>
      <c r="P43" s="12">
        <v>205</v>
      </c>
      <c r="R43" s="16">
        <f>P$18+P$28+P$38+P$48</f>
        <v>1595</v>
      </c>
      <c r="S43" s="16">
        <f xml:space="preserve"> P$28+P$38+P$48+P$58</f>
        <v>1146</v>
      </c>
      <c r="T43">
        <v>5</v>
      </c>
      <c r="U43">
        <v>5</v>
      </c>
      <c r="V43">
        <f t="shared" si="8"/>
        <v>13705</v>
      </c>
      <c r="W43" s="19">
        <f t="shared" si="9"/>
        <v>12.939987914495052</v>
      </c>
      <c r="X43" s="20">
        <f t="shared" si="10"/>
        <v>2.9399879144950525</v>
      </c>
    </row>
    <row r="44" spans="1:24" x14ac:dyDescent="0.25">
      <c r="A44" t="s">
        <v>13</v>
      </c>
      <c r="B44">
        <v>2503</v>
      </c>
      <c r="C44">
        <v>1183</v>
      </c>
      <c r="D44">
        <v>1320</v>
      </c>
      <c r="E44">
        <v>141</v>
      </c>
      <c r="F44">
        <v>75</v>
      </c>
      <c r="G44">
        <v>66</v>
      </c>
      <c r="M44">
        <v>39</v>
      </c>
      <c r="N44" s="12">
        <v>412</v>
      </c>
      <c r="O44" s="12">
        <v>204</v>
      </c>
      <c r="P44" s="12">
        <v>208</v>
      </c>
      <c r="R44" s="16">
        <f>P$19+P$29+P$39+P$49</f>
        <v>1463</v>
      </c>
      <c r="S44" s="16">
        <f xml:space="preserve"> P$29+P$39+P$49+P$59</f>
        <v>963</v>
      </c>
      <c r="T44">
        <v>6</v>
      </c>
      <c r="U44">
        <v>4</v>
      </c>
      <c r="V44">
        <f t="shared" si="8"/>
        <v>12630</v>
      </c>
      <c r="W44" s="19">
        <f t="shared" si="9"/>
        <v>11.924994334919555</v>
      </c>
      <c r="X44" s="20">
        <f t="shared" si="10"/>
        <v>1.9249943349195551</v>
      </c>
    </row>
    <row r="45" spans="1:24" x14ac:dyDescent="0.25">
      <c r="A45" t="s">
        <v>14</v>
      </c>
      <c r="B45">
        <v>2287</v>
      </c>
      <c r="C45">
        <v>1165</v>
      </c>
      <c r="D45">
        <v>1122</v>
      </c>
      <c r="E45">
        <v>107</v>
      </c>
      <c r="F45">
        <v>50</v>
      </c>
      <c r="G45">
        <v>57</v>
      </c>
      <c r="M45">
        <v>40</v>
      </c>
      <c r="N45" s="12">
        <v>382</v>
      </c>
      <c r="O45" s="12">
        <v>198</v>
      </c>
      <c r="P45" s="12">
        <v>184</v>
      </c>
      <c r="R45" s="16">
        <f>P$20+P$30+P$40+P$50</f>
        <v>1317</v>
      </c>
      <c r="S45" s="16">
        <f xml:space="preserve"> P$30+P$40+P$50+P$60</f>
        <v>889</v>
      </c>
      <c r="T45">
        <v>7</v>
      </c>
      <c r="U45">
        <v>3</v>
      </c>
      <c r="V45">
        <f t="shared" si="8"/>
        <v>11886</v>
      </c>
      <c r="W45" s="19">
        <f t="shared" si="9"/>
        <v>11.222524359845911</v>
      </c>
      <c r="X45" s="20">
        <f t="shared" si="10"/>
        <v>1.2225243598459112</v>
      </c>
    </row>
    <row r="46" spans="1:24" x14ac:dyDescent="0.25">
      <c r="A46" t="s">
        <v>15</v>
      </c>
      <c r="B46">
        <v>2108</v>
      </c>
      <c r="C46">
        <v>1027</v>
      </c>
      <c r="D46">
        <v>1081</v>
      </c>
      <c r="E46">
        <v>67</v>
      </c>
      <c r="F46">
        <v>29</v>
      </c>
      <c r="G46">
        <v>38</v>
      </c>
      <c r="M46">
        <v>41</v>
      </c>
      <c r="N46" s="12">
        <v>442</v>
      </c>
      <c r="O46" s="12">
        <v>229</v>
      </c>
      <c r="P46" s="12">
        <v>213</v>
      </c>
      <c r="R46" s="16">
        <f>P$21+P$31+P$41+P$51</f>
        <v>1181</v>
      </c>
      <c r="S46" s="16">
        <f xml:space="preserve"> P$31+P$41+P$51+P$61</f>
        <v>871</v>
      </c>
      <c r="T46">
        <v>8</v>
      </c>
      <c r="U46">
        <v>2</v>
      </c>
      <c r="V46">
        <f t="shared" si="8"/>
        <v>11190</v>
      </c>
      <c r="W46" s="19">
        <f t="shared" si="9"/>
        <v>10.565375028325402</v>
      </c>
      <c r="X46" s="20">
        <f t="shared" si="10"/>
        <v>0.56537502832540198</v>
      </c>
    </row>
    <row r="47" spans="1:24" x14ac:dyDescent="0.25">
      <c r="A47" t="s">
        <v>16</v>
      </c>
      <c r="B47">
        <v>1691</v>
      </c>
      <c r="C47">
        <v>836</v>
      </c>
      <c r="D47">
        <v>855</v>
      </c>
      <c r="E47">
        <v>49</v>
      </c>
      <c r="F47">
        <v>23</v>
      </c>
      <c r="G47">
        <v>26</v>
      </c>
      <c r="M47">
        <v>42</v>
      </c>
      <c r="N47" s="12">
        <v>402</v>
      </c>
      <c r="O47" s="12">
        <v>218</v>
      </c>
      <c r="P47" s="12">
        <v>184</v>
      </c>
      <c r="R47" s="16">
        <f>P$22+P$32+P$42+P$52</f>
        <v>1092</v>
      </c>
      <c r="S47" s="16">
        <f xml:space="preserve"> P$32+P$42+P$52+P$62</f>
        <v>850</v>
      </c>
      <c r="T47">
        <v>9</v>
      </c>
      <c r="U47">
        <v>1</v>
      </c>
      <c r="V47">
        <f t="shared" si="8"/>
        <v>10678</v>
      </c>
      <c r="W47" s="19">
        <f t="shared" si="9"/>
        <v>10.081954830425259</v>
      </c>
      <c r="X47" s="20">
        <f t="shared" si="10"/>
        <v>8.1954830425258862E-2</v>
      </c>
    </row>
    <row r="48" spans="1:24" x14ac:dyDescent="0.25">
      <c r="A48" t="s">
        <v>17</v>
      </c>
      <c r="B48">
        <v>1266</v>
      </c>
      <c r="C48">
        <v>588</v>
      </c>
      <c r="D48">
        <v>678</v>
      </c>
      <c r="E48">
        <v>33</v>
      </c>
      <c r="F48">
        <v>14</v>
      </c>
      <c r="G48">
        <v>19</v>
      </c>
      <c r="M48">
        <v>43</v>
      </c>
      <c r="N48" s="12">
        <v>458</v>
      </c>
      <c r="O48" s="12">
        <v>237</v>
      </c>
      <c r="P48" s="12">
        <v>221</v>
      </c>
      <c r="R48" s="16">
        <f>P$23+P$33+P$43+P$53</f>
        <v>1092</v>
      </c>
      <c r="S48" s="16">
        <f xml:space="preserve"> P$33+P$43+P$53+P$63</f>
        <v>729</v>
      </c>
      <c r="T48">
        <v>10</v>
      </c>
      <c r="U48">
        <v>0</v>
      </c>
      <c r="V48">
        <f t="shared" si="8"/>
        <v>10920</v>
      </c>
      <c r="W48" s="19">
        <f t="shared" si="9"/>
        <v>10.310446408338999</v>
      </c>
      <c r="X48" s="20">
        <f t="shared" si="10"/>
        <v>0.31044640833899884</v>
      </c>
    </row>
    <row r="49" spans="1:24" x14ac:dyDescent="0.25">
      <c r="A49" t="s">
        <v>19</v>
      </c>
      <c r="B49">
        <v>1181</v>
      </c>
      <c r="C49">
        <v>548</v>
      </c>
      <c r="D49">
        <v>633</v>
      </c>
      <c r="E49">
        <v>31</v>
      </c>
      <c r="F49">
        <v>11</v>
      </c>
      <c r="G49">
        <v>20</v>
      </c>
      <c r="M49">
        <v>44</v>
      </c>
      <c r="N49" s="12">
        <v>329</v>
      </c>
      <c r="O49" s="12">
        <v>167</v>
      </c>
      <c r="P49" s="12">
        <v>162</v>
      </c>
      <c r="R49" s="16"/>
      <c r="S49" s="16"/>
      <c r="V49">
        <f>SUM(V39:V48)</f>
        <v>105912</v>
      </c>
      <c r="W49">
        <f>SUM(W39:W48)</f>
        <v>100.00000000000001</v>
      </c>
      <c r="X49" s="20">
        <f>SUM(X39:X48)</f>
        <v>14.847420500037767</v>
      </c>
    </row>
    <row r="50" spans="1:24" x14ac:dyDescent="0.25">
      <c r="A50" t="s">
        <v>20</v>
      </c>
      <c r="B50">
        <v>731</v>
      </c>
      <c r="C50">
        <v>327</v>
      </c>
      <c r="D50">
        <v>404</v>
      </c>
      <c r="E50">
        <v>10</v>
      </c>
      <c r="F50">
        <v>4</v>
      </c>
      <c r="G50">
        <v>6</v>
      </c>
      <c r="M50">
        <v>45</v>
      </c>
      <c r="N50" s="12">
        <v>401</v>
      </c>
      <c r="O50" s="12">
        <v>195</v>
      </c>
      <c r="P50" s="12">
        <v>206</v>
      </c>
      <c r="R50" s="16"/>
      <c r="S50" s="16"/>
      <c r="X50" s="20">
        <f>X$49/2</f>
        <v>7.4237102500188836</v>
      </c>
    </row>
    <row r="51" spans="1:24" x14ac:dyDescent="0.25">
      <c r="A51" t="s">
        <v>22</v>
      </c>
      <c r="B51">
        <v>710</v>
      </c>
      <c r="C51">
        <v>289</v>
      </c>
      <c r="D51">
        <v>421</v>
      </c>
      <c r="E51">
        <v>13</v>
      </c>
      <c r="F51">
        <v>6</v>
      </c>
      <c r="G51">
        <v>7</v>
      </c>
      <c r="M51">
        <v>46</v>
      </c>
      <c r="N51" s="12">
        <v>355</v>
      </c>
      <c r="O51" s="12">
        <v>168</v>
      </c>
      <c r="P51" s="12">
        <v>187</v>
      </c>
      <c r="R51" s="16"/>
      <c r="S51" s="16"/>
    </row>
    <row r="52" spans="1:24" x14ac:dyDescent="0.25">
      <c r="A52" t="s">
        <v>94</v>
      </c>
      <c r="B52">
        <v>579</v>
      </c>
      <c r="C52">
        <v>237</v>
      </c>
      <c r="D52">
        <v>342</v>
      </c>
      <c r="E52">
        <v>8</v>
      </c>
      <c r="F52">
        <v>3</v>
      </c>
      <c r="G52">
        <v>5</v>
      </c>
      <c r="M52">
        <v>47</v>
      </c>
      <c r="N52" s="12">
        <v>350</v>
      </c>
      <c r="O52" s="12">
        <v>169</v>
      </c>
      <c r="P52" s="12">
        <v>181</v>
      </c>
      <c r="R52" s="16"/>
      <c r="S52" s="16"/>
    </row>
    <row r="53" spans="1:24" x14ac:dyDescent="0.25">
      <c r="A53" t="s">
        <v>57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M53">
        <v>48</v>
      </c>
      <c r="N53" s="12">
        <v>353</v>
      </c>
      <c r="O53" s="12">
        <v>181</v>
      </c>
      <c r="P53" s="12">
        <v>172</v>
      </c>
      <c r="R53" s="16"/>
      <c r="S53" s="16"/>
    </row>
    <row r="54" spans="1:24" x14ac:dyDescent="0.25">
      <c r="A54" t="s">
        <v>95</v>
      </c>
      <c r="M54">
        <v>49</v>
      </c>
      <c r="N54" s="12">
        <v>355</v>
      </c>
      <c r="O54" s="12">
        <v>176</v>
      </c>
      <c r="P54" s="12">
        <v>179</v>
      </c>
      <c r="R54" s="16"/>
      <c r="S54" s="16"/>
    </row>
    <row r="55" spans="1:24" x14ac:dyDescent="0.25">
      <c r="A55" t="s">
        <v>36</v>
      </c>
      <c r="B55">
        <v>45010</v>
      </c>
      <c r="C55">
        <v>22235</v>
      </c>
      <c r="D55">
        <v>22775</v>
      </c>
      <c r="E55">
        <v>26079</v>
      </c>
      <c r="F55">
        <v>13772</v>
      </c>
      <c r="G55">
        <v>12307</v>
      </c>
      <c r="M55">
        <v>50</v>
      </c>
      <c r="N55" s="12">
        <v>283</v>
      </c>
      <c r="O55" s="12">
        <v>139</v>
      </c>
      <c r="P55" s="12">
        <v>144</v>
      </c>
      <c r="R55" s="16"/>
      <c r="S55" s="16"/>
    </row>
    <row r="56" spans="1:24" x14ac:dyDescent="0.25">
      <c r="A56" t="s">
        <v>55</v>
      </c>
      <c r="B56">
        <v>6564</v>
      </c>
      <c r="C56">
        <v>3329</v>
      </c>
      <c r="D56">
        <v>3235</v>
      </c>
      <c r="E56">
        <v>6564</v>
      </c>
      <c r="F56">
        <v>3329</v>
      </c>
      <c r="G56">
        <v>3235</v>
      </c>
      <c r="M56">
        <v>51</v>
      </c>
      <c r="N56" s="12">
        <v>237</v>
      </c>
      <c r="O56" s="12">
        <v>119</v>
      </c>
      <c r="P56" s="12">
        <v>118</v>
      </c>
      <c r="R56" s="16"/>
      <c r="S56" s="16"/>
    </row>
    <row r="57" spans="1:24" x14ac:dyDescent="0.25">
      <c r="A57" t="s">
        <v>6</v>
      </c>
      <c r="B57">
        <v>6982</v>
      </c>
      <c r="C57">
        <v>3574</v>
      </c>
      <c r="D57">
        <v>3408</v>
      </c>
      <c r="E57">
        <v>6982</v>
      </c>
      <c r="F57">
        <v>3574</v>
      </c>
      <c r="G57">
        <v>3408</v>
      </c>
      <c r="M57">
        <v>52</v>
      </c>
      <c r="N57" s="12">
        <v>260</v>
      </c>
      <c r="O57" s="12">
        <v>130</v>
      </c>
      <c r="P57" s="12">
        <v>130</v>
      </c>
      <c r="R57" s="16"/>
      <c r="S57" s="16"/>
    </row>
    <row r="58" spans="1:24" x14ac:dyDescent="0.25">
      <c r="A58" t="s">
        <v>7</v>
      </c>
      <c r="B58">
        <v>6400</v>
      </c>
      <c r="C58">
        <v>3296</v>
      </c>
      <c r="D58">
        <v>3104</v>
      </c>
      <c r="E58">
        <v>6379</v>
      </c>
      <c r="F58">
        <v>3287</v>
      </c>
      <c r="G58">
        <v>3092</v>
      </c>
      <c r="M58">
        <v>53</v>
      </c>
      <c r="N58" s="12">
        <v>343</v>
      </c>
      <c r="O58" s="12">
        <v>162</v>
      </c>
      <c r="P58" s="12">
        <v>181</v>
      </c>
      <c r="R58" s="16"/>
      <c r="S58" s="16"/>
    </row>
    <row r="59" spans="1:24" x14ac:dyDescent="0.25">
      <c r="A59" t="s">
        <v>8</v>
      </c>
      <c r="B59">
        <v>4459</v>
      </c>
      <c r="C59">
        <v>2153</v>
      </c>
      <c r="D59">
        <v>2306</v>
      </c>
      <c r="E59">
        <v>3695</v>
      </c>
      <c r="F59">
        <v>2003</v>
      </c>
      <c r="G59">
        <v>1692</v>
      </c>
      <c r="M59">
        <v>54</v>
      </c>
      <c r="N59" s="12">
        <v>297</v>
      </c>
      <c r="O59" s="12">
        <v>154</v>
      </c>
      <c r="P59" s="12">
        <v>143</v>
      </c>
      <c r="R59" s="16"/>
      <c r="S59" s="16"/>
    </row>
    <row r="60" spans="1:24" x14ac:dyDescent="0.25">
      <c r="A60" t="s">
        <v>10</v>
      </c>
      <c r="B60">
        <v>3854</v>
      </c>
      <c r="C60">
        <v>1766</v>
      </c>
      <c r="D60">
        <v>2088</v>
      </c>
      <c r="E60">
        <v>1505</v>
      </c>
      <c r="F60">
        <v>935</v>
      </c>
      <c r="G60">
        <v>570</v>
      </c>
      <c r="M60">
        <v>55</v>
      </c>
      <c r="N60" s="12">
        <v>225</v>
      </c>
      <c r="O60" s="12">
        <v>110</v>
      </c>
      <c r="P60" s="12">
        <v>115</v>
      </c>
      <c r="R60" s="16"/>
      <c r="S60" s="16"/>
    </row>
    <row r="61" spans="1:24" x14ac:dyDescent="0.25">
      <c r="A61" t="s">
        <v>11</v>
      </c>
      <c r="B61">
        <v>2883</v>
      </c>
      <c r="C61">
        <v>1422</v>
      </c>
      <c r="D61">
        <v>1461</v>
      </c>
      <c r="E61">
        <v>453</v>
      </c>
      <c r="F61">
        <v>325</v>
      </c>
      <c r="G61">
        <v>128</v>
      </c>
      <c r="M61">
        <v>56</v>
      </c>
      <c r="N61" s="12">
        <v>211</v>
      </c>
      <c r="O61" s="12">
        <v>98</v>
      </c>
      <c r="P61" s="12">
        <v>113</v>
      </c>
      <c r="R61" s="16"/>
      <c r="S61" s="16"/>
    </row>
    <row r="62" spans="1:24" x14ac:dyDescent="0.25">
      <c r="A62" t="s">
        <v>12</v>
      </c>
      <c r="B62">
        <v>2632</v>
      </c>
      <c r="C62">
        <v>1258</v>
      </c>
      <c r="D62">
        <v>1374</v>
      </c>
      <c r="E62">
        <v>189</v>
      </c>
      <c r="F62">
        <v>131</v>
      </c>
      <c r="G62">
        <v>58</v>
      </c>
      <c r="M62">
        <v>57</v>
      </c>
      <c r="N62" s="12">
        <v>235</v>
      </c>
      <c r="O62" s="12">
        <v>100</v>
      </c>
      <c r="P62" s="12">
        <v>135</v>
      </c>
      <c r="R62" s="16"/>
      <c r="S62" s="16"/>
    </row>
    <row r="63" spans="1:24" x14ac:dyDescent="0.25">
      <c r="A63" t="s">
        <v>13</v>
      </c>
      <c r="B63">
        <v>2218</v>
      </c>
      <c r="C63">
        <v>1088</v>
      </c>
      <c r="D63">
        <v>1130</v>
      </c>
      <c r="E63">
        <v>90</v>
      </c>
      <c r="F63">
        <v>65</v>
      </c>
      <c r="G63">
        <v>25</v>
      </c>
      <c r="M63">
        <v>58</v>
      </c>
      <c r="N63" s="12">
        <v>180</v>
      </c>
      <c r="O63" s="12">
        <v>86</v>
      </c>
      <c r="P63" s="12">
        <v>94</v>
      </c>
      <c r="R63" s="16"/>
      <c r="S63" s="16"/>
    </row>
    <row r="64" spans="1:24" x14ac:dyDescent="0.25">
      <c r="A64" t="s">
        <v>14</v>
      </c>
      <c r="B64">
        <v>2013</v>
      </c>
      <c r="C64">
        <v>1049</v>
      </c>
      <c r="D64">
        <v>964</v>
      </c>
      <c r="E64">
        <v>82</v>
      </c>
      <c r="F64">
        <v>46</v>
      </c>
      <c r="G64">
        <v>36</v>
      </c>
      <c r="M64">
        <v>59</v>
      </c>
      <c r="N64" s="12">
        <v>190</v>
      </c>
      <c r="O64" s="12">
        <v>97</v>
      </c>
      <c r="P64" s="12">
        <v>93</v>
      </c>
      <c r="R64" s="16"/>
      <c r="S64" s="16"/>
    </row>
    <row r="65" spans="1:19" x14ac:dyDescent="0.25">
      <c r="A65" t="s">
        <v>15</v>
      </c>
      <c r="B65">
        <v>1814</v>
      </c>
      <c r="C65">
        <v>889</v>
      </c>
      <c r="D65">
        <v>925</v>
      </c>
      <c r="E65">
        <v>43</v>
      </c>
      <c r="F65">
        <v>24</v>
      </c>
      <c r="G65">
        <v>19</v>
      </c>
      <c r="M65">
        <v>60</v>
      </c>
      <c r="N65" s="12">
        <v>238</v>
      </c>
      <c r="O65" s="12">
        <v>115</v>
      </c>
      <c r="P65" s="12">
        <v>123</v>
      </c>
      <c r="R65" s="16"/>
      <c r="S65" s="16"/>
    </row>
    <row r="66" spans="1:19" x14ac:dyDescent="0.25">
      <c r="A66" t="s">
        <v>16</v>
      </c>
      <c r="B66">
        <v>1420</v>
      </c>
      <c r="C66">
        <v>704</v>
      </c>
      <c r="D66">
        <v>716</v>
      </c>
      <c r="E66">
        <v>33</v>
      </c>
      <c r="F66">
        <v>21</v>
      </c>
      <c r="G66">
        <v>12</v>
      </c>
      <c r="M66">
        <v>61</v>
      </c>
      <c r="N66" s="12">
        <v>241</v>
      </c>
      <c r="O66" s="12">
        <v>108</v>
      </c>
      <c r="P66" s="12">
        <v>133</v>
      </c>
      <c r="R66" s="16"/>
      <c r="S66" s="16"/>
    </row>
    <row r="67" spans="1:19" x14ac:dyDescent="0.25">
      <c r="A67" t="s">
        <v>17</v>
      </c>
      <c r="B67">
        <v>1041</v>
      </c>
      <c r="C67">
        <v>491</v>
      </c>
      <c r="D67">
        <v>550</v>
      </c>
      <c r="E67">
        <v>19</v>
      </c>
      <c r="F67">
        <v>10</v>
      </c>
      <c r="G67">
        <v>9</v>
      </c>
      <c r="M67">
        <v>62</v>
      </c>
      <c r="N67" s="12">
        <v>211</v>
      </c>
      <c r="O67" s="12">
        <v>103</v>
      </c>
      <c r="P67" s="12">
        <v>108</v>
      </c>
      <c r="R67" s="16"/>
      <c r="S67" s="16"/>
    </row>
    <row r="68" spans="1:19" x14ac:dyDescent="0.25">
      <c r="A68" t="s">
        <v>19</v>
      </c>
      <c r="B68">
        <v>1030</v>
      </c>
      <c r="C68">
        <v>490</v>
      </c>
      <c r="D68">
        <v>540</v>
      </c>
      <c r="E68">
        <v>22</v>
      </c>
      <c r="F68">
        <v>11</v>
      </c>
      <c r="G68">
        <v>11</v>
      </c>
      <c r="M68">
        <v>63</v>
      </c>
      <c r="N68" s="12">
        <v>200</v>
      </c>
      <c r="O68" s="12">
        <v>99</v>
      </c>
      <c r="P68" s="12">
        <v>101</v>
      </c>
      <c r="R68" s="16"/>
      <c r="S68" s="16"/>
    </row>
    <row r="69" spans="1:19" x14ac:dyDescent="0.25">
      <c r="A69" t="s">
        <v>20</v>
      </c>
      <c r="B69">
        <v>627</v>
      </c>
      <c r="C69">
        <v>280</v>
      </c>
      <c r="D69">
        <v>347</v>
      </c>
      <c r="E69">
        <v>8</v>
      </c>
      <c r="F69">
        <v>3</v>
      </c>
      <c r="G69">
        <v>5</v>
      </c>
      <c r="M69">
        <v>64</v>
      </c>
      <c r="N69" s="12">
        <v>140</v>
      </c>
      <c r="O69" s="12">
        <v>65</v>
      </c>
      <c r="P69" s="12">
        <v>75</v>
      </c>
      <c r="R69" s="16"/>
      <c r="S69" s="16"/>
    </row>
    <row r="70" spans="1:19" x14ac:dyDescent="0.25">
      <c r="A70" t="s">
        <v>22</v>
      </c>
      <c r="B70">
        <v>591</v>
      </c>
      <c r="C70">
        <v>255</v>
      </c>
      <c r="D70">
        <v>336</v>
      </c>
      <c r="E70">
        <v>8</v>
      </c>
      <c r="F70">
        <v>5</v>
      </c>
      <c r="G70">
        <v>3</v>
      </c>
      <c r="M70">
        <v>65</v>
      </c>
      <c r="N70" s="12">
        <v>131</v>
      </c>
      <c r="O70" s="12">
        <v>62</v>
      </c>
      <c r="P70" s="12">
        <v>69</v>
      </c>
      <c r="R70" s="16"/>
      <c r="S70" s="16"/>
    </row>
    <row r="71" spans="1:19" x14ac:dyDescent="0.25">
      <c r="A71" t="s">
        <v>94</v>
      </c>
      <c r="B71">
        <v>482</v>
      </c>
      <c r="C71">
        <v>191</v>
      </c>
      <c r="D71">
        <v>291</v>
      </c>
      <c r="E71">
        <v>7</v>
      </c>
      <c r="F71">
        <v>3</v>
      </c>
      <c r="G71">
        <v>4</v>
      </c>
      <c r="M71">
        <v>66</v>
      </c>
      <c r="N71" s="12">
        <v>104</v>
      </c>
      <c r="O71" s="12">
        <v>40</v>
      </c>
      <c r="P71" s="12">
        <v>64</v>
      </c>
      <c r="R71" s="16"/>
      <c r="S71" s="16"/>
    </row>
    <row r="72" spans="1:19" x14ac:dyDescent="0.25">
      <c r="A72" t="s">
        <v>57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M72">
        <v>67</v>
      </c>
      <c r="N72" s="12">
        <v>118</v>
      </c>
      <c r="O72" s="12">
        <v>58</v>
      </c>
      <c r="P72" s="12">
        <v>60</v>
      </c>
      <c r="R72" s="16"/>
      <c r="S72" s="16"/>
    </row>
    <row r="73" spans="1:19" x14ac:dyDescent="0.25">
      <c r="A73" t="s">
        <v>96</v>
      </c>
      <c r="M73">
        <v>68</v>
      </c>
      <c r="N73" s="12">
        <v>156</v>
      </c>
      <c r="O73" s="12">
        <v>70</v>
      </c>
      <c r="P73" s="12">
        <v>86</v>
      </c>
      <c r="R73" s="16"/>
      <c r="S73" s="16"/>
    </row>
    <row r="74" spans="1:19" x14ac:dyDescent="0.25">
      <c r="A74" t="s">
        <v>36</v>
      </c>
      <c r="B74">
        <v>5887</v>
      </c>
      <c r="C74">
        <v>2727</v>
      </c>
      <c r="D74">
        <v>3160</v>
      </c>
      <c r="E74">
        <v>3589</v>
      </c>
      <c r="F74">
        <v>1771</v>
      </c>
      <c r="G74">
        <v>1818</v>
      </c>
      <c r="M74" s="18">
        <v>69</v>
      </c>
      <c r="N74" s="12">
        <v>118</v>
      </c>
      <c r="O74" s="12">
        <v>50</v>
      </c>
      <c r="P74" s="12">
        <v>68</v>
      </c>
      <c r="R74" s="16"/>
      <c r="S74" s="16"/>
    </row>
    <row r="75" spans="1:19" x14ac:dyDescent="0.25">
      <c r="A75" t="s">
        <v>55</v>
      </c>
      <c r="B75">
        <v>630</v>
      </c>
      <c r="C75">
        <v>347</v>
      </c>
      <c r="D75">
        <v>283</v>
      </c>
      <c r="E75">
        <v>630</v>
      </c>
      <c r="F75">
        <v>347</v>
      </c>
      <c r="G75">
        <v>283</v>
      </c>
      <c r="M75">
        <v>70</v>
      </c>
      <c r="N75" s="12">
        <v>120</v>
      </c>
      <c r="O75" s="12">
        <v>57</v>
      </c>
      <c r="P75" s="12">
        <v>63</v>
      </c>
      <c r="R75" s="16"/>
      <c r="S75" s="16"/>
    </row>
    <row r="76" spans="1:19" x14ac:dyDescent="0.25">
      <c r="A76" t="s">
        <v>6</v>
      </c>
      <c r="B76">
        <v>859</v>
      </c>
      <c r="C76">
        <v>455</v>
      </c>
      <c r="D76">
        <v>404</v>
      </c>
      <c r="E76">
        <v>859</v>
      </c>
      <c r="F76">
        <v>455</v>
      </c>
      <c r="G76">
        <v>404</v>
      </c>
      <c r="M76">
        <v>71</v>
      </c>
      <c r="N76" s="12">
        <v>135</v>
      </c>
      <c r="O76" s="12">
        <v>63</v>
      </c>
      <c r="P76" s="12">
        <v>72</v>
      </c>
      <c r="R76" s="16"/>
      <c r="S76" s="16"/>
    </row>
    <row r="77" spans="1:19" x14ac:dyDescent="0.25">
      <c r="A77" t="s">
        <v>7</v>
      </c>
      <c r="B77">
        <v>913</v>
      </c>
      <c r="C77">
        <v>451</v>
      </c>
      <c r="D77">
        <v>462</v>
      </c>
      <c r="E77">
        <v>913</v>
      </c>
      <c r="F77">
        <v>451</v>
      </c>
      <c r="G77">
        <v>462</v>
      </c>
      <c r="M77">
        <v>72</v>
      </c>
      <c r="N77" s="12">
        <v>111</v>
      </c>
      <c r="O77" s="12">
        <v>49</v>
      </c>
      <c r="P77" s="12">
        <v>62</v>
      </c>
      <c r="R77" s="16"/>
      <c r="S77" s="16"/>
    </row>
    <row r="78" spans="1:19" x14ac:dyDescent="0.25">
      <c r="A78" t="s">
        <v>8</v>
      </c>
      <c r="B78">
        <v>586</v>
      </c>
      <c r="C78">
        <v>280</v>
      </c>
      <c r="D78">
        <v>306</v>
      </c>
      <c r="E78">
        <v>555</v>
      </c>
      <c r="F78">
        <v>275</v>
      </c>
      <c r="G78">
        <v>280</v>
      </c>
      <c r="M78">
        <v>73</v>
      </c>
      <c r="N78" s="12">
        <v>174</v>
      </c>
      <c r="O78" s="12">
        <v>67</v>
      </c>
      <c r="P78" s="12">
        <v>107</v>
      </c>
      <c r="R78" s="16"/>
      <c r="S78" s="16"/>
    </row>
    <row r="79" spans="1:19" x14ac:dyDescent="0.25">
      <c r="A79" t="s">
        <v>10</v>
      </c>
      <c r="B79">
        <v>457</v>
      </c>
      <c r="C79">
        <v>183</v>
      </c>
      <c r="D79">
        <v>274</v>
      </c>
      <c r="E79">
        <v>302</v>
      </c>
      <c r="F79">
        <v>145</v>
      </c>
      <c r="G79">
        <v>157</v>
      </c>
      <c r="M79">
        <v>74</v>
      </c>
      <c r="N79" s="12">
        <v>51</v>
      </c>
      <c r="O79" s="12">
        <v>19</v>
      </c>
      <c r="P79" s="12">
        <v>32</v>
      </c>
      <c r="R79" s="16"/>
      <c r="S79" s="16"/>
    </row>
    <row r="80" spans="1:19" x14ac:dyDescent="0.25">
      <c r="A80" t="s">
        <v>11</v>
      </c>
      <c r="B80">
        <v>329</v>
      </c>
      <c r="C80">
        <v>127</v>
      </c>
      <c r="D80">
        <v>202</v>
      </c>
      <c r="E80">
        <v>115</v>
      </c>
      <c r="F80">
        <v>51</v>
      </c>
      <c r="G80">
        <v>64</v>
      </c>
      <c r="M80">
        <v>75</v>
      </c>
      <c r="N80" s="12">
        <v>96</v>
      </c>
      <c r="O80" s="12">
        <v>38</v>
      </c>
      <c r="P80" s="12">
        <v>58</v>
      </c>
      <c r="R80" s="16"/>
      <c r="S80" s="16"/>
    </row>
    <row r="81" spans="1:19" x14ac:dyDescent="0.25">
      <c r="A81" t="s">
        <v>12</v>
      </c>
      <c r="B81">
        <v>293</v>
      </c>
      <c r="C81">
        <v>121</v>
      </c>
      <c r="D81">
        <v>172</v>
      </c>
      <c r="E81">
        <v>68</v>
      </c>
      <c r="F81">
        <v>20</v>
      </c>
      <c r="G81">
        <v>48</v>
      </c>
      <c r="M81">
        <v>76</v>
      </c>
      <c r="N81" s="12">
        <v>40</v>
      </c>
      <c r="O81" s="12">
        <v>20</v>
      </c>
      <c r="P81" s="12">
        <v>20</v>
      </c>
      <c r="R81" s="16"/>
      <c r="S81" s="16"/>
    </row>
    <row r="82" spans="1:19" x14ac:dyDescent="0.25">
      <c r="A82" t="s">
        <v>13</v>
      </c>
      <c r="B82">
        <v>285</v>
      </c>
      <c r="C82">
        <v>95</v>
      </c>
      <c r="D82">
        <v>190</v>
      </c>
      <c r="E82">
        <v>51</v>
      </c>
      <c r="F82">
        <v>10</v>
      </c>
      <c r="G82">
        <v>41</v>
      </c>
      <c r="M82">
        <v>77</v>
      </c>
      <c r="N82" s="12">
        <v>35</v>
      </c>
      <c r="O82" s="12">
        <v>14</v>
      </c>
      <c r="P82" s="12">
        <v>21</v>
      </c>
      <c r="R82" s="16"/>
      <c r="S82" s="16"/>
    </row>
    <row r="83" spans="1:19" x14ac:dyDescent="0.25">
      <c r="A83" t="s">
        <v>14</v>
      </c>
      <c r="B83">
        <v>274</v>
      </c>
      <c r="C83">
        <v>116</v>
      </c>
      <c r="D83">
        <v>158</v>
      </c>
      <c r="E83">
        <v>25</v>
      </c>
      <c r="F83">
        <v>4</v>
      </c>
      <c r="G83">
        <v>21</v>
      </c>
      <c r="M83">
        <v>78</v>
      </c>
      <c r="N83" s="12">
        <v>32</v>
      </c>
      <c r="O83" s="12">
        <v>13</v>
      </c>
      <c r="P83" s="12">
        <v>19</v>
      </c>
      <c r="R83" s="16"/>
      <c r="S83" s="16"/>
    </row>
    <row r="84" spans="1:19" x14ac:dyDescent="0.25">
      <c r="A84" t="s">
        <v>15</v>
      </c>
      <c r="B84">
        <v>294</v>
      </c>
      <c r="C84">
        <v>138</v>
      </c>
      <c r="D84">
        <v>156</v>
      </c>
      <c r="E84">
        <v>24</v>
      </c>
      <c r="F84">
        <v>5</v>
      </c>
      <c r="G84">
        <v>19</v>
      </c>
      <c r="M84">
        <v>79</v>
      </c>
      <c r="N84" s="12">
        <v>24</v>
      </c>
      <c r="O84" s="12">
        <v>8</v>
      </c>
      <c r="P84" s="12">
        <v>16</v>
      </c>
      <c r="R84" s="16"/>
      <c r="S84" s="16"/>
    </row>
    <row r="85" spans="1:19" x14ac:dyDescent="0.25">
      <c r="A85" t="s">
        <v>16</v>
      </c>
      <c r="B85">
        <v>271</v>
      </c>
      <c r="C85">
        <v>132</v>
      </c>
      <c r="D85">
        <v>139</v>
      </c>
      <c r="E85">
        <v>16</v>
      </c>
      <c r="F85">
        <v>2</v>
      </c>
      <c r="G85">
        <v>14</v>
      </c>
      <c r="M85">
        <v>80</v>
      </c>
      <c r="N85" s="12">
        <v>22</v>
      </c>
      <c r="O85" s="12">
        <v>6</v>
      </c>
      <c r="P85" s="12">
        <v>16</v>
      </c>
      <c r="R85" s="16"/>
      <c r="S85" s="16"/>
    </row>
    <row r="86" spans="1:19" x14ac:dyDescent="0.25">
      <c r="A86" t="s">
        <v>17</v>
      </c>
      <c r="B86">
        <v>225</v>
      </c>
      <c r="C86">
        <v>97</v>
      </c>
      <c r="D86">
        <v>128</v>
      </c>
      <c r="E86">
        <v>14</v>
      </c>
      <c r="F86">
        <v>4</v>
      </c>
      <c r="G86">
        <v>10</v>
      </c>
      <c r="M86">
        <v>81</v>
      </c>
      <c r="N86" s="12">
        <v>36</v>
      </c>
      <c r="O86" s="12">
        <v>12</v>
      </c>
      <c r="P86" s="12">
        <v>24</v>
      </c>
      <c r="R86" s="16"/>
      <c r="S86" s="16"/>
    </row>
    <row r="87" spans="1:19" x14ac:dyDescent="0.25">
      <c r="A87" t="s">
        <v>19</v>
      </c>
      <c r="B87">
        <v>151</v>
      </c>
      <c r="C87">
        <v>58</v>
      </c>
      <c r="D87">
        <v>93</v>
      </c>
      <c r="E87">
        <v>9</v>
      </c>
      <c r="F87">
        <v>0</v>
      </c>
      <c r="G87">
        <v>9</v>
      </c>
      <c r="M87">
        <v>82</v>
      </c>
      <c r="N87" s="12">
        <v>19</v>
      </c>
      <c r="O87" s="12">
        <v>11</v>
      </c>
      <c r="P87" s="12">
        <v>8</v>
      </c>
      <c r="R87" s="16"/>
      <c r="S87" s="16"/>
    </row>
    <row r="88" spans="1:19" x14ac:dyDescent="0.25">
      <c r="A88" t="s">
        <v>20</v>
      </c>
      <c r="B88">
        <v>104</v>
      </c>
      <c r="C88">
        <v>47</v>
      </c>
      <c r="D88">
        <v>57</v>
      </c>
      <c r="E88">
        <v>2</v>
      </c>
      <c r="F88">
        <v>1</v>
      </c>
      <c r="G88">
        <v>1</v>
      </c>
      <c r="M88">
        <v>83</v>
      </c>
      <c r="N88" s="12">
        <v>39</v>
      </c>
      <c r="O88" s="12">
        <v>15</v>
      </c>
      <c r="P88" s="12">
        <v>24</v>
      </c>
      <c r="R88" s="16"/>
      <c r="S88" s="16"/>
    </row>
    <row r="89" spans="1:19" x14ac:dyDescent="0.25">
      <c r="A89" t="s">
        <v>22</v>
      </c>
      <c r="B89">
        <v>119</v>
      </c>
      <c r="C89">
        <v>34</v>
      </c>
      <c r="D89">
        <v>85</v>
      </c>
      <c r="E89">
        <v>5</v>
      </c>
      <c r="F89">
        <v>1</v>
      </c>
      <c r="G89">
        <v>4</v>
      </c>
      <c r="M89">
        <v>84</v>
      </c>
      <c r="N89" s="12">
        <v>18</v>
      </c>
      <c r="O89" s="12">
        <v>3</v>
      </c>
      <c r="P89" s="12">
        <v>15</v>
      </c>
      <c r="R89" s="16"/>
      <c r="S89" s="16"/>
    </row>
    <row r="90" spans="1:19" x14ac:dyDescent="0.25">
      <c r="A90" t="s">
        <v>94</v>
      </c>
      <c r="B90">
        <v>97</v>
      </c>
      <c r="C90">
        <v>46</v>
      </c>
      <c r="D90">
        <v>51</v>
      </c>
      <c r="E90">
        <v>1</v>
      </c>
      <c r="F90">
        <v>0</v>
      </c>
      <c r="G90">
        <v>1</v>
      </c>
      <c r="M90">
        <v>85</v>
      </c>
      <c r="N90" s="12">
        <v>53</v>
      </c>
      <c r="O90" s="12">
        <v>21</v>
      </c>
      <c r="P90" s="12">
        <v>32</v>
      </c>
      <c r="R90" s="16"/>
      <c r="S90" s="16"/>
    </row>
    <row r="91" spans="1:19" x14ac:dyDescent="0.25">
      <c r="A91" t="s">
        <v>57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M91">
        <v>86</v>
      </c>
      <c r="N91" s="12">
        <v>8</v>
      </c>
      <c r="O91" s="12">
        <v>4</v>
      </c>
      <c r="P91" s="12">
        <v>4</v>
      </c>
      <c r="R91" s="16"/>
      <c r="S91" s="16"/>
    </row>
    <row r="92" spans="1:19" x14ac:dyDescent="0.25">
      <c r="M92">
        <v>87</v>
      </c>
      <c r="N92" s="12">
        <v>6</v>
      </c>
      <c r="O92" s="12">
        <v>3</v>
      </c>
      <c r="P92" s="12">
        <v>3</v>
      </c>
      <c r="R92" s="16"/>
      <c r="S92" s="16"/>
    </row>
    <row r="93" spans="1:19" x14ac:dyDescent="0.25">
      <c r="M93">
        <v>88</v>
      </c>
      <c r="N93" s="12">
        <v>12</v>
      </c>
      <c r="O93" s="12">
        <v>4</v>
      </c>
      <c r="P93" s="12">
        <v>8</v>
      </c>
      <c r="R93" s="16"/>
      <c r="S93" s="16"/>
    </row>
    <row r="94" spans="1:19" x14ac:dyDescent="0.25">
      <c r="M94">
        <v>89</v>
      </c>
      <c r="N94" s="12">
        <v>6</v>
      </c>
      <c r="O94" s="12">
        <v>1</v>
      </c>
      <c r="P94" s="12">
        <v>5</v>
      </c>
      <c r="R94" s="16"/>
      <c r="S94" s="16"/>
    </row>
    <row r="95" spans="1:19" x14ac:dyDescent="0.25">
      <c r="M95">
        <v>90</v>
      </c>
      <c r="N95" s="12">
        <v>4</v>
      </c>
      <c r="O95" s="12">
        <v>2</v>
      </c>
      <c r="P95" s="12">
        <v>2</v>
      </c>
      <c r="R95" s="16"/>
      <c r="S95" s="16"/>
    </row>
    <row r="96" spans="1:19" x14ac:dyDescent="0.25">
      <c r="M96">
        <v>91</v>
      </c>
      <c r="N96" s="12">
        <v>6</v>
      </c>
      <c r="O96" s="12">
        <v>2</v>
      </c>
      <c r="P96" s="12">
        <v>4</v>
      </c>
      <c r="R96" s="16"/>
      <c r="S96" s="16"/>
    </row>
    <row r="97" spans="13:19" x14ac:dyDescent="0.25">
      <c r="M97">
        <v>92</v>
      </c>
      <c r="N97" s="12">
        <v>2</v>
      </c>
      <c r="O97" s="12">
        <v>1</v>
      </c>
      <c r="P97" s="12">
        <v>1</v>
      </c>
      <c r="R97" s="16"/>
      <c r="S97" s="16"/>
    </row>
    <row r="98" spans="13:19" x14ac:dyDescent="0.25">
      <c r="M98">
        <v>93</v>
      </c>
      <c r="N98" s="12">
        <v>8</v>
      </c>
      <c r="O98" s="12">
        <v>6</v>
      </c>
      <c r="P98" s="12">
        <v>2</v>
      </c>
      <c r="R98" s="16"/>
      <c r="S98" s="16"/>
    </row>
    <row r="99" spans="13:19" x14ac:dyDescent="0.25">
      <c r="M99">
        <v>94</v>
      </c>
      <c r="N99" s="12">
        <v>5</v>
      </c>
      <c r="O99" s="12">
        <v>2</v>
      </c>
      <c r="P99" s="12">
        <v>3</v>
      </c>
      <c r="R99" s="16"/>
      <c r="S99" s="16"/>
    </row>
    <row r="100" spans="13:19" x14ac:dyDescent="0.25">
      <c r="M100">
        <v>95</v>
      </c>
      <c r="N100" s="12">
        <v>3</v>
      </c>
      <c r="O100" s="12">
        <v>0</v>
      </c>
      <c r="P100" s="12">
        <v>3</v>
      </c>
      <c r="R100" s="16"/>
      <c r="S100" s="16"/>
    </row>
    <row r="101" spans="13:19" x14ac:dyDescent="0.25">
      <c r="M101">
        <v>96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>
        <v>97</v>
      </c>
      <c r="N102" s="12">
        <v>8</v>
      </c>
      <c r="O102" s="12">
        <v>5</v>
      </c>
      <c r="P102" s="12">
        <v>3</v>
      </c>
      <c r="R102" s="16"/>
      <c r="S102" s="16"/>
    </row>
    <row r="103" spans="13:19" x14ac:dyDescent="0.25">
      <c r="M103" t="s">
        <v>165</v>
      </c>
      <c r="N103">
        <v>0</v>
      </c>
      <c r="O103">
        <v>0</v>
      </c>
      <c r="P103">
        <v>0</v>
      </c>
    </row>
    <row r="104" spans="13:19" x14ac:dyDescent="0.25">
      <c r="M104" t="s">
        <v>57</v>
      </c>
      <c r="N104">
        <v>0</v>
      </c>
      <c r="O104">
        <v>0</v>
      </c>
      <c r="P104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A11" workbookViewId="0">
      <selection activeCell="A3" sqref="A3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7.8490580157527461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f>O3+P3</f>
        <v>56213</v>
      </c>
      <c r="O3" s="12">
        <f>SUM(O4:O99)</f>
        <v>27726</v>
      </c>
      <c r="P3" s="12">
        <f>SUM(P4:P99)</f>
        <v>28487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f t="shared" ref="B4:G4" si="0">SUM(B8:B15)</f>
        <v>28181</v>
      </c>
      <c r="C4">
        <f t="shared" si="0"/>
        <v>13686</v>
      </c>
      <c r="D4">
        <f t="shared" si="0"/>
        <v>14495</v>
      </c>
      <c r="E4">
        <f t="shared" si="0"/>
        <v>8775</v>
      </c>
      <c r="F4">
        <f t="shared" si="0"/>
        <v>5072</v>
      </c>
      <c r="G4">
        <f t="shared" si="0"/>
        <v>3703</v>
      </c>
      <c r="I4" s="1"/>
      <c r="J4" s="1"/>
      <c r="K4" s="1"/>
      <c r="M4" s="18" t="s">
        <v>140</v>
      </c>
      <c r="N4" s="12">
        <f t="shared" ref="N4:N67" si="1">O4+P4</f>
        <v>1748</v>
      </c>
      <c r="O4" s="12">
        <v>842</v>
      </c>
      <c r="P4" s="12">
        <v>906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f t="shared" si="1"/>
        <v>1569</v>
      </c>
      <c r="O5" s="12">
        <v>812</v>
      </c>
      <c r="P5" s="12">
        <v>757</v>
      </c>
      <c r="Q5">
        <v>0</v>
      </c>
      <c r="R5" s="16">
        <f>N$24+N$34+N$44+N$54</f>
        <v>2788</v>
      </c>
      <c r="S5" s="16">
        <f xml:space="preserve"> N$34+N$44+N$54+N$64</f>
        <v>1979</v>
      </c>
      <c r="T5">
        <v>1</v>
      </c>
      <c r="U5">
        <v>9</v>
      </c>
      <c r="V5">
        <f>R5*T5+S5*U5</f>
        <v>20599</v>
      </c>
      <c r="W5" s="19">
        <f>(V5/V$15)*100</f>
        <v>7.7076200632354857</v>
      </c>
      <c r="X5" s="20">
        <f>ABS(W5-10)</f>
        <v>2.2923799367645143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f t="shared" si="1"/>
        <v>1643</v>
      </c>
      <c r="O6" s="12">
        <v>842</v>
      </c>
      <c r="P6" s="12">
        <v>801</v>
      </c>
      <c r="Q6">
        <v>1</v>
      </c>
      <c r="R6" s="16">
        <f>N$25+N$35+N$45+N$55</f>
        <v>2452</v>
      </c>
      <c r="S6" s="16">
        <f xml:space="preserve"> N$35+N$45+N$55+N$65</f>
        <v>1787</v>
      </c>
      <c r="T6">
        <v>2</v>
      </c>
      <c r="U6">
        <v>8</v>
      </c>
      <c r="V6">
        <f t="shared" ref="V6:V14" si="2">R6*T6+S6*U6</f>
        <v>19200</v>
      </c>
      <c r="W6" s="19">
        <f t="shared" ref="W6:W14" si="3">(V6/V$15)*100</f>
        <v>7.1841499691306057</v>
      </c>
      <c r="X6" s="20">
        <f t="shared" ref="X6:X14" si="4">ABS(W6-10)</f>
        <v>2.8158500308693943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f t="shared" si="1"/>
        <v>1428</v>
      </c>
      <c r="O7" s="12">
        <v>708</v>
      </c>
      <c r="P7" s="12">
        <v>720</v>
      </c>
      <c r="Q7">
        <v>2</v>
      </c>
      <c r="R7" s="16">
        <f>N$26+N$36+N$46+N$56</f>
        <v>2474</v>
      </c>
      <c r="S7" s="16">
        <f xml:space="preserve"> N$36+N$46+N$56+N$66</f>
        <v>1800</v>
      </c>
      <c r="T7">
        <v>3</v>
      </c>
      <c r="U7">
        <v>7</v>
      </c>
      <c r="V7">
        <f t="shared" si="2"/>
        <v>20022</v>
      </c>
      <c r="W7" s="19">
        <f t="shared" si="3"/>
        <v>7.4917213896840096</v>
      </c>
      <c r="X7" s="20">
        <f t="shared" si="4"/>
        <v>2.5082786103159904</v>
      </c>
    </row>
    <row r="8" spans="1:24" x14ac:dyDescent="0.25">
      <c r="A8" s="3" t="s">
        <v>8</v>
      </c>
      <c r="B8" s="4">
        <f>C8+D8</f>
        <v>6732</v>
      </c>
      <c r="C8" s="3">
        <v>3336</v>
      </c>
      <c r="D8" s="3">
        <v>3396</v>
      </c>
      <c r="E8" s="4">
        <f>F8+G8</f>
        <v>5652</v>
      </c>
      <c r="F8" s="4">
        <v>3094</v>
      </c>
      <c r="G8" s="4">
        <v>2558</v>
      </c>
      <c r="H8" s="5" t="s">
        <v>9</v>
      </c>
      <c r="I8" s="6">
        <f t="shared" ref="I8:K15" si="5">E8/B8*100</f>
        <v>83.957219251336895</v>
      </c>
      <c r="J8" s="6">
        <f t="shared" si="5"/>
        <v>92.745803357314145</v>
      </c>
      <c r="K8" s="6">
        <f t="shared" si="5"/>
        <v>75.323910482921093</v>
      </c>
      <c r="M8">
        <v>4</v>
      </c>
      <c r="N8" s="12">
        <f t="shared" si="1"/>
        <v>1388</v>
      </c>
      <c r="O8" s="12">
        <v>696</v>
      </c>
      <c r="P8" s="12">
        <v>692</v>
      </c>
      <c r="Q8">
        <v>3</v>
      </c>
      <c r="R8" s="16">
        <f>N$17+N$27+N$37+N$47</f>
        <v>3487</v>
      </c>
      <c r="S8" s="16">
        <f xml:space="preserve"> N$27+ N$37+N$47+N$57</f>
        <v>2168</v>
      </c>
      <c r="T8">
        <v>4</v>
      </c>
      <c r="U8">
        <v>6</v>
      </c>
      <c r="V8">
        <f t="shared" si="2"/>
        <v>26956</v>
      </c>
      <c r="W8" s="19">
        <f t="shared" si="3"/>
        <v>10.086247217077323</v>
      </c>
      <c r="X8" s="20">
        <f t="shared" si="4"/>
        <v>8.6247217077323413E-2</v>
      </c>
    </row>
    <row r="9" spans="1:24" x14ac:dyDescent="0.25">
      <c r="A9" s="3" t="s">
        <v>10</v>
      </c>
      <c r="B9" s="4">
        <f t="shared" ref="B9:B15" si="6">C9+D9</f>
        <v>4909</v>
      </c>
      <c r="C9" s="3">
        <v>2312</v>
      </c>
      <c r="D9" s="3">
        <v>2597</v>
      </c>
      <c r="E9" s="4">
        <f t="shared" ref="E9:E15" si="7">F9+G9</f>
        <v>1885</v>
      </c>
      <c r="F9" s="4">
        <v>1163</v>
      </c>
      <c r="G9" s="4">
        <v>722</v>
      </c>
      <c r="H9" s="5"/>
      <c r="I9" s="6">
        <f t="shared" si="5"/>
        <v>38.398859238134044</v>
      </c>
      <c r="J9" s="6">
        <f t="shared" si="5"/>
        <v>50.302768166089962</v>
      </c>
      <c r="K9" s="6">
        <f t="shared" si="5"/>
        <v>27.801309202926454</v>
      </c>
      <c r="M9">
        <v>5</v>
      </c>
      <c r="N9" s="12">
        <f t="shared" si="1"/>
        <v>1321</v>
      </c>
      <c r="O9" s="12">
        <v>667</v>
      </c>
      <c r="P9" s="12">
        <v>654</v>
      </c>
      <c r="Q9">
        <v>4</v>
      </c>
      <c r="R9" s="16">
        <f>N$18+N$28+N$38+N$48</f>
        <v>3529</v>
      </c>
      <c r="S9" s="16">
        <f xml:space="preserve"> N$28+N$38+N$48+N$58</f>
        <v>2362</v>
      </c>
      <c r="T9">
        <v>5</v>
      </c>
      <c r="U9">
        <v>5</v>
      </c>
      <c r="V9">
        <f t="shared" si="2"/>
        <v>29455</v>
      </c>
      <c r="W9" s="19">
        <f t="shared" si="3"/>
        <v>11.021309236496979</v>
      </c>
      <c r="X9" s="20">
        <f t="shared" si="4"/>
        <v>1.0213092364969789</v>
      </c>
    </row>
    <row r="10" spans="1:24" x14ac:dyDescent="0.25">
      <c r="A10" s="3" t="s">
        <v>11</v>
      </c>
      <c r="B10" s="4">
        <f t="shared" si="6"/>
        <v>4102</v>
      </c>
      <c r="C10" s="3">
        <v>1955</v>
      </c>
      <c r="D10" s="3">
        <v>2147</v>
      </c>
      <c r="E10" s="4">
        <f t="shared" si="7"/>
        <v>650</v>
      </c>
      <c r="F10" s="4">
        <v>431</v>
      </c>
      <c r="G10" s="4">
        <v>219</v>
      </c>
      <c r="H10" s="5"/>
      <c r="I10" s="6">
        <f t="shared" si="5"/>
        <v>15.845928815212091</v>
      </c>
      <c r="J10" s="6">
        <f t="shared" si="5"/>
        <v>22.046035805626598</v>
      </c>
      <c r="K10" s="6">
        <f t="shared" si="5"/>
        <v>10.200279459711226</v>
      </c>
      <c r="M10">
        <v>6</v>
      </c>
      <c r="N10" s="12">
        <f t="shared" si="1"/>
        <v>1385</v>
      </c>
      <c r="O10" s="12">
        <v>725</v>
      </c>
      <c r="P10" s="12">
        <v>660</v>
      </c>
      <c r="Q10">
        <v>5</v>
      </c>
      <c r="R10" s="16">
        <f>N$19+N$29+N$39+N$49</f>
        <v>3151</v>
      </c>
      <c r="S10" s="16">
        <f xml:space="preserve"> N$29+N$39+N$49+N$59</f>
        <v>2061</v>
      </c>
      <c r="T10">
        <v>6</v>
      </c>
      <c r="U10">
        <v>4</v>
      </c>
      <c r="V10">
        <f t="shared" si="2"/>
        <v>27150</v>
      </c>
      <c r="W10" s="19">
        <f t="shared" si="3"/>
        <v>10.158837065723747</v>
      </c>
      <c r="X10" s="20">
        <f t="shared" si="4"/>
        <v>0.15883706572374656</v>
      </c>
    </row>
    <row r="11" spans="1:24" x14ac:dyDescent="0.25">
      <c r="A11" s="3" t="s">
        <v>12</v>
      </c>
      <c r="B11" s="4">
        <f t="shared" si="6"/>
        <v>3187</v>
      </c>
      <c r="C11" s="3">
        <v>1593</v>
      </c>
      <c r="D11" s="3">
        <v>1594</v>
      </c>
      <c r="E11" s="4">
        <f t="shared" si="7"/>
        <v>271</v>
      </c>
      <c r="F11" s="4">
        <v>182</v>
      </c>
      <c r="G11" s="4">
        <v>89</v>
      </c>
      <c r="H11" s="5"/>
      <c r="I11" s="6">
        <f t="shared" si="5"/>
        <v>8.5032946344524625</v>
      </c>
      <c r="J11" s="6">
        <f t="shared" si="5"/>
        <v>11.424984306340239</v>
      </c>
      <c r="K11" s="6">
        <f t="shared" si="5"/>
        <v>5.5834378920953576</v>
      </c>
      <c r="M11">
        <v>7</v>
      </c>
      <c r="N11" s="12">
        <f t="shared" si="1"/>
        <v>1436</v>
      </c>
      <c r="O11" s="12">
        <v>718</v>
      </c>
      <c r="P11" s="12">
        <v>718</v>
      </c>
      <c r="Q11">
        <v>6</v>
      </c>
      <c r="R11" s="16">
        <f>N$20+N$30+N$40+N$50</f>
        <v>3596</v>
      </c>
      <c r="S11" s="16">
        <f xml:space="preserve"> N$30+N$40+N$50+N$60</f>
        <v>2488</v>
      </c>
      <c r="T11">
        <v>7</v>
      </c>
      <c r="U11">
        <v>3</v>
      </c>
      <c r="V11">
        <f t="shared" si="2"/>
        <v>32636</v>
      </c>
      <c r="W11" s="19">
        <f t="shared" si="3"/>
        <v>12.211558249611794</v>
      </c>
      <c r="X11" s="20">
        <f t="shared" si="4"/>
        <v>2.2115582496117945</v>
      </c>
    </row>
    <row r="12" spans="1:24" x14ac:dyDescent="0.25">
      <c r="A12" s="3" t="s">
        <v>13</v>
      </c>
      <c r="B12" s="4">
        <f t="shared" si="6"/>
        <v>2910</v>
      </c>
      <c r="C12" s="3">
        <v>1421</v>
      </c>
      <c r="D12" s="3">
        <v>1489</v>
      </c>
      <c r="E12" s="4">
        <f t="shared" si="7"/>
        <v>145</v>
      </c>
      <c r="F12" s="4">
        <v>97</v>
      </c>
      <c r="G12" s="4">
        <v>48</v>
      </c>
      <c r="H12" s="5"/>
      <c r="I12" s="6">
        <f t="shared" si="5"/>
        <v>4.9828178694158076</v>
      </c>
      <c r="J12" s="6">
        <f t="shared" si="5"/>
        <v>6.8261787473610127</v>
      </c>
      <c r="K12" s="6">
        <f t="shared" si="5"/>
        <v>3.2236400268636665</v>
      </c>
      <c r="M12">
        <v>8</v>
      </c>
      <c r="N12" s="12">
        <f t="shared" si="1"/>
        <v>1488</v>
      </c>
      <c r="O12" s="12">
        <v>761</v>
      </c>
      <c r="P12" s="12">
        <v>727</v>
      </c>
      <c r="Q12">
        <v>7</v>
      </c>
      <c r="R12" s="16">
        <f>N$21+N$31+N$41+N$51</f>
        <v>2812</v>
      </c>
      <c r="S12" s="16">
        <f xml:space="preserve"> N$31+N$41+N$51+N$61</f>
        <v>1804</v>
      </c>
      <c r="T12">
        <v>8</v>
      </c>
      <c r="U12">
        <v>2</v>
      </c>
      <c r="V12">
        <f t="shared" si="2"/>
        <v>26104</v>
      </c>
      <c r="W12" s="19">
        <f t="shared" si="3"/>
        <v>9.767450562197153</v>
      </c>
      <c r="X12" s="20">
        <f t="shared" si="4"/>
        <v>0.23254943780284698</v>
      </c>
    </row>
    <row r="13" spans="1:24" x14ac:dyDescent="0.25">
      <c r="A13" s="3" t="s">
        <v>14</v>
      </c>
      <c r="B13" s="4">
        <f t="shared" si="6"/>
        <v>2209</v>
      </c>
      <c r="C13" s="3">
        <v>1037</v>
      </c>
      <c r="D13" s="3">
        <v>1172</v>
      </c>
      <c r="E13" s="4">
        <f t="shared" si="7"/>
        <v>77</v>
      </c>
      <c r="F13" s="4">
        <v>49</v>
      </c>
      <c r="G13" s="4">
        <v>28</v>
      </c>
      <c r="H13" s="5"/>
      <c r="I13" s="6">
        <f t="shared" si="5"/>
        <v>3.4857401539157991</v>
      </c>
      <c r="J13" s="6">
        <f t="shared" si="5"/>
        <v>4.725168756027001</v>
      </c>
      <c r="K13" s="6">
        <f t="shared" si="5"/>
        <v>2.3890784982935154</v>
      </c>
      <c r="M13">
        <v>9</v>
      </c>
      <c r="N13" s="12">
        <f t="shared" si="1"/>
        <v>1528</v>
      </c>
      <c r="O13" s="12">
        <v>799</v>
      </c>
      <c r="P13" s="12">
        <v>729</v>
      </c>
      <c r="Q13">
        <v>8</v>
      </c>
      <c r="R13" s="16">
        <f>N$22+N$32+N$42+N$52</f>
        <v>3482</v>
      </c>
      <c r="S13" s="16">
        <f xml:space="preserve"> N$32+N$42+N$52+N$62</f>
        <v>2475</v>
      </c>
      <c r="T13">
        <v>9</v>
      </c>
      <c r="U13">
        <v>1</v>
      </c>
      <c r="V13">
        <f t="shared" si="2"/>
        <v>33813</v>
      </c>
      <c r="W13" s="19">
        <f t="shared" si="3"/>
        <v>12.651961609698603</v>
      </c>
      <c r="X13" s="20">
        <f t="shared" si="4"/>
        <v>2.6519616096986027</v>
      </c>
    </row>
    <row r="14" spans="1:24" x14ac:dyDescent="0.25">
      <c r="A14" s="3" t="s">
        <v>15</v>
      </c>
      <c r="B14" s="4">
        <f t="shared" si="6"/>
        <v>2303</v>
      </c>
      <c r="C14" s="3">
        <v>1180</v>
      </c>
      <c r="D14" s="3">
        <v>1123</v>
      </c>
      <c r="E14" s="4">
        <f t="shared" si="7"/>
        <v>56</v>
      </c>
      <c r="F14" s="4">
        <v>35</v>
      </c>
      <c r="G14" s="4">
        <v>21</v>
      </c>
      <c r="H14" s="5"/>
      <c r="I14" s="6">
        <f t="shared" si="5"/>
        <v>2.43161094224924</v>
      </c>
      <c r="J14" s="6">
        <f t="shared" si="5"/>
        <v>2.9661016949152543</v>
      </c>
      <c r="K14" s="6">
        <f t="shared" si="5"/>
        <v>1.8699910952804988</v>
      </c>
      <c r="M14">
        <v>10</v>
      </c>
      <c r="N14" s="12">
        <f t="shared" si="1"/>
        <v>1697</v>
      </c>
      <c r="O14" s="12">
        <v>846</v>
      </c>
      <c r="P14" s="12">
        <v>851</v>
      </c>
      <c r="Q14">
        <v>9</v>
      </c>
      <c r="R14" s="16">
        <f>N$23+N$33+N$43+N$53</f>
        <v>3132</v>
      </c>
      <c r="S14" s="16">
        <f xml:space="preserve"> N$33+N$43+N$53+N$63</f>
        <v>2048</v>
      </c>
      <c r="T14">
        <v>10</v>
      </c>
      <c r="U14">
        <v>0</v>
      </c>
      <c r="V14">
        <f t="shared" si="2"/>
        <v>31320</v>
      </c>
      <c r="W14" s="19">
        <f t="shared" si="3"/>
        <v>11.7191446371443</v>
      </c>
      <c r="X14" s="20">
        <f t="shared" si="4"/>
        <v>1.7191446371443</v>
      </c>
    </row>
    <row r="15" spans="1:24" x14ac:dyDescent="0.25">
      <c r="A15" s="3" t="s">
        <v>16</v>
      </c>
      <c r="B15" s="4">
        <f t="shared" si="6"/>
        <v>1829</v>
      </c>
      <c r="C15" s="3">
        <v>852</v>
      </c>
      <c r="D15" s="3">
        <v>977</v>
      </c>
      <c r="E15" s="4">
        <f t="shared" si="7"/>
        <v>39</v>
      </c>
      <c r="F15" s="4">
        <v>21</v>
      </c>
      <c r="G15" s="4">
        <v>18</v>
      </c>
      <c r="H15" s="5"/>
      <c r="I15" s="6">
        <f t="shared" si="5"/>
        <v>2.1323127392017494</v>
      </c>
      <c r="J15" s="6">
        <f t="shared" si="5"/>
        <v>2.464788732394366</v>
      </c>
      <c r="K15" s="6">
        <f t="shared" si="5"/>
        <v>1.842374616171955</v>
      </c>
      <c r="M15">
        <v>11</v>
      </c>
      <c r="N15" s="12">
        <f t="shared" si="1"/>
        <v>1679</v>
      </c>
      <c r="O15" s="12">
        <v>903</v>
      </c>
      <c r="P15" s="12">
        <v>776</v>
      </c>
      <c r="Q15" t="s">
        <v>1</v>
      </c>
      <c r="R15" s="16"/>
      <c r="S15" s="16"/>
      <c r="V15">
        <f>SUM(V5:V14)</f>
        <v>267255</v>
      </c>
      <c r="W15">
        <f>SUM(W5:W14)</f>
        <v>100</v>
      </c>
      <c r="X15" s="20">
        <f>SUM(X5:X14)</f>
        <v>15.698116031505492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788.02735452358183</v>
      </c>
      <c r="J16" s="6">
        <f>SUM(J8:J14)*5</f>
        <v>955.185204168371</v>
      </c>
      <c r="K16" s="6">
        <f>SUM(K8:K14)*5</f>
        <v>631.95823329045902</v>
      </c>
      <c r="M16">
        <v>12</v>
      </c>
      <c r="N16" s="12">
        <f t="shared" si="1"/>
        <v>1599</v>
      </c>
      <c r="O16" s="12">
        <v>832</v>
      </c>
      <c r="P16" s="12">
        <v>767</v>
      </c>
      <c r="Q16" t="s">
        <v>141</v>
      </c>
      <c r="R16" s="16"/>
      <c r="S16" s="16"/>
      <c r="X16" s="20">
        <f>X$15/2</f>
        <v>7.8490580157527461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f t="shared" si="1"/>
        <v>1653</v>
      </c>
      <c r="O17" s="12">
        <v>848</v>
      </c>
      <c r="P17" s="12">
        <v>805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2288.0273545235818</v>
      </c>
      <c r="J18" s="6">
        <f>J16+1500</f>
        <v>2455.185204168371</v>
      </c>
      <c r="K18" s="6">
        <f>K16+1500</f>
        <v>2131.9582332904592</v>
      </c>
      <c r="M18">
        <v>14</v>
      </c>
      <c r="N18" s="12">
        <f t="shared" si="1"/>
        <v>1523</v>
      </c>
      <c r="O18" s="12">
        <v>787</v>
      </c>
      <c r="P18" s="12">
        <v>736</v>
      </c>
      <c r="Q18" s="3" t="s">
        <v>143</v>
      </c>
      <c r="R18" s="15">
        <f>X33</f>
        <v>8.0685487272699401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f t="shared" si="1"/>
        <v>1352</v>
      </c>
      <c r="O19" s="12">
        <v>674</v>
      </c>
      <c r="P19" s="12">
        <v>678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8">I14</f>
        <v>2.43161094224924</v>
      </c>
      <c r="J20" s="6">
        <f t="shared" si="8"/>
        <v>2.9661016949152543</v>
      </c>
      <c r="K20" s="6">
        <f t="shared" si="8"/>
        <v>1.8699910952804988</v>
      </c>
      <c r="M20">
        <v>16</v>
      </c>
      <c r="N20" s="12">
        <f t="shared" si="1"/>
        <v>1384</v>
      </c>
      <c r="O20" s="12">
        <v>721</v>
      </c>
      <c r="P20" s="12">
        <v>663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8"/>
        <v>2.1323127392017494</v>
      </c>
      <c r="J21" s="6">
        <f t="shared" si="8"/>
        <v>2.464788732394366</v>
      </c>
      <c r="K21" s="6">
        <f t="shared" si="8"/>
        <v>1.842374616171955</v>
      </c>
      <c r="M21">
        <v>17</v>
      </c>
      <c r="N21" s="12">
        <f t="shared" si="1"/>
        <v>1245</v>
      </c>
      <c r="O21" s="12">
        <v>596</v>
      </c>
      <c r="P21" s="12">
        <v>649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2.2819618407254945</v>
      </c>
      <c r="J22" s="8">
        <f>(J20+J21)/2</f>
        <v>2.7154452136548102</v>
      </c>
      <c r="K22" s="8">
        <f>(K20+K21)/2</f>
        <v>1.8561828557262268</v>
      </c>
      <c r="M22">
        <v>18</v>
      </c>
      <c r="N22" s="12">
        <f t="shared" si="1"/>
        <v>1389</v>
      </c>
      <c r="O22" s="12">
        <v>685</v>
      </c>
      <c r="P22" s="12">
        <v>704</v>
      </c>
      <c r="Q22">
        <v>0</v>
      </c>
      <c r="R22" s="16">
        <f>O$24+O$34+O$44+O$54</f>
        <v>1274</v>
      </c>
      <c r="S22" s="16">
        <f xml:space="preserve"> O$34+O$44+O$54+O$64</f>
        <v>897</v>
      </c>
      <c r="T22">
        <v>1</v>
      </c>
      <c r="U22">
        <v>9</v>
      </c>
      <c r="V22">
        <f>R22*T22+S22*U22</f>
        <v>9347</v>
      </c>
      <c r="W22" s="19">
        <f>(V22/V$32)*100</f>
        <v>7.1685494942057986</v>
      </c>
      <c r="X22" s="20">
        <f>ABS(W22-10)</f>
        <v>2.8314505057942014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f t="shared" si="1"/>
        <v>1364</v>
      </c>
      <c r="O23" s="12">
        <v>661</v>
      </c>
      <c r="P23" s="12">
        <v>703</v>
      </c>
      <c r="Q23">
        <v>1</v>
      </c>
      <c r="R23" s="16">
        <f>O$25+O$35+O$45+O$55</f>
        <v>1206</v>
      </c>
      <c r="S23" s="16">
        <f xml:space="preserve"> O$35+O$45+O$55+O$65</f>
        <v>862</v>
      </c>
      <c r="T23">
        <v>2</v>
      </c>
      <c r="U23">
        <v>8</v>
      </c>
      <c r="V23">
        <f t="shared" ref="V23:V31" si="9">R23*T23+S23*U23</f>
        <v>9308</v>
      </c>
      <c r="W23" s="19">
        <f t="shared" ref="W23:W31" si="10">(V23/V$32)*100</f>
        <v>7.1386389956207967</v>
      </c>
      <c r="X23" s="20">
        <f t="shared" ref="X23:X31" si="11">ABS(W23-10)</f>
        <v>2.8613610043792033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114.09809203627472</v>
      </c>
      <c r="J24" s="8">
        <f>J22*50</f>
        <v>135.77226068274052</v>
      </c>
      <c r="K24" s="8">
        <f>K22*50</f>
        <v>92.809142786311341</v>
      </c>
      <c r="M24">
        <v>20</v>
      </c>
      <c r="N24" s="12">
        <f t="shared" si="1"/>
        <v>1112</v>
      </c>
      <c r="O24" s="12">
        <v>508</v>
      </c>
      <c r="P24" s="12">
        <v>604</v>
      </c>
      <c r="Q24">
        <v>2</v>
      </c>
      <c r="R24" s="16">
        <f>O$26+O$36+O$46+O$56</f>
        <v>1254</v>
      </c>
      <c r="S24" s="16">
        <f xml:space="preserve"> O$36+O$46+O$56+O$66</f>
        <v>921</v>
      </c>
      <c r="T24">
        <v>3</v>
      </c>
      <c r="U24">
        <v>7</v>
      </c>
      <c r="V24">
        <f t="shared" si="9"/>
        <v>10209</v>
      </c>
      <c r="W24" s="19">
        <f t="shared" si="10"/>
        <v>7.8296482065204884</v>
      </c>
      <c r="X24" s="20">
        <f t="shared" si="11"/>
        <v>2.1703517934795116</v>
      </c>
    </row>
    <row r="25" spans="1:24" x14ac:dyDescent="0.25">
      <c r="I25" s="1"/>
      <c r="J25" s="1"/>
      <c r="K25" s="1"/>
      <c r="M25">
        <v>21</v>
      </c>
      <c r="N25" s="12">
        <f t="shared" si="1"/>
        <v>882</v>
      </c>
      <c r="O25" s="12">
        <v>439</v>
      </c>
      <c r="P25" s="12">
        <v>443</v>
      </c>
      <c r="Q25">
        <v>3</v>
      </c>
      <c r="R25" s="16">
        <f>O$17+O$27+O$37+O$47</f>
        <v>1712</v>
      </c>
      <c r="S25" s="16">
        <f xml:space="preserve"> O$27+ O$37+O$47+O$57</f>
        <v>1019</v>
      </c>
      <c r="T25">
        <v>4</v>
      </c>
      <c r="U25">
        <v>6</v>
      </c>
      <c r="V25">
        <f t="shared" si="9"/>
        <v>12962</v>
      </c>
      <c r="W25" s="19">
        <f t="shared" si="10"/>
        <v>9.9410226322772637</v>
      </c>
      <c r="X25" s="20">
        <f t="shared" si="11"/>
        <v>5.8977367722736318E-2</v>
      </c>
    </row>
    <row r="26" spans="1:24" x14ac:dyDescent="0.25">
      <c r="H26" s="7" t="s">
        <v>30</v>
      </c>
      <c r="I26" s="1">
        <f>I18-I24</f>
        <v>2173.9292624873069</v>
      </c>
      <c r="J26" s="1">
        <f>J18-J24</f>
        <v>2319.4129434856304</v>
      </c>
      <c r="K26" s="1">
        <f>K18-K24</f>
        <v>2039.1490905041478</v>
      </c>
      <c r="M26">
        <v>22</v>
      </c>
      <c r="N26" s="12">
        <f t="shared" si="1"/>
        <v>950</v>
      </c>
      <c r="O26" s="12">
        <v>462</v>
      </c>
      <c r="P26" s="12">
        <v>488</v>
      </c>
      <c r="Q26">
        <v>4</v>
      </c>
      <c r="R26" s="16">
        <f>O$18+O$28+O$38+O$48</f>
        <v>1735</v>
      </c>
      <c r="S26" s="16">
        <f xml:space="preserve"> O$28+O$38+O$48+O$58</f>
        <v>1111</v>
      </c>
      <c r="T26">
        <v>5</v>
      </c>
      <c r="U26">
        <v>5</v>
      </c>
      <c r="V26">
        <f t="shared" si="9"/>
        <v>14230</v>
      </c>
      <c r="W26" s="19">
        <f t="shared" si="10"/>
        <v>10.913497304220449</v>
      </c>
      <c r="X26" s="20">
        <f t="shared" si="11"/>
        <v>0.91349730422044928</v>
      </c>
    </row>
    <row r="27" spans="1:24" x14ac:dyDescent="0.25">
      <c r="I27" s="1"/>
      <c r="J27" s="1"/>
      <c r="K27" s="1"/>
      <c r="M27">
        <v>23</v>
      </c>
      <c r="N27" s="12">
        <f t="shared" si="1"/>
        <v>922</v>
      </c>
      <c r="O27" s="12">
        <v>420</v>
      </c>
      <c r="P27" s="12">
        <v>502</v>
      </c>
      <c r="Q27">
        <v>5</v>
      </c>
      <c r="R27" s="16">
        <f>O$19+O$29+O$39+O$49</f>
        <v>1552</v>
      </c>
      <c r="S27" s="16">
        <f xml:space="preserve"> O$29+O$39+O$49+O$59</f>
        <v>1026</v>
      </c>
      <c r="T27">
        <v>6</v>
      </c>
      <c r="U27">
        <v>4</v>
      </c>
      <c r="V27">
        <f t="shared" si="9"/>
        <v>13416</v>
      </c>
      <c r="W27" s="19">
        <f t="shared" si="10"/>
        <v>10.289211513241147</v>
      </c>
      <c r="X27" s="20">
        <f t="shared" si="11"/>
        <v>0.28921151324114724</v>
      </c>
    </row>
    <row r="28" spans="1:24" x14ac:dyDescent="0.25">
      <c r="H28" s="7" t="s">
        <v>31</v>
      </c>
      <c r="I28" s="1">
        <f>100-I22</f>
        <v>97.718038159274499</v>
      </c>
      <c r="J28" s="1">
        <f>100-J22</f>
        <v>97.284554786345183</v>
      </c>
      <c r="K28" s="1">
        <f>100-K22</f>
        <v>98.143817144273768</v>
      </c>
      <c r="M28">
        <v>24</v>
      </c>
      <c r="N28" s="12">
        <f t="shared" si="1"/>
        <v>1052</v>
      </c>
      <c r="O28" s="12">
        <v>489</v>
      </c>
      <c r="P28" s="12">
        <v>563</v>
      </c>
      <c r="Q28">
        <v>6</v>
      </c>
      <c r="R28" s="16">
        <f>O$20+O$30+O$40+O$50</f>
        <v>1815</v>
      </c>
      <c r="S28" s="16">
        <f xml:space="preserve"> O$30+O$40+O$50+O$60</f>
        <v>1239</v>
      </c>
      <c r="T28">
        <v>7</v>
      </c>
      <c r="U28">
        <v>3</v>
      </c>
      <c r="V28">
        <f t="shared" si="9"/>
        <v>16422</v>
      </c>
      <c r="W28" s="19">
        <f t="shared" si="10"/>
        <v>12.594620711869867</v>
      </c>
      <c r="X28" s="20">
        <f t="shared" si="11"/>
        <v>2.594620711869867</v>
      </c>
    </row>
    <row r="29" spans="1:24" x14ac:dyDescent="0.25">
      <c r="I29" s="1"/>
      <c r="J29" s="1"/>
      <c r="K29" s="1"/>
      <c r="M29">
        <v>25</v>
      </c>
      <c r="N29" s="12">
        <f t="shared" si="1"/>
        <v>847</v>
      </c>
      <c r="O29" s="12">
        <v>397</v>
      </c>
      <c r="P29" s="12">
        <v>450</v>
      </c>
      <c r="Q29">
        <v>7</v>
      </c>
      <c r="R29" s="16">
        <f>O$21+O$31+O$41+O$51</f>
        <v>1383</v>
      </c>
      <c r="S29" s="16">
        <f xml:space="preserve"> O$31+O$41+O$51+O$61</f>
        <v>892</v>
      </c>
      <c r="T29">
        <v>8</v>
      </c>
      <c r="U29">
        <v>2</v>
      </c>
      <c r="V29">
        <f t="shared" si="9"/>
        <v>12848</v>
      </c>
      <c r="W29" s="19">
        <f t="shared" si="10"/>
        <v>9.8535919441057143</v>
      </c>
      <c r="X29" s="20">
        <f t="shared" si="11"/>
        <v>0.14640805589428574</v>
      </c>
    </row>
    <row r="30" spans="1:24" x14ac:dyDescent="0.25">
      <c r="C30" t="s">
        <v>32</v>
      </c>
      <c r="H30" s="9" t="s">
        <v>33</v>
      </c>
      <c r="I30" s="10">
        <f>I26/I28</f>
        <v>22.24695975725519</v>
      </c>
      <c r="J30" s="10">
        <f>J26/J28</f>
        <v>23.841533207192949</v>
      </c>
      <c r="K30" s="10">
        <f>K26/K28</f>
        <v>20.777152854229723</v>
      </c>
      <c r="M30">
        <v>26</v>
      </c>
      <c r="N30" s="12">
        <f t="shared" si="1"/>
        <v>1012</v>
      </c>
      <c r="O30" s="12">
        <v>495</v>
      </c>
      <c r="P30" s="12">
        <v>517</v>
      </c>
      <c r="Q30">
        <v>8</v>
      </c>
      <c r="R30" s="16">
        <f>O$22+O$32+O$42+O$52</f>
        <v>1684</v>
      </c>
      <c r="S30" s="16">
        <f xml:space="preserve"> O$32+O$42+O$52+O$62</f>
        <v>1161</v>
      </c>
      <c r="T30">
        <v>9</v>
      </c>
      <c r="U30">
        <v>1</v>
      </c>
      <c r="V30">
        <f t="shared" si="9"/>
        <v>16317</v>
      </c>
      <c r="W30" s="19">
        <f t="shared" si="10"/>
        <v>12.514092446448705</v>
      </c>
      <c r="X30" s="20">
        <f t="shared" si="11"/>
        <v>2.5140924464487053</v>
      </c>
    </row>
    <row r="31" spans="1:24" x14ac:dyDescent="0.25">
      <c r="M31">
        <v>27</v>
      </c>
      <c r="N31" s="12">
        <f t="shared" si="1"/>
        <v>607</v>
      </c>
      <c r="O31" s="12">
        <v>283</v>
      </c>
      <c r="P31" s="12">
        <v>324</v>
      </c>
      <c r="Q31">
        <v>9</v>
      </c>
      <c r="R31" s="16">
        <f>O$23+O$33+O$43+O$53</f>
        <v>1533</v>
      </c>
      <c r="S31" s="16">
        <f xml:space="preserve"> O$33+O$43+O$53+O$63</f>
        <v>1005</v>
      </c>
      <c r="T31">
        <v>10</v>
      </c>
      <c r="U31">
        <v>0</v>
      </c>
      <c r="V31">
        <f t="shared" si="9"/>
        <v>15330</v>
      </c>
      <c r="W31" s="19">
        <f t="shared" si="10"/>
        <v>11.757126751489773</v>
      </c>
      <c r="X31" s="20">
        <f t="shared" si="11"/>
        <v>1.757126751489773</v>
      </c>
    </row>
    <row r="32" spans="1:24" x14ac:dyDescent="0.25">
      <c r="M32">
        <v>28</v>
      </c>
      <c r="N32" s="12">
        <f t="shared" si="1"/>
        <v>835</v>
      </c>
      <c r="O32" s="12">
        <v>386</v>
      </c>
      <c r="P32" s="12">
        <v>449</v>
      </c>
      <c r="Q32" t="s">
        <v>1</v>
      </c>
      <c r="R32" s="16"/>
      <c r="S32" s="16"/>
      <c r="V32">
        <f>SUM(V22:V31)</f>
        <v>130389</v>
      </c>
      <c r="W32">
        <f>SUM(W22:W31)</f>
        <v>100</v>
      </c>
      <c r="X32" s="20">
        <f>SUM(X22:X31)</f>
        <v>16.13709745453988</v>
      </c>
    </row>
    <row r="33" spans="13:24" x14ac:dyDescent="0.25">
      <c r="M33">
        <v>29</v>
      </c>
      <c r="N33" s="12">
        <f t="shared" si="1"/>
        <v>847</v>
      </c>
      <c r="O33" s="12">
        <v>415</v>
      </c>
      <c r="P33" s="12">
        <v>432</v>
      </c>
      <c r="Q33" t="s">
        <v>141</v>
      </c>
      <c r="R33" s="16"/>
      <c r="S33" s="16"/>
      <c r="X33" s="20">
        <f>X$32/2</f>
        <v>8.0685487272699401</v>
      </c>
    </row>
    <row r="34" spans="13:24" x14ac:dyDescent="0.25">
      <c r="M34">
        <v>30</v>
      </c>
      <c r="N34" s="12">
        <f t="shared" si="1"/>
        <v>726</v>
      </c>
      <c r="O34" s="12">
        <v>357</v>
      </c>
      <c r="P34" s="12">
        <v>369</v>
      </c>
      <c r="R34" s="16"/>
      <c r="S34" s="16"/>
    </row>
    <row r="35" spans="13:24" x14ac:dyDescent="0.25">
      <c r="M35">
        <v>31</v>
      </c>
      <c r="N35" s="12">
        <f t="shared" si="1"/>
        <v>685</v>
      </c>
      <c r="O35" s="12">
        <v>345</v>
      </c>
      <c r="P35" s="12">
        <v>340</v>
      </c>
      <c r="Q35" s="3" t="s">
        <v>144</v>
      </c>
      <c r="R35" s="15">
        <f>X50</f>
        <v>7.6961407508073583</v>
      </c>
      <c r="S35" s="16"/>
    </row>
    <row r="36" spans="13:24" x14ac:dyDescent="0.25">
      <c r="M36">
        <v>32</v>
      </c>
      <c r="N36" s="12">
        <f t="shared" si="1"/>
        <v>704</v>
      </c>
      <c r="O36" s="12">
        <v>383</v>
      </c>
      <c r="P36" s="12">
        <v>321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f t="shared" si="1"/>
        <v>579</v>
      </c>
      <c r="O37" s="12">
        <v>282</v>
      </c>
      <c r="P37" s="12">
        <v>297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f t="shared" si="1"/>
        <v>546</v>
      </c>
      <c r="O38" s="12">
        <v>259</v>
      </c>
      <c r="P38" s="12">
        <v>287</v>
      </c>
      <c r="R38" s="16"/>
      <c r="S38" s="16"/>
    </row>
    <row r="39" spans="13:24" x14ac:dyDescent="0.25">
      <c r="M39">
        <v>35</v>
      </c>
      <c r="N39" s="12">
        <f t="shared" si="1"/>
        <v>536</v>
      </c>
      <c r="O39" s="12">
        <v>269</v>
      </c>
      <c r="P39" s="12">
        <v>267</v>
      </c>
      <c r="Q39">
        <v>0</v>
      </c>
      <c r="R39" s="16">
        <f>P$24+P$34+P$44+P$54</f>
        <v>1514</v>
      </c>
      <c r="S39" s="16">
        <f xml:space="preserve"> P$34+P$44+P$54+P$64</f>
        <v>1082</v>
      </c>
      <c r="T39">
        <v>1</v>
      </c>
      <c r="U39">
        <v>9</v>
      </c>
      <c r="V39">
        <f>R39*T39+S39*U39</f>
        <v>11252</v>
      </c>
      <c r="W39" s="19">
        <f>(V39/V$49)*100</f>
        <v>8.2211798401356084</v>
      </c>
      <c r="X39" s="20">
        <f>ABS(W39-10)</f>
        <v>1.7788201598643916</v>
      </c>
    </row>
    <row r="40" spans="13:24" x14ac:dyDescent="0.25">
      <c r="M40">
        <v>36</v>
      </c>
      <c r="N40" s="12">
        <f t="shared" si="1"/>
        <v>644</v>
      </c>
      <c r="O40" s="12">
        <v>316</v>
      </c>
      <c r="P40" s="12">
        <v>328</v>
      </c>
      <c r="Q40">
        <v>1</v>
      </c>
      <c r="R40" s="16">
        <f>P$25+P$35+P$45+P$55</f>
        <v>1246</v>
      </c>
      <c r="S40" s="16">
        <f xml:space="preserve"> P$35+P$45+P$55+P$65</f>
        <v>925</v>
      </c>
      <c r="T40">
        <v>2</v>
      </c>
      <c r="U40">
        <v>8</v>
      </c>
      <c r="V40">
        <f t="shared" ref="V40:V48" si="12">R40*T40+S40*U40</f>
        <v>9892</v>
      </c>
      <c r="W40" s="19">
        <f t="shared" ref="W40:W48" si="13">(V40/V$49)*100</f>
        <v>7.2275071968202473</v>
      </c>
      <c r="X40" s="20">
        <f t="shared" ref="X40:X48" si="14">ABS(W40-10)</f>
        <v>2.7724928031797527</v>
      </c>
    </row>
    <row r="41" spans="13:24" x14ac:dyDescent="0.25">
      <c r="M41">
        <v>37</v>
      </c>
      <c r="N41" s="12">
        <f t="shared" si="1"/>
        <v>550</v>
      </c>
      <c r="O41" s="12">
        <v>277</v>
      </c>
      <c r="P41" s="12">
        <v>273</v>
      </c>
      <c r="Q41">
        <v>2</v>
      </c>
      <c r="R41" s="16">
        <f>P$26+P$36+P$46+P$56</f>
        <v>1220</v>
      </c>
      <c r="S41" s="16">
        <f xml:space="preserve"> P$36+P$46+P$56+P$66</f>
        <v>879</v>
      </c>
      <c r="T41">
        <v>3</v>
      </c>
      <c r="U41">
        <v>7</v>
      </c>
      <c r="V41">
        <f t="shared" si="12"/>
        <v>9813</v>
      </c>
      <c r="W41" s="19">
        <f t="shared" si="13"/>
        <v>7.1697865065100173</v>
      </c>
      <c r="X41" s="20">
        <f t="shared" si="14"/>
        <v>2.8302134934899827</v>
      </c>
    </row>
    <row r="42" spans="13:24" x14ac:dyDescent="0.25">
      <c r="M42">
        <v>38</v>
      </c>
      <c r="N42" s="12">
        <f t="shared" si="1"/>
        <v>702</v>
      </c>
      <c r="O42" s="12">
        <v>325</v>
      </c>
      <c r="P42" s="12">
        <v>377</v>
      </c>
      <c r="Q42">
        <v>3</v>
      </c>
      <c r="R42" s="16">
        <f>P$17+P$27+P$37+P$47</f>
        <v>1775</v>
      </c>
      <c r="S42" s="16">
        <f xml:space="preserve"> P$27+ P$37+P$47+P$57</f>
        <v>1149</v>
      </c>
      <c r="T42">
        <v>4</v>
      </c>
      <c r="U42">
        <v>6</v>
      </c>
      <c r="V42">
        <f t="shared" si="12"/>
        <v>13994</v>
      </c>
      <c r="W42" s="19">
        <f t="shared" si="13"/>
        <v>10.224599243055252</v>
      </c>
      <c r="X42" s="20">
        <f t="shared" si="14"/>
        <v>0.22459924305525192</v>
      </c>
    </row>
    <row r="43" spans="13:24" x14ac:dyDescent="0.25">
      <c r="M43">
        <v>39</v>
      </c>
      <c r="N43" s="12">
        <f t="shared" si="1"/>
        <v>527</v>
      </c>
      <c r="O43" s="12">
        <v>264</v>
      </c>
      <c r="P43" s="12">
        <v>263</v>
      </c>
      <c r="Q43">
        <v>4</v>
      </c>
      <c r="R43" s="16">
        <f>P$18+P$28+P$38+P$48</f>
        <v>1794</v>
      </c>
      <c r="S43" s="16">
        <f xml:space="preserve"> P$28+P$38+P$48+P$58</f>
        <v>1251</v>
      </c>
      <c r="T43">
        <v>5</v>
      </c>
      <c r="U43">
        <v>5</v>
      </c>
      <c r="V43">
        <f t="shared" si="12"/>
        <v>15225</v>
      </c>
      <c r="W43" s="19">
        <f t="shared" si="13"/>
        <v>11.12401911358555</v>
      </c>
      <c r="X43" s="20">
        <f t="shared" si="14"/>
        <v>1.1240191135855504</v>
      </c>
    </row>
    <row r="44" spans="13:24" x14ac:dyDescent="0.25">
      <c r="M44">
        <v>40</v>
      </c>
      <c r="N44" s="12">
        <f t="shared" si="1"/>
        <v>503</v>
      </c>
      <c r="O44" s="12">
        <v>203</v>
      </c>
      <c r="P44" s="12">
        <v>300</v>
      </c>
      <c r="Q44">
        <v>5</v>
      </c>
      <c r="R44" s="16">
        <f>P$19+P$29+P$39+P$49</f>
        <v>1599</v>
      </c>
      <c r="S44" s="16">
        <f xml:space="preserve"> P$29+P$39+P$49+P$59</f>
        <v>1035</v>
      </c>
      <c r="T44">
        <v>6</v>
      </c>
      <c r="U44">
        <v>4</v>
      </c>
      <c r="V44">
        <f t="shared" si="12"/>
        <v>13734</v>
      </c>
      <c r="W44" s="19">
        <f t="shared" si="13"/>
        <v>10.034632414186138</v>
      </c>
      <c r="X44" s="20">
        <f t="shared" si="14"/>
        <v>3.463241418613805E-2</v>
      </c>
    </row>
    <row r="45" spans="13:24" x14ac:dyDescent="0.25">
      <c r="M45">
        <v>41</v>
      </c>
      <c r="N45" s="12">
        <f t="shared" si="1"/>
        <v>516</v>
      </c>
      <c r="O45" s="12">
        <v>243</v>
      </c>
      <c r="P45" s="12">
        <v>273</v>
      </c>
      <c r="Q45">
        <v>6</v>
      </c>
      <c r="R45" s="16">
        <f>P$20+P$30+P$40+P$50</f>
        <v>1781</v>
      </c>
      <c r="S45" s="16">
        <f xml:space="preserve"> P$30+P$40+P$50+P$60</f>
        <v>1249</v>
      </c>
      <c r="T45">
        <v>7</v>
      </c>
      <c r="U45">
        <v>3</v>
      </c>
      <c r="V45">
        <f t="shared" si="12"/>
        <v>16214</v>
      </c>
      <c r="W45" s="19">
        <f t="shared" si="13"/>
        <v>11.846623704937677</v>
      </c>
      <c r="X45" s="20">
        <f t="shared" si="14"/>
        <v>1.8466237049376772</v>
      </c>
    </row>
    <row r="46" spans="13:24" x14ac:dyDescent="0.25">
      <c r="M46">
        <v>42</v>
      </c>
      <c r="N46" s="12">
        <f t="shared" si="1"/>
        <v>477</v>
      </c>
      <c r="O46" s="12">
        <v>249</v>
      </c>
      <c r="P46" s="12">
        <v>228</v>
      </c>
      <c r="Q46">
        <v>7</v>
      </c>
      <c r="R46" s="16">
        <f>P$21+P$31+P$41+P$51</f>
        <v>1429</v>
      </c>
      <c r="S46" s="16">
        <f xml:space="preserve"> P$31+P$41+P$51+P$61</f>
        <v>912</v>
      </c>
      <c r="T46">
        <v>8</v>
      </c>
      <c r="U46">
        <v>2</v>
      </c>
      <c r="V46">
        <f t="shared" si="12"/>
        <v>13256</v>
      </c>
      <c r="W46" s="19">
        <f t="shared" si="13"/>
        <v>9.6853857057267696</v>
      </c>
      <c r="X46" s="20">
        <f t="shared" si="14"/>
        <v>0.3146142942732304</v>
      </c>
    </row>
    <row r="47" spans="13:24" x14ac:dyDescent="0.25">
      <c r="M47">
        <v>43</v>
      </c>
      <c r="N47" s="12">
        <f t="shared" si="1"/>
        <v>333</v>
      </c>
      <c r="O47" s="12">
        <v>162</v>
      </c>
      <c r="P47" s="12">
        <v>171</v>
      </c>
      <c r="Q47">
        <v>8</v>
      </c>
      <c r="R47" s="16">
        <f>P$22+P$32+P$42+P$52</f>
        <v>1798</v>
      </c>
      <c r="S47" s="16">
        <f xml:space="preserve"> P$32+P$42+P$52+P$62</f>
        <v>1314</v>
      </c>
      <c r="T47">
        <v>9</v>
      </c>
      <c r="U47">
        <v>1</v>
      </c>
      <c r="V47">
        <f t="shared" si="12"/>
        <v>17496</v>
      </c>
      <c r="W47" s="19">
        <f t="shared" si="13"/>
        <v>12.783306299592301</v>
      </c>
      <c r="X47" s="20">
        <f t="shared" si="14"/>
        <v>2.7833062995923008</v>
      </c>
    </row>
    <row r="48" spans="13:24" x14ac:dyDescent="0.25">
      <c r="M48">
        <v>44</v>
      </c>
      <c r="N48" s="12">
        <f t="shared" si="1"/>
        <v>408</v>
      </c>
      <c r="O48" s="12">
        <v>200</v>
      </c>
      <c r="P48" s="12">
        <v>208</v>
      </c>
      <c r="Q48">
        <v>9</v>
      </c>
      <c r="R48" s="16">
        <f>P$23+P$33+P$43+P$53</f>
        <v>1599</v>
      </c>
      <c r="S48" s="16">
        <f xml:space="preserve"> P$33+P$43+P$53+P$63</f>
        <v>1043</v>
      </c>
      <c r="T48">
        <v>10</v>
      </c>
      <c r="U48">
        <v>0</v>
      </c>
      <c r="V48">
        <f t="shared" si="12"/>
        <v>15990</v>
      </c>
      <c r="W48" s="19">
        <f t="shared" si="13"/>
        <v>11.682959975450441</v>
      </c>
      <c r="X48" s="20">
        <f t="shared" si="14"/>
        <v>1.6829599754504407</v>
      </c>
    </row>
    <row r="49" spans="13:24" x14ac:dyDescent="0.25">
      <c r="M49">
        <v>45</v>
      </c>
      <c r="N49" s="12">
        <f t="shared" si="1"/>
        <v>416</v>
      </c>
      <c r="O49" s="12">
        <v>212</v>
      </c>
      <c r="P49" s="12">
        <v>204</v>
      </c>
      <c r="Q49" t="s">
        <v>1</v>
      </c>
      <c r="R49" s="16"/>
      <c r="S49" s="16"/>
      <c r="V49">
        <f>SUM(V39:V48)</f>
        <v>136866</v>
      </c>
      <c r="W49">
        <f>SUM(W39:W48)</f>
        <v>100</v>
      </c>
      <c r="X49" s="20">
        <f>SUM(X39:X48)</f>
        <v>15.392281501614717</v>
      </c>
    </row>
    <row r="50" spans="13:24" x14ac:dyDescent="0.25">
      <c r="M50">
        <v>46</v>
      </c>
      <c r="N50" s="12">
        <f t="shared" si="1"/>
        <v>556</v>
      </c>
      <c r="O50" s="12">
        <v>283</v>
      </c>
      <c r="P50" s="12">
        <v>273</v>
      </c>
      <c r="Q50" t="s">
        <v>141</v>
      </c>
      <c r="R50" s="16"/>
      <c r="S50" s="16"/>
      <c r="X50" s="20">
        <f>X$49/2</f>
        <v>7.6961407508073583</v>
      </c>
    </row>
    <row r="51" spans="13:24" x14ac:dyDescent="0.25">
      <c r="M51">
        <v>47</v>
      </c>
      <c r="N51" s="12">
        <f t="shared" si="1"/>
        <v>410</v>
      </c>
      <c r="O51" s="12">
        <v>227</v>
      </c>
      <c r="P51" s="12">
        <v>183</v>
      </c>
      <c r="R51" s="16"/>
      <c r="S51" s="16"/>
    </row>
    <row r="52" spans="13:24" x14ac:dyDescent="0.25">
      <c r="M52">
        <v>48</v>
      </c>
      <c r="N52" s="12">
        <f t="shared" si="1"/>
        <v>556</v>
      </c>
      <c r="O52" s="12">
        <v>288</v>
      </c>
      <c r="P52" s="12">
        <v>268</v>
      </c>
      <c r="R52" s="16"/>
      <c r="S52" s="16"/>
    </row>
    <row r="53" spans="13:24" x14ac:dyDescent="0.25">
      <c r="M53">
        <v>49</v>
      </c>
      <c r="N53" s="12">
        <f t="shared" si="1"/>
        <v>394</v>
      </c>
      <c r="O53" s="12">
        <v>193</v>
      </c>
      <c r="P53" s="12">
        <v>201</v>
      </c>
      <c r="R53" s="16"/>
      <c r="S53" s="16"/>
    </row>
    <row r="54" spans="13:24" x14ac:dyDescent="0.25">
      <c r="M54">
        <v>50</v>
      </c>
      <c r="N54" s="12">
        <f t="shared" si="1"/>
        <v>447</v>
      </c>
      <c r="O54" s="12">
        <v>206</v>
      </c>
      <c r="P54" s="12">
        <v>241</v>
      </c>
      <c r="R54" s="16"/>
      <c r="S54" s="16"/>
    </row>
    <row r="55" spans="13:24" x14ac:dyDescent="0.25">
      <c r="M55">
        <v>51</v>
      </c>
      <c r="N55" s="12">
        <f t="shared" si="1"/>
        <v>369</v>
      </c>
      <c r="O55" s="12">
        <v>179</v>
      </c>
      <c r="P55" s="12">
        <v>190</v>
      </c>
      <c r="R55" s="16"/>
      <c r="S55" s="16"/>
    </row>
    <row r="56" spans="13:24" x14ac:dyDescent="0.25">
      <c r="M56">
        <v>52</v>
      </c>
      <c r="N56" s="12">
        <f t="shared" si="1"/>
        <v>343</v>
      </c>
      <c r="O56" s="12">
        <v>160</v>
      </c>
      <c r="P56" s="12">
        <v>183</v>
      </c>
      <c r="R56" s="16"/>
      <c r="S56" s="16"/>
    </row>
    <row r="57" spans="13:24" x14ac:dyDescent="0.25">
      <c r="M57">
        <v>53</v>
      </c>
      <c r="N57" s="12">
        <f t="shared" si="1"/>
        <v>334</v>
      </c>
      <c r="O57" s="12">
        <v>155</v>
      </c>
      <c r="P57" s="12">
        <v>179</v>
      </c>
      <c r="R57" s="16"/>
      <c r="S57" s="16"/>
    </row>
    <row r="58" spans="13:24" x14ac:dyDescent="0.25">
      <c r="M58">
        <v>54</v>
      </c>
      <c r="N58" s="12">
        <f t="shared" si="1"/>
        <v>356</v>
      </c>
      <c r="O58" s="12">
        <v>163</v>
      </c>
      <c r="P58" s="12">
        <v>193</v>
      </c>
      <c r="R58" s="16"/>
      <c r="S58" s="16"/>
    </row>
    <row r="59" spans="13:24" x14ac:dyDescent="0.25">
      <c r="M59">
        <v>55</v>
      </c>
      <c r="N59" s="12">
        <f t="shared" si="1"/>
        <v>262</v>
      </c>
      <c r="O59" s="12">
        <v>148</v>
      </c>
      <c r="P59" s="12">
        <v>114</v>
      </c>
      <c r="R59" s="16"/>
      <c r="S59" s="16"/>
    </row>
    <row r="60" spans="13:24" x14ac:dyDescent="0.25">
      <c r="M60">
        <v>56</v>
      </c>
      <c r="N60" s="12">
        <f t="shared" si="1"/>
        <v>276</v>
      </c>
      <c r="O60" s="12">
        <v>145</v>
      </c>
      <c r="P60" s="12">
        <v>131</v>
      </c>
      <c r="R60" s="16"/>
      <c r="S60" s="16"/>
    </row>
    <row r="61" spans="13:24" x14ac:dyDescent="0.25">
      <c r="M61">
        <v>57</v>
      </c>
      <c r="N61" s="12">
        <f t="shared" si="1"/>
        <v>237</v>
      </c>
      <c r="O61" s="12">
        <v>105</v>
      </c>
      <c r="P61" s="12">
        <v>132</v>
      </c>
      <c r="R61" s="16"/>
      <c r="S61" s="16"/>
    </row>
    <row r="62" spans="13:24" x14ac:dyDescent="0.25">
      <c r="M62">
        <v>58</v>
      </c>
      <c r="N62" s="12">
        <f t="shared" si="1"/>
        <v>382</v>
      </c>
      <c r="O62" s="12">
        <v>162</v>
      </c>
      <c r="P62" s="12">
        <v>220</v>
      </c>
      <c r="R62" s="16"/>
      <c r="S62" s="16"/>
    </row>
    <row r="63" spans="13:24" x14ac:dyDescent="0.25">
      <c r="M63">
        <v>59</v>
      </c>
      <c r="N63" s="12">
        <f t="shared" si="1"/>
        <v>280</v>
      </c>
      <c r="O63" s="12">
        <v>133</v>
      </c>
      <c r="P63" s="12">
        <v>147</v>
      </c>
      <c r="R63" s="16"/>
      <c r="S63" s="16"/>
    </row>
    <row r="64" spans="13:24" x14ac:dyDescent="0.25">
      <c r="M64">
        <v>60</v>
      </c>
      <c r="N64" s="12">
        <f t="shared" si="1"/>
        <v>303</v>
      </c>
      <c r="O64" s="12">
        <v>131</v>
      </c>
      <c r="P64" s="12">
        <v>172</v>
      </c>
      <c r="R64" s="16"/>
      <c r="S64" s="16"/>
    </row>
    <row r="65" spans="13:19" x14ac:dyDescent="0.25">
      <c r="M65">
        <v>61</v>
      </c>
      <c r="N65" s="12">
        <f t="shared" si="1"/>
        <v>217</v>
      </c>
      <c r="O65" s="12">
        <v>95</v>
      </c>
      <c r="P65" s="12">
        <v>122</v>
      </c>
      <c r="R65" s="16"/>
      <c r="S65" s="16"/>
    </row>
    <row r="66" spans="13:19" x14ac:dyDescent="0.25">
      <c r="M66">
        <v>62</v>
      </c>
      <c r="N66" s="12">
        <f t="shared" si="1"/>
        <v>276</v>
      </c>
      <c r="O66" s="12">
        <v>129</v>
      </c>
      <c r="P66" s="12">
        <v>147</v>
      </c>
      <c r="R66" s="16"/>
      <c r="S66" s="16"/>
    </row>
    <row r="67" spans="13:19" x14ac:dyDescent="0.25">
      <c r="M67">
        <v>63</v>
      </c>
      <c r="N67" s="12">
        <f t="shared" si="1"/>
        <v>227</v>
      </c>
      <c r="O67" s="12">
        <v>100</v>
      </c>
      <c r="P67" s="12">
        <v>127</v>
      </c>
      <c r="R67" s="16"/>
      <c r="S67" s="16"/>
    </row>
    <row r="68" spans="13:19" x14ac:dyDescent="0.25">
      <c r="M68">
        <v>64</v>
      </c>
      <c r="N68" s="12">
        <f t="shared" ref="N68:N99" si="15">O68+P68</f>
        <v>215</v>
      </c>
      <c r="O68" s="12">
        <v>95</v>
      </c>
      <c r="P68" s="12">
        <v>120</v>
      </c>
      <c r="R68" s="16"/>
      <c r="S68" s="16"/>
    </row>
    <row r="69" spans="13:19" x14ac:dyDescent="0.25">
      <c r="M69">
        <v>65</v>
      </c>
      <c r="N69" s="12">
        <f t="shared" si="15"/>
        <v>184</v>
      </c>
      <c r="O69" s="12">
        <v>88</v>
      </c>
      <c r="P69" s="12">
        <v>96</v>
      </c>
      <c r="R69" s="16"/>
      <c r="S69" s="16"/>
    </row>
    <row r="70" spans="13:19" x14ac:dyDescent="0.25">
      <c r="M70">
        <v>66</v>
      </c>
      <c r="N70" s="12">
        <f t="shared" si="15"/>
        <v>226</v>
      </c>
      <c r="O70" s="12">
        <v>96</v>
      </c>
      <c r="P70" s="12">
        <v>130</v>
      </c>
      <c r="R70" s="16"/>
      <c r="S70" s="16"/>
    </row>
    <row r="71" spans="13:19" x14ac:dyDescent="0.25">
      <c r="M71">
        <v>67</v>
      </c>
      <c r="N71" s="12">
        <f t="shared" si="15"/>
        <v>166</v>
      </c>
      <c r="O71" s="12">
        <v>87</v>
      </c>
      <c r="P71" s="12">
        <v>79</v>
      </c>
      <c r="R71" s="16"/>
      <c r="S71" s="16"/>
    </row>
    <row r="72" spans="13:19" x14ac:dyDescent="0.25">
      <c r="M72">
        <v>68</v>
      </c>
      <c r="N72" s="12">
        <f t="shared" si="15"/>
        <v>192</v>
      </c>
      <c r="O72" s="12">
        <v>77</v>
      </c>
      <c r="P72" s="12">
        <v>115</v>
      </c>
      <c r="R72" s="16"/>
      <c r="S72" s="16"/>
    </row>
    <row r="73" spans="13:19" x14ac:dyDescent="0.25">
      <c r="M73">
        <v>69</v>
      </c>
      <c r="N73" s="12">
        <f t="shared" si="15"/>
        <v>113</v>
      </c>
      <c r="O73" s="12">
        <v>45</v>
      </c>
      <c r="P73" s="12">
        <v>68</v>
      </c>
      <c r="R73" s="16"/>
      <c r="S73" s="16"/>
    </row>
    <row r="74" spans="13:19" x14ac:dyDescent="0.25">
      <c r="M74" s="18">
        <v>70</v>
      </c>
      <c r="N74" s="12">
        <f t="shared" si="15"/>
        <v>150</v>
      </c>
      <c r="O74" s="12">
        <v>63</v>
      </c>
      <c r="P74" s="12">
        <v>87</v>
      </c>
      <c r="R74" s="16"/>
      <c r="S74" s="16"/>
    </row>
    <row r="75" spans="13:19" x14ac:dyDescent="0.25">
      <c r="M75">
        <v>71</v>
      </c>
      <c r="N75" s="12">
        <f t="shared" si="15"/>
        <v>83</v>
      </c>
      <c r="O75" s="12">
        <v>36</v>
      </c>
      <c r="P75" s="12">
        <v>47</v>
      </c>
      <c r="R75" s="16"/>
      <c r="S75" s="16"/>
    </row>
    <row r="76" spans="13:19" x14ac:dyDescent="0.25">
      <c r="M76">
        <v>72</v>
      </c>
      <c r="N76" s="12">
        <f t="shared" si="15"/>
        <v>123</v>
      </c>
      <c r="O76" s="12">
        <v>59</v>
      </c>
      <c r="P76" s="12">
        <v>64</v>
      </c>
      <c r="R76" s="16"/>
      <c r="S76" s="16"/>
    </row>
    <row r="77" spans="13:19" x14ac:dyDescent="0.25">
      <c r="M77">
        <v>73</v>
      </c>
      <c r="N77" s="12">
        <f t="shared" si="15"/>
        <v>117</v>
      </c>
      <c r="O77" s="12">
        <v>54</v>
      </c>
      <c r="P77" s="12">
        <v>63</v>
      </c>
      <c r="R77" s="16"/>
      <c r="S77" s="16"/>
    </row>
    <row r="78" spans="13:19" x14ac:dyDescent="0.25">
      <c r="M78">
        <v>74</v>
      </c>
      <c r="N78" s="12">
        <f t="shared" si="15"/>
        <v>109</v>
      </c>
      <c r="O78" s="12">
        <v>43</v>
      </c>
      <c r="P78" s="12">
        <v>66</v>
      </c>
      <c r="R78" s="16"/>
      <c r="S78" s="16"/>
    </row>
    <row r="79" spans="13:19" x14ac:dyDescent="0.25">
      <c r="M79">
        <v>75</v>
      </c>
      <c r="N79" s="12">
        <f t="shared" si="15"/>
        <v>78</v>
      </c>
      <c r="O79" s="12">
        <v>35</v>
      </c>
      <c r="P79" s="12">
        <v>43</v>
      </c>
      <c r="R79" s="16"/>
      <c r="S79" s="16"/>
    </row>
    <row r="80" spans="13:19" x14ac:dyDescent="0.25">
      <c r="M80">
        <v>76</v>
      </c>
      <c r="N80" s="12">
        <f t="shared" si="15"/>
        <v>111</v>
      </c>
      <c r="O80" s="12">
        <v>46</v>
      </c>
      <c r="P80" s="12">
        <v>65</v>
      </c>
      <c r="R80" s="16"/>
      <c r="S80" s="16"/>
    </row>
    <row r="81" spans="13:19" x14ac:dyDescent="0.25">
      <c r="M81">
        <v>77</v>
      </c>
      <c r="N81" s="12">
        <f t="shared" si="15"/>
        <v>71</v>
      </c>
      <c r="O81" s="12">
        <v>27</v>
      </c>
      <c r="P81" s="12">
        <v>44</v>
      </c>
      <c r="R81" s="16"/>
      <c r="S81" s="16"/>
    </row>
    <row r="82" spans="13:19" x14ac:dyDescent="0.25">
      <c r="M82">
        <v>78</v>
      </c>
      <c r="N82" s="12">
        <f t="shared" si="15"/>
        <v>101</v>
      </c>
      <c r="O82" s="12">
        <v>32</v>
      </c>
      <c r="P82" s="12">
        <v>69</v>
      </c>
      <c r="R82" s="16"/>
      <c r="S82" s="16"/>
    </row>
    <row r="83" spans="13:19" x14ac:dyDescent="0.25">
      <c r="M83">
        <v>79</v>
      </c>
      <c r="N83" s="12">
        <f t="shared" si="15"/>
        <v>30</v>
      </c>
      <c r="O83" s="12">
        <v>13</v>
      </c>
      <c r="P83" s="12">
        <v>17</v>
      </c>
      <c r="R83" s="16"/>
      <c r="S83" s="16"/>
    </row>
    <row r="84" spans="13:19" x14ac:dyDescent="0.25">
      <c r="M84">
        <v>80</v>
      </c>
      <c r="N84" s="12">
        <f t="shared" si="15"/>
        <v>39</v>
      </c>
      <c r="O84" s="12">
        <v>15</v>
      </c>
      <c r="P84" s="12">
        <v>24</v>
      </c>
      <c r="R84" s="16"/>
      <c r="S84" s="16"/>
    </row>
    <row r="85" spans="13:19" x14ac:dyDescent="0.25">
      <c r="M85">
        <v>81</v>
      </c>
      <c r="N85" s="12">
        <f t="shared" si="15"/>
        <v>14</v>
      </c>
      <c r="O85" s="12">
        <v>3</v>
      </c>
      <c r="P85" s="12">
        <v>11</v>
      </c>
      <c r="R85" s="16"/>
      <c r="S85" s="16"/>
    </row>
    <row r="86" spans="13:19" x14ac:dyDescent="0.25">
      <c r="M86">
        <v>82</v>
      </c>
      <c r="N86" s="12">
        <f t="shared" si="15"/>
        <v>26</v>
      </c>
      <c r="O86" s="12">
        <v>10</v>
      </c>
      <c r="P86" s="12">
        <v>16</v>
      </c>
      <c r="R86" s="16"/>
      <c r="S86" s="16"/>
    </row>
    <row r="87" spans="13:19" x14ac:dyDescent="0.25">
      <c r="M87">
        <v>83</v>
      </c>
      <c r="N87" s="12">
        <f t="shared" si="15"/>
        <v>8</v>
      </c>
      <c r="O87" s="12">
        <v>3</v>
      </c>
      <c r="P87" s="12">
        <v>5</v>
      </c>
      <c r="R87" s="16"/>
      <c r="S87" s="16"/>
    </row>
    <row r="88" spans="13:19" x14ac:dyDescent="0.25">
      <c r="M88">
        <v>84</v>
      </c>
      <c r="N88" s="12">
        <f t="shared" si="15"/>
        <v>8</v>
      </c>
      <c r="O88" s="12">
        <v>3</v>
      </c>
      <c r="P88" s="12">
        <v>5</v>
      </c>
      <c r="R88" s="16"/>
      <c r="S88" s="16"/>
    </row>
    <row r="89" spans="13:19" x14ac:dyDescent="0.25">
      <c r="M89" t="s">
        <v>119</v>
      </c>
      <c r="N89" s="12">
        <f t="shared" si="15"/>
        <v>3</v>
      </c>
      <c r="O89" s="12">
        <v>1</v>
      </c>
      <c r="P89" s="12">
        <v>2</v>
      </c>
      <c r="R89" s="16"/>
      <c r="S89" s="16"/>
    </row>
    <row r="90" spans="13:19" x14ac:dyDescent="0.25">
      <c r="M90" t="s">
        <v>145</v>
      </c>
      <c r="N90" s="12">
        <f t="shared" si="15"/>
        <v>8</v>
      </c>
      <c r="O90" s="12">
        <v>3</v>
      </c>
      <c r="P90" s="12">
        <v>5</v>
      </c>
      <c r="R90" s="16"/>
      <c r="S90" s="16"/>
    </row>
    <row r="91" spans="13:19" x14ac:dyDescent="0.25">
      <c r="M91" t="s">
        <v>146</v>
      </c>
      <c r="N91" s="12">
        <f t="shared" si="15"/>
        <v>6</v>
      </c>
      <c r="O91" s="12">
        <v>1</v>
      </c>
      <c r="P91" s="12">
        <v>5</v>
      </c>
      <c r="R91" s="16"/>
      <c r="S91" s="16"/>
    </row>
    <row r="92" spans="13:19" x14ac:dyDescent="0.25">
      <c r="M92" t="s">
        <v>147</v>
      </c>
      <c r="N92" s="12">
        <f t="shared" si="15"/>
        <v>15</v>
      </c>
      <c r="O92" s="12">
        <v>6</v>
      </c>
      <c r="P92" s="12">
        <v>9</v>
      </c>
      <c r="R92" s="16"/>
      <c r="S92" s="16"/>
    </row>
    <row r="93" spans="13:19" x14ac:dyDescent="0.25">
      <c r="M93" t="s">
        <v>148</v>
      </c>
      <c r="N93" s="12">
        <f t="shared" si="15"/>
        <v>12</v>
      </c>
      <c r="O93" s="12">
        <v>5</v>
      </c>
      <c r="P93" s="12">
        <v>7</v>
      </c>
      <c r="R93" s="16"/>
      <c r="S93" s="16"/>
    </row>
    <row r="94" spans="13:19" x14ac:dyDescent="0.25">
      <c r="M94" t="s">
        <v>149</v>
      </c>
      <c r="N94" s="12">
        <f t="shared" si="15"/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f t="shared" si="15"/>
        <v>3</v>
      </c>
      <c r="O95" s="12">
        <v>2</v>
      </c>
      <c r="P95" s="12">
        <v>1</v>
      </c>
      <c r="R95" s="16"/>
      <c r="S95" s="16"/>
    </row>
    <row r="96" spans="13:19" x14ac:dyDescent="0.25">
      <c r="M96" t="s">
        <v>151</v>
      </c>
      <c r="N96" s="12">
        <f t="shared" si="15"/>
        <v>2</v>
      </c>
      <c r="O96" s="12">
        <v>0</v>
      </c>
      <c r="P96" s="12">
        <v>2</v>
      </c>
      <c r="R96" s="16"/>
      <c r="S96" s="16"/>
    </row>
    <row r="97" spans="13:19" x14ac:dyDescent="0.25">
      <c r="M97" t="s">
        <v>152</v>
      </c>
      <c r="N97" s="12">
        <f t="shared" si="15"/>
        <v>2</v>
      </c>
      <c r="O97" s="12">
        <v>0</v>
      </c>
      <c r="P97" s="12">
        <v>2</v>
      </c>
      <c r="R97" s="16"/>
      <c r="S97" s="16"/>
    </row>
    <row r="98" spans="13:19" x14ac:dyDescent="0.25">
      <c r="M98" t="s">
        <v>153</v>
      </c>
      <c r="N98" s="12">
        <f t="shared" si="15"/>
        <v>3</v>
      </c>
      <c r="O98" s="12">
        <v>2</v>
      </c>
      <c r="P98" s="12">
        <v>1</v>
      </c>
      <c r="R98" s="16"/>
      <c r="S98" s="16"/>
    </row>
    <row r="99" spans="13:19" x14ac:dyDescent="0.25">
      <c r="M99" t="s">
        <v>154</v>
      </c>
      <c r="N99" s="12">
        <f t="shared" si="15"/>
        <v>19</v>
      </c>
      <c r="O99" s="12">
        <v>7</v>
      </c>
      <c r="P99" s="12">
        <v>12</v>
      </c>
      <c r="R99" s="16"/>
      <c r="S99" s="16"/>
    </row>
    <row r="100" spans="13:19" x14ac:dyDescent="0.25">
      <c r="N100" s="12"/>
      <c r="O100" s="12"/>
      <c r="P100" s="12"/>
      <c r="R100" s="16"/>
      <c r="S100" s="16"/>
    </row>
    <row r="101" spans="13:19" x14ac:dyDescent="0.25">
      <c r="N101" s="12"/>
      <c r="O101" s="12"/>
      <c r="P101" s="12"/>
      <c r="R101" s="16"/>
      <c r="S101" s="16"/>
    </row>
    <row r="102" spans="13:19" x14ac:dyDescent="0.25">
      <c r="N102" s="12"/>
      <c r="O102" s="12"/>
      <c r="P102" s="12"/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opLeftCell="G12" workbookViewId="0">
      <selection activeCell="Q36" sqref="Q36"/>
    </sheetView>
  </sheetViews>
  <sheetFormatPr defaultRowHeight="13.2" x14ac:dyDescent="0.25"/>
  <sheetData>
    <row r="1" spans="1:24" x14ac:dyDescent="0.25">
      <c r="I1" s="1"/>
      <c r="J1" s="1"/>
      <c r="K1" s="1"/>
      <c r="M1" t="s">
        <v>283</v>
      </c>
      <c r="N1" s="12"/>
      <c r="O1" s="12"/>
      <c r="P1" s="12"/>
      <c r="Q1" s="14" t="s">
        <v>1</v>
      </c>
      <c r="R1" s="15">
        <f>X16</f>
        <v>7.5806027386584676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63432</v>
      </c>
      <c r="O3" s="12">
        <v>31438</v>
      </c>
      <c r="P3" s="12">
        <v>31994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63432</v>
      </c>
      <c r="C4">
        <v>31438</v>
      </c>
      <c r="D4">
        <v>31994</v>
      </c>
      <c r="E4">
        <v>35769</v>
      </c>
      <c r="F4">
        <v>19075</v>
      </c>
      <c r="G4">
        <v>16694</v>
      </c>
      <c r="I4" s="1"/>
      <c r="J4" s="1"/>
      <c r="K4" s="1"/>
      <c r="M4" s="18" t="s">
        <v>164</v>
      </c>
      <c r="N4" s="12">
        <v>2402</v>
      </c>
      <c r="O4" s="12">
        <v>1224</v>
      </c>
      <c r="P4" s="12">
        <v>1178</v>
      </c>
      <c r="R4" s="16"/>
      <c r="S4" s="16"/>
    </row>
    <row r="5" spans="1:24" x14ac:dyDescent="0.25">
      <c r="A5" t="s">
        <v>5</v>
      </c>
      <c r="B5">
        <v>10004</v>
      </c>
      <c r="C5">
        <v>5119</v>
      </c>
      <c r="D5">
        <v>4885</v>
      </c>
      <c r="E5">
        <v>10004</v>
      </c>
      <c r="F5">
        <v>5119</v>
      </c>
      <c r="G5">
        <v>4885</v>
      </c>
      <c r="I5" s="1"/>
      <c r="J5" s="1"/>
      <c r="K5" s="1"/>
      <c r="M5">
        <v>1</v>
      </c>
      <c r="N5" s="12">
        <v>2066</v>
      </c>
      <c r="O5" s="12">
        <v>1051</v>
      </c>
      <c r="P5" s="12">
        <v>1015</v>
      </c>
      <c r="R5" s="16">
        <f>N$24+N$34+N$44+N$54</f>
        <v>3103</v>
      </c>
      <c r="S5" s="16">
        <f xml:space="preserve"> N$34+N$44+N$54+N$64</f>
        <v>2098</v>
      </c>
      <c r="T5">
        <v>1</v>
      </c>
      <c r="U5">
        <v>9</v>
      </c>
      <c r="V5">
        <f>R5*T5+S5*U5</f>
        <v>21985</v>
      </c>
      <c r="W5" s="19">
        <f>(V5/V$15)*100</f>
        <v>7.138890963466153</v>
      </c>
      <c r="X5" s="20">
        <f>ABS(W5-10)</f>
        <v>2.861109036533847</v>
      </c>
    </row>
    <row r="6" spans="1:24" x14ac:dyDescent="0.25">
      <c r="A6" t="s">
        <v>6</v>
      </c>
      <c r="B6">
        <v>7802</v>
      </c>
      <c r="C6">
        <v>4000</v>
      </c>
      <c r="D6">
        <v>3802</v>
      </c>
      <c r="E6">
        <v>7802</v>
      </c>
      <c r="F6">
        <v>4000</v>
      </c>
      <c r="G6">
        <v>3802</v>
      </c>
      <c r="I6" s="1"/>
      <c r="J6" s="1"/>
      <c r="K6" s="1"/>
      <c r="M6">
        <v>2</v>
      </c>
      <c r="N6" s="12">
        <v>2084</v>
      </c>
      <c r="O6" s="12">
        <v>1037</v>
      </c>
      <c r="P6" s="12">
        <v>1047</v>
      </c>
      <c r="R6" s="16">
        <f>N$25+N$35+N$45+N$55</f>
        <v>3024</v>
      </c>
      <c r="S6" s="16">
        <f xml:space="preserve"> N$35+N$45+N$55+N$65</f>
        <v>1983</v>
      </c>
      <c r="T6">
        <v>2</v>
      </c>
      <c r="U6">
        <v>8</v>
      </c>
      <c r="V6">
        <f t="shared" ref="V6:V14" si="0">R6*T6+S6*U6</f>
        <v>21912</v>
      </c>
      <c r="W6" s="19">
        <f t="shared" ref="W6:W14" si="1">(V6/V$15)*100</f>
        <v>7.1151866632463197</v>
      </c>
      <c r="X6" s="20">
        <f t="shared" ref="X6:X14" si="2">ABS(W6-10)</f>
        <v>2.8848133367536803</v>
      </c>
    </row>
    <row r="7" spans="1:24" x14ac:dyDescent="0.25">
      <c r="A7" t="s">
        <v>7</v>
      </c>
      <c r="B7">
        <v>6776</v>
      </c>
      <c r="C7">
        <v>3455</v>
      </c>
      <c r="D7">
        <v>3321</v>
      </c>
      <c r="E7">
        <v>6752</v>
      </c>
      <c r="F7">
        <v>3445</v>
      </c>
      <c r="G7">
        <v>3307</v>
      </c>
      <c r="H7" s="2"/>
      <c r="I7" s="1"/>
      <c r="J7" s="1"/>
      <c r="K7" s="1"/>
      <c r="M7">
        <v>3</v>
      </c>
      <c r="N7" s="12">
        <v>1857</v>
      </c>
      <c r="O7" s="12">
        <v>950</v>
      </c>
      <c r="P7" s="12">
        <v>907</v>
      </c>
      <c r="R7" s="16">
        <f>N$26+N$36+N$46+N$56</f>
        <v>3209</v>
      </c>
      <c r="S7" s="16">
        <f xml:space="preserve"> N$36+N$46+N$56+N$66</f>
        <v>2217</v>
      </c>
      <c r="T7">
        <v>3</v>
      </c>
      <c r="U7">
        <v>7</v>
      </c>
      <c r="V7">
        <f t="shared" si="0"/>
        <v>25146</v>
      </c>
      <c r="W7" s="19">
        <f t="shared" si="1"/>
        <v>8.1653196346290606</v>
      </c>
      <c r="X7" s="20">
        <f t="shared" si="2"/>
        <v>1.8346803653709394</v>
      </c>
    </row>
    <row r="8" spans="1:24" x14ac:dyDescent="0.25">
      <c r="A8" s="3" t="s">
        <v>8</v>
      </c>
      <c r="B8">
        <v>7613</v>
      </c>
      <c r="C8">
        <v>3802</v>
      </c>
      <c r="D8">
        <v>3811</v>
      </c>
      <c r="E8">
        <v>6479</v>
      </c>
      <c r="F8">
        <v>3563</v>
      </c>
      <c r="G8">
        <v>2916</v>
      </c>
      <c r="H8" s="5" t="s">
        <v>9</v>
      </c>
      <c r="I8" s="6">
        <f t="shared" ref="I8:K15" si="3">E8/B8*100</f>
        <v>85.104426638644426</v>
      </c>
      <c r="J8" s="6">
        <f t="shared" si="3"/>
        <v>93.713834823776963</v>
      </c>
      <c r="K8" s="6">
        <f t="shared" si="3"/>
        <v>76.515350301758062</v>
      </c>
      <c r="M8">
        <v>4</v>
      </c>
      <c r="N8" s="12">
        <v>1595</v>
      </c>
      <c r="O8" s="12">
        <v>857</v>
      </c>
      <c r="P8" s="12">
        <v>738</v>
      </c>
      <c r="R8" s="16">
        <f>N$17+N$27+N$37+N$47</f>
        <v>3752</v>
      </c>
      <c r="S8" s="16">
        <f xml:space="preserve"> N$27+ N$37+N$47+N$57</f>
        <v>2776</v>
      </c>
      <c r="T8">
        <v>4</v>
      </c>
      <c r="U8">
        <v>6</v>
      </c>
      <c r="V8">
        <f t="shared" si="0"/>
        <v>31664</v>
      </c>
      <c r="W8" s="19">
        <f t="shared" si="1"/>
        <v>10.281821399462919</v>
      </c>
      <c r="X8" s="20">
        <f t="shared" si="2"/>
        <v>0.28182139946291862</v>
      </c>
    </row>
    <row r="9" spans="1:24" x14ac:dyDescent="0.25">
      <c r="A9" s="3" t="s">
        <v>10</v>
      </c>
      <c r="B9">
        <v>6285</v>
      </c>
      <c r="C9">
        <v>3082</v>
      </c>
      <c r="D9">
        <v>3203</v>
      </c>
      <c r="E9">
        <v>2722</v>
      </c>
      <c r="F9">
        <v>1704</v>
      </c>
      <c r="G9">
        <v>1018</v>
      </c>
      <c r="H9" s="5"/>
      <c r="I9" s="6">
        <f t="shared" si="3"/>
        <v>43.309466984884651</v>
      </c>
      <c r="J9" s="6">
        <f t="shared" si="3"/>
        <v>55.288773523685919</v>
      </c>
      <c r="K9" s="6">
        <f t="shared" si="3"/>
        <v>31.782703715266937</v>
      </c>
      <c r="M9">
        <v>5</v>
      </c>
      <c r="N9" s="12">
        <v>1835</v>
      </c>
      <c r="O9" s="12">
        <v>950</v>
      </c>
      <c r="P9" s="12">
        <v>885</v>
      </c>
      <c r="R9" s="16">
        <f>N$18+N$28+N$38+N$48</f>
        <v>3939</v>
      </c>
      <c r="S9" s="16">
        <f xml:space="preserve"> N$28+N$38+N$48+N$58</f>
        <v>2944</v>
      </c>
      <c r="T9">
        <v>5</v>
      </c>
      <c r="U9">
        <v>5</v>
      </c>
      <c r="V9">
        <f t="shared" si="0"/>
        <v>34415</v>
      </c>
      <c r="W9" s="19">
        <f t="shared" si="1"/>
        <v>11.175116329665121</v>
      </c>
      <c r="X9" s="20">
        <f t="shared" si="2"/>
        <v>1.175116329665121</v>
      </c>
    </row>
    <row r="10" spans="1:24" x14ac:dyDescent="0.25">
      <c r="A10" s="3" t="s">
        <v>11</v>
      </c>
      <c r="B10">
        <v>5054</v>
      </c>
      <c r="C10">
        <v>2459</v>
      </c>
      <c r="D10">
        <v>2595</v>
      </c>
      <c r="E10">
        <v>918</v>
      </c>
      <c r="F10">
        <v>584</v>
      </c>
      <c r="G10">
        <v>334</v>
      </c>
      <c r="H10" s="5"/>
      <c r="I10" s="6">
        <f t="shared" si="3"/>
        <v>18.16383062920459</v>
      </c>
      <c r="J10" s="6">
        <f t="shared" si="3"/>
        <v>23.749491663277755</v>
      </c>
      <c r="K10" s="6">
        <f t="shared" si="3"/>
        <v>12.870905587668593</v>
      </c>
      <c r="M10">
        <v>6</v>
      </c>
      <c r="N10" s="12">
        <v>1703</v>
      </c>
      <c r="O10" s="12">
        <v>874</v>
      </c>
      <c r="P10" s="12">
        <v>829</v>
      </c>
      <c r="R10" s="16">
        <f>N$19+N$29+N$39+N$49</f>
        <v>4339</v>
      </c>
      <c r="S10" s="16">
        <f xml:space="preserve"> N$29+N$39+N$49+N$59</f>
        <v>3123</v>
      </c>
      <c r="T10">
        <v>6</v>
      </c>
      <c r="U10">
        <v>4</v>
      </c>
      <c r="V10">
        <f t="shared" si="0"/>
        <v>38526</v>
      </c>
      <c r="W10" s="19">
        <f t="shared" si="1"/>
        <v>12.510025620127225</v>
      </c>
      <c r="X10" s="20">
        <f t="shared" si="2"/>
        <v>2.5100256201272249</v>
      </c>
    </row>
    <row r="11" spans="1:24" x14ac:dyDescent="0.25">
      <c r="A11" s="3" t="s">
        <v>12</v>
      </c>
      <c r="B11">
        <v>4135</v>
      </c>
      <c r="C11">
        <v>2002</v>
      </c>
      <c r="D11">
        <v>2133</v>
      </c>
      <c r="E11">
        <v>437</v>
      </c>
      <c r="F11">
        <v>282</v>
      </c>
      <c r="G11">
        <v>155</v>
      </c>
      <c r="H11" s="5"/>
      <c r="I11" s="6">
        <f t="shared" si="3"/>
        <v>10.568319226118501</v>
      </c>
      <c r="J11" s="6">
        <f t="shared" si="3"/>
        <v>14.085914085914087</v>
      </c>
      <c r="K11" s="6">
        <f t="shared" si="3"/>
        <v>7.266760431317393</v>
      </c>
      <c r="M11">
        <v>7</v>
      </c>
      <c r="N11" s="12">
        <v>1415</v>
      </c>
      <c r="O11" s="12">
        <v>732</v>
      </c>
      <c r="P11" s="12">
        <v>683</v>
      </c>
      <c r="R11" s="16">
        <f>N$20+N$30+N$40+N$50</f>
        <v>3889</v>
      </c>
      <c r="S11" s="16">
        <f xml:space="preserve"> N$30+N$40+N$50+N$60</f>
        <v>2620</v>
      </c>
      <c r="T11">
        <v>7</v>
      </c>
      <c r="U11">
        <v>3</v>
      </c>
      <c r="V11">
        <f t="shared" si="0"/>
        <v>35083</v>
      </c>
      <c r="W11" s="19">
        <f t="shared" si="1"/>
        <v>11.392026912498661</v>
      </c>
      <c r="X11" s="20">
        <f t="shared" si="2"/>
        <v>1.3920269124986611</v>
      </c>
    </row>
    <row r="12" spans="1:24" x14ac:dyDescent="0.25">
      <c r="A12" s="3" t="s">
        <v>13</v>
      </c>
      <c r="B12">
        <v>3517</v>
      </c>
      <c r="C12">
        <v>1767</v>
      </c>
      <c r="D12">
        <v>1750</v>
      </c>
      <c r="E12">
        <v>227</v>
      </c>
      <c r="F12">
        <v>156</v>
      </c>
      <c r="G12">
        <v>71</v>
      </c>
      <c r="H12" s="5"/>
      <c r="I12" s="6">
        <f t="shared" si="3"/>
        <v>6.4543645152118287</v>
      </c>
      <c r="J12" s="6">
        <f t="shared" si="3"/>
        <v>8.828522920203735</v>
      </c>
      <c r="K12" s="6">
        <f t="shared" si="3"/>
        <v>4.0571428571428569</v>
      </c>
      <c r="M12">
        <v>8</v>
      </c>
      <c r="N12" s="12">
        <v>1477</v>
      </c>
      <c r="O12" s="12">
        <v>740</v>
      </c>
      <c r="P12" s="12">
        <v>737</v>
      </c>
      <c r="R12" s="16">
        <f>N$21+N$31+N$41+N$51</f>
        <v>3661</v>
      </c>
      <c r="S12" s="16">
        <f xml:space="preserve"> N$31+N$41+N$51+N$61</f>
        <v>2354</v>
      </c>
      <c r="T12">
        <v>8</v>
      </c>
      <c r="U12">
        <v>2</v>
      </c>
      <c r="V12">
        <f t="shared" si="0"/>
        <v>33996</v>
      </c>
      <c r="W12" s="19">
        <f t="shared" si="1"/>
        <v>11.039060140732106</v>
      </c>
      <c r="X12" s="20">
        <f t="shared" si="2"/>
        <v>1.0390601407321061</v>
      </c>
    </row>
    <row r="13" spans="1:24" x14ac:dyDescent="0.25">
      <c r="A13" s="3" t="s">
        <v>14</v>
      </c>
      <c r="B13">
        <v>2659</v>
      </c>
      <c r="C13">
        <v>1307</v>
      </c>
      <c r="D13">
        <v>1352</v>
      </c>
      <c r="E13">
        <v>120</v>
      </c>
      <c r="F13">
        <v>74</v>
      </c>
      <c r="G13">
        <v>46</v>
      </c>
      <c r="H13" s="5"/>
      <c r="I13" s="6">
        <f t="shared" si="3"/>
        <v>4.5129748025573528</v>
      </c>
      <c r="J13" s="6">
        <f t="shared" si="3"/>
        <v>5.6618209640397854</v>
      </c>
      <c r="K13" s="6">
        <f t="shared" si="3"/>
        <v>3.4023668639053253</v>
      </c>
      <c r="M13">
        <v>9</v>
      </c>
      <c r="N13" s="12">
        <v>1372</v>
      </c>
      <c r="O13" s="12">
        <v>704</v>
      </c>
      <c r="P13" s="12">
        <v>668</v>
      </c>
      <c r="R13" s="16">
        <f>N$22+N$32+N$42+N$52</f>
        <v>3325</v>
      </c>
      <c r="S13" s="16">
        <f xml:space="preserve"> N$32+N$42+N$52+N$62</f>
        <v>2189</v>
      </c>
      <c r="T13">
        <v>9</v>
      </c>
      <c r="U13">
        <v>1</v>
      </c>
      <c r="V13">
        <f t="shared" si="0"/>
        <v>32114</v>
      </c>
      <c r="W13" s="19">
        <f t="shared" si="1"/>
        <v>10.427943798078328</v>
      </c>
      <c r="X13" s="20">
        <f t="shared" si="2"/>
        <v>0.42794379807832783</v>
      </c>
    </row>
    <row r="14" spans="1:24" x14ac:dyDescent="0.25">
      <c r="A14" s="3" t="s">
        <v>15</v>
      </c>
      <c r="B14">
        <v>2342</v>
      </c>
      <c r="C14">
        <v>1153</v>
      </c>
      <c r="D14">
        <v>1189</v>
      </c>
      <c r="E14">
        <v>83</v>
      </c>
      <c r="F14">
        <v>56</v>
      </c>
      <c r="G14">
        <v>27</v>
      </c>
      <c r="H14" s="5"/>
      <c r="I14" s="6">
        <f t="shared" si="3"/>
        <v>3.5439795046968405</v>
      </c>
      <c r="J14" s="6">
        <f t="shared" si="3"/>
        <v>4.8568950563746753</v>
      </c>
      <c r="K14" s="6">
        <f t="shared" si="3"/>
        <v>2.2708158116063917</v>
      </c>
      <c r="M14">
        <v>10</v>
      </c>
      <c r="N14" s="12">
        <v>1314</v>
      </c>
      <c r="O14" s="12">
        <v>644</v>
      </c>
      <c r="P14" s="12">
        <v>670</v>
      </c>
      <c r="R14" s="16">
        <f>N$23+N$33+N$43+N$53</f>
        <v>3312</v>
      </c>
      <c r="S14" s="16">
        <f xml:space="preserve"> N$33+N$43+N$53+N$63</f>
        <v>2205</v>
      </c>
      <c r="T14">
        <v>10</v>
      </c>
      <c r="U14">
        <v>0</v>
      </c>
      <c r="V14">
        <f t="shared" si="0"/>
        <v>33120</v>
      </c>
      <c r="W14" s="19">
        <f t="shared" si="1"/>
        <v>10.754608538094109</v>
      </c>
      <c r="X14" s="20">
        <f t="shared" si="2"/>
        <v>0.75460853809410899</v>
      </c>
    </row>
    <row r="15" spans="1:24" x14ac:dyDescent="0.25">
      <c r="A15" s="3" t="s">
        <v>16</v>
      </c>
      <c r="B15">
        <v>1977</v>
      </c>
      <c r="C15">
        <v>966</v>
      </c>
      <c r="D15">
        <v>1011</v>
      </c>
      <c r="E15">
        <v>70</v>
      </c>
      <c r="F15">
        <v>37</v>
      </c>
      <c r="G15">
        <v>33</v>
      </c>
      <c r="H15" s="5"/>
      <c r="I15" s="6">
        <f t="shared" si="3"/>
        <v>3.5407182599898834</v>
      </c>
      <c r="J15" s="6">
        <f t="shared" si="3"/>
        <v>3.8302277432712217</v>
      </c>
      <c r="K15" s="6">
        <f t="shared" si="3"/>
        <v>3.2640949554896146</v>
      </c>
      <c r="M15">
        <v>11</v>
      </c>
      <c r="N15" s="12">
        <v>1317</v>
      </c>
      <c r="O15" s="12">
        <v>658</v>
      </c>
      <c r="P15" s="12">
        <v>659</v>
      </c>
      <c r="R15" s="16"/>
      <c r="S15" s="16"/>
      <c r="V15">
        <f>SUM(V5:V14)</f>
        <v>307961</v>
      </c>
      <c r="W15">
        <f>SUM(W5:W14)</f>
        <v>100</v>
      </c>
      <c r="X15" s="20">
        <f>SUM(X5:X14)</f>
        <v>15.161205477316935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858.28681150659099</v>
      </c>
      <c r="J16" s="6">
        <f>SUM(J8:J14)*5</f>
        <v>1030.9262651863646</v>
      </c>
      <c r="K16" s="6">
        <f>SUM(K8:K14)*5</f>
        <v>690.83022784332752</v>
      </c>
      <c r="M16">
        <v>12</v>
      </c>
      <c r="N16" s="12">
        <v>1343</v>
      </c>
      <c r="O16" s="12">
        <v>711</v>
      </c>
      <c r="P16" s="12">
        <v>632</v>
      </c>
      <c r="R16" s="16"/>
      <c r="S16" s="16"/>
      <c r="X16" s="20">
        <f>X$15/2</f>
        <v>7.5806027386584676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1368</v>
      </c>
      <c r="O17" s="12">
        <v>703</v>
      </c>
      <c r="P17" s="12">
        <v>665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2358.2868115065912</v>
      </c>
      <c r="J18" s="6">
        <f>J16+1500</f>
        <v>2530.9262651863646</v>
      </c>
      <c r="K18" s="6">
        <f>K16+1500</f>
        <v>2190.8302278433275</v>
      </c>
      <c r="M18">
        <v>14</v>
      </c>
      <c r="N18" s="12">
        <v>1434</v>
      </c>
      <c r="O18" s="12">
        <v>739</v>
      </c>
      <c r="P18" s="12">
        <v>695</v>
      </c>
      <c r="Q18" s="3" t="s">
        <v>161</v>
      </c>
      <c r="R18" s="15">
        <f>X33</f>
        <v>8.0288883463434271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1588</v>
      </c>
      <c r="O19" s="12">
        <v>778</v>
      </c>
      <c r="P19" s="12">
        <v>810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3.5439795046968405</v>
      </c>
      <c r="J20" s="6">
        <f t="shared" si="4"/>
        <v>4.8568950563746753</v>
      </c>
      <c r="K20" s="6">
        <f t="shared" si="4"/>
        <v>2.2708158116063917</v>
      </c>
      <c r="M20">
        <v>16</v>
      </c>
      <c r="N20" s="12">
        <v>1578</v>
      </c>
      <c r="O20" s="12">
        <v>793</v>
      </c>
      <c r="P20" s="12">
        <v>785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3.5407182599898834</v>
      </c>
      <c r="J21" s="6">
        <f t="shared" si="4"/>
        <v>3.8302277432712217</v>
      </c>
      <c r="K21" s="6">
        <f t="shared" si="4"/>
        <v>3.2640949554896146</v>
      </c>
      <c r="M21">
        <v>17</v>
      </c>
      <c r="N21" s="12">
        <v>1619</v>
      </c>
      <c r="O21" s="12">
        <v>800</v>
      </c>
      <c r="P21" s="12">
        <v>819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3.542348882343362</v>
      </c>
      <c r="J22" s="8">
        <f>(J20+J21)/2</f>
        <v>4.3435613998229483</v>
      </c>
      <c r="K22" s="8">
        <f>(K20+K21)/2</f>
        <v>2.7674553835480031</v>
      </c>
      <c r="M22">
        <v>18</v>
      </c>
      <c r="N22" s="12">
        <v>1403</v>
      </c>
      <c r="O22" s="12">
        <v>723</v>
      </c>
      <c r="P22" s="12">
        <v>680</v>
      </c>
      <c r="R22" s="16">
        <f>O$24+O$34+O$44+O$54</f>
        <v>1522</v>
      </c>
      <c r="S22" s="16">
        <f xml:space="preserve"> O$34+O$44+O$54+O$64</f>
        <v>972</v>
      </c>
      <c r="T22">
        <v>1</v>
      </c>
      <c r="U22">
        <v>9</v>
      </c>
      <c r="V22">
        <f>R22*T22+S22*U22</f>
        <v>10270</v>
      </c>
      <c r="W22" s="19">
        <f>(V22/V$32)*100</f>
        <v>6.7766860883278675</v>
      </c>
      <c r="X22" s="20">
        <f>ABS(W22-10)</f>
        <v>3.2233139116721325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1425</v>
      </c>
      <c r="O23" s="12">
        <v>708</v>
      </c>
      <c r="P23" s="12">
        <v>717</v>
      </c>
      <c r="R23" s="16">
        <f>O$25+O$35+O$45+O$55</f>
        <v>1440</v>
      </c>
      <c r="S23" s="16">
        <f xml:space="preserve"> O$35+O$45+O$55+O$65</f>
        <v>952</v>
      </c>
      <c r="T23">
        <v>2</v>
      </c>
      <c r="U23">
        <v>8</v>
      </c>
      <c r="V23">
        <f t="shared" ref="V23:V31" si="5">R23*T23+S23*U23</f>
        <v>10496</v>
      </c>
      <c r="W23" s="19">
        <f t="shared" ref="W23:W31" si="6">(V23/V$32)*100</f>
        <v>6.9258127734264168</v>
      </c>
      <c r="X23" s="20">
        <f t="shared" ref="X23:X31" si="7">ABS(W23-10)</f>
        <v>3.0741872265735832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177.11744411716811</v>
      </c>
      <c r="J24" s="8">
        <f>J22*50</f>
        <v>217.17806999114742</v>
      </c>
      <c r="K24" s="8">
        <f>K22*50</f>
        <v>138.37276917740016</v>
      </c>
      <c r="M24">
        <v>20</v>
      </c>
      <c r="N24" s="12">
        <v>1369</v>
      </c>
      <c r="O24" s="12">
        <v>703</v>
      </c>
      <c r="P24" s="12">
        <v>666</v>
      </c>
      <c r="R24" s="16">
        <f>O$26+O$36+O$46+O$56</f>
        <v>1601</v>
      </c>
      <c r="S24" s="16">
        <f xml:space="preserve"> O$36+O$46+O$56+O$66</f>
        <v>1104</v>
      </c>
      <c r="T24">
        <v>3</v>
      </c>
      <c r="U24">
        <v>7</v>
      </c>
      <c r="V24">
        <f t="shared" si="5"/>
        <v>12531</v>
      </c>
      <c r="W24" s="19">
        <f t="shared" si="6"/>
        <v>8.2686127919022887</v>
      </c>
      <c r="X24" s="20">
        <f t="shared" si="7"/>
        <v>1.7313872080977113</v>
      </c>
    </row>
    <row r="25" spans="1:24" x14ac:dyDescent="0.25">
      <c r="I25" s="1"/>
      <c r="J25" s="1"/>
      <c r="K25" s="1"/>
      <c r="M25">
        <v>21</v>
      </c>
      <c r="N25" s="12">
        <v>1314</v>
      </c>
      <c r="O25" s="12">
        <v>615</v>
      </c>
      <c r="P25" s="12">
        <v>699</v>
      </c>
      <c r="R25" s="16">
        <f>O$17+O$27+O$37+O$47</f>
        <v>1870</v>
      </c>
      <c r="S25" s="16">
        <f xml:space="preserve"> O$27+ O$37+O$47+O$57</f>
        <v>1362</v>
      </c>
      <c r="T25">
        <v>4</v>
      </c>
      <c r="U25">
        <v>6</v>
      </c>
      <c r="V25">
        <f t="shared" si="5"/>
        <v>15652</v>
      </c>
      <c r="W25" s="19">
        <f t="shared" si="6"/>
        <v>10.328012721957915</v>
      </c>
      <c r="X25" s="20">
        <f t="shared" si="7"/>
        <v>0.32801272195791498</v>
      </c>
    </row>
    <row r="26" spans="1:24" x14ac:dyDescent="0.25">
      <c r="H26" s="7" t="s">
        <v>30</v>
      </c>
      <c r="I26" s="1">
        <f>I18-I24</f>
        <v>2181.1693673894233</v>
      </c>
      <c r="J26" s="1">
        <f>J18-J24</f>
        <v>2313.7481951952172</v>
      </c>
      <c r="K26" s="1">
        <f>K18-K24</f>
        <v>2052.4574586659273</v>
      </c>
      <c r="M26">
        <v>22</v>
      </c>
      <c r="N26" s="12">
        <v>1251</v>
      </c>
      <c r="O26" s="12">
        <v>621</v>
      </c>
      <c r="P26" s="12">
        <v>630</v>
      </c>
      <c r="R26" s="16">
        <f>O$18+O$28+O$38+O$48</f>
        <v>1965</v>
      </c>
      <c r="S26" s="16">
        <f xml:space="preserve"> O$28+O$38+O$48+O$58</f>
        <v>1432</v>
      </c>
      <c r="T26">
        <v>5</v>
      </c>
      <c r="U26">
        <v>5</v>
      </c>
      <c r="V26">
        <f t="shared" si="5"/>
        <v>16985</v>
      </c>
      <c r="W26" s="19">
        <f t="shared" si="6"/>
        <v>11.207596223003781</v>
      </c>
      <c r="X26" s="20">
        <f t="shared" si="7"/>
        <v>1.2075962230037813</v>
      </c>
    </row>
    <row r="27" spans="1:24" x14ac:dyDescent="0.25">
      <c r="I27" s="1"/>
      <c r="J27" s="1"/>
      <c r="K27" s="1"/>
      <c r="M27">
        <v>23</v>
      </c>
      <c r="N27" s="12">
        <v>1162</v>
      </c>
      <c r="O27" s="12">
        <v>567</v>
      </c>
      <c r="P27" s="12">
        <v>595</v>
      </c>
      <c r="R27" s="16">
        <f>O$19+O$29+O$39+O$49</f>
        <v>2121</v>
      </c>
      <c r="S27" s="16">
        <f xml:space="preserve"> O$29+O$39+O$49+O$59</f>
        <v>1522</v>
      </c>
      <c r="T27">
        <v>6</v>
      </c>
      <c r="U27">
        <v>4</v>
      </c>
      <c r="V27">
        <f t="shared" si="5"/>
        <v>18814</v>
      </c>
      <c r="W27" s="19">
        <f t="shared" si="6"/>
        <v>12.414466608159737</v>
      </c>
      <c r="X27" s="20">
        <f t="shared" si="7"/>
        <v>2.4144666081597368</v>
      </c>
    </row>
    <row r="28" spans="1:24" x14ac:dyDescent="0.25">
      <c r="H28" s="7" t="s">
        <v>31</v>
      </c>
      <c r="I28" s="1">
        <f>100-I22</f>
        <v>96.457651117656638</v>
      </c>
      <c r="J28" s="1">
        <f>100-J22</f>
        <v>95.656438600177054</v>
      </c>
      <c r="K28" s="1">
        <f>100-K22</f>
        <v>97.232544616452003</v>
      </c>
      <c r="M28">
        <v>24</v>
      </c>
      <c r="N28" s="12">
        <v>1189</v>
      </c>
      <c r="O28" s="12">
        <v>576</v>
      </c>
      <c r="P28" s="12">
        <v>613</v>
      </c>
      <c r="R28" s="16">
        <f>O$20+O$30+O$40+O$50</f>
        <v>1898</v>
      </c>
      <c r="S28" s="16">
        <f xml:space="preserve"> O$30+O$40+O$50+O$60</f>
        <v>1269</v>
      </c>
      <c r="T28">
        <v>7</v>
      </c>
      <c r="U28">
        <v>3</v>
      </c>
      <c r="V28">
        <f t="shared" si="5"/>
        <v>17093</v>
      </c>
      <c r="W28" s="19">
        <f t="shared" si="6"/>
        <v>11.278860302608397</v>
      </c>
      <c r="X28" s="20">
        <f t="shared" si="7"/>
        <v>1.2788603026083969</v>
      </c>
    </row>
    <row r="29" spans="1:24" x14ac:dyDescent="0.25">
      <c r="I29" s="1"/>
      <c r="J29" s="1"/>
      <c r="K29" s="1"/>
      <c r="M29">
        <v>25</v>
      </c>
      <c r="N29" s="12">
        <v>1349</v>
      </c>
      <c r="O29" s="12">
        <v>641</v>
      </c>
      <c r="P29" s="12">
        <v>708</v>
      </c>
      <c r="R29" s="16">
        <f>O$21+O$31+O$41+O$51</f>
        <v>1800</v>
      </c>
      <c r="S29" s="16">
        <f xml:space="preserve"> O$31+O$41+O$51+O$61</f>
        <v>1141</v>
      </c>
      <c r="T29">
        <v>8</v>
      </c>
      <c r="U29">
        <v>2</v>
      </c>
      <c r="V29">
        <f t="shared" si="5"/>
        <v>16682</v>
      </c>
      <c r="W29" s="19">
        <f t="shared" si="6"/>
        <v>11.007660888557497</v>
      </c>
      <c r="X29" s="20">
        <f t="shared" si="7"/>
        <v>1.0076608885574974</v>
      </c>
    </row>
    <row r="30" spans="1:24" x14ac:dyDescent="0.25">
      <c r="C30" t="s">
        <v>32</v>
      </c>
      <c r="H30" s="9" t="s">
        <v>33</v>
      </c>
      <c r="I30" s="10">
        <f>I26/I28</f>
        <v>22.612714928428925</v>
      </c>
      <c r="J30" s="10">
        <f>J26/J28</f>
        <v>24.188107241439099</v>
      </c>
      <c r="K30" s="10">
        <f>K26/K28</f>
        <v>21.108749819951189</v>
      </c>
      <c r="M30">
        <v>26</v>
      </c>
      <c r="N30" s="12">
        <v>1128</v>
      </c>
      <c r="O30" s="12">
        <v>550</v>
      </c>
      <c r="P30" s="12">
        <v>578</v>
      </c>
      <c r="R30" s="16">
        <f>O$22+O$32+O$42+O$52</f>
        <v>1697</v>
      </c>
      <c r="S30" s="16">
        <f xml:space="preserve"> O$32+O$42+O$52+O$62</f>
        <v>1103</v>
      </c>
      <c r="T30">
        <v>9</v>
      </c>
      <c r="U30">
        <v>1</v>
      </c>
      <c r="V30">
        <f t="shared" si="5"/>
        <v>16376</v>
      </c>
      <c r="W30" s="19">
        <f t="shared" si="6"/>
        <v>10.805745996344417</v>
      </c>
      <c r="X30" s="20">
        <f t="shared" si="7"/>
        <v>0.80574599634441668</v>
      </c>
    </row>
    <row r="31" spans="1:24" x14ac:dyDescent="0.25">
      <c r="M31">
        <v>27</v>
      </c>
      <c r="N31" s="12">
        <v>887</v>
      </c>
      <c r="O31" s="12">
        <v>424</v>
      </c>
      <c r="P31" s="12">
        <v>463</v>
      </c>
      <c r="R31" s="16">
        <f>O$23+O$33+O$43+O$53</f>
        <v>1665</v>
      </c>
      <c r="S31" s="16">
        <f xml:space="preserve"> O$33+O$43+O$53+O$63</f>
        <v>1095</v>
      </c>
      <c r="T31">
        <v>10</v>
      </c>
      <c r="U31">
        <v>0</v>
      </c>
      <c r="V31">
        <f t="shared" si="5"/>
        <v>16650</v>
      </c>
      <c r="W31" s="19">
        <f t="shared" si="6"/>
        <v>10.986545605711683</v>
      </c>
      <c r="X31" s="20">
        <f t="shared" si="7"/>
        <v>0.98654560571168304</v>
      </c>
    </row>
    <row r="32" spans="1:24" x14ac:dyDescent="0.25">
      <c r="A32" t="s">
        <v>69</v>
      </c>
      <c r="M32">
        <v>28</v>
      </c>
      <c r="N32" s="12">
        <v>837</v>
      </c>
      <c r="O32" s="12">
        <v>417</v>
      </c>
      <c r="P32" s="12">
        <v>420</v>
      </c>
      <c r="R32" s="16"/>
      <c r="S32" s="16"/>
      <c r="V32">
        <f>SUM(V22:V31)</f>
        <v>151549</v>
      </c>
      <c r="W32">
        <f>SUM(W22:W31)</f>
        <v>99.999999999999986</v>
      </c>
      <c r="X32" s="20">
        <f>SUM(X22:X31)</f>
        <v>16.057776692686854</v>
      </c>
    </row>
    <row r="33" spans="1:24" x14ac:dyDescent="0.25">
      <c r="A33" t="s">
        <v>70</v>
      </c>
      <c r="B33" t="s">
        <v>1</v>
      </c>
      <c r="E33" t="s">
        <v>2</v>
      </c>
      <c r="M33">
        <v>29</v>
      </c>
      <c r="N33" s="12">
        <v>853</v>
      </c>
      <c r="O33" s="12">
        <v>427</v>
      </c>
      <c r="P33" s="12">
        <v>426</v>
      </c>
      <c r="R33" s="16"/>
      <c r="S33" s="16"/>
      <c r="X33" s="20">
        <f>X$32/2</f>
        <v>8.0288883463434271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>
        <v>30</v>
      </c>
      <c r="N34" s="12">
        <v>937</v>
      </c>
      <c r="O34" s="12">
        <v>452</v>
      </c>
      <c r="P34" s="12">
        <v>485</v>
      </c>
      <c r="R34" s="16"/>
      <c r="S34" s="16"/>
    </row>
    <row r="35" spans="1:24" x14ac:dyDescent="0.25">
      <c r="A35" t="s">
        <v>36</v>
      </c>
      <c r="B35">
        <v>63432</v>
      </c>
      <c r="C35">
        <v>31438</v>
      </c>
      <c r="D35">
        <v>31994</v>
      </c>
      <c r="E35">
        <v>35769</v>
      </c>
      <c r="F35">
        <v>19075</v>
      </c>
      <c r="G35">
        <v>16694</v>
      </c>
      <c r="M35">
        <v>31</v>
      </c>
      <c r="N35" s="12">
        <v>900</v>
      </c>
      <c r="O35" s="12">
        <v>416</v>
      </c>
      <c r="P35" s="12">
        <v>484</v>
      </c>
      <c r="Q35" s="3" t="s">
        <v>162</v>
      </c>
      <c r="R35" s="15">
        <f>X50</f>
        <v>7.1462547630616573</v>
      </c>
      <c r="S35" s="16"/>
    </row>
    <row r="36" spans="1:24" x14ac:dyDescent="0.25">
      <c r="A36" t="s">
        <v>71</v>
      </c>
      <c r="B36">
        <v>10004</v>
      </c>
      <c r="C36">
        <v>5119</v>
      </c>
      <c r="D36">
        <v>4885</v>
      </c>
      <c r="E36">
        <v>10004</v>
      </c>
      <c r="F36">
        <v>5119</v>
      </c>
      <c r="G36">
        <v>4885</v>
      </c>
      <c r="M36">
        <v>32</v>
      </c>
      <c r="N36" s="12">
        <v>896</v>
      </c>
      <c r="O36" s="12">
        <v>440</v>
      </c>
      <c r="P36" s="12">
        <v>456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6</v>
      </c>
      <c r="B37">
        <v>7802</v>
      </c>
      <c r="C37">
        <v>4000</v>
      </c>
      <c r="D37">
        <v>3802</v>
      </c>
      <c r="E37">
        <v>7802</v>
      </c>
      <c r="F37">
        <v>4000</v>
      </c>
      <c r="G37">
        <v>3802</v>
      </c>
      <c r="M37">
        <v>33</v>
      </c>
      <c r="N37" s="12">
        <v>696</v>
      </c>
      <c r="O37" s="12">
        <v>345</v>
      </c>
      <c r="P37" s="12">
        <v>351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7</v>
      </c>
      <c r="B38">
        <v>6776</v>
      </c>
      <c r="C38">
        <v>3455</v>
      </c>
      <c r="D38">
        <v>3321</v>
      </c>
      <c r="E38">
        <v>6752</v>
      </c>
      <c r="F38">
        <v>3445</v>
      </c>
      <c r="G38">
        <v>3307</v>
      </c>
      <c r="M38">
        <v>34</v>
      </c>
      <c r="N38" s="12">
        <v>706</v>
      </c>
      <c r="O38" s="12">
        <v>349</v>
      </c>
      <c r="P38" s="12">
        <v>357</v>
      </c>
      <c r="R38" s="16"/>
      <c r="S38" s="16"/>
    </row>
    <row r="39" spans="1:24" x14ac:dyDescent="0.25">
      <c r="A39" t="s">
        <v>8</v>
      </c>
      <c r="B39">
        <v>7613</v>
      </c>
      <c r="C39">
        <v>3802</v>
      </c>
      <c r="D39">
        <v>3811</v>
      </c>
      <c r="E39">
        <v>6479</v>
      </c>
      <c r="F39">
        <v>3563</v>
      </c>
      <c r="G39">
        <v>2916</v>
      </c>
      <c r="M39">
        <v>35</v>
      </c>
      <c r="N39" s="12">
        <v>850</v>
      </c>
      <c r="O39" s="12">
        <v>433</v>
      </c>
      <c r="P39" s="12">
        <v>417</v>
      </c>
      <c r="R39" s="16">
        <f>P$24+P$34+P$44+P$54</f>
        <v>1581</v>
      </c>
      <c r="S39" s="16">
        <f xml:space="preserve"> P$34+P$44+P$54+P$64</f>
        <v>1126</v>
      </c>
      <c r="T39">
        <v>1</v>
      </c>
      <c r="U39">
        <v>9</v>
      </c>
      <c r="V39">
        <f>R39*T39+S39*U39</f>
        <v>11715</v>
      </c>
      <c r="W39" s="19">
        <f>(V39/V$49)*100</f>
        <v>7.4898345395493946</v>
      </c>
      <c r="X39" s="20">
        <f>ABS(W39-10)</f>
        <v>2.5101654604506054</v>
      </c>
    </row>
    <row r="40" spans="1:24" x14ac:dyDescent="0.25">
      <c r="A40" t="s">
        <v>10</v>
      </c>
      <c r="B40">
        <v>6285</v>
      </c>
      <c r="C40">
        <v>3082</v>
      </c>
      <c r="D40">
        <v>3203</v>
      </c>
      <c r="E40">
        <v>2722</v>
      </c>
      <c r="F40">
        <v>1704</v>
      </c>
      <c r="G40">
        <v>1018</v>
      </c>
      <c r="M40">
        <v>36</v>
      </c>
      <c r="N40" s="12">
        <v>745</v>
      </c>
      <c r="O40" s="12">
        <v>350</v>
      </c>
      <c r="P40" s="12">
        <v>395</v>
      </c>
      <c r="R40" s="16">
        <f>P$25+P$35+P$45+P$55</f>
        <v>1584</v>
      </c>
      <c r="S40" s="16">
        <f xml:space="preserve"> P$35+P$45+P$55+P$65</f>
        <v>1031</v>
      </c>
      <c r="T40">
        <v>2</v>
      </c>
      <c r="U40">
        <v>8</v>
      </c>
      <c r="V40">
        <f t="shared" ref="V40:V48" si="8">R40*T40+S40*U40</f>
        <v>11416</v>
      </c>
      <c r="W40" s="19">
        <f t="shared" ref="W40:W48" si="9">(V40/V$49)*100</f>
        <v>7.2986727361072035</v>
      </c>
      <c r="X40" s="20">
        <f t="shared" ref="X40:X48" si="10">ABS(W40-10)</f>
        <v>2.7013272638927965</v>
      </c>
    </row>
    <row r="41" spans="1:24" x14ac:dyDescent="0.25">
      <c r="A41" t="s">
        <v>11</v>
      </c>
      <c r="B41">
        <v>5054</v>
      </c>
      <c r="C41">
        <v>2459</v>
      </c>
      <c r="D41">
        <v>2595</v>
      </c>
      <c r="E41">
        <v>918</v>
      </c>
      <c r="F41">
        <v>584</v>
      </c>
      <c r="G41">
        <v>334</v>
      </c>
      <c r="M41">
        <v>37</v>
      </c>
      <c r="N41" s="12">
        <v>640</v>
      </c>
      <c r="O41" s="12">
        <v>322</v>
      </c>
      <c r="P41" s="12">
        <v>318</v>
      </c>
      <c r="R41" s="16">
        <f>P$26+P$36+P$46+P$56</f>
        <v>1608</v>
      </c>
      <c r="S41" s="16">
        <f xml:space="preserve"> P$36+P$46+P$56+P$66</f>
        <v>1113</v>
      </c>
      <c r="T41">
        <v>3</v>
      </c>
      <c r="U41">
        <v>7</v>
      </c>
      <c r="V41">
        <f t="shared" si="8"/>
        <v>12615</v>
      </c>
      <c r="W41" s="19">
        <f t="shared" si="9"/>
        <v>8.0652379612817438</v>
      </c>
      <c r="X41" s="20">
        <f t="shared" si="10"/>
        <v>1.9347620387182562</v>
      </c>
    </row>
    <row r="42" spans="1:24" x14ac:dyDescent="0.25">
      <c r="A42" t="s">
        <v>12</v>
      </c>
      <c r="B42">
        <v>4135</v>
      </c>
      <c r="C42">
        <v>2002</v>
      </c>
      <c r="D42">
        <v>2133</v>
      </c>
      <c r="E42">
        <v>437</v>
      </c>
      <c r="F42">
        <v>282</v>
      </c>
      <c r="G42">
        <v>155</v>
      </c>
      <c r="M42">
        <v>38</v>
      </c>
      <c r="N42" s="12">
        <v>653</v>
      </c>
      <c r="O42" s="12">
        <v>328</v>
      </c>
      <c r="P42" s="12">
        <v>325</v>
      </c>
      <c r="R42" s="16">
        <f>P$17+P$27+P$37+P$47</f>
        <v>1882</v>
      </c>
      <c r="S42" s="16">
        <f xml:space="preserve"> P$27+ P$37+P$47+P$57</f>
        <v>1414</v>
      </c>
      <c r="T42">
        <v>4</v>
      </c>
      <c r="U42">
        <v>6</v>
      </c>
      <c r="V42">
        <f t="shared" si="8"/>
        <v>16012</v>
      </c>
      <c r="W42" s="19">
        <f t="shared" si="9"/>
        <v>10.237066209753728</v>
      </c>
      <c r="X42" s="20">
        <f t="shared" si="10"/>
        <v>0.23706620975372772</v>
      </c>
    </row>
    <row r="43" spans="1:24" x14ac:dyDescent="0.25">
      <c r="A43" t="s">
        <v>13</v>
      </c>
      <c r="B43">
        <v>3517</v>
      </c>
      <c r="C43">
        <v>1767</v>
      </c>
      <c r="D43">
        <v>1750</v>
      </c>
      <c r="E43">
        <v>227</v>
      </c>
      <c r="F43">
        <v>156</v>
      </c>
      <c r="G43">
        <v>71</v>
      </c>
      <c r="M43">
        <v>39</v>
      </c>
      <c r="N43" s="12">
        <v>629</v>
      </c>
      <c r="O43" s="12">
        <v>334</v>
      </c>
      <c r="P43" s="12">
        <v>295</v>
      </c>
      <c r="R43" s="16">
        <f>P$18+P$28+P$38+P$48</f>
        <v>1974</v>
      </c>
      <c r="S43" s="16">
        <f xml:space="preserve"> P$28+P$38+P$48+P$58</f>
        <v>1512</v>
      </c>
      <c r="T43">
        <v>5</v>
      </c>
      <c r="U43">
        <v>5</v>
      </c>
      <c r="V43">
        <f t="shared" si="8"/>
        <v>17430</v>
      </c>
      <c r="W43" s="19">
        <f t="shared" si="9"/>
        <v>11.143646267549805</v>
      </c>
      <c r="X43" s="20">
        <f t="shared" si="10"/>
        <v>1.1436462675498049</v>
      </c>
    </row>
    <row r="44" spans="1:24" x14ac:dyDescent="0.25">
      <c r="A44" t="s">
        <v>14</v>
      </c>
      <c r="B44">
        <v>2659</v>
      </c>
      <c r="C44">
        <v>1307</v>
      </c>
      <c r="D44">
        <v>1352</v>
      </c>
      <c r="E44">
        <v>120</v>
      </c>
      <c r="F44">
        <v>74</v>
      </c>
      <c r="G44">
        <v>46</v>
      </c>
      <c r="M44">
        <v>40</v>
      </c>
      <c r="N44" s="12">
        <v>462</v>
      </c>
      <c r="O44" s="12">
        <v>223</v>
      </c>
      <c r="P44" s="12">
        <v>239</v>
      </c>
      <c r="R44" s="16">
        <f>P$19+P$29+P$39+P$49</f>
        <v>2218</v>
      </c>
      <c r="S44" s="16">
        <f xml:space="preserve"> P$29+P$39+P$49+P$59</f>
        <v>1601</v>
      </c>
      <c r="T44">
        <v>6</v>
      </c>
      <c r="U44">
        <v>4</v>
      </c>
      <c r="V44">
        <f t="shared" si="8"/>
        <v>19712</v>
      </c>
      <c r="W44" s="19">
        <f t="shared" si="9"/>
        <v>12.602613610208934</v>
      </c>
      <c r="X44" s="20">
        <f t="shared" si="10"/>
        <v>2.6026136102089339</v>
      </c>
    </row>
    <row r="45" spans="1:24" x14ac:dyDescent="0.25">
      <c r="A45" t="s">
        <v>15</v>
      </c>
      <c r="B45">
        <v>2342</v>
      </c>
      <c r="C45">
        <v>1153</v>
      </c>
      <c r="D45">
        <v>1189</v>
      </c>
      <c r="E45">
        <v>83</v>
      </c>
      <c r="F45">
        <v>56</v>
      </c>
      <c r="G45">
        <v>27</v>
      </c>
      <c r="M45">
        <v>41</v>
      </c>
      <c r="N45" s="12">
        <v>469</v>
      </c>
      <c r="O45" s="12">
        <v>235</v>
      </c>
      <c r="P45" s="12">
        <v>234</v>
      </c>
      <c r="R45" s="16">
        <f>P$20+P$30+P$40+P$50</f>
        <v>1991</v>
      </c>
      <c r="S45" s="16">
        <f xml:space="preserve"> P$30+P$40+P$50+P$60</f>
        <v>1351</v>
      </c>
      <c r="T45">
        <v>7</v>
      </c>
      <c r="U45">
        <v>3</v>
      </c>
      <c r="V45">
        <f t="shared" si="8"/>
        <v>17990</v>
      </c>
      <c r="W45" s="19">
        <f t="shared" si="9"/>
        <v>11.501675063294376</v>
      </c>
      <c r="X45" s="20">
        <f t="shared" si="10"/>
        <v>1.5016750632943765</v>
      </c>
    </row>
    <row r="46" spans="1:24" x14ac:dyDescent="0.25">
      <c r="A46" t="s">
        <v>16</v>
      </c>
      <c r="B46">
        <v>1977</v>
      </c>
      <c r="C46">
        <v>966</v>
      </c>
      <c r="D46">
        <v>1011</v>
      </c>
      <c r="E46">
        <v>70</v>
      </c>
      <c r="F46">
        <v>37</v>
      </c>
      <c r="G46">
        <v>33</v>
      </c>
      <c r="M46">
        <v>42</v>
      </c>
      <c r="N46" s="12">
        <v>592</v>
      </c>
      <c r="O46" s="12">
        <v>293</v>
      </c>
      <c r="P46" s="12">
        <v>299</v>
      </c>
      <c r="R46" s="16">
        <f>P$21+P$31+P$41+P$51</f>
        <v>1861</v>
      </c>
      <c r="S46" s="16">
        <f xml:space="preserve"> P$31+P$41+P$51+P$61</f>
        <v>1213</v>
      </c>
      <c r="T46">
        <v>8</v>
      </c>
      <c r="U46">
        <v>2</v>
      </c>
      <c r="V46">
        <f t="shared" si="8"/>
        <v>17314</v>
      </c>
      <c r="W46" s="19">
        <f t="shared" si="9"/>
        <v>11.069483159859857</v>
      </c>
      <c r="X46" s="20">
        <f t="shared" si="10"/>
        <v>1.0694831598598569</v>
      </c>
    </row>
    <row r="47" spans="1:24" x14ac:dyDescent="0.25">
      <c r="A47" t="s">
        <v>17</v>
      </c>
      <c r="B47">
        <v>1578</v>
      </c>
      <c r="C47">
        <v>751</v>
      </c>
      <c r="D47">
        <v>827</v>
      </c>
      <c r="E47">
        <v>44</v>
      </c>
      <c r="F47">
        <v>20</v>
      </c>
      <c r="G47">
        <v>24</v>
      </c>
      <c r="M47">
        <v>43</v>
      </c>
      <c r="N47" s="12">
        <v>526</v>
      </c>
      <c r="O47" s="12">
        <v>255</v>
      </c>
      <c r="P47" s="12">
        <v>271</v>
      </c>
      <c r="R47" s="16">
        <f>P$22+P$32+P$42+P$52</f>
        <v>1628</v>
      </c>
      <c r="S47" s="16">
        <f xml:space="preserve"> P$32+P$42+P$52+P$62</f>
        <v>1086</v>
      </c>
      <c r="T47">
        <v>9</v>
      </c>
      <c r="U47">
        <v>1</v>
      </c>
      <c r="V47">
        <f t="shared" si="8"/>
        <v>15738</v>
      </c>
      <c r="W47" s="19">
        <f t="shared" si="9"/>
        <v>10.061887834692989</v>
      </c>
      <c r="X47" s="20">
        <f t="shared" si="10"/>
        <v>6.1887834692988974E-2</v>
      </c>
    </row>
    <row r="48" spans="1:24" x14ac:dyDescent="0.25">
      <c r="A48" t="s">
        <v>72</v>
      </c>
      <c r="B48">
        <v>1380</v>
      </c>
      <c r="C48">
        <v>601</v>
      </c>
      <c r="D48">
        <v>779</v>
      </c>
      <c r="E48">
        <v>37</v>
      </c>
      <c r="F48">
        <v>11</v>
      </c>
      <c r="G48">
        <v>26</v>
      </c>
      <c r="M48">
        <v>44</v>
      </c>
      <c r="N48" s="12">
        <v>610</v>
      </c>
      <c r="O48" s="12">
        <v>301</v>
      </c>
      <c r="P48" s="12">
        <v>309</v>
      </c>
      <c r="R48" s="16">
        <f>P$23+P$33+P$43+P$53</f>
        <v>1647</v>
      </c>
      <c r="S48" s="16">
        <f xml:space="preserve"> P$33+P$43+P$53+P$63</f>
        <v>1110</v>
      </c>
      <c r="T48">
        <v>10</v>
      </c>
      <c r="U48">
        <v>0</v>
      </c>
      <c r="V48">
        <f t="shared" si="8"/>
        <v>16470</v>
      </c>
      <c r="W48" s="19">
        <f t="shared" si="9"/>
        <v>10.529882617701967</v>
      </c>
      <c r="X48" s="20">
        <f t="shared" si="10"/>
        <v>0.52988261770196665</v>
      </c>
    </row>
    <row r="49" spans="1:24" x14ac:dyDescent="0.25">
      <c r="A49" t="s">
        <v>20</v>
      </c>
      <c r="B49">
        <v>1059</v>
      </c>
      <c r="C49">
        <v>465</v>
      </c>
      <c r="D49">
        <v>594</v>
      </c>
      <c r="E49">
        <v>27</v>
      </c>
      <c r="F49">
        <v>9</v>
      </c>
      <c r="G49">
        <v>18</v>
      </c>
      <c r="M49">
        <v>45</v>
      </c>
      <c r="N49" s="12">
        <v>552</v>
      </c>
      <c r="O49" s="12">
        <v>269</v>
      </c>
      <c r="P49" s="12">
        <v>283</v>
      </c>
      <c r="R49" s="16"/>
      <c r="S49" s="16"/>
      <c r="V49">
        <f>SUM(V39:V48)</f>
        <v>156412</v>
      </c>
      <c r="W49">
        <f>SUM(W39:W48)</f>
        <v>100.00000000000001</v>
      </c>
      <c r="X49" s="20">
        <f>SUM(X39:X48)</f>
        <v>14.292509526123315</v>
      </c>
    </row>
    <row r="50" spans="1:24" x14ac:dyDescent="0.25">
      <c r="A50" t="s">
        <v>22</v>
      </c>
      <c r="B50">
        <v>695</v>
      </c>
      <c r="C50">
        <v>301</v>
      </c>
      <c r="D50">
        <v>394</v>
      </c>
      <c r="E50">
        <v>25</v>
      </c>
      <c r="F50">
        <v>7</v>
      </c>
      <c r="G50">
        <v>18</v>
      </c>
      <c r="M50">
        <v>46</v>
      </c>
      <c r="N50" s="12">
        <v>438</v>
      </c>
      <c r="O50" s="12">
        <v>205</v>
      </c>
      <c r="P50" s="12">
        <v>233</v>
      </c>
      <c r="R50" s="16"/>
      <c r="S50" s="16"/>
      <c r="X50" s="20">
        <f>X$49/2</f>
        <v>7.1462547630616573</v>
      </c>
    </row>
    <row r="51" spans="1:24" x14ac:dyDescent="0.25">
      <c r="A51" t="s">
        <v>73</v>
      </c>
      <c r="B51">
        <v>556</v>
      </c>
      <c r="C51">
        <v>208</v>
      </c>
      <c r="D51">
        <v>348</v>
      </c>
      <c r="E51">
        <v>22</v>
      </c>
      <c r="F51">
        <v>8</v>
      </c>
      <c r="G51">
        <v>14</v>
      </c>
      <c r="M51">
        <v>47</v>
      </c>
      <c r="N51" s="12">
        <v>515</v>
      </c>
      <c r="O51" s="12">
        <v>254</v>
      </c>
      <c r="P51" s="12">
        <v>261</v>
      </c>
      <c r="R51" s="16"/>
      <c r="S51" s="16"/>
    </row>
    <row r="52" spans="1:24" x14ac:dyDescent="0.25">
      <c r="M52">
        <v>48</v>
      </c>
      <c r="N52" s="12">
        <v>432</v>
      </c>
      <c r="O52" s="12">
        <v>229</v>
      </c>
      <c r="P52" s="12">
        <v>203</v>
      </c>
      <c r="R52" s="16"/>
      <c r="S52" s="16"/>
    </row>
    <row r="53" spans="1:24" x14ac:dyDescent="0.25">
      <c r="M53">
        <v>49</v>
      </c>
      <c r="N53" s="12">
        <v>405</v>
      </c>
      <c r="O53" s="12">
        <v>196</v>
      </c>
      <c r="P53" s="12">
        <v>209</v>
      </c>
      <c r="R53" s="16"/>
      <c r="S53" s="16"/>
    </row>
    <row r="54" spans="1:24" x14ac:dyDescent="0.25">
      <c r="M54">
        <v>50</v>
      </c>
      <c r="N54" s="12">
        <v>335</v>
      </c>
      <c r="O54" s="12">
        <v>144</v>
      </c>
      <c r="P54" s="12">
        <v>191</v>
      </c>
      <c r="R54" s="16"/>
      <c r="S54" s="16"/>
    </row>
    <row r="55" spans="1:24" x14ac:dyDescent="0.25">
      <c r="M55">
        <v>51</v>
      </c>
      <c r="N55" s="12">
        <v>341</v>
      </c>
      <c r="O55" s="12">
        <v>174</v>
      </c>
      <c r="P55" s="12">
        <v>167</v>
      </c>
      <c r="R55" s="16"/>
      <c r="S55" s="16"/>
    </row>
    <row r="56" spans="1:24" x14ac:dyDescent="0.25">
      <c r="M56">
        <v>52</v>
      </c>
      <c r="N56" s="12">
        <v>470</v>
      </c>
      <c r="O56" s="12">
        <v>247</v>
      </c>
      <c r="P56" s="12">
        <v>223</v>
      </c>
      <c r="R56" s="16"/>
      <c r="S56" s="16"/>
    </row>
    <row r="57" spans="1:24" x14ac:dyDescent="0.25">
      <c r="M57">
        <v>53</v>
      </c>
      <c r="N57" s="12">
        <v>392</v>
      </c>
      <c r="O57" s="12">
        <v>195</v>
      </c>
      <c r="P57" s="12">
        <v>197</v>
      </c>
      <c r="R57" s="16"/>
      <c r="S57" s="16"/>
    </row>
    <row r="58" spans="1:24" x14ac:dyDescent="0.25">
      <c r="M58">
        <v>54</v>
      </c>
      <c r="N58" s="12">
        <v>439</v>
      </c>
      <c r="O58" s="12">
        <v>206</v>
      </c>
      <c r="P58" s="12">
        <v>233</v>
      </c>
      <c r="R58" s="16"/>
      <c r="S58" s="16"/>
    </row>
    <row r="59" spans="1:24" x14ac:dyDescent="0.25">
      <c r="M59">
        <v>55</v>
      </c>
      <c r="N59" s="12">
        <v>372</v>
      </c>
      <c r="O59" s="12">
        <v>179</v>
      </c>
      <c r="P59" s="12">
        <v>193</v>
      </c>
      <c r="R59" s="16"/>
      <c r="S59" s="16"/>
    </row>
    <row r="60" spans="1:24" x14ac:dyDescent="0.25">
      <c r="M60">
        <v>56</v>
      </c>
      <c r="N60" s="12">
        <v>309</v>
      </c>
      <c r="O60" s="12">
        <v>164</v>
      </c>
      <c r="P60" s="12">
        <v>145</v>
      </c>
      <c r="R60" s="16"/>
      <c r="S60" s="16"/>
    </row>
    <row r="61" spans="1:24" x14ac:dyDescent="0.25">
      <c r="M61">
        <v>57</v>
      </c>
      <c r="N61" s="12">
        <v>312</v>
      </c>
      <c r="O61" s="12">
        <v>141</v>
      </c>
      <c r="P61" s="12">
        <v>171</v>
      </c>
      <c r="R61" s="16"/>
      <c r="S61" s="16"/>
    </row>
    <row r="62" spans="1:24" x14ac:dyDescent="0.25">
      <c r="M62">
        <v>58</v>
      </c>
      <c r="N62" s="12">
        <v>267</v>
      </c>
      <c r="O62" s="12">
        <v>129</v>
      </c>
      <c r="P62" s="12">
        <v>138</v>
      </c>
      <c r="R62" s="16"/>
      <c r="S62" s="16"/>
    </row>
    <row r="63" spans="1:24" x14ac:dyDescent="0.25">
      <c r="M63">
        <v>59</v>
      </c>
      <c r="N63" s="12">
        <v>318</v>
      </c>
      <c r="O63" s="12">
        <v>138</v>
      </c>
      <c r="P63" s="12">
        <v>180</v>
      </c>
      <c r="R63" s="16"/>
      <c r="S63" s="16"/>
    </row>
    <row r="64" spans="1:24" x14ac:dyDescent="0.25">
      <c r="M64">
        <v>60</v>
      </c>
      <c r="N64" s="12">
        <v>364</v>
      </c>
      <c r="O64" s="12">
        <v>153</v>
      </c>
      <c r="P64" s="12">
        <v>211</v>
      </c>
      <c r="R64" s="16"/>
      <c r="S64" s="16"/>
    </row>
    <row r="65" spans="13:19" x14ac:dyDescent="0.25">
      <c r="M65">
        <v>61</v>
      </c>
      <c r="N65" s="12">
        <v>273</v>
      </c>
      <c r="O65" s="12">
        <v>127</v>
      </c>
      <c r="P65" s="12">
        <v>146</v>
      </c>
      <c r="R65" s="16"/>
      <c r="S65" s="16"/>
    </row>
    <row r="66" spans="13:19" x14ac:dyDescent="0.25">
      <c r="M66">
        <v>62</v>
      </c>
      <c r="N66" s="12">
        <v>259</v>
      </c>
      <c r="O66" s="12">
        <v>124</v>
      </c>
      <c r="P66" s="12">
        <v>135</v>
      </c>
      <c r="R66" s="16"/>
      <c r="S66" s="16"/>
    </row>
    <row r="67" spans="13:19" x14ac:dyDescent="0.25">
      <c r="M67">
        <v>63</v>
      </c>
      <c r="N67" s="12">
        <v>193</v>
      </c>
      <c r="O67" s="12">
        <v>79</v>
      </c>
      <c r="P67" s="12">
        <v>114</v>
      </c>
      <c r="R67" s="16"/>
      <c r="S67" s="16"/>
    </row>
    <row r="68" spans="13:19" x14ac:dyDescent="0.25">
      <c r="M68">
        <v>64</v>
      </c>
      <c r="N68" s="12">
        <v>291</v>
      </c>
      <c r="O68" s="12">
        <v>118</v>
      </c>
      <c r="P68" s="12">
        <v>173</v>
      </c>
      <c r="R68" s="16"/>
      <c r="S68" s="16"/>
    </row>
    <row r="69" spans="13:19" x14ac:dyDescent="0.25">
      <c r="M69">
        <v>65</v>
      </c>
      <c r="N69" s="12">
        <v>304</v>
      </c>
      <c r="O69" s="12">
        <v>131</v>
      </c>
      <c r="P69" s="12">
        <v>173</v>
      </c>
      <c r="R69" s="16"/>
      <c r="S69" s="16"/>
    </row>
    <row r="70" spans="13:19" x14ac:dyDescent="0.25">
      <c r="M70">
        <v>66</v>
      </c>
      <c r="N70" s="12">
        <v>215</v>
      </c>
      <c r="O70" s="12">
        <v>98</v>
      </c>
      <c r="P70" s="12">
        <v>117</v>
      </c>
      <c r="R70" s="16"/>
      <c r="S70" s="16"/>
    </row>
    <row r="71" spans="13:19" x14ac:dyDescent="0.25">
      <c r="M71">
        <v>67</v>
      </c>
      <c r="N71" s="12">
        <v>176</v>
      </c>
      <c r="O71" s="12">
        <v>80</v>
      </c>
      <c r="P71" s="12">
        <v>96</v>
      </c>
      <c r="R71" s="16"/>
      <c r="S71" s="16"/>
    </row>
    <row r="72" spans="13:19" x14ac:dyDescent="0.25">
      <c r="M72">
        <v>68</v>
      </c>
      <c r="N72" s="12">
        <v>170</v>
      </c>
      <c r="O72" s="12">
        <v>75</v>
      </c>
      <c r="P72" s="12">
        <v>95</v>
      </c>
      <c r="R72" s="16"/>
      <c r="S72" s="16"/>
    </row>
    <row r="73" spans="13:19" x14ac:dyDescent="0.25">
      <c r="M73">
        <v>69</v>
      </c>
      <c r="N73" s="12">
        <v>194</v>
      </c>
      <c r="O73" s="12">
        <v>81</v>
      </c>
      <c r="P73" s="12">
        <v>113</v>
      </c>
      <c r="R73" s="16"/>
      <c r="S73" s="16"/>
    </row>
    <row r="74" spans="13:19" x14ac:dyDescent="0.25">
      <c r="M74" s="18">
        <v>70</v>
      </c>
      <c r="N74" s="12">
        <v>158</v>
      </c>
      <c r="O74" s="12">
        <v>65</v>
      </c>
      <c r="P74" s="12">
        <v>93</v>
      </c>
      <c r="R74" s="16"/>
      <c r="S74" s="16"/>
    </row>
    <row r="75" spans="13:19" x14ac:dyDescent="0.25">
      <c r="M75">
        <v>71</v>
      </c>
      <c r="N75" s="12">
        <v>138</v>
      </c>
      <c r="O75" s="12">
        <v>56</v>
      </c>
      <c r="P75" s="12">
        <v>82</v>
      </c>
      <c r="R75" s="16"/>
      <c r="S75" s="16"/>
    </row>
    <row r="76" spans="13:19" x14ac:dyDescent="0.25">
      <c r="M76">
        <v>72</v>
      </c>
      <c r="N76" s="12">
        <v>140</v>
      </c>
      <c r="O76" s="12">
        <v>60</v>
      </c>
      <c r="P76" s="12">
        <v>80</v>
      </c>
      <c r="R76" s="16"/>
      <c r="S76" s="16"/>
    </row>
    <row r="77" spans="13:19" x14ac:dyDescent="0.25">
      <c r="M77">
        <v>73</v>
      </c>
      <c r="N77" s="12">
        <v>142</v>
      </c>
      <c r="O77" s="12">
        <v>72</v>
      </c>
      <c r="P77" s="12">
        <v>70</v>
      </c>
      <c r="R77" s="16"/>
      <c r="S77" s="16"/>
    </row>
    <row r="78" spans="13:19" x14ac:dyDescent="0.25">
      <c r="M78">
        <v>74</v>
      </c>
      <c r="N78" s="12">
        <v>117</v>
      </c>
      <c r="O78" s="12">
        <v>48</v>
      </c>
      <c r="P78" s="12">
        <v>69</v>
      </c>
      <c r="R78" s="16"/>
      <c r="S78" s="16"/>
    </row>
    <row r="79" spans="13:19" x14ac:dyDescent="0.25">
      <c r="M79">
        <v>75</v>
      </c>
      <c r="N79" s="12">
        <v>105</v>
      </c>
      <c r="O79" s="12">
        <v>41</v>
      </c>
      <c r="P79" s="12">
        <v>64</v>
      </c>
      <c r="R79" s="16"/>
      <c r="S79" s="16"/>
    </row>
    <row r="80" spans="13:19" x14ac:dyDescent="0.25">
      <c r="M80">
        <v>76</v>
      </c>
      <c r="N80" s="12">
        <v>67</v>
      </c>
      <c r="O80" s="12">
        <v>29</v>
      </c>
      <c r="P80" s="12">
        <v>38</v>
      </c>
      <c r="R80" s="16"/>
      <c r="S80" s="16"/>
    </row>
    <row r="81" spans="13:19" x14ac:dyDescent="0.25">
      <c r="M81">
        <v>77</v>
      </c>
      <c r="N81" s="12">
        <v>44</v>
      </c>
      <c r="O81" s="12">
        <v>19</v>
      </c>
      <c r="P81" s="12">
        <v>25</v>
      </c>
      <c r="R81" s="16"/>
      <c r="S81" s="16"/>
    </row>
    <row r="82" spans="13:19" x14ac:dyDescent="0.25">
      <c r="M82">
        <v>78</v>
      </c>
      <c r="N82" s="12">
        <v>47</v>
      </c>
      <c r="O82" s="12">
        <v>19</v>
      </c>
      <c r="P82" s="12">
        <v>28</v>
      </c>
      <c r="R82" s="16"/>
      <c r="S82" s="16"/>
    </row>
    <row r="83" spans="13:19" x14ac:dyDescent="0.25">
      <c r="M83">
        <v>79</v>
      </c>
      <c r="N83" s="12">
        <v>59</v>
      </c>
      <c r="O83" s="12">
        <v>22</v>
      </c>
      <c r="P83" s="12">
        <v>37</v>
      </c>
      <c r="R83" s="16"/>
      <c r="S83" s="16"/>
    </row>
    <row r="84" spans="13:19" x14ac:dyDescent="0.25">
      <c r="M84">
        <v>80</v>
      </c>
      <c r="N84" s="12">
        <v>54</v>
      </c>
      <c r="O84" s="12">
        <v>24</v>
      </c>
      <c r="P84" s="12">
        <v>30</v>
      </c>
      <c r="R84" s="16"/>
      <c r="S84" s="16"/>
    </row>
    <row r="85" spans="13:19" x14ac:dyDescent="0.25">
      <c r="M85">
        <v>81</v>
      </c>
      <c r="N85" s="12">
        <v>22</v>
      </c>
      <c r="O85" s="12">
        <v>9</v>
      </c>
      <c r="P85" s="12">
        <v>13</v>
      </c>
      <c r="R85" s="16"/>
      <c r="S85" s="16"/>
    </row>
    <row r="86" spans="13:19" x14ac:dyDescent="0.25">
      <c r="M86">
        <v>82</v>
      </c>
      <c r="N86" s="12">
        <v>30</v>
      </c>
      <c r="O86" s="12">
        <v>11</v>
      </c>
      <c r="P86" s="12">
        <v>19</v>
      </c>
      <c r="R86" s="16"/>
      <c r="S86" s="16"/>
    </row>
    <row r="87" spans="13:19" x14ac:dyDescent="0.25">
      <c r="M87">
        <v>83</v>
      </c>
      <c r="N87" s="12">
        <v>37</v>
      </c>
      <c r="O87" s="12">
        <v>12</v>
      </c>
      <c r="P87" s="12">
        <v>25</v>
      </c>
      <c r="R87" s="16"/>
      <c r="S87" s="16"/>
    </row>
    <row r="88" spans="13:19" x14ac:dyDescent="0.25">
      <c r="M88">
        <v>84</v>
      </c>
      <c r="N88" s="12">
        <v>56</v>
      </c>
      <c r="O88" s="12">
        <v>13</v>
      </c>
      <c r="P88" s="12">
        <v>43</v>
      </c>
      <c r="R88" s="16"/>
      <c r="S88" s="16"/>
    </row>
    <row r="89" spans="13:19" x14ac:dyDescent="0.25">
      <c r="M89">
        <v>85</v>
      </c>
      <c r="N89" s="12">
        <v>35</v>
      </c>
      <c r="O89" s="12">
        <v>9</v>
      </c>
      <c r="P89" s="12">
        <v>26</v>
      </c>
      <c r="R89" s="16"/>
      <c r="S89" s="16"/>
    </row>
    <row r="90" spans="13:19" x14ac:dyDescent="0.25">
      <c r="M90">
        <v>86</v>
      </c>
      <c r="N90" s="12">
        <v>0</v>
      </c>
      <c r="O90" s="12">
        <v>0</v>
      </c>
      <c r="P90" s="12">
        <v>0</v>
      </c>
      <c r="R90" s="16"/>
      <c r="S90" s="16"/>
    </row>
    <row r="91" spans="13:19" x14ac:dyDescent="0.25">
      <c r="M91">
        <v>87</v>
      </c>
      <c r="N91" s="12">
        <v>0</v>
      </c>
      <c r="O91" s="12">
        <v>0</v>
      </c>
      <c r="P91" s="12">
        <v>0</v>
      </c>
      <c r="R91" s="16"/>
      <c r="S91" s="16"/>
    </row>
    <row r="92" spans="13:19" x14ac:dyDescent="0.25">
      <c r="M92">
        <v>88</v>
      </c>
      <c r="N92" s="12">
        <v>0</v>
      </c>
      <c r="O92" s="12">
        <v>0</v>
      </c>
      <c r="P92" s="12">
        <v>0</v>
      </c>
      <c r="R92" s="16"/>
      <c r="S92" s="16"/>
    </row>
    <row r="93" spans="13:19" x14ac:dyDescent="0.25">
      <c r="M93">
        <v>89</v>
      </c>
      <c r="N93" s="12">
        <v>0</v>
      </c>
      <c r="O93" s="12">
        <v>0</v>
      </c>
      <c r="P93" s="12">
        <v>0</v>
      </c>
      <c r="R93" s="16"/>
      <c r="S93" s="16"/>
    </row>
    <row r="94" spans="13:19" x14ac:dyDescent="0.25">
      <c r="M94">
        <v>90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>
        <v>91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>
        <v>92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57</v>
      </c>
      <c r="N103">
        <v>0</v>
      </c>
      <c r="O103">
        <v>0</v>
      </c>
      <c r="P103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4"/>
  <sheetViews>
    <sheetView topLeftCell="A11" workbookViewId="0">
      <selection activeCell="A13" sqref="A13"/>
    </sheetView>
  </sheetViews>
  <sheetFormatPr defaultRowHeight="13.2" x14ac:dyDescent="0.25"/>
  <sheetData>
    <row r="1" spans="1:24" x14ac:dyDescent="0.25">
      <c r="I1" s="1"/>
      <c r="J1" s="1"/>
      <c r="K1" s="1"/>
      <c r="M1" t="s">
        <v>285</v>
      </c>
      <c r="N1" s="12"/>
      <c r="O1" s="12"/>
      <c r="P1" s="12"/>
      <c r="Q1" s="14" t="s">
        <v>1</v>
      </c>
      <c r="R1" s="15">
        <f>X16</f>
        <v>4.4576437011178838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72335</v>
      </c>
      <c r="O3" s="12">
        <v>35770</v>
      </c>
      <c r="P3" s="12">
        <v>36565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72335</v>
      </c>
      <c r="C4">
        <v>35770</v>
      </c>
      <c r="D4">
        <v>36565</v>
      </c>
      <c r="E4">
        <v>41310</v>
      </c>
      <c r="F4">
        <v>22068</v>
      </c>
      <c r="G4">
        <v>19242</v>
      </c>
      <c r="I4" s="1"/>
      <c r="J4" s="1"/>
      <c r="K4" s="1"/>
      <c r="M4" s="18" t="s">
        <v>164</v>
      </c>
      <c r="N4" s="12">
        <v>2342</v>
      </c>
      <c r="O4" s="12">
        <v>1176</v>
      </c>
      <c r="P4" s="12">
        <v>1166</v>
      </c>
      <c r="R4" s="16"/>
      <c r="S4" s="16"/>
    </row>
    <row r="5" spans="1:24" x14ac:dyDescent="0.25">
      <c r="A5" t="s">
        <v>5</v>
      </c>
      <c r="B5">
        <v>11592</v>
      </c>
      <c r="C5">
        <v>5962</v>
      </c>
      <c r="D5">
        <v>5630</v>
      </c>
      <c r="E5">
        <v>11591</v>
      </c>
      <c r="F5">
        <v>5961</v>
      </c>
      <c r="G5">
        <v>5630</v>
      </c>
      <c r="I5" s="1"/>
      <c r="J5" s="1"/>
      <c r="K5" s="1"/>
      <c r="M5">
        <v>1</v>
      </c>
      <c r="N5" s="12">
        <v>2544</v>
      </c>
      <c r="O5" s="12">
        <v>1318</v>
      </c>
      <c r="P5" s="12">
        <v>1226</v>
      </c>
      <c r="R5" s="16">
        <f>N$24+N$34+N$44+N$54</f>
        <v>4203</v>
      </c>
      <c r="S5" s="16">
        <f xml:space="preserve"> N$34+N$44+N$54+N$64</f>
        <v>3182</v>
      </c>
      <c r="T5">
        <v>1</v>
      </c>
      <c r="U5">
        <v>9</v>
      </c>
      <c r="V5">
        <f>R5*T5+S5*U5</f>
        <v>32841</v>
      </c>
      <c r="W5" s="19">
        <f>(V5/V$15)*100</f>
        <v>9.5060699213254836</v>
      </c>
      <c r="X5" s="20">
        <f>ABS(W5-10)</f>
        <v>0.49393007867451644</v>
      </c>
    </row>
    <row r="6" spans="1:24" x14ac:dyDescent="0.25">
      <c r="A6" t="s">
        <v>6</v>
      </c>
      <c r="B6">
        <v>9628</v>
      </c>
      <c r="C6">
        <v>4857</v>
      </c>
      <c r="D6">
        <v>4771</v>
      </c>
      <c r="E6">
        <v>9627</v>
      </c>
      <c r="F6">
        <v>4857</v>
      </c>
      <c r="G6">
        <v>4770</v>
      </c>
      <c r="I6" s="1"/>
      <c r="J6" s="1"/>
      <c r="K6" s="1"/>
      <c r="M6">
        <v>2</v>
      </c>
      <c r="N6" s="12">
        <v>2273</v>
      </c>
      <c r="O6" s="12">
        <v>1158</v>
      </c>
      <c r="P6" s="12">
        <v>1115</v>
      </c>
      <c r="R6" s="16">
        <f>N$25+N$35+N$45+N$55</f>
        <v>4098</v>
      </c>
      <c r="S6" s="16">
        <f xml:space="preserve"> N$35+N$45+N$55+N$65</f>
        <v>2732</v>
      </c>
      <c r="T6">
        <v>2</v>
      </c>
      <c r="U6">
        <v>8</v>
      </c>
      <c r="V6">
        <f t="shared" ref="V6:V14" si="0">R6*T6+S6*U6</f>
        <v>30052</v>
      </c>
      <c r="W6" s="19">
        <f t="shared" ref="W6:W14" si="1">(V6/V$15)*100</f>
        <v>8.6987732796100428</v>
      </c>
      <c r="X6" s="20">
        <f t="shared" ref="X6:X14" si="2">ABS(W6-10)</f>
        <v>1.3012267203899572</v>
      </c>
    </row>
    <row r="7" spans="1:24" x14ac:dyDescent="0.25">
      <c r="A7" t="s">
        <v>7</v>
      </c>
      <c r="B7">
        <v>7938</v>
      </c>
      <c r="C7">
        <v>4077</v>
      </c>
      <c r="D7">
        <v>3861</v>
      </c>
      <c r="E7">
        <v>7937</v>
      </c>
      <c r="F7">
        <v>4076</v>
      </c>
      <c r="G7">
        <v>3861</v>
      </c>
      <c r="H7" s="2"/>
      <c r="I7" s="1"/>
      <c r="J7" s="1"/>
      <c r="K7" s="1"/>
      <c r="M7">
        <v>3</v>
      </c>
      <c r="N7" s="12">
        <v>2179</v>
      </c>
      <c r="O7" s="12">
        <v>1124</v>
      </c>
      <c r="P7" s="12">
        <v>1055</v>
      </c>
      <c r="R7" s="16">
        <f>N$26+N$36+N$46+N$56</f>
        <v>3661</v>
      </c>
      <c r="S7" s="16">
        <f xml:space="preserve"> N$36+N$46+N$56+N$66</f>
        <v>2403</v>
      </c>
      <c r="T7">
        <v>3</v>
      </c>
      <c r="U7">
        <v>7</v>
      </c>
      <c r="V7">
        <f t="shared" si="0"/>
        <v>27804</v>
      </c>
      <c r="W7" s="19">
        <f t="shared" si="1"/>
        <v>8.0480730822001085</v>
      </c>
      <c r="X7" s="20">
        <f t="shared" si="2"/>
        <v>1.9519269177998915</v>
      </c>
    </row>
    <row r="8" spans="1:24" x14ac:dyDescent="0.25">
      <c r="A8" s="3" t="s">
        <v>8</v>
      </c>
      <c r="B8">
        <v>6423</v>
      </c>
      <c r="C8">
        <v>3266</v>
      </c>
      <c r="D8">
        <v>3157</v>
      </c>
      <c r="E8">
        <v>5618</v>
      </c>
      <c r="F8">
        <v>3069</v>
      </c>
      <c r="G8">
        <v>2549</v>
      </c>
      <c r="H8" s="5" t="s">
        <v>9</v>
      </c>
      <c r="I8" s="6">
        <f t="shared" ref="I8:K15" si="3">E8/B8*100</f>
        <v>87.466915771446367</v>
      </c>
      <c r="J8" s="6">
        <f t="shared" si="3"/>
        <v>93.968156766687088</v>
      </c>
      <c r="K8" s="6">
        <f t="shared" si="3"/>
        <v>80.741210009502694</v>
      </c>
      <c r="M8">
        <v>4</v>
      </c>
      <c r="N8" s="12">
        <v>2254</v>
      </c>
      <c r="O8" s="12">
        <v>1186</v>
      </c>
      <c r="P8" s="12">
        <v>1068</v>
      </c>
      <c r="R8" s="16">
        <f>N$17+N$27+N$37+N$47</f>
        <v>4195</v>
      </c>
      <c r="S8" s="16">
        <f xml:space="preserve"> N$27+ N$37+N$47+N$57</f>
        <v>3235</v>
      </c>
      <c r="T8">
        <v>4</v>
      </c>
      <c r="U8">
        <v>6</v>
      </c>
      <c r="V8">
        <f t="shared" si="0"/>
        <v>36190</v>
      </c>
      <c r="W8" s="19">
        <f t="shared" si="1"/>
        <v>10.475462697627028</v>
      </c>
      <c r="X8" s="20">
        <f t="shared" si="2"/>
        <v>0.47546269762702842</v>
      </c>
    </row>
    <row r="9" spans="1:24" x14ac:dyDescent="0.25">
      <c r="A9" s="3" t="s">
        <v>10</v>
      </c>
      <c r="B9">
        <v>7399</v>
      </c>
      <c r="C9">
        <v>3642</v>
      </c>
      <c r="D9">
        <v>3757</v>
      </c>
      <c r="E9">
        <v>3537</v>
      </c>
      <c r="F9">
        <v>2238</v>
      </c>
      <c r="G9">
        <v>1299</v>
      </c>
      <c r="H9" s="5"/>
      <c r="I9" s="6">
        <f t="shared" si="3"/>
        <v>47.803757264495204</v>
      </c>
      <c r="J9" s="6">
        <f t="shared" si="3"/>
        <v>61.449752883031309</v>
      </c>
      <c r="K9" s="6">
        <f t="shared" si="3"/>
        <v>34.575459142933191</v>
      </c>
      <c r="M9">
        <v>5</v>
      </c>
      <c r="N9" s="12">
        <v>2105</v>
      </c>
      <c r="O9" s="12">
        <v>1035</v>
      </c>
      <c r="P9" s="12">
        <v>1070</v>
      </c>
      <c r="R9" s="16">
        <f>N$18+N$28+N$38+N$48</f>
        <v>4298</v>
      </c>
      <c r="S9" s="16">
        <f xml:space="preserve"> N$28+N$38+N$48+N$58</f>
        <v>3090</v>
      </c>
      <c r="T9">
        <v>5</v>
      </c>
      <c r="U9">
        <v>5</v>
      </c>
      <c r="V9">
        <f t="shared" si="0"/>
        <v>36940</v>
      </c>
      <c r="W9" s="19">
        <f t="shared" si="1"/>
        <v>10.692555735019132</v>
      </c>
      <c r="X9" s="20">
        <f t="shared" si="2"/>
        <v>0.69255573501913226</v>
      </c>
    </row>
    <row r="10" spans="1:24" x14ac:dyDescent="0.25">
      <c r="A10" s="3" t="s">
        <v>11</v>
      </c>
      <c r="B10">
        <v>6091</v>
      </c>
      <c r="C10">
        <v>2943</v>
      </c>
      <c r="D10">
        <v>3148</v>
      </c>
      <c r="E10">
        <v>1297</v>
      </c>
      <c r="F10">
        <v>829</v>
      </c>
      <c r="G10">
        <v>468</v>
      </c>
      <c r="H10" s="5"/>
      <c r="I10" s="6">
        <f t="shared" si="3"/>
        <v>21.293712034148744</v>
      </c>
      <c r="J10" s="6">
        <f t="shared" si="3"/>
        <v>28.168535507985048</v>
      </c>
      <c r="K10" s="6">
        <f t="shared" si="3"/>
        <v>14.866581956797967</v>
      </c>
      <c r="M10">
        <v>6</v>
      </c>
      <c r="N10" s="12">
        <v>2097</v>
      </c>
      <c r="O10" s="12">
        <v>1065</v>
      </c>
      <c r="P10" s="12">
        <v>1032</v>
      </c>
      <c r="R10" s="16">
        <f>N$19+N$29+N$39+N$49</f>
        <v>4289</v>
      </c>
      <c r="S10" s="16">
        <f xml:space="preserve"> N$29+N$39+N$49+N$59</f>
        <v>3222</v>
      </c>
      <c r="T10">
        <v>6</v>
      </c>
      <c r="U10">
        <v>4</v>
      </c>
      <c r="V10">
        <f t="shared" si="0"/>
        <v>38622</v>
      </c>
      <c r="W10" s="19">
        <f t="shared" si="1"/>
        <v>11.179423053543827</v>
      </c>
      <c r="X10" s="20">
        <f t="shared" si="2"/>
        <v>1.179423053543827</v>
      </c>
    </row>
    <row r="11" spans="1:24" x14ac:dyDescent="0.25">
      <c r="A11" s="3" t="s">
        <v>12</v>
      </c>
      <c r="B11">
        <v>5263</v>
      </c>
      <c r="C11">
        <v>2473</v>
      </c>
      <c r="D11">
        <v>2790</v>
      </c>
      <c r="E11">
        <v>610</v>
      </c>
      <c r="F11">
        <v>395</v>
      </c>
      <c r="G11">
        <v>215</v>
      </c>
      <c r="H11" s="5"/>
      <c r="I11" s="6">
        <f t="shared" si="3"/>
        <v>11.590347710431313</v>
      </c>
      <c r="J11" s="6">
        <f t="shared" si="3"/>
        <v>15.972503032753741</v>
      </c>
      <c r="K11" s="6">
        <f t="shared" si="3"/>
        <v>7.7060931899641583</v>
      </c>
      <c r="M11">
        <v>7</v>
      </c>
      <c r="N11" s="12">
        <v>1942</v>
      </c>
      <c r="O11" s="12">
        <v>998</v>
      </c>
      <c r="P11" s="12">
        <v>944</v>
      </c>
      <c r="R11" s="16">
        <f>N$20+N$30+N$40+N$50</f>
        <v>3938</v>
      </c>
      <c r="S11" s="16">
        <f xml:space="preserve"> N$30+N$40+N$50+N$60</f>
        <v>2984</v>
      </c>
      <c r="T11">
        <v>7</v>
      </c>
      <c r="U11">
        <v>3</v>
      </c>
      <c r="V11">
        <f t="shared" si="0"/>
        <v>36518</v>
      </c>
      <c r="W11" s="19">
        <f t="shared" si="1"/>
        <v>10.570404719313176</v>
      </c>
      <c r="X11" s="20">
        <f t="shared" si="2"/>
        <v>0.57040471931317605</v>
      </c>
    </row>
    <row r="12" spans="1:24" x14ac:dyDescent="0.25">
      <c r="A12" s="3" t="s">
        <v>13</v>
      </c>
      <c r="B12">
        <v>3968</v>
      </c>
      <c r="C12">
        <v>1928</v>
      </c>
      <c r="D12">
        <v>2040</v>
      </c>
      <c r="E12">
        <v>319</v>
      </c>
      <c r="F12">
        <v>208</v>
      </c>
      <c r="G12">
        <v>111</v>
      </c>
      <c r="H12" s="5"/>
      <c r="I12" s="6">
        <f t="shared" si="3"/>
        <v>8.039314516129032</v>
      </c>
      <c r="J12" s="6">
        <f t="shared" si="3"/>
        <v>10.78838174273859</v>
      </c>
      <c r="K12" s="6">
        <f t="shared" si="3"/>
        <v>5.4411764705882355</v>
      </c>
      <c r="M12">
        <v>8</v>
      </c>
      <c r="N12" s="12">
        <v>1899</v>
      </c>
      <c r="O12" s="12">
        <v>950</v>
      </c>
      <c r="P12" s="12">
        <v>949</v>
      </c>
      <c r="R12" s="16">
        <f>N$21+N$31+N$41+N$51</f>
        <v>3613</v>
      </c>
      <c r="S12" s="16">
        <f xml:space="preserve"> N$31+N$41+N$51+N$61</f>
        <v>2688</v>
      </c>
      <c r="T12">
        <v>8</v>
      </c>
      <c r="U12">
        <v>2</v>
      </c>
      <c r="V12">
        <f t="shared" si="0"/>
        <v>34280</v>
      </c>
      <c r="W12" s="19">
        <f t="shared" si="1"/>
        <v>9.9225990957351353</v>
      </c>
      <c r="X12" s="20">
        <f t="shared" si="2"/>
        <v>7.7400904264864678E-2</v>
      </c>
    </row>
    <row r="13" spans="1:24" x14ac:dyDescent="0.25">
      <c r="A13" s="3" t="s">
        <v>14</v>
      </c>
      <c r="B13">
        <v>3305</v>
      </c>
      <c r="C13">
        <v>1611</v>
      </c>
      <c r="D13">
        <v>1694</v>
      </c>
      <c r="E13">
        <v>186</v>
      </c>
      <c r="F13">
        <v>126</v>
      </c>
      <c r="G13">
        <v>60</v>
      </c>
      <c r="H13" s="5"/>
      <c r="I13" s="6">
        <f t="shared" si="3"/>
        <v>5.6278366111951588</v>
      </c>
      <c r="J13" s="6">
        <f t="shared" si="3"/>
        <v>7.8212290502793298</v>
      </c>
      <c r="K13" s="6">
        <f t="shared" si="3"/>
        <v>3.5419126328217239</v>
      </c>
      <c r="M13">
        <v>9</v>
      </c>
      <c r="N13" s="12">
        <v>1585</v>
      </c>
      <c r="O13" s="12">
        <v>809</v>
      </c>
      <c r="P13" s="12">
        <v>776</v>
      </c>
      <c r="R13" s="16">
        <f>N$22+N$32+N$42+N$52</f>
        <v>4079</v>
      </c>
      <c r="S13" s="16">
        <f xml:space="preserve"> N$32+N$42+N$52+N$62</f>
        <v>3156</v>
      </c>
      <c r="T13">
        <v>9</v>
      </c>
      <c r="U13">
        <v>1</v>
      </c>
      <c r="V13">
        <f t="shared" si="0"/>
        <v>39867</v>
      </c>
      <c r="W13" s="19">
        <f t="shared" si="1"/>
        <v>11.539797495614721</v>
      </c>
      <c r="X13" s="20">
        <f t="shared" si="2"/>
        <v>1.5397974956147209</v>
      </c>
    </row>
    <row r="14" spans="1:24" x14ac:dyDescent="0.25">
      <c r="A14" s="3" t="s">
        <v>15</v>
      </c>
      <c r="B14">
        <v>2673</v>
      </c>
      <c r="C14">
        <v>1333</v>
      </c>
      <c r="D14">
        <v>1340</v>
      </c>
      <c r="E14">
        <v>156</v>
      </c>
      <c r="F14">
        <v>105</v>
      </c>
      <c r="G14">
        <v>51</v>
      </c>
      <c r="H14" s="5"/>
      <c r="I14" s="6">
        <f t="shared" si="3"/>
        <v>5.8361391694725029</v>
      </c>
      <c r="J14" s="6">
        <f t="shared" si="3"/>
        <v>7.8769692423105777</v>
      </c>
      <c r="K14" s="6">
        <f t="shared" si="3"/>
        <v>3.805970149253731</v>
      </c>
      <c r="M14">
        <v>10</v>
      </c>
      <c r="N14" s="12">
        <v>1617</v>
      </c>
      <c r="O14" s="12">
        <v>826</v>
      </c>
      <c r="P14" s="12">
        <v>791</v>
      </c>
      <c r="R14" s="16">
        <f>N$23+N$33+N$43+N$53</f>
        <v>3236</v>
      </c>
      <c r="S14" s="16">
        <f xml:space="preserve"> N$33+N$43+N$53+N$63</f>
        <v>2370</v>
      </c>
      <c r="T14">
        <v>10</v>
      </c>
      <c r="U14">
        <v>0</v>
      </c>
      <c r="V14">
        <f t="shared" si="0"/>
        <v>32360</v>
      </c>
      <c r="W14" s="19">
        <f t="shared" si="1"/>
        <v>9.3668409200113469</v>
      </c>
      <c r="X14" s="20">
        <f t="shared" si="2"/>
        <v>0.63315907998865306</v>
      </c>
    </row>
    <row r="15" spans="1:24" x14ac:dyDescent="0.25">
      <c r="A15" s="3" t="s">
        <v>16</v>
      </c>
      <c r="B15">
        <v>2320</v>
      </c>
      <c r="C15">
        <v>1100</v>
      </c>
      <c r="D15">
        <v>1220</v>
      </c>
      <c r="E15">
        <v>105</v>
      </c>
      <c r="F15">
        <v>62</v>
      </c>
      <c r="G15">
        <v>43</v>
      </c>
      <c r="H15" s="5"/>
      <c r="I15" s="6">
        <f t="shared" si="3"/>
        <v>4.5258620689655169</v>
      </c>
      <c r="J15" s="6">
        <f t="shared" si="3"/>
        <v>5.6363636363636367</v>
      </c>
      <c r="K15" s="6">
        <f t="shared" si="3"/>
        <v>3.5245901639344259</v>
      </c>
      <c r="M15">
        <v>11</v>
      </c>
      <c r="N15" s="12">
        <v>1800</v>
      </c>
      <c r="O15" s="12">
        <v>941</v>
      </c>
      <c r="P15" s="12">
        <v>859</v>
      </c>
      <c r="R15" s="16"/>
      <c r="S15" s="16"/>
      <c r="V15">
        <f>SUM(V5:V14)</f>
        <v>345474</v>
      </c>
      <c r="W15">
        <f>SUM(W5:W14)</f>
        <v>100</v>
      </c>
      <c r="X15" s="20">
        <f>SUM(X5:X14)</f>
        <v>8.9152874022357675</v>
      </c>
    </row>
    <row r="16" spans="1:24" x14ac:dyDescent="0.25">
      <c r="A16" t="s">
        <v>17</v>
      </c>
      <c r="B16">
        <v>1688</v>
      </c>
      <c r="C16">
        <v>840</v>
      </c>
      <c r="D16">
        <v>848</v>
      </c>
      <c r="E16">
        <v>73</v>
      </c>
      <c r="F16">
        <v>35</v>
      </c>
      <c r="G16">
        <v>38</v>
      </c>
      <c r="H16" s="7" t="s">
        <v>18</v>
      </c>
      <c r="I16" s="6">
        <f>SUM(I8:I14)*5</f>
        <v>938.29011538659165</v>
      </c>
      <c r="J16" s="6">
        <f>SUM(J8:J14)*5</f>
        <v>1130.2276411289283</v>
      </c>
      <c r="K16" s="6">
        <f>SUM(K8:K14)*5</f>
        <v>753.39201775930849</v>
      </c>
      <c r="M16">
        <v>12</v>
      </c>
      <c r="N16" s="12">
        <v>1522</v>
      </c>
      <c r="O16" s="12">
        <v>766</v>
      </c>
      <c r="P16" s="12">
        <v>756</v>
      </c>
      <c r="R16" s="16"/>
      <c r="S16" s="16"/>
      <c r="X16" s="20">
        <f>X$15/2</f>
        <v>4.4576437011178838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1395</v>
      </c>
      <c r="O17" s="12">
        <v>734</v>
      </c>
      <c r="P17" s="12">
        <v>661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2438.2901153865914</v>
      </c>
      <c r="J18" s="6">
        <f>J16+1500</f>
        <v>2630.2276411289286</v>
      </c>
      <c r="K18" s="6">
        <f>K16+1500</f>
        <v>2253.3920177593086</v>
      </c>
      <c r="M18">
        <v>14</v>
      </c>
      <c r="N18" s="12">
        <v>1604</v>
      </c>
      <c r="O18" s="12">
        <v>810</v>
      </c>
      <c r="P18" s="12">
        <v>794</v>
      </c>
      <c r="Q18" s="3" t="s">
        <v>161</v>
      </c>
      <c r="R18" s="15">
        <f>X33</f>
        <v>4.9090941467670994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1348</v>
      </c>
      <c r="O19" s="12">
        <v>648</v>
      </c>
      <c r="P19" s="12">
        <v>700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5.8361391694725029</v>
      </c>
      <c r="J20" s="6">
        <f t="shared" si="4"/>
        <v>7.8769692423105777</v>
      </c>
      <c r="K20" s="6">
        <f t="shared" si="4"/>
        <v>3.805970149253731</v>
      </c>
      <c r="M20">
        <v>16</v>
      </c>
      <c r="N20" s="12">
        <v>1299</v>
      </c>
      <c r="O20" s="12">
        <v>645</v>
      </c>
      <c r="P20" s="12">
        <v>654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4.5258620689655169</v>
      </c>
      <c r="J21" s="6">
        <f t="shared" si="4"/>
        <v>5.6363636363636367</v>
      </c>
      <c r="K21" s="6">
        <f t="shared" si="4"/>
        <v>3.5245901639344259</v>
      </c>
      <c r="M21">
        <v>17</v>
      </c>
      <c r="N21" s="12">
        <v>1237</v>
      </c>
      <c r="O21" s="12">
        <v>638</v>
      </c>
      <c r="P21" s="12">
        <v>599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5.1810006192190095</v>
      </c>
      <c r="J22" s="8">
        <f>(J20+J21)/2</f>
        <v>6.7566664393371072</v>
      </c>
      <c r="K22" s="8">
        <f>(K20+K21)/2</f>
        <v>3.6652801565940782</v>
      </c>
      <c r="M22">
        <v>18</v>
      </c>
      <c r="N22" s="12">
        <v>1368</v>
      </c>
      <c r="O22" s="12">
        <v>718</v>
      </c>
      <c r="P22" s="12">
        <v>650</v>
      </c>
      <c r="R22" s="16">
        <f>O$24+O$34+O$44+O$54</f>
        <v>1980</v>
      </c>
      <c r="S22" s="16">
        <f xml:space="preserve"> O$34+O$44+O$54+O$64</f>
        <v>1448</v>
      </c>
      <c r="T22">
        <v>1</v>
      </c>
      <c r="U22">
        <v>9</v>
      </c>
      <c r="V22">
        <f>R22*T22+S22*U22</f>
        <v>15012</v>
      </c>
      <c r="W22" s="19">
        <f>(V22/V$32)*100</f>
        <v>8.9107324109193868</v>
      </c>
      <c r="X22" s="20">
        <f>ABS(W22-10)</f>
        <v>1.0892675890806132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1171</v>
      </c>
      <c r="O23" s="12">
        <v>617</v>
      </c>
      <c r="P23" s="12">
        <v>554</v>
      </c>
      <c r="R23" s="16">
        <f>O$25+O$35+O$45+O$55</f>
        <v>1979</v>
      </c>
      <c r="S23" s="16">
        <f xml:space="preserve"> O$35+O$45+O$55+O$65</f>
        <v>1291</v>
      </c>
      <c r="T23">
        <v>2</v>
      </c>
      <c r="U23">
        <v>8</v>
      </c>
      <c r="V23">
        <f t="shared" ref="V23:V31" si="5">R23*T23+S23*U23</f>
        <v>14286</v>
      </c>
      <c r="W23" s="19">
        <f t="shared" ref="W23:W31" si="6">(V23/V$32)*100</f>
        <v>8.4797977099916313</v>
      </c>
      <c r="X23" s="20">
        <f t="shared" ref="X23:X31" si="7">ABS(W23-10)</f>
        <v>1.5202022900083687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259.05003096095049</v>
      </c>
      <c r="J24" s="8">
        <f>J22*50</f>
        <v>337.83332196685535</v>
      </c>
      <c r="K24" s="8">
        <f>K22*50</f>
        <v>183.2640078297039</v>
      </c>
      <c r="M24">
        <v>20</v>
      </c>
      <c r="N24" s="12">
        <v>1485</v>
      </c>
      <c r="O24" s="12">
        <v>734</v>
      </c>
      <c r="P24" s="12">
        <v>751</v>
      </c>
      <c r="R24" s="16">
        <f>O$26+O$36+O$46+O$56</f>
        <v>1767</v>
      </c>
      <c r="S24" s="16">
        <f xml:space="preserve"> O$36+O$46+O$56+O$66</f>
        <v>1137</v>
      </c>
      <c r="T24">
        <v>3</v>
      </c>
      <c r="U24">
        <v>7</v>
      </c>
      <c r="V24">
        <f t="shared" si="5"/>
        <v>13260</v>
      </c>
      <c r="W24" s="19">
        <f t="shared" si="6"/>
        <v>7.8707908185978601</v>
      </c>
      <c r="X24" s="20">
        <f t="shared" si="7"/>
        <v>2.1292091814021399</v>
      </c>
    </row>
    <row r="25" spans="1:24" x14ac:dyDescent="0.25">
      <c r="I25" s="1"/>
      <c r="J25" s="1"/>
      <c r="K25" s="1"/>
      <c r="M25">
        <v>21</v>
      </c>
      <c r="N25" s="12">
        <v>1656</v>
      </c>
      <c r="O25" s="12">
        <v>826</v>
      </c>
      <c r="P25" s="12">
        <v>830</v>
      </c>
      <c r="R25" s="16">
        <f>O$17+O$27+O$37+O$47</f>
        <v>2094</v>
      </c>
      <c r="S25" s="16">
        <f xml:space="preserve"> O$27+ O$37+O$47+O$57</f>
        <v>1580</v>
      </c>
      <c r="T25">
        <v>4</v>
      </c>
      <c r="U25">
        <v>6</v>
      </c>
      <c r="V25">
        <f t="shared" si="5"/>
        <v>17856</v>
      </c>
      <c r="W25" s="19">
        <f t="shared" si="6"/>
        <v>10.598856776537207</v>
      </c>
      <c r="X25" s="20">
        <f t="shared" si="7"/>
        <v>0.59885677653720748</v>
      </c>
    </row>
    <row r="26" spans="1:24" x14ac:dyDescent="0.25">
      <c r="H26" s="7" t="s">
        <v>30</v>
      </c>
      <c r="I26" s="1">
        <f>I18-I24</f>
        <v>2179.2400844256408</v>
      </c>
      <c r="J26" s="1">
        <f>J18-J24</f>
        <v>2292.3943191620733</v>
      </c>
      <c r="K26" s="1">
        <f>K18-K24</f>
        <v>2070.1280099296046</v>
      </c>
      <c r="M26">
        <v>22</v>
      </c>
      <c r="N26" s="12">
        <v>1569</v>
      </c>
      <c r="O26" s="12">
        <v>758</v>
      </c>
      <c r="P26" s="12">
        <v>811</v>
      </c>
      <c r="R26" s="16">
        <f>O$18+O$28+O$38+O$48</f>
        <v>2133</v>
      </c>
      <c r="S26" s="16">
        <f xml:space="preserve"> O$28+O$38+O$48+O$58</f>
        <v>1520</v>
      </c>
      <c r="T26">
        <v>5</v>
      </c>
      <c r="U26">
        <v>5</v>
      </c>
      <c r="V26">
        <f t="shared" si="5"/>
        <v>18265</v>
      </c>
      <c r="W26" s="19">
        <f t="shared" si="6"/>
        <v>10.841628529539209</v>
      </c>
      <c r="X26" s="20">
        <f t="shared" si="7"/>
        <v>0.84162852953920897</v>
      </c>
    </row>
    <row r="27" spans="1:24" x14ac:dyDescent="0.25">
      <c r="I27" s="1"/>
      <c r="J27" s="1"/>
      <c r="K27" s="1"/>
      <c r="M27">
        <v>23</v>
      </c>
      <c r="N27" s="12">
        <v>1396</v>
      </c>
      <c r="O27" s="12">
        <v>684</v>
      </c>
      <c r="P27" s="12">
        <v>712</v>
      </c>
      <c r="R27" s="16">
        <f>O$19+O$29+O$39+O$49</f>
        <v>2062</v>
      </c>
      <c r="S27" s="16">
        <f xml:space="preserve"> O$29+O$39+O$49+O$59</f>
        <v>1550</v>
      </c>
      <c r="T27">
        <v>6</v>
      </c>
      <c r="U27">
        <v>4</v>
      </c>
      <c r="V27">
        <f t="shared" si="5"/>
        <v>18572</v>
      </c>
      <c r="W27" s="19">
        <f t="shared" si="6"/>
        <v>11.023855737782764</v>
      </c>
      <c r="X27" s="20">
        <f t="shared" si="7"/>
        <v>1.023855737782764</v>
      </c>
    </row>
    <row r="28" spans="1:24" x14ac:dyDescent="0.25">
      <c r="H28" s="7" t="s">
        <v>31</v>
      </c>
      <c r="I28" s="1">
        <f>100-I22</f>
        <v>94.818999380780994</v>
      </c>
      <c r="J28" s="1">
        <f>100-J22</f>
        <v>93.24333356066289</v>
      </c>
      <c r="K28" s="1">
        <f>100-K22</f>
        <v>96.334719843405921</v>
      </c>
      <c r="M28">
        <v>24</v>
      </c>
      <c r="N28" s="12">
        <v>1293</v>
      </c>
      <c r="O28" s="12">
        <v>640</v>
      </c>
      <c r="P28" s="12">
        <v>653</v>
      </c>
      <c r="R28" s="16">
        <f>O$20+O$30+O$40+O$50</f>
        <v>1934</v>
      </c>
      <c r="S28" s="16">
        <f xml:space="preserve"> O$30+O$40+O$50+O$60</f>
        <v>1464</v>
      </c>
      <c r="T28">
        <v>7</v>
      </c>
      <c r="U28">
        <v>3</v>
      </c>
      <c r="V28">
        <f t="shared" si="5"/>
        <v>17930</v>
      </c>
      <c r="W28" s="19">
        <f t="shared" si="6"/>
        <v>10.642781250185491</v>
      </c>
      <c r="X28" s="20">
        <f t="shared" si="7"/>
        <v>0.64278125018549126</v>
      </c>
    </row>
    <row r="29" spans="1:24" x14ac:dyDescent="0.25">
      <c r="I29" s="1"/>
      <c r="J29" s="1"/>
      <c r="K29" s="1"/>
      <c r="M29">
        <v>25</v>
      </c>
      <c r="N29" s="12">
        <v>1497</v>
      </c>
      <c r="O29" s="12">
        <v>721</v>
      </c>
      <c r="P29" s="12">
        <v>776</v>
      </c>
      <c r="R29" s="16">
        <f>O$21+O$31+O$41+O$51</f>
        <v>1803</v>
      </c>
      <c r="S29" s="16">
        <f xml:space="preserve"> O$31+O$41+O$51+O$61</f>
        <v>1326</v>
      </c>
      <c r="T29">
        <v>8</v>
      </c>
      <c r="U29">
        <v>2</v>
      </c>
      <c r="V29">
        <f t="shared" si="5"/>
        <v>17076</v>
      </c>
      <c r="W29" s="19">
        <f t="shared" si="6"/>
        <v>10.13586908132557</v>
      </c>
      <c r="X29" s="20">
        <f t="shared" si="7"/>
        <v>0.13586908132556985</v>
      </c>
    </row>
    <row r="30" spans="1:24" x14ac:dyDescent="0.25">
      <c r="C30" t="s">
        <v>32</v>
      </c>
      <c r="H30" s="9" t="s">
        <v>33</v>
      </c>
      <c r="I30" s="10">
        <f>I26/I28</f>
        <v>22.983158424548343</v>
      </c>
      <c r="J30" s="10">
        <f>J26/J28</f>
        <v>24.585074681726944</v>
      </c>
      <c r="K30" s="10">
        <f>K26/K28</f>
        <v>21.488908809769111</v>
      </c>
      <c r="M30">
        <v>26</v>
      </c>
      <c r="N30" s="12">
        <v>1245</v>
      </c>
      <c r="O30" s="12">
        <v>600</v>
      </c>
      <c r="P30" s="12">
        <v>645</v>
      </c>
      <c r="R30" s="16">
        <f>O$22+O$32+O$42+O$52</f>
        <v>2015</v>
      </c>
      <c r="S30" s="16">
        <f xml:space="preserve"> O$32+O$42+O$52+O$62</f>
        <v>1519</v>
      </c>
      <c r="T30">
        <v>9</v>
      </c>
      <c r="U30">
        <v>1</v>
      </c>
      <c r="V30">
        <f t="shared" si="5"/>
        <v>19654</v>
      </c>
      <c r="W30" s="19">
        <f t="shared" si="6"/>
        <v>11.666102771396858</v>
      </c>
      <c r="X30" s="20">
        <f t="shared" si="7"/>
        <v>1.6661027713968579</v>
      </c>
    </row>
    <row r="31" spans="1:24" x14ac:dyDescent="0.25">
      <c r="M31">
        <v>27</v>
      </c>
      <c r="N31" s="12">
        <v>1147</v>
      </c>
      <c r="O31" s="12">
        <v>559</v>
      </c>
      <c r="P31" s="12">
        <v>588</v>
      </c>
      <c r="R31" s="16">
        <f>O$23+O$33+O$43+O$53</f>
        <v>1656</v>
      </c>
      <c r="S31" s="16">
        <f xml:space="preserve"> O$33+O$43+O$53+O$63</f>
        <v>1185</v>
      </c>
      <c r="T31">
        <v>10</v>
      </c>
      <c r="U31">
        <v>0</v>
      </c>
      <c r="V31">
        <f t="shared" si="5"/>
        <v>16560</v>
      </c>
      <c r="W31" s="19">
        <f t="shared" si="6"/>
        <v>9.8295849137240232</v>
      </c>
      <c r="X31" s="20">
        <f t="shared" si="7"/>
        <v>0.17041508627597679</v>
      </c>
    </row>
    <row r="32" spans="1:24" x14ac:dyDescent="0.25">
      <c r="A32" t="s">
        <v>74</v>
      </c>
      <c r="M32">
        <v>28</v>
      </c>
      <c r="N32" s="12">
        <v>1196</v>
      </c>
      <c r="O32" s="12">
        <v>564</v>
      </c>
      <c r="P32" s="12">
        <v>632</v>
      </c>
      <c r="R32" s="16"/>
      <c r="S32" s="16"/>
      <c r="V32">
        <f>SUM(V22:V31)</f>
        <v>168471</v>
      </c>
      <c r="W32">
        <f>SUM(W22:W31)</f>
        <v>99.999999999999986</v>
      </c>
      <c r="X32" s="20">
        <f>SUM(X22:X31)</f>
        <v>9.8181882935341989</v>
      </c>
    </row>
    <row r="33" spans="1:24" x14ac:dyDescent="0.25">
      <c r="A33" t="s">
        <v>75</v>
      </c>
      <c r="B33" t="s">
        <v>1</v>
      </c>
      <c r="E33" t="s">
        <v>76</v>
      </c>
      <c r="M33">
        <v>29</v>
      </c>
      <c r="N33" s="12">
        <v>1006</v>
      </c>
      <c r="O33" s="12">
        <v>499</v>
      </c>
      <c r="P33" s="12">
        <v>507</v>
      </c>
      <c r="R33" s="16"/>
      <c r="S33" s="16"/>
      <c r="X33" s="20">
        <f>X$32/2</f>
        <v>4.9090941467670994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>
        <v>30</v>
      </c>
      <c r="N34" s="12">
        <v>1293</v>
      </c>
      <c r="O34" s="12">
        <v>587</v>
      </c>
      <c r="P34" s="12">
        <v>706</v>
      </c>
      <c r="R34" s="16"/>
      <c r="S34" s="16"/>
    </row>
    <row r="35" spans="1:24" x14ac:dyDescent="0.25">
      <c r="A35" t="s">
        <v>36</v>
      </c>
      <c r="B35">
        <v>72335</v>
      </c>
      <c r="C35">
        <v>35770</v>
      </c>
      <c r="D35">
        <v>36565</v>
      </c>
      <c r="E35">
        <v>41310</v>
      </c>
      <c r="F35">
        <v>22068</v>
      </c>
      <c r="G35">
        <v>19242</v>
      </c>
      <c r="M35">
        <v>31</v>
      </c>
      <c r="N35" s="12">
        <v>1314</v>
      </c>
      <c r="O35" s="12">
        <v>604</v>
      </c>
      <c r="P35" s="12">
        <v>710</v>
      </c>
      <c r="Q35" s="3" t="s">
        <v>162</v>
      </c>
      <c r="R35" s="15">
        <f>X50</f>
        <v>4.2299848025174738</v>
      </c>
      <c r="S35" s="16"/>
    </row>
    <row r="36" spans="1:24" x14ac:dyDescent="0.25">
      <c r="A36" t="s">
        <v>77</v>
      </c>
      <c r="B36">
        <v>11592</v>
      </c>
      <c r="C36">
        <v>5962</v>
      </c>
      <c r="D36">
        <v>5630</v>
      </c>
      <c r="E36">
        <v>11591</v>
      </c>
      <c r="F36">
        <v>5961</v>
      </c>
      <c r="G36">
        <v>5630</v>
      </c>
      <c r="M36">
        <v>32</v>
      </c>
      <c r="N36" s="12">
        <v>1050</v>
      </c>
      <c r="O36" s="12">
        <v>511</v>
      </c>
      <c r="P36" s="12">
        <v>539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s="11">
        <v>37750</v>
      </c>
      <c r="B37">
        <v>9628</v>
      </c>
      <c r="C37">
        <v>4857</v>
      </c>
      <c r="D37">
        <v>4771</v>
      </c>
      <c r="E37">
        <v>9627</v>
      </c>
      <c r="F37">
        <v>4857</v>
      </c>
      <c r="G37">
        <v>4770</v>
      </c>
      <c r="M37">
        <v>33</v>
      </c>
      <c r="N37" s="12">
        <v>789</v>
      </c>
      <c r="O37" s="12">
        <v>370</v>
      </c>
      <c r="P37" s="12">
        <v>419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s="11">
        <v>37908</v>
      </c>
      <c r="B38">
        <v>7938</v>
      </c>
      <c r="C38">
        <v>4077</v>
      </c>
      <c r="D38">
        <v>3861</v>
      </c>
      <c r="E38">
        <v>7937</v>
      </c>
      <c r="F38">
        <v>4076</v>
      </c>
      <c r="G38">
        <v>3861</v>
      </c>
      <c r="M38">
        <v>34</v>
      </c>
      <c r="N38" s="12">
        <v>817</v>
      </c>
      <c r="O38" s="12">
        <v>401</v>
      </c>
      <c r="P38" s="12">
        <v>416</v>
      </c>
      <c r="R38" s="16"/>
      <c r="S38" s="16"/>
    </row>
    <row r="39" spans="1:24" x14ac:dyDescent="0.25">
      <c r="A39" t="s">
        <v>78</v>
      </c>
      <c r="B39">
        <v>6423</v>
      </c>
      <c r="C39">
        <v>3266</v>
      </c>
      <c r="D39">
        <v>3157</v>
      </c>
      <c r="E39">
        <v>5618</v>
      </c>
      <c r="F39">
        <v>3069</v>
      </c>
      <c r="G39">
        <v>2549</v>
      </c>
      <c r="M39">
        <v>35</v>
      </c>
      <c r="N39" s="12">
        <v>842</v>
      </c>
      <c r="O39" s="12">
        <v>396</v>
      </c>
      <c r="P39" s="12">
        <v>446</v>
      </c>
      <c r="R39" s="16">
        <f>P$24+P$34+P$44+P$54</f>
        <v>2223</v>
      </c>
      <c r="S39" s="16">
        <f xml:space="preserve"> P$34+P$44+P$54+P$64</f>
        <v>1734</v>
      </c>
      <c r="T39">
        <v>1</v>
      </c>
      <c r="U39">
        <v>9</v>
      </c>
      <c r="V39">
        <f>R39*T39+S39*U39</f>
        <v>17829</v>
      </c>
      <c r="W39" s="19">
        <f>(V39/V$49)*100</f>
        <v>10.072710632023187</v>
      </c>
      <c r="X39" s="20">
        <f>ABS(W39-10)</f>
        <v>7.2710632023186506E-2</v>
      </c>
    </row>
    <row r="40" spans="1:24" x14ac:dyDescent="0.25">
      <c r="A40" t="s">
        <v>79</v>
      </c>
      <c r="B40">
        <v>7399</v>
      </c>
      <c r="C40">
        <v>3642</v>
      </c>
      <c r="D40">
        <v>3757</v>
      </c>
      <c r="E40">
        <v>3537</v>
      </c>
      <c r="F40">
        <v>2238</v>
      </c>
      <c r="G40">
        <v>1299</v>
      </c>
      <c r="M40">
        <v>36</v>
      </c>
      <c r="N40" s="12">
        <v>970</v>
      </c>
      <c r="O40" s="12">
        <v>480</v>
      </c>
      <c r="P40" s="12">
        <v>490</v>
      </c>
      <c r="R40" s="16">
        <f>P$25+P$35+P$45+P$55</f>
        <v>2119</v>
      </c>
      <c r="S40" s="16">
        <f xml:space="preserve"> P$35+P$45+P$55+P$65</f>
        <v>1441</v>
      </c>
      <c r="T40">
        <v>2</v>
      </c>
      <c r="U40">
        <v>8</v>
      </c>
      <c r="V40">
        <f t="shared" ref="V40:V48" si="8">R40*T40+S40*U40</f>
        <v>15766</v>
      </c>
      <c r="W40" s="19">
        <f t="shared" ref="W40:W48" si="9">(V40/V$49)*100</f>
        <v>8.9071936633842359</v>
      </c>
      <c r="X40" s="20">
        <f t="shared" ref="X40:X48" si="10">ABS(W40-10)</f>
        <v>1.0928063366157641</v>
      </c>
    </row>
    <row r="41" spans="1:24" x14ac:dyDescent="0.25">
      <c r="A41" t="s">
        <v>80</v>
      </c>
      <c r="B41">
        <v>6091</v>
      </c>
      <c r="C41">
        <v>2943</v>
      </c>
      <c r="D41">
        <v>3148</v>
      </c>
      <c r="E41">
        <v>1297</v>
      </c>
      <c r="F41">
        <v>829</v>
      </c>
      <c r="G41">
        <v>468</v>
      </c>
      <c r="M41">
        <v>37</v>
      </c>
      <c r="N41" s="12">
        <v>749</v>
      </c>
      <c r="O41" s="12">
        <v>369</v>
      </c>
      <c r="P41" s="12">
        <v>380</v>
      </c>
      <c r="R41" s="16">
        <f>P$26+P$36+P$46+P$56</f>
        <v>1894</v>
      </c>
      <c r="S41" s="16">
        <f xml:space="preserve"> P$36+P$46+P$56+P$66</f>
        <v>1266</v>
      </c>
      <c r="T41">
        <v>3</v>
      </c>
      <c r="U41">
        <v>7</v>
      </c>
      <c r="V41">
        <f t="shared" si="8"/>
        <v>14544</v>
      </c>
      <c r="W41" s="19">
        <f t="shared" si="9"/>
        <v>8.2168098845782271</v>
      </c>
      <c r="X41" s="20">
        <f t="shared" si="10"/>
        <v>1.7831901154217729</v>
      </c>
    </row>
    <row r="42" spans="1:24" x14ac:dyDescent="0.25">
      <c r="A42" t="s">
        <v>81</v>
      </c>
      <c r="B42">
        <v>5263</v>
      </c>
      <c r="C42">
        <v>2473</v>
      </c>
      <c r="D42">
        <v>2790</v>
      </c>
      <c r="E42">
        <v>610</v>
      </c>
      <c r="F42">
        <v>395</v>
      </c>
      <c r="G42">
        <v>215</v>
      </c>
      <c r="M42">
        <v>38</v>
      </c>
      <c r="N42" s="12">
        <v>866</v>
      </c>
      <c r="O42" s="12">
        <v>408</v>
      </c>
      <c r="P42" s="12">
        <v>458</v>
      </c>
      <c r="R42" s="16">
        <f>P$17+P$27+P$37+P$47</f>
        <v>2101</v>
      </c>
      <c r="S42" s="16">
        <f xml:space="preserve"> P$27+ P$37+P$47+P$57</f>
        <v>1655</v>
      </c>
      <c r="T42">
        <v>4</v>
      </c>
      <c r="U42">
        <v>6</v>
      </c>
      <c r="V42">
        <f t="shared" si="8"/>
        <v>18334</v>
      </c>
      <c r="W42" s="19">
        <f t="shared" si="9"/>
        <v>10.358016530793265</v>
      </c>
      <c r="X42" s="20">
        <f t="shared" si="10"/>
        <v>0.35801653079326456</v>
      </c>
    </row>
    <row r="43" spans="1:24" x14ac:dyDescent="0.25">
      <c r="A43" t="s">
        <v>82</v>
      </c>
      <c r="B43">
        <v>3968</v>
      </c>
      <c r="C43">
        <v>1928</v>
      </c>
      <c r="D43">
        <v>2040</v>
      </c>
      <c r="E43">
        <v>319</v>
      </c>
      <c r="F43">
        <v>208</v>
      </c>
      <c r="G43">
        <v>111</v>
      </c>
      <c r="M43">
        <v>39</v>
      </c>
      <c r="N43" s="12">
        <v>541</v>
      </c>
      <c r="O43" s="12">
        <v>275</v>
      </c>
      <c r="P43" s="12">
        <v>266</v>
      </c>
      <c r="R43" s="16">
        <f>P$18+P$28+P$38+P$48</f>
        <v>2165</v>
      </c>
      <c r="S43" s="16">
        <f xml:space="preserve"> P$28+P$38+P$48+P$58</f>
        <v>1570</v>
      </c>
      <c r="T43">
        <v>5</v>
      </c>
      <c r="U43">
        <v>5</v>
      </c>
      <c r="V43">
        <f t="shared" si="8"/>
        <v>18675</v>
      </c>
      <c r="W43" s="19">
        <f t="shared" si="9"/>
        <v>10.550668632735039</v>
      </c>
      <c r="X43" s="20">
        <f t="shared" si="10"/>
        <v>0.55066863273503941</v>
      </c>
    </row>
    <row r="44" spans="1:24" x14ac:dyDescent="0.25">
      <c r="A44" t="s">
        <v>83</v>
      </c>
      <c r="B44">
        <v>3305</v>
      </c>
      <c r="C44">
        <v>1611</v>
      </c>
      <c r="D44">
        <v>1694</v>
      </c>
      <c r="E44">
        <v>186</v>
      </c>
      <c r="F44">
        <v>126</v>
      </c>
      <c r="G44">
        <v>60</v>
      </c>
      <c r="M44">
        <v>40</v>
      </c>
      <c r="N44" s="12">
        <v>737</v>
      </c>
      <c r="O44" s="12">
        <v>359</v>
      </c>
      <c r="P44" s="12">
        <v>378</v>
      </c>
      <c r="R44" s="16">
        <f>P$19+P$29+P$39+P$49</f>
        <v>2227</v>
      </c>
      <c r="S44" s="16">
        <f xml:space="preserve"> P$29+P$39+P$49+P$59</f>
        <v>1672</v>
      </c>
      <c r="T44">
        <v>6</v>
      </c>
      <c r="U44">
        <v>4</v>
      </c>
      <c r="V44">
        <f t="shared" si="8"/>
        <v>20050</v>
      </c>
      <c r="W44" s="19">
        <f t="shared" si="9"/>
        <v>11.327491624435744</v>
      </c>
      <c r="X44" s="20">
        <f t="shared" si="10"/>
        <v>1.3274916244357442</v>
      </c>
    </row>
    <row r="45" spans="1:24" x14ac:dyDescent="0.25">
      <c r="A45" t="s">
        <v>84</v>
      </c>
      <c r="B45">
        <v>2673</v>
      </c>
      <c r="C45">
        <v>1333</v>
      </c>
      <c r="D45">
        <v>1340</v>
      </c>
      <c r="E45">
        <v>156</v>
      </c>
      <c r="F45">
        <v>105</v>
      </c>
      <c r="G45">
        <v>51</v>
      </c>
      <c r="M45">
        <v>41</v>
      </c>
      <c r="N45" s="12">
        <v>724</v>
      </c>
      <c r="O45" s="12">
        <v>347</v>
      </c>
      <c r="P45" s="12">
        <v>377</v>
      </c>
      <c r="R45" s="16">
        <f>P$20+P$30+P$40+P$50</f>
        <v>2004</v>
      </c>
      <c r="S45" s="16">
        <f xml:space="preserve"> P$30+P$40+P$50+P$60</f>
        <v>1520</v>
      </c>
      <c r="T45">
        <v>7</v>
      </c>
      <c r="U45">
        <v>3</v>
      </c>
      <c r="V45">
        <f t="shared" si="8"/>
        <v>18588</v>
      </c>
      <c r="W45" s="19">
        <f t="shared" si="9"/>
        <v>10.501516923441976</v>
      </c>
      <c r="X45" s="20">
        <f t="shared" si="10"/>
        <v>0.50151692344197585</v>
      </c>
    </row>
    <row r="46" spans="1:24" x14ac:dyDescent="0.25">
      <c r="A46" t="s">
        <v>85</v>
      </c>
      <c r="B46">
        <v>2320</v>
      </c>
      <c r="C46">
        <v>1100</v>
      </c>
      <c r="D46">
        <v>1220</v>
      </c>
      <c r="E46">
        <v>105</v>
      </c>
      <c r="F46">
        <v>62</v>
      </c>
      <c r="G46">
        <v>43</v>
      </c>
      <c r="M46">
        <v>42</v>
      </c>
      <c r="N46" s="12">
        <v>645</v>
      </c>
      <c r="O46" s="12">
        <v>317</v>
      </c>
      <c r="P46" s="12">
        <v>328</v>
      </c>
      <c r="R46" s="16">
        <f>P$21+P$31+P$41+P$51</f>
        <v>1810</v>
      </c>
      <c r="S46" s="16">
        <f xml:space="preserve"> P$31+P$41+P$51+P$61</f>
        <v>1362</v>
      </c>
      <c r="T46">
        <v>8</v>
      </c>
      <c r="U46">
        <v>2</v>
      </c>
      <c r="V46">
        <f t="shared" si="8"/>
        <v>17204</v>
      </c>
      <c r="W46" s="19">
        <f t="shared" si="9"/>
        <v>9.7196092721592287</v>
      </c>
      <c r="X46" s="20">
        <f t="shared" si="10"/>
        <v>0.28039072784077135</v>
      </c>
    </row>
    <row r="47" spans="1:24" x14ac:dyDescent="0.25">
      <c r="A47" t="s">
        <v>86</v>
      </c>
      <c r="B47">
        <v>1688</v>
      </c>
      <c r="C47">
        <v>840</v>
      </c>
      <c r="D47">
        <v>848</v>
      </c>
      <c r="E47">
        <v>73</v>
      </c>
      <c r="F47">
        <v>35</v>
      </c>
      <c r="G47">
        <v>38</v>
      </c>
      <c r="M47">
        <v>43</v>
      </c>
      <c r="N47" s="12">
        <v>615</v>
      </c>
      <c r="O47" s="12">
        <v>306</v>
      </c>
      <c r="P47" s="12">
        <v>309</v>
      </c>
      <c r="R47" s="16">
        <f>P$22+P$32+P$42+P$52</f>
        <v>2064</v>
      </c>
      <c r="S47" s="16">
        <f xml:space="preserve"> P$32+P$42+P$52+P$62</f>
        <v>1637</v>
      </c>
      <c r="T47">
        <v>9</v>
      </c>
      <c r="U47">
        <v>1</v>
      </c>
      <c r="V47">
        <f t="shared" si="8"/>
        <v>20213</v>
      </c>
      <c r="W47" s="19">
        <f t="shared" si="9"/>
        <v>11.419580459088264</v>
      </c>
      <c r="X47" s="20">
        <f t="shared" si="10"/>
        <v>1.4195804590882641</v>
      </c>
    </row>
    <row r="48" spans="1:24" x14ac:dyDescent="0.25">
      <c r="A48" t="s">
        <v>87</v>
      </c>
      <c r="B48">
        <v>1580</v>
      </c>
      <c r="C48">
        <v>704</v>
      </c>
      <c r="D48">
        <v>876</v>
      </c>
      <c r="E48">
        <v>86</v>
      </c>
      <c r="F48">
        <v>33</v>
      </c>
      <c r="G48">
        <v>53</v>
      </c>
      <c r="M48">
        <v>44</v>
      </c>
      <c r="N48" s="12">
        <v>584</v>
      </c>
      <c r="O48" s="12">
        <v>282</v>
      </c>
      <c r="P48" s="12">
        <v>302</v>
      </c>
      <c r="R48" s="16">
        <f>P$23+P$33+P$43+P$53</f>
        <v>1580</v>
      </c>
      <c r="S48" s="16">
        <f xml:space="preserve"> P$33+P$43+P$53+P$63</f>
        <v>1185</v>
      </c>
      <c r="T48">
        <v>10</v>
      </c>
      <c r="U48">
        <v>0</v>
      </c>
      <c r="V48">
        <f t="shared" si="8"/>
        <v>15800</v>
      </c>
      <c r="W48" s="19">
        <f t="shared" si="9"/>
        <v>8.9264023773608354</v>
      </c>
      <c r="X48" s="20">
        <f t="shared" si="10"/>
        <v>1.0735976226391646</v>
      </c>
    </row>
    <row r="49" spans="1:24" x14ac:dyDescent="0.25">
      <c r="A49" t="s">
        <v>88</v>
      </c>
      <c r="B49">
        <v>1019</v>
      </c>
      <c r="C49">
        <v>454</v>
      </c>
      <c r="D49">
        <v>565</v>
      </c>
      <c r="E49">
        <v>64</v>
      </c>
      <c r="F49">
        <v>29</v>
      </c>
      <c r="G49">
        <v>35</v>
      </c>
      <c r="M49">
        <v>45</v>
      </c>
      <c r="N49" s="12">
        <v>602</v>
      </c>
      <c r="O49" s="12">
        <v>297</v>
      </c>
      <c r="P49" s="12">
        <v>305</v>
      </c>
      <c r="R49" s="16"/>
      <c r="S49" s="16"/>
      <c r="V49">
        <f>SUM(V39:V48)</f>
        <v>177003</v>
      </c>
      <c r="W49">
        <f>SUM(W39:W48)</f>
        <v>100</v>
      </c>
      <c r="X49" s="20">
        <f>SUM(X39:X48)</f>
        <v>8.4599696050349475</v>
      </c>
    </row>
    <row r="50" spans="1:24" x14ac:dyDescent="0.25">
      <c r="A50" t="s">
        <v>89</v>
      </c>
      <c r="B50">
        <v>834</v>
      </c>
      <c r="C50">
        <v>332</v>
      </c>
      <c r="D50">
        <v>502</v>
      </c>
      <c r="E50">
        <v>54</v>
      </c>
      <c r="F50">
        <v>24</v>
      </c>
      <c r="G50">
        <v>30</v>
      </c>
      <c r="M50">
        <v>46</v>
      </c>
      <c r="N50" s="12">
        <v>424</v>
      </c>
      <c r="O50" s="12">
        <v>209</v>
      </c>
      <c r="P50" s="12">
        <v>215</v>
      </c>
      <c r="R50" s="16"/>
      <c r="S50" s="16"/>
      <c r="X50" s="20">
        <f>X$49/2</f>
        <v>4.2299848025174738</v>
      </c>
    </row>
    <row r="51" spans="1:24" x14ac:dyDescent="0.25">
      <c r="A51" t="s">
        <v>51</v>
      </c>
      <c r="B51">
        <v>614</v>
      </c>
      <c r="C51">
        <v>248</v>
      </c>
      <c r="D51">
        <v>366</v>
      </c>
      <c r="E51">
        <v>50</v>
      </c>
      <c r="F51">
        <v>21</v>
      </c>
      <c r="G51">
        <v>29</v>
      </c>
      <c r="M51">
        <v>47</v>
      </c>
      <c r="N51" s="12">
        <v>480</v>
      </c>
      <c r="O51" s="12">
        <v>237</v>
      </c>
      <c r="P51" s="12">
        <v>243</v>
      </c>
      <c r="R51" s="16"/>
      <c r="S51" s="16"/>
    </row>
    <row r="52" spans="1:24" x14ac:dyDescent="0.25">
      <c r="M52">
        <v>48</v>
      </c>
      <c r="N52" s="12">
        <v>649</v>
      </c>
      <c r="O52" s="12">
        <v>325</v>
      </c>
      <c r="P52" s="12">
        <v>324</v>
      </c>
      <c r="R52" s="16"/>
      <c r="S52" s="16"/>
    </row>
    <row r="53" spans="1:24" x14ac:dyDescent="0.25">
      <c r="M53">
        <v>49</v>
      </c>
      <c r="N53" s="12">
        <v>518</v>
      </c>
      <c r="O53" s="12">
        <v>265</v>
      </c>
      <c r="P53" s="12">
        <v>253</v>
      </c>
      <c r="R53" s="16"/>
      <c r="S53" s="16"/>
    </row>
    <row r="54" spans="1:24" x14ac:dyDescent="0.25">
      <c r="M54">
        <v>50</v>
      </c>
      <c r="N54" s="12">
        <v>688</v>
      </c>
      <c r="O54" s="12">
        <v>300</v>
      </c>
      <c r="P54" s="12">
        <v>388</v>
      </c>
      <c r="R54" s="16"/>
      <c r="S54" s="16"/>
    </row>
    <row r="55" spans="1:24" x14ac:dyDescent="0.25">
      <c r="M55">
        <v>51</v>
      </c>
      <c r="N55" s="12">
        <v>404</v>
      </c>
      <c r="O55" s="12">
        <v>202</v>
      </c>
      <c r="P55" s="12">
        <v>202</v>
      </c>
      <c r="R55" s="16"/>
      <c r="S55" s="16"/>
    </row>
    <row r="56" spans="1:24" x14ac:dyDescent="0.25">
      <c r="M56">
        <v>52</v>
      </c>
      <c r="N56" s="12">
        <v>397</v>
      </c>
      <c r="O56" s="12">
        <v>181</v>
      </c>
      <c r="P56" s="12">
        <v>216</v>
      </c>
      <c r="R56" s="16"/>
      <c r="S56" s="16"/>
    </row>
    <row r="57" spans="1:24" x14ac:dyDescent="0.25">
      <c r="M57">
        <v>53</v>
      </c>
      <c r="N57" s="12">
        <v>435</v>
      </c>
      <c r="O57" s="12">
        <v>220</v>
      </c>
      <c r="P57" s="12">
        <v>215</v>
      </c>
      <c r="R57" s="16"/>
      <c r="S57" s="16"/>
    </row>
    <row r="58" spans="1:24" x14ac:dyDescent="0.25">
      <c r="M58">
        <v>54</v>
      </c>
      <c r="N58" s="12">
        <v>396</v>
      </c>
      <c r="O58" s="12">
        <v>197</v>
      </c>
      <c r="P58" s="12">
        <v>199</v>
      </c>
      <c r="R58" s="16"/>
      <c r="S58" s="16"/>
    </row>
    <row r="59" spans="1:24" x14ac:dyDescent="0.25">
      <c r="M59">
        <v>55</v>
      </c>
      <c r="N59" s="12">
        <v>281</v>
      </c>
      <c r="O59" s="12">
        <v>136</v>
      </c>
      <c r="P59" s="12">
        <v>145</v>
      </c>
      <c r="R59" s="16"/>
      <c r="S59" s="16"/>
    </row>
    <row r="60" spans="1:24" x14ac:dyDescent="0.25">
      <c r="M60">
        <v>56</v>
      </c>
      <c r="N60" s="12">
        <v>345</v>
      </c>
      <c r="O60" s="12">
        <v>175</v>
      </c>
      <c r="P60" s="12">
        <v>170</v>
      </c>
      <c r="R60" s="16"/>
      <c r="S60" s="16"/>
    </row>
    <row r="61" spans="1:24" x14ac:dyDescent="0.25">
      <c r="M61">
        <v>57</v>
      </c>
      <c r="N61" s="12">
        <v>312</v>
      </c>
      <c r="O61" s="12">
        <v>161</v>
      </c>
      <c r="P61" s="12">
        <v>151</v>
      </c>
      <c r="R61" s="16"/>
      <c r="S61" s="16"/>
    </row>
    <row r="62" spans="1:24" x14ac:dyDescent="0.25">
      <c r="M62">
        <v>58</v>
      </c>
      <c r="N62" s="12">
        <v>445</v>
      </c>
      <c r="O62" s="12">
        <v>222</v>
      </c>
      <c r="P62" s="12">
        <v>223</v>
      </c>
      <c r="R62" s="16"/>
      <c r="S62" s="16"/>
    </row>
    <row r="63" spans="1:24" x14ac:dyDescent="0.25">
      <c r="M63">
        <v>59</v>
      </c>
      <c r="N63" s="12">
        <v>305</v>
      </c>
      <c r="O63" s="12">
        <v>146</v>
      </c>
      <c r="P63" s="12">
        <v>159</v>
      </c>
      <c r="R63" s="16"/>
      <c r="S63" s="16"/>
    </row>
    <row r="64" spans="1:24" x14ac:dyDescent="0.25">
      <c r="M64">
        <v>60</v>
      </c>
      <c r="N64" s="12">
        <v>464</v>
      </c>
      <c r="O64" s="12">
        <v>202</v>
      </c>
      <c r="P64" s="12">
        <v>262</v>
      </c>
      <c r="R64" s="16"/>
      <c r="S64" s="16"/>
    </row>
    <row r="65" spans="13:19" x14ac:dyDescent="0.25">
      <c r="M65">
        <v>61</v>
      </c>
      <c r="N65" s="12">
        <v>290</v>
      </c>
      <c r="O65" s="12">
        <v>138</v>
      </c>
      <c r="P65" s="12">
        <v>152</v>
      </c>
      <c r="R65" s="16"/>
      <c r="S65" s="16"/>
    </row>
    <row r="66" spans="13:19" x14ac:dyDescent="0.25">
      <c r="M66">
        <v>62</v>
      </c>
      <c r="N66" s="12">
        <v>311</v>
      </c>
      <c r="O66" s="12">
        <v>128</v>
      </c>
      <c r="P66" s="12">
        <v>183</v>
      </c>
      <c r="R66" s="16"/>
      <c r="S66" s="16"/>
    </row>
    <row r="67" spans="13:19" x14ac:dyDescent="0.25">
      <c r="M67">
        <v>63</v>
      </c>
      <c r="N67" s="12">
        <v>302</v>
      </c>
      <c r="O67" s="12">
        <v>136</v>
      </c>
      <c r="P67" s="12">
        <v>166</v>
      </c>
      <c r="R67" s="16"/>
      <c r="S67" s="16"/>
    </row>
    <row r="68" spans="13:19" x14ac:dyDescent="0.25">
      <c r="M68">
        <v>64</v>
      </c>
      <c r="N68" s="12">
        <v>213</v>
      </c>
      <c r="O68" s="12">
        <v>100</v>
      </c>
      <c r="P68" s="12">
        <v>113</v>
      </c>
      <c r="R68" s="16"/>
      <c r="S68" s="16"/>
    </row>
    <row r="69" spans="13:19" x14ac:dyDescent="0.25">
      <c r="M69">
        <v>65</v>
      </c>
      <c r="N69" s="12">
        <v>275</v>
      </c>
      <c r="O69" s="12">
        <v>141</v>
      </c>
      <c r="P69" s="12">
        <v>134</v>
      </c>
      <c r="R69" s="16"/>
      <c r="S69" s="16"/>
    </row>
    <row r="70" spans="13:19" x14ac:dyDescent="0.25">
      <c r="M70">
        <v>66</v>
      </c>
      <c r="N70" s="12">
        <v>232</v>
      </c>
      <c r="O70" s="12">
        <v>102</v>
      </c>
      <c r="P70" s="12">
        <v>130</v>
      </c>
      <c r="R70" s="16"/>
      <c r="S70" s="16"/>
    </row>
    <row r="71" spans="13:19" x14ac:dyDescent="0.25">
      <c r="M71">
        <v>67</v>
      </c>
      <c r="N71" s="12">
        <v>198</v>
      </c>
      <c r="O71" s="12">
        <v>85</v>
      </c>
      <c r="P71" s="12">
        <v>113</v>
      </c>
      <c r="R71" s="16"/>
      <c r="S71" s="16"/>
    </row>
    <row r="72" spans="13:19" x14ac:dyDescent="0.25">
      <c r="M72">
        <v>68</v>
      </c>
      <c r="N72" s="12">
        <v>172</v>
      </c>
      <c r="O72" s="12">
        <v>73</v>
      </c>
      <c r="P72" s="12">
        <v>99</v>
      </c>
      <c r="R72" s="16"/>
      <c r="S72" s="16"/>
    </row>
    <row r="73" spans="13:19" x14ac:dyDescent="0.25">
      <c r="M73">
        <v>69</v>
      </c>
      <c r="N73" s="12">
        <v>142</v>
      </c>
      <c r="O73" s="12">
        <v>53</v>
      </c>
      <c r="P73" s="12">
        <v>89</v>
      </c>
      <c r="R73" s="16"/>
      <c r="S73" s="16"/>
    </row>
    <row r="74" spans="13:19" x14ac:dyDescent="0.25">
      <c r="M74" s="18">
        <v>70</v>
      </c>
      <c r="N74" s="12">
        <v>276</v>
      </c>
      <c r="O74" s="12">
        <v>105</v>
      </c>
      <c r="P74" s="12">
        <v>171</v>
      </c>
      <c r="R74" s="16"/>
      <c r="S74" s="16"/>
    </row>
    <row r="75" spans="13:19" x14ac:dyDescent="0.25">
      <c r="M75">
        <v>71</v>
      </c>
      <c r="N75" s="12">
        <v>173</v>
      </c>
      <c r="O75" s="12">
        <v>72</v>
      </c>
      <c r="P75" s="12">
        <v>101</v>
      </c>
      <c r="R75" s="16"/>
      <c r="S75" s="16"/>
    </row>
    <row r="76" spans="13:19" x14ac:dyDescent="0.25">
      <c r="M76">
        <v>72</v>
      </c>
      <c r="N76" s="12">
        <v>144</v>
      </c>
      <c r="O76" s="12">
        <v>59</v>
      </c>
      <c r="P76" s="12">
        <v>85</v>
      </c>
      <c r="R76" s="16"/>
      <c r="S76" s="16"/>
    </row>
    <row r="77" spans="13:19" x14ac:dyDescent="0.25">
      <c r="M77">
        <v>73</v>
      </c>
      <c r="N77" s="12">
        <v>108</v>
      </c>
      <c r="O77" s="12">
        <v>38</v>
      </c>
      <c r="P77" s="12">
        <v>70</v>
      </c>
      <c r="R77" s="16"/>
      <c r="S77" s="16"/>
    </row>
    <row r="78" spans="13:19" x14ac:dyDescent="0.25">
      <c r="M78">
        <v>74</v>
      </c>
      <c r="N78" s="12">
        <v>133</v>
      </c>
      <c r="O78" s="12">
        <v>58</v>
      </c>
      <c r="P78" s="12">
        <v>75</v>
      </c>
      <c r="R78" s="16"/>
      <c r="S78" s="16"/>
    </row>
    <row r="79" spans="13:19" x14ac:dyDescent="0.25">
      <c r="M79">
        <v>75</v>
      </c>
      <c r="N79" s="12">
        <v>94</v>
      </c>
      <c r="O79" s="12">
        <v>40</v>
      </c>
      <c r="P79" s="12">
        <v>54</v>
      </c>
      <c r="R79" s="16"/>
      <c r="S79" s="16"/>
    </row>
    <row r="80" spans="13:19" x14ac:dyDescent="0.25">
      <c r="M80">
        <v>76</v>
      </c>
      <c r="N80" s="12">
        <v>81</v>
      </c>
      <c r="O80" s="12">
        <v>42</v>
      </c>
      <c r="P80" s="12">
        <v>39</v>
      </c>
      <c r="R80" s="16"/>
      <c r="S80" s="16"/>
    </row>
    <row r="81" spans="13:19" x14ac:dyDescent="0.25">
      <c r="M81">
        <v>77</v>
      </c>
      <c r="N81" s="12">
        <v>76</v>
      </c>
      <c r="O81" s="12">
        <v>26</v>
      </c>
      <c r="P81" s="12">
        <v>50</v>
      </c>
      <c r="R81" s="16"/>
      <c r="S81" s="16"/>
    </row>
    <row r="82" spans="13:19" x14ac:dyDescent="0.25">
      <c r="M82">
        <v>78</v>
      </c>
      <c r="N82" s="12">
        <v>94</v>
      </c>
      <c r="O82" s="12">
        <v>40</v>
      </c>
      <c r="P82" s="12">
        <v>54</v>
      </c>
      <c r="R82" s="16"/>
      <c r="S82" s="16"/>
    </row>
    <row r="83" spans="13:19" x14ac:dyDescent="0.25">
      <c r="M83">
        <v>79</v>
      </c>
      <c r="N83" s="12">
        <v>53</v>
      </c>
      <c r="O83" s="12">
        <v>23</v>
      </c>
      <c r="P83" s="12">
        <v>30</v>
      </c>
      <c r="R83" s="16"/>
      <c r="S83" s="16"/>
    </row>
    <row r="84" spans="13:19" x14ac:dyDescent="0.25">
      <c r="M84">
        <v>80</v>
      </c>
      <c r="N84" s="12">
        <v>60</v>
      </c>
      <c r="O84" s="12">
        <v>19</v>
      </c>
      <c r="P84" s="12">
        <v>41</v>
      </c>
      <c r="R84" s="16"/>
      <c r="S84" s="16"/>
    </row>
    <row r="85" spans="13:19" x14ac:dyDescent="0.25">
      <c r="M85">
        <v>81</v>
      </c>
      <c r="N85" s="12">
        <v>28</v>
      </c>
      <c r="O85" s="12">
        <v>8</v>
      </c>
      <c r="P85" s="12">
        <v>20</v>
      </c>
      <c r="R85" s="16"/>
      <c r="S85" s="16"/>
    </row>
    <row r="86" spans="13:19" x14ac:dyDescent="0.25">
      <c r="M86">
        <v>82</v>
      </c>
      <c r="N86" s="12">
        <v>19</v>
      </c>
      <c r="O86" s="12">
        <v>7</v>
      </c>
      <c r="P86" s="12">
        <v>12</v>
      </c>
      <c r="R86" s="16"/>
      <c r="S86" s="16"/>
    </row>
    <row r="87" spans="13:19" x14ac:dyDescent="0.25">
      <c r="M87">
        <v>83</v>
      </c>
      <c r="N87" s="12">
        <v>20</v>
      </c>
      <c r="O87" s="12">
        <v>10</v>
      </c>
      <c r="P87" s="12">
        <v>10</v>
      </c>
      <c r="R87" s="16"/>
      <c r="S87" s="16"/>
    </row>
    <row r="88" spans="13:19" x14ac:dyDescent="0.25">
      <c r="M88">
        <v>84</v>
      </c>
      <c r="N88" s="12">
        <v>21</v>
      </c>
      <c r="O88" s="12">
        <v>10</v>
      </c>
      <c r="P88" s="12">
        <v>11</v>
      </c>
      <c r="R88" s="16"/>
      <c r="S88" s="16"/>
    </row>
    <row r="89" spans="13:19" x14ac:dyDescent="0.25">
      <c r="M89">
        <v>85</v>
      </c>
      <c r="N89" s="12">
        <v>15</v>
      </c>
      <c r="O89" s="12">
        <v>5</v>
      </c>
      <c r="P89" s="12">
        <v>10</v>
      </c>
      <c r="R89" s="16"/>
      <c r="S89" s="16"/>
    </row>
    <row r="90" spans="13:19" x14ac:dyDescent="0.25">
      <c r="M90">
        <v>86</v>
      </c>
      <c r="N90" s="12">
        <v>16</v>
      </c>
      <c r="O90" s="12">
        <v>5</v>
      </c>
      <c r="P90" s="12">
        <v>11</v>
      </c>
      <c r="R90" s="16"/>
      <c r="S90" s="16"/>
    </row>
    <row r="91" spans="13:19" x14ac:dyDescent="0.25">
      <c r="M91">
        <v>87</v>
      </c>
      <c r="N91" s="12">
        <v>14</v>
      </c>
      <c r="O91" s="12">
        <v>6</v>
      </c>
      <c r="P91" s="12">
        <v>8</v>
      </c>
      <c r="R91" s="16"/>
      <c r="S91" s="16"/>
    </row>
    <row r="92" spans="13:19" x14ac:dyDescent="0.25">
      <c r="M92">
        <v>88</v>
      </c>
      <c r="N92" s="12">
        <v>11</v>
      </c>
      <c r="O92" s="12">
        <v>4</v>
      </c>
      <c r="P92" s="12">
        <v>7</v>
      </c>
      <c r="R92" s="16"/>
      <c r="S92" s="16"/>
    </row>
    <row r="93" spans="13:19" x14ac:dyDescent="0.25">
      <c r="M93">
        <v>89</v>
      </c>
      <c r="N93" s="12">
        <v>9</v>
      </c>
      <c r="O93" s="12">
        <v>2</v>
      </c>
      <c r="P93" s="12">
        <v>7</v>
      </c>
      <c r="R93" s="16"/>
      <c r="S93" s="16"/>
    </row>
    <row r="94" spans="13:19" x14ac:dyDescent="0.25">
      <c r="M94">
        <v>90</v>
      </c>
      <c r="N94" s="12">
        <v>3</v>
      </c>
      <c r="O94" s="12">
        <v>1</v>
      </c>
      <c r="P94" s="12">
        <v>2</v>
      </c>
      <c r="R94" s="16"/>
      <c r="S94" s="16"/>
    </row>
    <row r="95" spans="13:19" x14ac:dyDescent="0.25">
      <c r="M95">
        <v>91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>
        <v>92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57</v>
      </c>
      <c r="N103">
        <v>0</v>
      </c>
      <c r="O103">
        <v>0</v>
      </c>
      <c r="P103">
        <v>0</v>
      </c>
    </row>
    <row r="108" spans="13:19" x14ac:dyDescent="0.25">
      <c r="M108" t="s">
        <v>151</v>
      </c>
      <c r="N108" s="12">
        <v>11</v>
      </c>
      <c r="O108" s="12">
        <v>4</v>
      </c>
      <c r="P108" s="12">
        <v>7</v>
      </c>
      <c r="R108" s="16"/>
      <c r="S108" s="16"/>
    </row>
    <row r="109" spans="13:19" x14ac:dyDescent="0.25">
      <c r="M109" t="s">
        <v>152</v>
      </c>
      <c r="N109" s="12">
        <v>21</v>
      </c>
      <c r="O109" s="12">
        <v>9</v>
      </c>
      <c r="P109" s="12">
        <v>12</v>
      </c>
      <c r="R109" s="16"/>
      <c r="S109" s="16"/>
    </row>
    <row r="110" spans="13:19" x14ac:dyDescent="0.25">
      <c r="M110" t="s">
        <v>153</v>
      </c>
      <c r="N110" s="12">
        <v>11</v>
      </c>
      <c r="O110" s="12">
        <v>2</v>
      </c>
      <c r="P110" s="12">
        <v>9</v>
      </c>
      <c r="R110" s="16"/>
      <c r="S110" s="16"/>
    </row>
    <row r="111" spans="13:19" x14ac:dyDescent="0.25">
      <c r="M111" t="s">
        <v>154</v>
      </c>
      <c r="N111" s="12">
        <v>5</v>
      </c>
      <c r="O111" s="12">
        <v>1</v>
      </c>
      <c r="P111" s="12">
        <v>4</v>
      </c>
      <c r="R111" s="16"/>
      <c r="S111" s="16"/>
    </row>
    <row r="112" spans="13:19" x14ac:dyDescent="0.25">
      <c r="M112" t="s">
        <v>155</v>
      </c>
      <c r="N112" s="12">
        <v>16</v>
      </c>
      <c r="O112" s="12">
        <v>1</v>
      </c>
      <c r="P112" s="12">
        <v>15</v>
      </c>
      <c r="R112" s="16"/>
      <c r="S112" s="16"/>
    </row>
    <row r="113" spans="13:19" x14ac:dyDescent="0.25">
      <c r="M113" t="s">
        <v>156</v>
      </c>
      <c r="N113" s="12">
        <v>2</v>
      </c>
      <c r="O113" s="12">
        <v>0</v>
      </c>
      <c r="P113" s="12">
        <v>2</v>
      </c>
      <c r="R113" s="16"/>
      <c r="S113" s="16"/>
    </row>
    <row r="114" spans="13:19" x14ac:dyDescent="0.25">
      <c r="M114" t="s">
        <v>157</v>
      </c>
      <c r="N114" s="12">
        <v>6</v>
      </c>
      <c r="O114" s="12">
        <v>0</v>
      </c>
      <c r="P114" s="12">
        <v>6</v>
      </c>
      <c r="R114" s="16"/>
      <c r="S114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opLeftCell="A9" workbookViewId="0">
      <selection activeCell="A13" sqref="A13"/>
    </sheetView>
  </sheetViews>
  <sheetFormatPr defaultRowHeight="13.2" x14ac:dyDescent="0.25"/>
  <sheetData>
    <row r="1" spans="1:24" x14ac:dyDescent="0.25">
      <c r="I1" s="1"/>
      <c r="J1" s="1"/>
      <c r="K1" s="1"/>
      <c r="M1" t="s">
        <v>285</v>
      </c>
      <c r="N1" s="12"/>
      <c r="O1" s="12"/>
      <c r="P1" s="12"/>
      <c r="Q1" s="14" t="s">
        <v>1</v>
      </c>
      <c r="R1" s="15">
        <f>X16</f>
        <v>7.3546926153994034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77644</v>
      </c>
      <c r="O3" s="12">
        <v>38470</v>
      </c>
      <c r="P3" s="12">
        <v>39174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77636</v>
      </c>
      <c r="C4">
        <v>38466</v>
      </c>
      <c r="D4">
        <v>39170</v>
      </c>
      <c r="E4">
        <v>44492</v>
      </c>
      <c r="F4">
        <v>23744</v>
      </c>
      <c r="G4">
        <v>20748</v>
      </c>
      <c r="I4" s="1"/>
      <c r="J4" s="1"/>
      <c r="K4" s="1"/>
      <c r="M4" s="18" t="s">
        <v>164</v>
      </c>
      <c r="N4" s="12">
        <v>2410</v>
      </c>
      <c r="O4" s="12">
        <v>1263</v>
      </c>
      <c r="P4" s="12">
        <v>1147</v>
      </c>
      <c r="R4" s="16"/>
      <c r="S4" s="16"/>
    </row>
    <row r="5" spans="1:24" x14ac:dyDescent="0.25">
      <c r="A5" t="s">
        <v>5</v>
      </c>
      <c r="B5">
        <v>11798</v>
      </c>
      <c r="C5">
        <v>6087</v>
      </c>
      <c r="D5">
        <v>5711</v>
      </c>
      <c r="E5">
        <v>11798</v>
      </c>
      <c r="F5">
        <v>6087</v>
      </c>
      <c r="G5">
        <v>5711</v>
      </c>
      <c r="I5" s="1"/>
      <c r="J5" s="1"/>
      <c r="K5" s="1"/>
      <c r="M5">
        <v>1</v>
      </c>
      <c r="N5" s="12">
        <v>2256</v>
      </c>
      <c r="O5" s="12">
        <v>1143</v>
      </c>
      <c r="P5" s="12">
        <v>1113</v>
      </c>
      <c r="R5" s="16">
        <f>N$24+N$34+N$44+N$54</f>
        <v>3963</v>
      </c>
      <c r="S5" s="16">
        <f xml:space="preserve"> N$34+N$44+N$54+N$64</f>
        <v>3078</v>
      </c>
      <c r="T5">
        <v>1</v>
      </c>
      <c r="U5">
        <v>9</v>
      </c>
      <c r="V5">
        <f>R5*T5+S5*U5</f>
        <v>31665</v>
      </c>
      <c r="W5" s="19">
        <f>(V5/V$15)*100</f>
        <v>8.4556801127958092</v>
      </c>
      <c r="X5" s="20">
        <f>ABS(W5-10)</f>
        <v>1.5443198872041908</v>
      </c>
    </row>
    <row r="6" spans="1:24" x14ac:dyDescent="0.25">
      <c r="A6" t="s">
        <v>6</v>
      </c>
      <c r="B6">
        <v>10899</v>
      </c>
      <c r="C6">
        <v>5639</v>
      </c>
      <c r="D6">
        <v>5260</v>
      </c>
      <c r="E6">
        <v>10899</v>
      </c>
      <c r="F6">
        <v>5639</v>
      </c>
      <c r="G6">
        <v>5260</v>
      </c>
      <c r="I6" s="1"/>
      <c r="J6" s="1"/>
      <c r="K6" s="1"/>
      <c r="M6">
        <v>2</v>
      </c>
      <c r="N6" s="12">
        <v>2425</v>
      </c>
      <c r="O6" s="12">
        <v>1253</v>
      </c>
      <c r="P6" s="12">
        <v>1172</v>
      </c>
      <c r="R6" s="16">
        <f>N$25+N$35+N$45+N$55</f>
        <v>3564</v>
      </c>
      <c r="S6" s="16">
        <f xml:space="preserve"> N$35+N$45+N$55+N$65</f>
        <v>2600</v>
      </c>
      <c r="T6">
        <v>2</v>
      </c>
      <c r="U6">
        <v>8</v>
      </c>
      <c r="V6">
        <f t="shared" ref="V6:V14" si="0">R6*T6+S6*U6</f>
        <v>27928</v>
      </c>
      <c r="W6" s="19">
        <f t="shared" ref="W6:W14" si="1">(V6/V$15)*100</f>
        <v>7.4577683306540772</v>
      </c>
      <c r="X6" s="20">
        <f t="shared" ref="X6:X14" si="2">ABS(W6-10)</f>
        <v>2.5422316693459228</v>
      </c>
    </row>
    <row r="7" spans="1:24" x14ac:dyDescent="0.25">
      <c r="A7" t="s">
        <v>7</v>
      </c>
      <c r="B7">
        <v>9246</v>
      </c>
      <c r="C7">
        <v>4697</v>
      </c>
      <c r="D7">
        <v>4549</v>
      </c>
      <c r="E7">
        <v>9246</v>
      </c>
      <c r="F7">
        <v>4697</v>
      </c>
      <c r="G7">
        <v>4549</v>
      </c>
      <c r="H7" s="2"/>
      <c r="I7" s="1"/>
      <c r="J7" s="1"/>
      <c r="K7" s="1"/>
      <c r="M7">
        <v>3</v>
      </c>
      <c r="N7" s="12">
        <v>2424</v>
      </c>
      <c r="O7" s="12">
        <v>1253</v>
      </c>
      <c r="P7" s="12">
        <v>1171</v>
      </c>
      <c r="R7" s="16">
        <f>N$26+N$36+N$46+N$56</f>
        <v>3383</v>
      </c>
      <c r="S7" s="16">
        <f xml:space="preserve"> N$36+N$46+N$56+N$66</f>
        <v>2556</v>
      </c>
      <c r="T7">
        <v>3</v>
      </c>
      <c r="U7">
        <v>7</v>
      </c>
      <c r="V7">
        <f t="shared" si="0"/>
        <v>28041</v>
      </c>
      <c r="W7" s="19">
        <f t="shared" si="1"/>
        <v>7.4879433457415852</v>
      </c>
      <c r="X7" s="20">
        <f t="shared" si="2"/>
        <v>2.5120566542584148</v>
      </c>
    </row>
    <row r="8" spans="1:24" x14ac:dyDescent="0.25">
      <c r="A8" s="3" t="s">
        <v>8</v>
      </c>
      <c r="B8">
        <v>7434</v>
      </c>
      <c r="C8">
        <v>3782</v>
      </c>
      <c r="D8">
        <v>3652</v>
      </c>
      <c r="E8">
        <v>6554</v>
      </c>
      <c r="F8">
        <v>3564</v>
      </c>
      <c r="G8">
        <v>2990</v>
      </c>
      <c r="H8" s="5" t="s">
        <v>9</v>
      </c>
      <c r="I8" s="6">
        <f t="shared" ref="I8:K15" si="3">E8/B8*100</f>
        <v>88.162496637072906</v>
      </c>
      <c r="J8" s="6">
        <f t="shared" si="3"/>
        <v>94.23585404547859</v>
      </c>
      <c r="K8" s="6">
        <f t="shared" si="3"/>
        <v>81.872946330777651</v>
      </c>
      <c r="M8">
        <v>4</v>
      </c>
      <c r="N8" s="12">
        <v>2283</v>
      </c>
      <c r="O8" s="12">
        <v>1175</v>
      </c>
      <c r="P8" s="12">
        <v>1108</v>
      </c>
      <c r="R8" s="16">
        <f>N$17+N$27+N$37+N$47</f>
        <v>5045</v>
      </c>
      <c r="S8" s="16">
        <f xml:space="preserve"> N$27+ N$37+N$47+N$57</f>
        <v>3688</v>
      </c>
      <c r="T8">
        <v>4</v>
      </c>
      <c r="U8">
        <v>6</v>
      </c>
      <c r="V8">
        <f t="shared" si="0"/>
        <v>42308</v>
      </c>
      <c r="W8" s="19">
        <f t="shared" si="1"/>
        <v>11.297739277188223</v>
      </c>
      <c r="X8" s="20">
        <f t="shared" si="2"/>
        <v>1.2977392771882226</v>
      </c>
    </row>
    <row r="9" spans="1:24" x14ac:dyDescent="0.25">
      <c r="A9" s="3" t="s">
        <v>10</v>
      </c>
      <c r="B9">
        <v>5757</v>
      </c>
      <c r="C9">
        <v>2842</v>
      </c>
      <c r="D9">
        <v>2915</v>
      </c>
      <c r="E9">
        <v>2728</v>
      </c>
      <c r="F9">
        <v>1703</v>
      </c>
      <c r="G9">
        <v>1025</v>
      </c>
      <c r="H9" s="5"/>
      <c r="I9" s="6">
        <f t="shared" si="3"/>
        <v>47.38579121070002</v>
      </c>
      <c r="J9" s="6">
        <f t="shared" si="3"/>
        <v>59.922589725545393</v>
      </c>
      <c r="K9" s="6">
        <f t="shared" si="3"/>
        <v>35.162950257289879</v>
      </c>
      <c r="M9">
        <v>5</v>
      </c>
      <c r="N9" s="12">
        <v>2294</v>
      </c>
      <c r="O9" s="12">
        <v>1186</v>
      </c>
      <c r="P9" s="12">
        <v>1108</v>
      </c>
      <c r="R9" s="16">
        <f>N$18+N$28+N$38+N$48</f>
        <v>4075</v>
      </c>
      <c r="S9" s="16">
        <f xml:space="preserve"> N$28+N$38+N$48+N$58</f>
        <v>2896</v>
      </c>
      <c r="T9">
        <v>5</v>
      </c>
      <c r="U9">
        <v>5</v>
      </c>
      <c r="V9">
        <f t="shared" si="0"/>
        <v>34855</v>
      </c>
      <c r="W9" s="19">
        <f t="shared" si="1"/>
        <v>9.3075234590714633</v>
      </c>
      <c r="X9" s="20">
        <f t="shared" si="2"/>
        <v>0.69247654092853672</v>
      </c>
    </row>
    <row r="10" spans="1:24" x14ac:dyDescent="0.25">
      <c r="A10" s="3" t="s">
        <v>11</v>
      </c>
      <c r="B10">
        <v>6848</v>
      </c>
      <c r="C10">
        <v>3227</v>
      </c>
      <c r="D10">
        <v>3621</v>
      </c>
      <c r="E10">
        <v>1470</v>
      </c>
      <c r="F10">
        <v>935</v>
      </c>
      <c r="G10">
        <v>535</v>
      </c>
      <c r="H10" s="5"/>
      <c r="I10" s="6">
        <f t="shared" si="3"/>
        <v>21.466121495327105</v>
      </c>
      <c r="J10" s="6">
        <f t="shared" si="3"/>
        <v>28.974279516578864</v>
      </c>
      <c r="K10" s="6">
        <f t="shared" si="3"/>
        <v>14.774924054128693</v>
      </c>
      <c r="M10">
        <v>6</v>
      </c>
      <c r="N10" s="12">
        <v>2570</v>
      </c>
      <c r="O10" s="12">
        <v>1337</v>
      </c>
      <c r="P10" s="12">
        <v>1233</v>
      </c>
      <c r="R10" s="16">
        <f>N$19+N$29+N$39+N$49</f>
        <v>5022</v>
      </c>
      <c r="S10" s="16">
        <f xml:space="preserve"> N$29+N$39+N$49+N$59</f>
        <v>3937</v>
      </c>
      <c r="T10">
        <v>6</v>
      </c>
      <c r="U10">
        <v>4</v>
      </c>
      <c r="V10">
        <f t="shared" si="0"/>
        <v>45880</v>
      </c>
      <c r="W10" s="19">
        <f t="shared" si="1"/>
        <v>12.251590196591557</v>
      </c>
      <c r="X10" s="20">
        <f t="shared" si="2"/>
        <v>2.2515901965915575</v>
      </c>
    </row>
    <row r="11" spans="1:24" x14ac:dyDescent="0.25">
      <c r="A11" s="3" t="s">
        <v>12</v>
      </c>
      <c r="B11">
        <v>5847</v>
      </c>
      <c r="C11">
        <v>2830</v>
      </c>
      <c r="D11">
        <v>3017</v>
      </c>
      <c r="E11">
        <v>705</v>
      </c>
      <c r="F11">
        <v>455</v>
      </c>
      <c r="G11">
        <v>250</v>
      </c>
      <c r="H11" s="5"/>
      <c r="I11" s="6">
        <f t="shared" si="3"/>
        <v>12.057465366854798</v>
      </c>
      <c r="J11" s="6">
        <f t="shared" si="3"/>
        <v>16.077738515901061</v>
      </c>
      <c r="K11" s="6">
        <f t="shared" si="3"/>
        <v>8.2863771958899566</v>
      </c>
      <c r="M11">
        <v>7</v>
      </c>
      <c r="N11" s="12">
        <v>2025</v>
      </c>
      <c r="O11" s="12">
        <v>1030</v>
      </c>
      <c r="P11" s="12">
        <v>995</v>
      </c>
      <c r="R11" s="16">
        <f>N$20+N$30+N$40+N$50</f>
        <v>5206</v>
      </c>
      <c r="S11" s="16">
        <f xml:space="preserve"> N$30+N$40+N$50+N$60</f>
        <v>3746</v>
      </c>
      <c r="T11">
        <v>7</v>
      </c>
      <c r="U11">
        <v>3</v>
      </c>
      <c r="V11">
        <f t="shared" si="0"/>
        <v>47680</v>
      </c>
      <c r="W11" s="19">
        <f t="shared" si="1"/>
        <v>12.732254153737696</v>
      </c>
      <c r="X11" s="20">
        <f t="shared" si="2"/>
        <v>2.7322541537376956</v>
      </c>
    </row>
    <row r="12" spans="1:24" x14ac:dyDescent="0.25">
      <c r="A12" s="3" t="s">
        <v>13</v>
      </c>
      <c r="B12">
        <v>4855</v>
      </c>
      <c r="C12">
        <v>2313</v>
      </c>
      <c r="D12">
        <v>2542</v>
      </c>
      <c r="E12">
        <v>367</v>
      </c>
      <c r="F12">
        <v>236</v>
      </c>
      <c r="G12">
        <v>131</v>
      </c>
      <c r="H12" s="5"/>
      <c r="I12" s="6">
        <f t="shared" si="3"/>
        <v>7.5592173017507731</v>
      </c>
      <c r="J12" s="6">
        <f t="shared" si="3"/>
        <v>10.203199308257673</v>
      </c>
      <c r="K12" s="6">
        <f t="shared" si="3"/>
        <v>5.1534225019669551</v>
      </c>
      <c r="M12">
        <v>8</v>
      </c>
      <c r="N12" s="12">
        <v>2004</v>
      </c>
      <c r="O12" s="12">
        <v>1042</v>
      </c>
      <c r="P12" s="12">
        <v>962</v>
      </c>
      <c r="R12" s="16">
        <f>N$21+N$31+N$41+N$51</f>
        <v>4245</v>
      </c>
      <c r="S12" s="16">
        <f xml:space="preserve"> N$31+N$41+N$51+N$61</f>
        <v>3219</v>
      </c>
      <c r="T12">
        <v>8</v>
      </c>
      <c r="U12">
        <v>2</v>
      </c>
      <c r="V12">
        <f t="shared" si="0"/>
        <v>40398</v>
      </c>
      <c r="W12" s="19">
        <f t="shared" si="1"/>
        <v>10.78770141154982</v>
      </c>
      <c r="X12" s="20">
        <f t="shared" si="2"/>
        <v>0.78770141154982021</v>
      </c>
    </row>
    <row r="13" spans="1:24" x14ac:dyDescent="0.25">
      <c r="A13" s="3" t="s">
        <v>14</v>
      </c>
      <c r="B13">
        <v>3542</v>
      </c>
      <c r="C13">
        <v>1741</v>
      </c>
      <c r="D13">
        <v>1801</v>
      </c>
      <c r="E13">
        <v>205</v>
      </c>
      <c r="F13">
        <v>133</v>
      </c>
      <c r="G13">
        <v>72</v>
      </c>
      <c r="H13" s="5"/>
      <c r="I13" s="6">
        <f t="shared" si="3"/>
        <v>5.787690570299266</v>
      </c>
      <c r="J13" s="6">
        <f t="shared" si="3"/>
        <v>7.6392877656519236</v>
      </c>
      <c r="K13" s="6">
        <f t="shared" si="3"/>
        <v>3.9977790116601888</v>
      </c>
      <c r="M13">
        <v>9</v>
      </c>
      <c r="N13" s="12">
        <v>2006</v>
      </c>
      <c r="O13" s="12">
        <v>1044</v>
      </c>
      <c r="P13" s="12">
        <v>962</v>
      </c>
      <c r="R13" s="16">
        <f>N$22+N$32+N$42+N$52</f>
        <v>3946</v>
      </c>
      <c r="S13" s="16">
        <f xml:space="preserve"> N$32+N$42+N$52+N$62</f>
        <v>3003</v>
      </c>
      <c r="T13">
        <v>9</v>
      </c>
      <c r="U13">
        <v>1</v>
      </c>
      <c r="V13">
        <f t="shared" si="0"/>
        <v>38517</v>
      </c>
      <c r="W13" s="19">
        <f t="shared" si="1"/>
        <v>10.285407576332107</v>
      </c>
      <c r="X13" s="20">
        <f t="shared" si="2"/>
        <v>0.28540757633210667</v>
      </c>
    </row>
    <row r="14" spans="1:24" x14ac:dyDescent="0.25">
      <c r="A14" s="3" t="s">
        <v>15</v>
      </c>
      <c r="B14">
        <v>2999</v>
      </c>
      <c r="C14">
        <v>1505</v>
      </c>
      <c r="D14">
        <v>1494</v>
      </c>
      <c r="E14">
        <v>154</v>
      </c>
      <c r="F14">
        <v>93</v>
      </c>
      <c r="G14">
        <v>61</v>
      </c>
      <c r="H14" s="5"/>
      <c r="I14" s="6">
        <f t="shared" si="3"/>
        <v>5.1350450150050015</v>
      </c>
      <c r="J14" s="6">
        <f t="shared" si="3"/>
        <v>6.1794019933554818</v>
      </c>
      <c r="K14" s="6">
        <f t="shared" si="3"/>
        <v>4.0829986613119145</v>
      </c>
      <c r="M14">
        <v>10</v>
      </c>
      <c r="N14" s="12">
        <v>1986</v>
      </c>
      <c r="O14" s="12">
        <v>1036</v>
      </c>
      <c r="P14" s="12">
        <v>950</v>
      </c>
      <c r="R14" s="16">
        <f>N$23+N$33+N$43+N$53</f>
        <v>3721</v>
      </c>
      <c r="S14" s="16">
        <f xml:space="preserve"> N$33+N$43+N$53+N$63</f>
        <v>2681</v>
      </c>
      <c r="T14">
        <v>10</v>
      </c>
      <c r="U14">
        <v>0</v>
      </c>
      <c r="V14">
        <f t="shared" si="0"/>
        <v>37210</v>
      </c>
      <c r="W14" s="19">
        <f t="shared" si="1"/>
        <v>9.9363921363376608</v>
      </c>
      <c r="X14" s="20">
        <f t="shared" si="2"/>
        <v>6.360786366233917E-2</v>
      </c>
    </row>
    <row r="15" spans="1:24" x14ac:dyDescent="0.25">
      <c r="A15" s="3" t="s">
        <v>16</v>
      </c>
      <c r="B15">
        <v>2344</v>
      </c>
      <c r="C15">
        <v>1117</v>
      </c>
      <c r="D15">
        <v>1227</v>
      </c>
      <c r="E15">
        <v>99</v>
      </c>
      <c r="F15">
        <v>63</v>
      </c>
      <c r="G15">
        <v>36</v>
      </c>
      <c r="H15" s="5"/>
      <c r="I15" s="6">
        <f t="shared" si="3"/>
        <v>4.2235494880546076</v>
      </c>
      <c r="J15" s="6">
        <f t="shared" si="3"/>
        <v>5.6401074306177259</v>
      </c>
      <c r="K15" s="6">
        <f t="shared" si="3"/>
        <v>2.9339853300733498</v>
      </c>
      <c r="M15">
        <v>11</v>
      </c>
      <c r="N15" s="12">
        <v>1815</v>
      </c>
      <c r="O15" s="12">
        <v>929</v>
      </c>
      <c r="P15" s="12">
        <v>886</v>
      </c>
      <c r="R15" s="16"/>
      <c r="S15" s="16"/>
      <c r="V15">
        <f>SUM(V5:V14)</f>
        <v>374482</v>
      </c>
      <c r="W15">
        <f>SUM(W5:W14)</f>
        <v>99.999999999999986</v>
      </c>
      <c r="X15" s="20">
        <f>SUM(X5:X14)</f>
        <v>14.709385230798807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937.7691379850495</v>
      </c>
      <c r="J16" s="6">
        <f>SUM(J8:J14)*5</f>
        <v>1116.1617543538448</v>
      </c>
      <c r="K16" s="6">
        <f>SUM(K8:K14)*5</f>
        <v>766.65699006512625</v>
      </c>
      <c r="M16">
        <v>12</v>
      </c>
      <c r="N16" s="12">
        <v>1933</v>
      </c>
      <c r="O16" s="12">
        <v>979</v>
      </c>
      <c r="P16" s="12">
        <v>954</v>
      </c>
      <c r="R16" s="16"/>
      <c r="S16" s="16"/>
      <c r="X16" s="20">
        <f>X$15/2</f>
        <v>7.3546926153994034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1905</v>
      </c>
      <c r="O17" s="12">
        <v>953</v>
      </c>
      <c r="P17" s="12">
        <v>952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2437.7691379850494</v>
      </c>
      <c r="J18" s="6">
        <f>J16+1500</f>
        <v>2616.161754353845</v>
      </c>
      <c r="K18" s="6">
        <f>K16+1500</f>
        <v>2266.6569900651261</v>
      </c>
      <c r="M18">
        <v>14</v>
      </c>
      <c r="N18" s="12">
        <v>1607</v>
      </c>
      <c r="O18" s="12">
        <v>800</v>
      </c>
      <c r="P18" s="12">
        <v>807</v>
      </c>
      <c r="Q18" s="3" t="s">
        <v>161</v>
      </c>
      <c r="R18" s="15">
        <f>X33</f>
        <v>7.6475822709021095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1605</v>
      </c>
      <c r="O19" s="12">
        <v>845</v>
      </c>
      <c r="P19" s="12">
        <v>760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5.1350450150050015</v>
      </c>
      <c r="J20" s="6">
        <f t="shared" si="4"/>
        <v>6.1794019933554818</v>
      </c>
      <c r="K20" s="6">
        <f t="shared" si="4"/>
        <v>4.0829986613119145</v>
      </c>
      <c r="M20">
        <v>16</v>
      </c>
      <c r="N20" s="12">
        <v>1822</v>
      </c>
      <c r="O20" s="12">
        <v>955</v>
      </c>
      <c r="P20" s="12">
        <v>867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4.2235494880546076</v>
      </c>
      <c r="J21" s="6">
        <f t="shared" si="4"/>
        <v>5.6401074306177259</v>
      </c>
      <c r="K21" s="6">
        <f t="shared" si="4"/>
        <v>2.9339853300733498</v>
      </c>
      <c r="M21">
        <v>17</v>
      </c>
      <c r="N21" s="12">
        <v>1349</v>
      </c>
      <c r="O21" s="12">
        <v>636</v>
      </c>
      <c r="P21" s="12">
        <v>713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4.679297251529805</v>
      </c>
      <c r="J22" s="8">
        <f>(J20+J21)/2</f>
        <v>5.9097547119866043</v>
      </c>
      <c r="K22" s="8">
        <f>(K20+K21)/2</f>
        <v>3.5084919956926321</v>
      </c>
      <c r="M22">
        <v>18</v>
      </c>
      <c r="N22" s="12">
        <v>1295</v>
      </c>
      <c r="O22" s="12">
        <v>667</v>
      </c>
      <c r="P22" s="12">
        <v>628</v>
      </c>
      <c r="R22" s="16">
        <f>O$24+O$34+O$44+O$54</f>
        <v>1911</v>
      </c>
      <c r="S22" s="16">
        <f xml:space="preserve"> O$34+O$44+O$54+O$64</f>
        <v>1447</v>
      </c>
      <c r="T22">
        <v>1</v>
      </c>
      <c r="U22">
        <v>9</v>
      </c>
      <c r="V22">
        <f>R22*T22+S22*U22</f>
        <v>14934</v>
      </c>
      <c r="W22" s="19">
        <f>(V22/V$32)*100</f>
        <v>8.2031958077681537</v>
      </c>
      <c r="X22" s="20">
        <f>ABS(W22-10)</f>
        <v>1.7968041922318463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1363</v>
      </c>
      <c r="O23" s="12">
        <v>679</v>
      </c>
      <c r="P23" s="12">
        <v>684</v>
      </c>
      <c r="R23" s="16">
        <f>O$25+O$35+O$45+O$55</f>
        <v>1745</v>
      </c>
      <c r="S23" s="16">
        <f xml:space="preserve"> O$35+O$45+O$55+O$65</f>
        <v>1252</v>
      </c>
      <c r="T23">
        <v>2</v>
      </c>
      <c r="U23">
        <v>8</v>
      </c>
      <c r="V23">
        <f t="shared" ref="V23:V31" si="5">R23*T23+S23*U23</f>
        <v>13506</v>
      </c>
      <c r="W23" s="19">
        <f t="shared" ref="W23:W31" si="6">(V23/V$32)*100</f>
        <v>7.4188002263102097</v>
      </c>
      <c r="X23" s="20">
        <f t="shared" ref="X23:X31" si="7">ABS(W23-10)</f>
        <v>2.5811997736897903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233.96486257649025</v>
      </c>
      <c r="J24" s="8">
        <f>J22*50</f>
        <v>295.48773559933022</v>
      </c>
      <c r="K24" s="8">
        <f>K22*50</f>
        <v>175.4245997846316</v>
      </c>
      <c r="M24">
        <v>20</v>
      </c>
      <c r="N24" s="12">
        <v>1186</v>
      </c>
      <c r="O24" s="12">
        <v>590</v>
      </c>
      <c r="P24" s="12">
        <v>596</v>
      </c>
      <c r="R24" s="16">
        <f>O$26+O$36+O$46+O$56</f>
        <v>1655</v>
      </c>
      <c r="S24" s="16">
        <f xml:space="preserve"> O$36+O$46+O$56+O$66</f>
        <v>1249</v>
      </c>
      <c r="T24">
        <v>3</v>
      </c>
      <c r="U24">
        <v>7</v>
      </c>
      <c r="V24">
        <f t="shared" si="5"/>
        <v>13708</v>
      </c>
      <c r="W24" s="19">
        <f t="shared" si="6"/>
        <v>7.5297581446957169</v>
      </c>
      <c r="X24" s="20">
        <f t="shared" si="7"/>
        <v>2.4702418553042831</v>
      </c>
    </row>
    <row r="25" spans="1:24" x14ac:dyDescent="0.25">
      <c r="I25" s="1"/>
      <c r="J25" s="1"/>
      <c r="K25" s="1"/>
      <c r="M25">
        <v>21</v>
      </c>
      <c r="N25" s="12">
        <v>1225</v>
      </c>
      <c r="O25" s="12">
        <v>611</v>
      </c>
      <c r="P25" s="12">
        <v>614</v>
      </c>
      <c r="R25" s="16">
        <f>O$17+O$27+O$37+O$47</f>
        <v>2522</v>
      </c>
      <c r="S25" s="16">
        <f xml:space="preserve"> O$27+ O$37+O$47+O$57</f>
        <v>1842</v>
      </c>
      <c r="T25">
        <v>4</v>
      </c>
      <c r="U25">
        <v>6</v>
      </c>
      <c r="V25">
        <f t="shared" si="5"/>
        <v>21140</v>
      </c>
      <c r="W25" s="19">
        <f t="shared" si="6"/>
        <v>11.612130666681313</v>
      </c>
      <c r="X25" s="20">
        <f t="shared" si="7"/>
        <v>1.6121306666813133</v>
      </c>
    </row>
    <row r="26" spans="1:24" x14ac:dyDescent="0.25">
      <c r="H26" s="7" t="s">
        <v>30</v>
      </c>
      <c r="I26" s="1">
        <f>I18-I24</f>
        <v>2203.8042754085591</v>
      </c>
      <c r="J26" s="1">
        <f>J18-J24</f>
        <v>2320.6740187545147</v>
      </c>
      <c r="K26" s="1">
        <f>K18-K24</f>
        <v>2091.2323902804947</v>
      </c>
      <c r="M26">
        <v>22</v>
      </c>
      <c r="N26" s="12">
        <v>1111</v>
      </c>
      <c r="O26" s="12">
        <v>544</v>
      </c>
      <c r="P26" s="12">
        <v>567</v>
      </c>
      <c r="R26" s="16">
        <f>O$18+O$28+O$38+O$48</f>
        <v>1977</v>
      </c>
      <c r="S26" s="16">
        <f xml:space="preserve"> O$28+O$38+O$48+O$58</f>
        <v>1380</v>
      </c>
      <c r="T26">
        <v>5</v>
      </c>
      <c r="U26">
        <v>5</v>
      </c>
      <c r="V26">
        <f t="shared" si="5"/>
        <v>16785</v>
      </c>
      <c r="W26" s="19">
        <f t="shared" si="6"/>
        <v>9.2199438618848557</v>
      </c>
      <c r="X26" s="20">
        <f t="shared" si="7"/>
        <v>0.78005613811514429</v>
      </c>
    </row>
    <row r="27" spans="1:24" x14ac:dyDescent="0.25">
      <c r="I27" s="1"/>
      <c r="J27" s="1"/>
      <c r="K27" s="1"/>
      <c r="M27">
        <v>23</v>
      </c>
      <c r="N27" s="12">
        <v>1212</v>
      </c>
      <c r="O27" s="12">
        <v>602</v>
      </c>
      <c r="P27" s="12">
        <v>610</v>
      </c>
      <c r="R27" s="16">
        <f>O$19+O$29+O$39+O$49</f>
        <v>2491</v>
      </c>
      <c r="S27" s="16">
        <f xml:space="preserve"> O$29+O$39+O$49+O$59</f>
        <v>1880</v>
      </c>
      <c r="T27">
        <v>6</v>
      </c>
      <c r="U27">
        <v>4</v>
      </c>
      <c r="V27">
        <f t="shared" si="5"/>
        <v>22466</v>
      </c>
      <c r="W27" s="19">
        <f t="shared" si="6"/>
        <v>12.340497992320833</v>
      </c>
      <c r="X27" s="20">
        <f t="shared" si="7"/>
        <v>2.3404979923208327</v>
      </c>
    </row>
    <row r="28" spans="1:24" x14ac:dyDescent="0.25">
      <c r="H28" s="7" t="s">
        <v>31</v>
      </c>
      <c r="I28" s="1">
        <f>100-I22</f>
        <v>95.320702748470197</v>
      </c>
      <c r="J28" s="1">
        <f>100-J22</f>
        <v>94.090245288013392</v>
      </c>
      <c r="K28" s="1">
        <f>100-K22</f>
        <v>96.491508004307363</v>
      </c>
      <c r="M28">
        <v>24</v>
      </c>
      <c r="N28" s="12">
        <v>1023</v>
      </c>
      <c r="O28" s="12">
        <v>495</v>
      </c>
      <c r="P28" s="12">
        <v>528</v>
      </c>
      <c r="R28" s="16">
        <f>O$20+O$30+O$40+O$50</f>
        <v>2558</v>
      </c>
      <c r="S28" s="16">
        <f xml:space="preserve"> O$30+O$40+O$50+O$60</f>
        <v>1766</v>
      </c>
      <c r="T28">
        <v>7</v>
      </c>
      <c r="U28">
        <v>3</v>
      </c>
      <c r="V28">
        <f t="shared" si="5"/>
        <v>23204</v>
      </c>
      <c r="W28" s="19">
        <f t="shared" si="6"/>
        <v>12.745878902065904</v>
      </c>
      <c r="X28" s="20">
        <f t="shared" si="7"/>
        <v>2.745878902065904</v>
      </c>
    </row>
    <row r="29" spans="1:24" x14ac:dyDescent="0.25">
      <c r="I29" s="1"/>
      <c r="J29" s="1"/>
      <c r="K29" s="1"/>
      <c r="M29">
        <v>25</v>
      </c>
      <c r="N29" s="12">
        <v>1435</v>
      </c>
      <c r="O29" s="12">
        <v>686</v>
      </c>
      <c r="P29" s="12">
        <v>749</v>
      </c>
      <c r="R29" s="16">
        <f>O$21+O$31+O$41+O$51</f>
        <v>2004</v>
      </c>
      <c r="S29" s="16">
        <f xml:space="preserve"> O$31+O$41+O$51+O$61</f>
        <v>1515</v>
      </c>
      <c r="T29">
        <v>8</v>
      </c>
      <c r="U29">
        <v>2</v>
      </c>
      <c r="V29">
        <f t="shared" si="5"/>
        <v>19062</v>
      </c>
      <c r="W29" s="19">
        <f t="shared" si="6"/>
        <v>10.470692278537333</v>
      </c>
      <c r="X29" s="20">
        <f t="shared" si="7"/>
        <v>0.47069227853733331</v>
      </c>
    </row>
    <row r="30" spans="1:24" x14ac:dyDescent="0.25">
      <c r="C30" t="s">
        <v>32</v>
      </c>
      <c r="H30" s="9" t="s">
        <v>33</v>
      </c>
      <c r="I30" s="10">
        <f>I26/I28</f>
        <v>23.119891186953382</v>
      </c>
      <c r="J30" s="10">
        <f>J26/J28</f>
        <v>24.664342319980715</v>
      </c>
      <c r="K30" s="10">
        <f>K26/K28</f>
        <v>21.672709169258113</v>
      </c>
      <c r="M30">
        <v>26</v>
      </c>
      <c r="N30" s="12">
        <v>1488</v>
      </c>
      <c r="O30" s="12">
        <v>699</v>
      </c>
      <c r="P30" s="12">
        <v>789</v>
      </c>
      <c r="R30" s="16">
        <f>O$22+O$32+O$42+O$52</f>
        <v>1958</v>
      </c>
      <c r="S30" s="16">
        <f xml:space="preserve"> O$32+O$42+O$52+O$62</f>
        <v>1454</v>
      </c>
      <c r="T30">
        <v>9</v>
      </c>
      <c r="U30">
        <v>1</v>
      </c>
      <c r="V30">
        <f t="shared" si="5"/>
        <v>19076</v>
      </c>
      <c r="W30" s="19">
        <f t="shared" si="6"/>
        <v>10.478382431296724</v>
      </c>
      <c r="X30" s="20">
        <f t="shared" si="7"/>
        <v>0.47838243129672442</v>
      </c>
    </row>
    <row r="31" spans="1:24" x14ac:dyDescent="0.25">
      <c r="M31">
        <v>27</v>
      </c>
      <c r="N31" s="12">
        <v>1491</v>
      </c>
      <c r="O31" s="12">
        <v>688</v>
      </c>
      <c r="P31" s="12">
        <v>803</v>
      </c>
      <c r="R31" s="16">
        <f>O$23+O$33+O$43+O$53</f>
        <v>1817</v>
      </c>
      <c r="S31" s="16">
        <f xml:space="preserve"> O$33+O$43+O$53+O$63</f>
        <v>1292</v>
      </c>
      <c r="T31">
        <v>10</v>
      </c>
      <c r="U31">
        <v>0</v>
      </c>
      <c r="V31">
        <f t="shared" si="5"/>
        <v>18170</v>
      </c>
      <c r="W31" s="19">
        <f t="shared" si="6"/>
        <v>9.9807196884389526</v>
      </c>
      <c r="X31" s="20">
        <f t="shared" si="7"/>
        <v>1.928031156104737E-2</v>
      </c>
    </row>
    <row r="32" spans="1:24" x14ac:dyDescent="0.25">
      <c r="A32" t="s">
        <v>90</v>
      </c>
      <c r="M32">
        <v>28</v>
      </c>
      <c r="N32" s="12">
        <v>1318</v>
      </c>
      <c r="O32" s="12">
        <v>627</v>
      </c>
      <c r="P32" s="12">
        <v>691</v>
      </c>
      <c r="R32" s="16"/>
      <c r="S32" s="16"/>
      <c r="V32">
        <f>SUM(V22:V31)</f>
        <v>182051</v>
      </c>
      <c r="W32">
        <f>SUM(W22:W31)</f>
        <v>100</v>
      </c>
      <c r="X32" s="20">
        <f>SUM(X22:X31)</f>
        <v>15.295164541804219</v>
      </c>
    </row>
    <row r="33" spans="1:24" x14ac:dyDescent="0.25">
      <c r="A33" t="s">
        <v>91</v>
      </c>
      <c r="B33" t="s">
        <v>1</v>
      </c>
      <c r="E33" t="s">
        <v>76</v>
      </c>
      <c r="M33">
        <v>29</v>
      </c>
      <c r="N33" s="12">
        <v>1117</v>
      </c>
      <c r="O33" s="12">
        <v>527</v>
      </c>
      <c r="P33" s="12">
        <v>590</v>
      </c>
      <c r="R33" s="16"/>
      <c r="S33" s="16"/>
      <c r="X33" s="20">
        <f>X$32/2</f>
        <v>7.6475822709021095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>
        <v>30</v>
      </c>
      <c r="N34" s="12">
        <v>1453</v>
      </c>
      <c r="O34" s="12">
        <v>694</v>
      </c>
      <c r="P34" s="12">
        <v>759</v>
      </c>
      <c r="R34" s="16"/>
      <c r="S34" s="16"/>
    </row>
    <row r="35" spans="1:24" x14ac:dyDescent="0.25">
      <c r="A35" t="s">
        <v>36</v>
      </c>
      <c r="B35">
        <v>77636</v>
      </c>
      <c r="C35">
        <v>38466</v>
      </c>
      <c r="D35">
        <v>39170</v>
      </c>
      <c r="E35">
        <v>44492</v>
      </c>
      <c r="F35">
        <v>23744</v>
      </c>
      <c r="G35">
        <v>20748</v>
      </c>
      <c r="M35">
        <v>31</v>
      </c>
      <c r="N35" s="12">
        <v>1131</v>
      </c>
      <c r="O35" s="12">
        <v>548</v>
      </c>
      <c r="P35" s="12">
        <v>583</v>
      </c>
      <c r="Q35" s="3" t="s">
        <v>162</v>
      </c>
      <c r="R35" s="15">
        <f>X50</f>
        <v>7.0776018416991029</v>
      </c>
      <c r="S35" s="16"/>
    </row>
    <row r="36" spans="1:24" x14ac:dyDescent="0.25">
      <c r="A36" t="s">
        <v>71</v>
      </c>
      <c r="B36">
        <v>11798</v>
      </c>
      <c r="C36">
        <v>6087</v>
      </c>
      <c r="D36">
        <v>5711</v>
      </c>
      <c r="E36">
        <v>11798</v>
      </c>
      <c r="F36">
        <v>6087</v>
      </c>
      <c r="G36">
        <v>5711</v>
      </c>
      <c r="M36">
        <v>32</v>
      </c>
      <c r="N36" s="12">
        <v>1129</v>
      </c>
      <c r="O36" s="12">
        <v>540</v>
      </c>
      <c r="P36" s="12">
        <v>589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6</v>
      </c>
      <c r="B37">
        <v>10899</v>
      </c>
      <c r="C37">
        <v>5639</v>
      </c>
      <c r="D37">
        <v>5260</v>
      </c>
      <c r="E37">
        <v>10899</v>
      </c>
      <c r="F37">
        <v>5639</v>
      </c>
      <c r="G37">
        <v>5260</v>
      </c>
      <c r="M37">
        <v>33</v>
      </c>
      <c r="N37" s="12">
        <v>1177</v>
      </c>
      <c r="O37" s="12">
        <v>597</v>
      </c>
      <c r="P37" s="12">
        <v>580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7</v>
      </c>
      <c r="B38">
        <v>9246</v>
      </c>
      <c r="C38">
        <v>4697</v>
      </c>
      <c r="D38">
        <v>4549</v>
      </c>
      <c r="E38">
        <v>9246</v>
      </c>
      <c r="F38">
        <v>4697</v>
      </c>
      <c r="G38">
        <v>4549</v>
      </c>
      <c r="M38">
        <v>34</v>
      </c>
      <c r="N38" s="12">
        <v>958</v>
      </c>
      <c r="O38" s="12">
        <v>452</v>
      </c>
      <c r="P38" s="12">
        <v>506</v>
      </c>
      <c r="R38" s="16"/>
      <c r="S38" s="16"/>
    </row>
    <row r="39" spans="1:24" x14ac:dyDescent="0.25">
      <c r="A39" t="s">
        <v>8</v>
      </c>
      <c r="B39">
        <v>7434</v>
      </c>
      <c r="C39">
        <v>3782</v>
      </c>
      <c r="D39">
        <v>3652</v>
      </c>
      <c r="E39">
        <v>6554</v>
      </c>
      <c r="F39">
        <v>3564</v>
      </c>
      <c r="G39">
        <v>2990</v>
      </c>
      <c r="M39">
        <v>35</v>
      </c>
      <c r="N39" s="12">
        <v>1240</v>
      </c>
      <c r="O39" s="12">
        <v>586</v>
      </c>
      <c r="P39" s="12">
        <v>654</v>
      </c>
      <c r="R39" s="16">
        <f>P$24+P$34+P$44+P$54</f>
        <v>2052</v>
      </c>
      <c r="S39" s="16">
        <f xml:space="preserve"> P$34+P$44+P$54+P$64</f>
        <v>1631</v>
      </c>
      <c r="T39">
        <v>1</v>
      </c>
      <c r="U39">
        <v>9</v>
      </c>
      <c r="V39">
        <f>R39*T39+S39*U39</f>
        <v>16731</v>
      </c>
      <c r="W39" s="19">
        <f>(V39/V$49)*100</f>
        <v>8.6945450577089964</v>
      </c>
      <c r="X39" s="20">
        <f>ABS(W39-10)</f>
        <v>1.3054549422910036</v>
      </c>
    </row>
    <row r="40" spans="1:24" x14ac:dyDescent="0.25">
      <c r="A40" t="s">
        <v>10</v>
      </c>
      <c r="B40">
        <v>5757</v>
      </c>
      <c r="C40">
        <v>2842</v>
      </c>
      <c r="D40">
        <v>2915</v>
      </c>
      <c r="E40">
        <v>2728</v>
      </c>
      <c r="F40">
        <v>1703</v>
      </c>
      <c r="G40">
        <v>1025</v>
      </c>
      <c r="M40">
        <v>36</v>
      </c>
      <c r="N40" s="12">
        <v>1226</v>
      </c>
      <c r="O40" s="12">
        <v>583</v>
      </c>
      <c r="P40" s="12">
        <v>643</v>
      </c>
      <c r="R40" s="16">
        <f>P$25+P$35+P$45+P$55</f>
        <v>1819</v>
      </c>
      <c r="S40" s="16">
        <f xml:space="preserve"> P$35+P$45+P$55+P$65</f>
        <v>1348</v>
      </c>
      <c r="T40">
        <v>2</v>
      </c>
      <c r="U40">
        <v>8</v>
      </c>
      <c r="V40">
        <f t="shared" ref="V40:V48" si="8">R40*T40+S40*U40</f>
        <v>14422</v>
      </c>
      <c r="W40" s="19">
        <f t="shared" ref="W40:W48" si="9">(V40/V$49)*100</f>
        <v>7.4946344403968173</v>
      </c>
      <c r="X40" s="20">
        <f t="shared" ref="X40:X48" si="10">ABS(W40-10)</f>
        <v>2.5053655596031827</v>
      </c>
    </row>
    <row r="41" spans="1:24" x14ac:dyDescent="0.25">
      <c r="A41" t="s">
        <v>11</v>
      </c>
      <c r="B41">
        <v>6848</v>
      </c>
      <c r="C41">
        <v>3227</v>
      </c>
      <c r="D41">
        <v>3621</v>
      </c>
      <c r="E41">
        <v>1470</v>
      </c>
      <c r="F41">
        <v>935</v>
      </c>
      <c r="G41">
        <v>535</v>
      </c>
      <c r="M41">
        <v>37</v>
      </c>
      <c r="N41" s="12">
        <v>860</v>
      </c>
      <c r="O41" s="12">
        <v>414</v>
      </c>
      <c r="P41" s="12">
        <v>446</v>
      </c>
      <c r="R41" s="16">
        <f>P$26+P$36+P$46+P$56</f>
        <v>1728</v>
      </c>
      <c r="S41" s="16">
        <f xml:space="preserve"> P$36+P$46+P$56+P$66</f>
        <v>1307</v>
      </c>
      <c r="T41">
        <v>3</v>
      </c>
      <c r="U41">
        <v>7</v>
      </c>
      <c r="V41">
        <f t="shared" si="8"/>
        <v>14333</v>
      </c>
      <c r="W41" s="19">
        <f t="shared" si="9"/>
        <v>7.4483840961175689</v>
      </c>
      <c r="X41" s="20">
        <f t="shared" si="10"/>
        <v>2.5516159038824311</v>
      </c>
    </row>
    <row r="42" spans="1:24" x14ac:dyDescent="0.25">
      <c r="A42" t="s">
        <v>12</v>
      </c>
      <c r="B42">
        <v>5847</v>
      </c>
      <c r="C42">
        <v>2830</v>
      </c>
      <c r="D42">
        <v>3017</v>
      </c>
      <c r="E42">
        <v>705</v>
      </c>
      <c r="F42">
        <v>455</v>
      </c>
      <c r="G42">
        <v>250</v>
      </c>
      <c r="M42">
        <v>38</v>
      </c>
      <c r="N42" s="12">
        <v>788</v>
      </c>
      <c r="O42" s="12">
        <v>391</v>
      </c>
      <c r="P42" s="12">
        <v>397</v>
      </c>
      <c r="R42" s="16">
        <f>P$17+P$27+P$37+P$47</f>
        <v>2523</v>
      </c>
      <c r="S42" s="16">
        <f xml:space="preserve"> P$27+ P$37+P$47+P$57</f>
        <v>1846</v>
      </c>
      <c r="T42">
        <v>4</v>
      </c>
      <c r="U42">
        <v>6</v>
      </c>
      <c r="V42">
        <f t="shared" si="8"/>
        <v>21168</v>
      </c>
      <c r="W42" s="19">
        <f t="shared" si="9"/>
        <v>11.000306603405896</v>
      </c>
      <c r="X42" s="20">
        <f t="shared" si="10"/>
        <v>1.0003066034058961</v>
      </c>
    </row>
    <row r="43" spans="1:24" x14ac:dyDescent="0.25">
      <c r="A43" t="s">
        <v>13</v>
      </c>
      <c r="B43">
        <v>4855</v>
      </c>
      <c r="C43">
        <v>2313</v>
      </c>
      <c r="D43">
        <v>2542</v>
      </c>
      <c r="E43">
        <v>367</v>
      </c>
      <c r="F43">
        <v>236</v>
      </c>
      <c r="G43">
        <v>131</v>
      </c>
      <c r="M43">
        <v>39</v>
      </c>
      <c r="N43" s="12">
        <v>744</v>
      </c>
      <c r="O43" s="12">
        <v>340</v>
      </c>
      <c r="P43" s="12">
        <v>404</v>
      </c>
      <c r="R43" s="16">
        <f>P$18+P$28+P$38+P$48</f>
        <v>2098</v>
      </c>
      <c r="S43" s="16">
        <f xml:space="preserve"> P$28+P$38+P$48+P$58</f>
        <v>1516</v>
      </c>
      <c r="T43">
        <v>5</v>
      </c>
      <c r="U43">
        <v>5</v>
      </c>
      <c r="V43">
        <f t="shared" si="8"/>
        <v>18070</v>
      </c>
      <c r="W43" s="19">
        <f t="shared" si="9"/>
        <v>9.390378889056338</v>
      </c>
      <c r="X43" s="20">
        <f t="shared" si="10"/>
        <v>0.609621110943662</v>
      </c>
    </row>
    <row r="44" spans="1:24" x14ac:dyDescent="0.25">
      <c r="A44" t="s">
        <v>14</v>
      </c>
      <c r="B44">
        <v>3542</v>
      </c>
      <c r="C44">
        <v>1741</v>
      </c>
      <c r="D44">
        <v>1801</v>
      </c>
      <c r="E44">
        <v>205</v>
      </c>
      <c r="F44">
        <v>133</v>
      </c>
      <c r="G44">
        <v>72</v>
      </c>
      <c r="M44">
        <v>40</v>
      </c>
      <c r="N44" s="12">
        <v>768</v>
      </c>
      <c r="O44" s="12">
        <v>369</v>
      </c>
      <c r="P44" s="12">
        <v>399</v>
      </c>
      <c r="R44" s="16">
        <f>P$19+P$29+P$39+P$49</f>
        <v>2531</v>
      </c>
      <c r="S44" s="16">
        <f xml:space="preserve"> P$29+P$39+P$49+P$59</f>
        <v>2057</v>
      </c>
      <c r="T44">
        <v>6</v>
      </c>
      <c r="U44">
        <v>4</v>
      </c>
      <c r="V44">
        <f t="shared" si="8"/>
        <v>23414</v>
      </c>
      <c r="W44" s="19">
        <f t="shared" si="9"/>
        <v>12.167478212969844</v>
      </c>
      <c r="X44" s="20">
        <f t="shared" si="10"/>
        <v>2.1674782129698436</v>
      </c>
    </row>
    <row r="45" spans="1:24" x14ac:dyDescent="0.25">
      <c r="A45" t="s">
        <v>15</v>
      </c>
      <c r="B45">
        <v>2999</v>
      </c>
      <c r="C45">
        <v>1505</v>
      </c>
      <c r="D45">
        <v>1494</v>
      </c>
      <c r="E45">
        <v>154</v>
      </c>
      <c r="F45">
        <v>93</v>
      </c>
      <c r="G45">
        <v>61</v>
      </c>
      <c r="M45">
        <v>41</v>
      </c>
      <c r="N45" s="12">
        <v>846</v>
      </c>
      <c r="O45" s="12">
        <v>412</v>
      </c>
      <c r="P45" s="12">
        <v>434</v>
      </c>
      <c r="R45" s="16">
        <f>P$20+P$30+P$40+P$50</f>
        <v>2648</v>
      </c>
      <c r="S45" s="16">
        <f xml:space="preserve"> P$30+P$40+P$50+P$60</f>
        <v>1980</v>
      </c>
      <c r="T45">
        <v>7</v>
      </c>
      <c r="U45">
        <v>3</v>
      </c>
      <c r="V45">
        <f t="shared" si="8"/>
        <v>24476</v>
      </c>
      <c r="W45" s="19">
        <f t="shared" si="9"/>
        <v>12.719364343582896</v>
      </c>
      <c r="X45" s="20">
        <f t="shared" si="10"/>
        <v>2.719364343582896</v>
      </c>
    </row>
    <row r="46" spans="1:24" x14ac:dyDescent="0.25">
      <c r="A46" t="s">
        <v>16</v>
      </c>
      <c r="B46">
        <v>2344</v>
      </c>
      <c r="C46">
        <v>1117</v>
      </c>
      <c r="D46">
        <v>1227</v>
      </c>
      <c r="E46">
        <v>99</v>
      </c>
      <c r="F46">
        <v>63</v>
      </c>
      <c r="G46">
        <v>36</v>
      </c>
      <c r="M46">
        <v>42</v>
      </c>
      <c r="N46" s="12">
        <v>690</v>
      </c>
      <c r="O46" s="12">
        <v>360</v>
      </c>
      <c r="P46" s="12">
        <v>330</v>
      </c>
      <c r="R46" s="16">
        <f>P$21+P$31+P$41+P$51</f>
        <v>2241</v>
      </c>
      <c r="S46" s="16">
        <f xml:space="preserve"> P$31+P$41+P$51+P$61</f>
        <v>1704</v>
      </c>
      <c r="T46">
        <v>8</v>
      </c>
      <c r="U46">
        <v>2</v>
      </c>
      <c r="V46">
        <f t="shared" si="8"/>
        <v>21336</v>
      </c>
      <c r="W46" s="19">
        <f t="shared" si="9"/>
        <v>11.087610624067848</v>
      </c>
      <c r="X46" s="20">
        <f t="shared" si="10"/>
        <v>1.0876106240678478</v>
      </c>
    </row>
    <row r="47" spans="1:24" x14ac:dyDescent="0.25">
      <c r="A47" t="s">
        <v>17</v>
      </c>
      <c r="B47">
        <v>1880</v>
      </c>
      <c r="C47">
        <v>861</v>
      </c>
      <c r="D47">
        <v>1019</v>
      </c>
      <c r="E47">
        <v>71</v>
      </c>
      <c r="F47">
        <v>44</v>
      </c>
      <c r="G47">
        <v>27</v>
      </c>
      <c r="M47">
        <v>43</v>
      </c>
      <c r="N47" s="12">
        <v>751</v>
      </c>
      <c r="O47" s="12">
        <v>370</v>
      </c>
      <c r="P47" s="12">
        <v>381</v>
      </c>
      <c r="R47" s="16">
        <f>P$22+P$32+P$42+P$52</f>
        <v>1988</v>
      </c>
      <c r="S47" s="16">
        <f xml:space="preserve"> P$32+P$42+P$52+P$62</f>
        <v>1549</v>
      </c>
      <c r="T47">
        <v>9</v>
      </c>
      <c r="U47">
        <v>1</v>
      </c>
      <c r="V47">
        <f t="shared" si="8"/>
        <v>19441</v>
      </c>
      <c r="W47" s="19">
        <f t="shared" si="9"/>
        <v>10.102842057672619</v>
      </c>
      <c r="X47" s="20">
        <f t="shared" si="10"/>
        <v>0.10284205767261945</v>
      </c>
    </row>
    <row r="48" spans="1:24" x14ac:dyDescent="0.25">
      <c r="A48" t="s">
        <v>19</v>
      </c>
      <c r="B48">
        <v>1505</v>
      </c>
      <c r="C48">
        <v>688</v>
      </c>
      <c r="D48">
        <v>817</v>
      </c>
      <c r="E48">
        <v>58</v>
      </c>
      <c r="F48">
        <v>33</v>
      </c>
      <c r="G48">
        <v>25</v>
      </c>
      <c r="M48">
        <v>44</v>
      </c>
      <c r="N48" s="12">
        <v>487</v>
      </c>
      <c r="O48" s="12">
        <v>230</v>
      </c>
      <c r="P48" s="12">
        <v>257</v>
      </c>
      <c r="R48" s="16">
        <f>P$23+P$33+P$43+P$53</f>
        <v>1904</v>
      </c>
      <c r="S48" s="16">
        <f xml:space="preserve"> P$33+P$43+P$53+P$63</f>
        <v>1389</v>
      </c>
      <c r="T48">
        <v>10</v>
      </c>
      <c r="U48">
        <v>0</v>
      </c>
      <c r="V48">
        <f t="shared" si="8"/>
        <v>19040</v>
      </c>
      <c r="W48" s="19">
        <f t="shared" si="9"/>
        <v>9.8944556750211774</v>
      </c>
      <c r="X48" s="20">
        <f t="shared" si="10"/>
        <v>0.1055443249788226</v>
      </c>
    </row>
    <row r="49" spans="1:24" x14ac:dyDescent="0.25">
      <c r="A49" t="s">
        <v>20</v>
      </c>
      <c r="B49">
        <v>1137</v>
      </c>
      <c r="C49">
        <v>528</v>
      </c>
      <c r="D49">
        <v>609</v>
      </c>
      <c r="E49">
        <v>52</v>
      </c>
      <c r="F49">
        <v>19</v>
      </c>
      <c r="G49">
        <v>33</v>
      </c>
      <c r="M49">
        <v>45</v>
      </c>
      <c r="N49" s="12">
        <v>742</v>
      </c>
      <c r="O49" s="12">
        <v>374</v>
      </c>
      <c r="P49" s="12">
        <v>368</v>
      </c>
      <c r="R49" s="16"/>
      <c r="S49" s="16"/>
      <c r="V49">
        <f>SUM(V39:V48)</f>
        <v>192431</v>
      </c>
      <c r="W49">
        <f>SUM(W39:W48)</f>
        <v>100</v>
      </c>
      <c r="X49" s="20">
        <f>SUM(X39:X48)</f>
        <v>14.155203683398206</v>
      </c>
    </row>
    <row r="50" spans="1:24" x14ac:dyDescent="0.25">
      <c r="A50" t="s">
        <v>22</v>
      </c>
      <c r="B50">
        <v>774</v>
      </c>
      <c r="C50">
        <v>311</v>
      </c>
      <c r="D50">
        <v>463</v>
      </c>
      <c r="E50">
        <v>42</v>
      </c>
      <c r="F50">
        <v>23</v>
      </c>
      <c r="G50">
        <v>19</v>
      </c>
      <c r="M50">
        <v>46</v>
      </c>
      <c r="N50" s="12">
        <v>670</v>
      </c>
      <c r="O50" s="12">
        <v>321</v>
      </c>
      <c r="P50" s="12">
        <v>349</v>
      </c>
      <c r="R50" s="16"/>
      <c r="S50" s="16"/>
      <c r="X50" s="20">
        <f>X$49/2</f>
        <v>7.0776018416991029</v>
      </c>
    </row>
    <row r="51" spans="1:24" x14ac:dyDescent="0.25">
      <c r="A51" t="s">
        <v>73</v>
      </c>
      <c r="B51">
        <v>771</v>
      </c>
      <c r="C51">
        <v>298</v>
      </c>
      <c r="D51">
        <v>473</v>
      </c>
      <c r="E51">
        <v>44</v>
      </c>
      <c r="F51">
        <v>20</v>
      </c>
      <c r="G51">
        <v>24</v>
      </c>
      <c r="M51">
        <v>47</v>
      </c>
      <c r="N51" s="12">
        <v>545</v>
      </c>
      <c r="O51" s="12">
        <v>266</v>
      </c>
      <c r="P51" s="12">
        <v>279</v>
      </c>
      <c r="R51" s="16"/>
      <c r="S51" s="16"/>
    </row>
    <row r="52" spans="1:24" x14ac:dyDescent="0.25">
      <c r="A52" t="s">
        <v>57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M52">
        <v>48</v>
      </c>
      <c r="N52" s="12">
        <v>545</v>
      </c>
      <c r="O52" s="12">
        <v>273</v>
      </c>
      <c r="P52" s="12">
        <v>272</v>
      </c>
      <c r="R52" s="16"/>
      <c r="S52" s="16"/>
    </row>
    <row r="53" spans="1:24" x14ac:dyDescent="0.25">
      <c r="M53">
        <v>49</v>
      </c>
      <c r="N53" s="12">
        <v>497</v>
      </c>
      <c r="O53" s="12">
        <v>271</v>
      </c>
      <c r="P53" s="12">
        <v>226</v>
      </c>
      <c r="R53" s="16"/>
      <c r="S53" s="16"/>
    </row>
    <row r="54" spans="1:24" x14ac:dyDescent="0.25">
      <c r="M54">
        <v>50</v>
      </c>
      <c r="N54" s="12">
        <v>556</v>
      </c>
      <c r="O54" s="12">
        <v>258</v>
      </c>
      <c r="P54" s="12">
        <v>298</v>
      </c>
      <c r="R54" s="16"/>
      <c r="S54" s="16"/>
    </row>
    <row r="55" spans="1:24" x14ac:dyDescent="0.25">
      <c r="M55">
        <v>51</v>
      </c>
      <c r="N55" s="12">
        <v>362</v>
      </c>
      <c r="O55" s="12">
        <v>174</v>
      </c>
      <c r="P55" s="12">
        <v>188</v>
      </c>
      <c r="R55" s="16"/>
      <c r="S55" s="16"/>
    </row>
    <row r="56" spans="1:24" x14ac:dyDescent="0.25">
      <c r="M56">
        <v>52</v>
      </c>
      <c r="N56" s="12">
        <v>453</v>
      </c>
      <c r="O56" s="12">
        <v>211</v>
      </c>
      <c r="P56" s="12">
        <v>242</v>
      </c>
      <c r="R56" s="16"/>
      <c r="S56" s="16"/>
    </row>
    <row r="57" spans="1:24" x14ac:dyDescent="0.25">
      <c r="M57">
        <v>53</v>
      </c>
      <c r="N57" s="12">
        <v>548</v>
      </c>
      <c r="O57" s="12">
        <v>273</v>
      </c>
      <c r="P57" s="12">
        <v>275</v>
      </c>
      <c r="R57" s="16"/>
      <c r="S57" s="16"/>
    </row>
    <row r="58" spans="1:24" x14ac:dyDescent="0.25">
      <c r="M58">
        <v>54</v>
      </c>
      <c r="N58" s="12">
        <v>428</v>
      </c>
      <c r="O58" s="12">
        <v>203</v>
      </c>
      <c r="P58" s="12">
        <v>225</v>
      </c>
      <c r="R58" s="16"/>
      <c r="S58" s="16"/>
    </row>
    <row r="59" spans="1:24" x14ac:dyDescent="0.25">
      <c r="M59">
        <v>55</v>
      </c>
      <c r="N59" s="12">
        <v>520</v>
      </c>
      <c r="O59" s="12">
        <v>234</v>
      </c>
      <c r="P59" s="12">
        <v>286</v>
      </c>
      <c r="R59" s="16"/>
      <c r="S59" s="16"/>
    </row>
    <row r="60" spans="1:24" x14ac:dyDescent="0.25">
      <c r="M60">
        <v>56</v>
      </c>
      <c r="N60" s="12">
        <v>362</v>
      </c>
      <c r="O60" s="12">
        <v>163</v>
      </c>
      <c r="P60" s="12">
        <v>199</v>
      </c>
      <c r="R60" s="16"/>
      <c r="S60" s="16"/>
    </row>
    <row r="61" spans="1:24" x14ac:dyDescent="0.25">
      <c r="M61">
        <v>57</v>
      </c>
      <c r="N61" s="12">
        <v>323</v>
      </c>
      <c r="O61" s="12">
        <v>147</v>
      </c>
      <c r="P61" s="12">
        <v>176</v>
      </c>
      <c r="R61" s="16"/>
      <c r="S61" s="16"/>
    </row>
    <row r="62" spans="1:24" x14ac:dyDescent="0.25">
      <c r="M62">
        <v>58</v>
      </c>
      <c r="N62" s="12">
        <v>352</v>
      </c>
      <c r="O62" s="12">
        <v>163</v>
      </c>
      <c r="P62" s="12">
        <v>189</v>
      </c>
      <c r="R62" s="16"/>
      <c r="S62" s="16"/>
    </row>
    <row r="63" spans="1:24" x14ac:dyDescent="0.25">
      <c r="M63">
        <v>59</v>
      </c>
      <c r="N63" s="12">
        <v>323</v>
      </c>
      <c r="O63" s="12">
        <v>154</v>
      </c>
      <c r="P63" s="12">
        <v>169</v>
      </c>
      <c r="R63" s="16"/>
      <c r="S63" s="16"/>
    </row>
    <row r="64" spans="1:24" x14ac:dyDescent="0.25">
      <c r="M64">
        <v>60</v>
      </c>
      <c r="N64" s="12">
        <v>301</v>
      </c>
      <c r="O64" s="12">
        <v>126</v>
      </c>
      <c r="P64" s="12">
        <v>175</v>
      </c>
      <c r="R64" s="16"/>
      <c r="S64" s="16"/>
    </row>
    <row r="65" spans="13:19" x14ac:dyDescent="0.25">
      <c r="M65">
        <v>61</v>
      </c>
      <c r="N65" s="12">
        <v>261</v>
      </c>
      <c r="O65" s="12">
        <v>118</v>
      </c>
      <c r="P65" s="12">
        <v>143</v>
      </c>
      <c r="R65" s="16"/>
      <c r="S65" s="16"/>
    </row>
    <row r="66" spans="13:19" x14ac:dyDescent="0.25">
      <c r="M66">
        <v>62</v>
      </c>
      <c r="N66" s="12">
        <v>284</v>
      </c>
      <c r="O66" s="12">
        <v>138</v>
      </c>
      <c r="P66" s="12">
        <v>146</v>
      </c>
      <c r="R66" s="16"/>
      <c r="S66" s="16"/>
    </row>
    <row r="67" spans="13:19" x14ac:dyDescent="0.25">
      <c r="M67">
        <v>63</v>
      </c>
      <c r="N67" s="12">
        <v>399</v>
      </c>
      <c r="O67" s="12">
        <v>188</v>
      </c>
      <c r="P67" s="12">
        <v>211</v>
      </c>
      <c r="R67" s="16"/>
      <c r="S67" s="16"/>
    </row>
    <row r="68" spans="13:19" x14ac:dyDescent="0.25">
      <c r="M68">
        <v>64</v>
      </c>
      <c r="N68" s="12">
        <v>260</v>
      </c>
      <c r="O68" s="12">
        <v>118</v>
      </c>
      <c r="P68" s="12">
        <v>142</v>
      </c>
      <c r="R68" s="16"/>
      <c r="S68" s="16"/>
    </row>
    <row r="69" spans="13:19" x14ac:dyDescent="0.25">
      <c r="M69">
        <v>65</v>
      </c>
      <c r="N69" s="12">
        <v>359</v>
      </c>
      <c r="O69" s="12">
        <v>163</v>
      </c>
      <c r="P69" s="12">
        <v>196</v>
      </c>
      <c r="R69" s="16"/>
      <c r="S69" s="16"/>
    </row>
    <row r="70" spans="13:19" x14ac:dyDescent="0.25">
      <c r="M70">
        <v>66</v>
      </c>
      <c r="N70" s="12">
        <v>210</v>
      </c>
      <c r="O70" s="12">
        <v>105</v>
      </c>
      <c r="P70" s="12">
        <v>105</v>
      </c>
      <c r="R70" s="16"/>
      <c r="S70" s="16"/>
    </row>
    <row r="71" spans="13:19" x14ac:dyDescent="0.25">
      <c r="M71">
        <v>67</v>
      </c>
      <c r="N71" s="12">
        <v>224</v>
      </c>
      <c r="O71" s="12">
        <v>100</v>
      </c>
      <c r="P71" s="12">
        <v>124</v>
      </c>
      <c r="R71" s="16"/>
      <c r="S71" s="16"/>
    </row>
    <row r="72" spans="13:19" x14ac:dyDescent="0.25">
      <c r="M72">
        <v>68</v>
      </c>
      <c r="N72" s="12">
        <v>195</v>
      </c>
      <c r="O72" s="12">
        <v>91</v>
      </c>
      <c r="P72" s="12">
        <v>104</v>
      </c>
      <c r="R72" s="16"/>
      <c r="S72" s="16"/>
    </row>
    <row r="73" spans="13:19" x14ac:dyDescent="0.25">
      <c r="M73">
        <v>69</v>
      </c>
      <c r="N73" s="12">
        <v>149</v>
      </c>
      <c r="O73" s="12">
        <v>69</v>
      </c>
      <c r="P73" s="12">
        <v>80</v>
      </c>
      <c r="R73" s="16"/>
      <c r="S73" s="16"/>
    </row>
    <row r="74" spans="13:19" x14ac:dyDescent="0.25">
      <c r="M74" s="18">
        <v>70</v>
      </c>
      <c r="N74" s="12">
        <v>235</v>
      </c>
      <c r="O74" s="12">
        <v>93</v>
      </c>
      <c r="P74" s="12">
        <v>142</v>
      </c>
      <c r="R74" s="16"/>
      <c r="S74" s="16"/>
    </row>
    <row r="75" spans="13:19" x14ac:dyDescent="0.25">
      <c r="M75">
        <v>71</v>
      </c>
      <c r="N75" s="12">
        <v>156</v>
      </c>
      <c r="O75" s="12">
        <v>58</v>
      </c>
      <c r="P75" s="12">
        <v>98</v>
      </c>
      <c r="R75" s="16"/>
      <c r="S75" s="16"/>
    </row>
    <row r="76" spans="13:19" x14ac:dyDescent="0.25">
      <c r="M76">
        <v>72</v>
      </c>
      <c r="N76" s="12">
        <v>161</v>
      </c>
      <c r="O76" s="12">
        <v>67</v>
      </c>
      <c r="P76" s="12">
        <v>94</v>
      </c>
      <c r="R76" s="16"/>
      <c r="S76" s="16"/>
    </row>
    <row r="77" spans="13:19" x14ac:dyDescent="0.25">
      <c r="M77">
        <v>73</v>
      </c>
      <c r="N77" s="12">
        <v>120</v>
      </c>
      <c r="O77" s="12">
        <v>51</v>
      </c>
      <c r="P77" s="12">
        <v>69</v>
      </c>
      <c r="R77" s="16"/>
      <c r="S77" s="16"/>
    </row>
    <row r="78" spans="13:19" x14ac:dyDescent="0.25">
      <c r="M78">
        <v>74</v>
      </c>
      <c r="N78" s="12">
        <v>102</v>
      </c>
      <c r="O78" s="12">
        <v>42</v>
      </c>
      <c r="P78" s="12">
        <v>60</v>
      </c>
      <c r="R78" s="16"/>
      <c r="S78" s="16"/>
    </row>
    <row r="79" spans="13:19" x14ac:dyDescent="0.25">
      <c r="M79">
        <v>75</v>
      </c>
      <c r="N79" s="12">
        <v>155</v>
      </c>
      <c r="O79" s="12">
        <v>63</v>
      </c>
      <c r="P79" s="12">
        <v>92</v>
      </c>
      <c r="R79" s="16"/>
      <c r="S79" s="16"/>
    </row>
    <row r="80" spans="13:19" x14ac:dyDescent="0.25">
      <c r="M80">
        <v>76</v>
      </c>
      <c r="N80" s="12">
        <v>109</v>
      </c>
      <c r="O80" s="12">
        <v>56</v>
      </c>
      <c r="P80" s="12">
        <v>53</v>
      </c>
      <c r="R80" s="16"/>
      <c r="S80" s="16"/>
    </row>
    <row r="81" spans="13:19" x14ac:dyDescent="0.25">
      <c r="M81">
        <v>77</v>
      </c>
      <c r="N81" s="12">
        <v>68</v>
      </c>
      <c r="O81" s="12">
        <v>19</v>
      </c>
      <c r="P81" s="12">
        <v>49</v>
      </c>
      <c r="R81" s="16"/>
      <c r="S81" s="16"/>
    </row>
    <row r="82" spans="13:19" x14ac:dyDescent="0.25">
      <c r="M82">
        <v>78</v>
      </c>
      <c r="N82" s="12">
        <v>60</v>
      </c>
      <c r="O82" s="12">
        <v>29</v>
      </c>
      <c r="P82" s="12">
        <v>31</v>
      </c>
      <c r="R82" s="16"/>
      <c r="S82" s="16"/>
    </row>
    <row r="83" spans="13:19" x14ac:dyDescent="0.25">
      <c r="M83">
        <v>79</v>
      </c>
      <c r="N83" s="12">
        <v>67</v>
      </c>
      <c r="O83" s="12">
        <v>19</v>
      </c>
      <c r="P83" s="12">
        <v>48</v>
      </c>
      <c r="R83" s="16"/>
      <c r="S83" s="16"/>
    </row>
    <row r="84" spans="13:19" x14ac:dyDescent="0.25">
      <c r="M84">
        <v>80</v>
      </c>
      <c r="N84" s="12">
        <v>68</v>
      </c>
      <c r="O84" s="12">
        <v>20</v>
      </c>
      <c r="P84" s="12">
        <v>48</v>
      </c>
      <c r="R84" s="16"/>
      <c r="S84" s="16"/>
    </row>
    <row r="85" spans="13:19" x14ac:dyDescent="0.25">
      <c r="M85">
        <v>81</v>
      </c>
      <c r="N85" s="12">
        <v>61</v>
      </c>
      <c r="O85" s="12">
        <v>17</v>
      </c>
      <c r="P85" s="12">
        <v>44</v>
      </c>
      <c r="R85" s="16"/>
      <c r="S85" s="16"/>
    </row>
    <row r="86" spans="13:19" x14ac:dyDescent="0.25">
      <c r="M86">
        <v>82</v>
      </c>
      <c r="N86" s="12">
        <v>27</v>
      </c>
      <c r="O86" s="12">
        <v>13</v>
      </c>
      <c r="P86" s="12">
        <v>14</v>
      </c>
      <c r="R86" s="16"/>
      <c r="S86" s="16"/>
    </row>
    <row r="87" spans="13:19" x14ac:dyDescent="0.25">
      <c r="M87">
        <v>83</v>
      </c>
      <c r="N87" s="12">
        <v>52</v>
      </c>
      <c r="O87" s="12">
        <v>25</v>
      </c>
      <c r="P87" s="12">
        <v>27</v>
      </c>
      <c r="R87" s="16"/>
      <c r="S87" s="16"/>
    </row>
    <row r="88" spans="13:19" x14ac:dyDescent="0.25">
      <c r="M88">
        <v>84</v>
      </c>
      <c r="N88" s="12">
        <v>22</v>
      </c>
      <c r="O88" s="12">
        <v>7</v>
      </c>
      <c r="P88" s="12">
        <v>15</v>
      </c>
      <c r="R88" s="16"/>
      <c r="S88" s="16"/>
    </row>
    <row r="89" spans="13:19" x14ac:dyDescent="0.25">
      <c r="M89">
        <v>85</v>
      </c>
      <c r="N89" s="12">
        <v>24</v>
      </c>
      <c r="O89" s="12">
        <v>9</v>
      </c>
      <c r="P89" s="12">
        <v>15</v>
      </c>
      <c r="R89" s="16"/>
      <c r="S89" s="16"/>
    </row>
    <row r="90" spans="13:19" x14ac:dyDescent="0.25">
      <c r="M90">
        <v>86</v>
      </c>
      <c r="N90" s="12">
        <v>17</v>
      </c>
      <c r="O90" s="12">
        <v>6</v>
      </c>
      <c r="P90" s="12">
        <v>11</v>
      </c>
      <c r="R90" s="16"/>
      <c r="S90" s="16"/>
    </row>
    <row r="91" spans="13:19" x14ac:dyDescent="0.25">
      <c r="M91">
        <v>87</v>
      </c>
      <c r="N91" s="12">
        <v>9</v>
      </c>
      <c r="O91" s="12">
        <v>4</v>
      </c>
      <c r="P91" s="12">
        <v>5</v>
      </c>
      <c r="R91" s="16"/>
      <c r="S91" s="16"/>
    </row>
    <row r="92" spans="13:19" x14ac:dyDescent="0.25">
      <c r="M92">
        <v>88</v>
      </c>
      <c r="N92" s="12">
        <v>7</v>
      </c>
      <c r="O92" s="12">
        <v>2</v>
      </c>
      <c r="P92" s="12">
        <v>5</v>
      </c>
      <c r="R92" s="16"/>
      <c r="S92" s="16"/>
    </row>
    <row r="93" spans="13:19" x14ac:dyDescent="0.25">
      <c r="M93">
        <v>89</v>
      </c>
      <c r="N93" s="12">
        <v>9</v>
      </c>
      <c r="O93" s="12">
        <v>4</v>
      </c>
      <c r="P93" s="12">
        <v>5</v>
      </c>
      <c r="R93" s="16"/>
      <c r="S93" s="16"/>
    </row>
    <row r="94" spans="13:19" x14ac:dyDescent="0.25">
      <c r="M94">
        <v>90</v>
      </c>
      <c r="N94" s="12">
        <v>5</v>
      </c>
      <c r="O94" s="12">
        <v>1</v>
      </c>
      <c r="P94" s="12">
        <v>4</v>
      </c>
      <c r="R94" s="16"/>
      <c r="S94" s="16"/>
    </row>
    <row r="95" spans="13:19" x14ac:dyDescent="0.25">
      <c r="M95">
        <v>91</v>
      </c>
      <c r="N95" s="12">
        <v>2</v>
      </c>
      <c r="O95" s="12">
        <v>1</v>
      </c>
      <c r="P95" s="12">
        <v>1</v>
      </c>
      <c r="R95" s="16"/>
      <c r="S95" s="16"/>
    </row>
    <row r="96" spans="13:19" x14ac:dyDescent="0.25">
      <c r="M96">
        <v>92</v>
      </c>
      <c r="N96" s="12">
        <v>2</v>
      </c>
      <c r="O96" s="12">
        <v>0</v>
      </c>
      <c r="P96" s="12">
        <v>2</v>
      </c>
      <c r="R96" s="16"/>
      <c r="S96" s="16"/>
    </row>
    <row r="97" spans="13:19" x14ac:dyDescent="0.25">
      <c r="M97">
        <v>93</v>
      </c>
      <c r="N97" s="12">
        <v>1</v>
      </c>
      <c r="O97" s="12">
        <v>1</v>
      </c>
      <c r="P97" s="12">
        <v>0</v>
      </c>
      <c r="R97" s="16"/>
      <c r="S97" s="16"/>
    </row>
    <row r="98" spans="13:19" x14ac:dyDescent="0.25">
      <c r="M98">
        <v>94</v>
      </c>
      <c r="N98" s="12">
        <v>4</v>
      </c>
      <c r="O98" s="12">
        <v>1</v>
      </c>
      <c r="P98" s="12">
        <v>3</v>
      </c>
      <c r="R98" s="16"/>
      <c r="S98" s="16"/>
    </row>
    <row r="99" spans="13:19" x14ac:dyDescent="0.25">
      <c r="M99">
        <v>95</v>
      </c>
      <c r="N99" s="12">
        <v>2</v>
      </c>
      <c r="O99" s="12">
        <v>1</v>
      </c>
      <c r="P99" s="12">
        <v>1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57</v>
      </c>
      <c r="N103">
        <v>0</v>
      </c>
      <c r="O103">
        <v>0</v>
      </c>
      <c r="P103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D1" workbookViewId="0">
      <selection activeCell="S5" sqref="S5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B8" sqref="B8:G15"/>
    </sheetView>
  </sheetViews>
  <sheetFormatPr defaultRowHeight="13.2" x14ac:dyDescent="0.25"/>
  <sheetData>
    <row r="1" spans="1:11" x14ac:dyDescent="0.25">
      <c r="I1" s="1"/>
      <c r="J1" s="1"/>
      <c r="K1" s="1"/>
    </row>
    <row r="2" spans="1:11" x14ac:dyDescent="0.25">
      <c r="A2" t="s">
        <v>0</v>
      </c>
      <c r="B2" t="s">
        <v>1</v>
      </c>
      <c r="E2" t="s">
        <v>2</v>
      </c>
      <c r="I2" s="1"/>
      <c r="J2" s="1"/>
      <c r="K2" s="1"/>
    </row>
    <row r="3" spans="1:11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</row>
    <row r="4" spans="1:11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</row>
    <row r="5" spans="1:11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</row>
    <row r="6" spans="1:11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</row>
    <row r="7" spans="1:11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</row>
    <row r="8" spans="1:11" x14ac:dyDescent="0.25">
      <c r="A8" s="3" t="s">
        <v>8</v>
      </c>
      <c r="B8" s="3">
        <v>10786</v>
      </c>
      <c r="C8" s="3">
        <v>5507</v>
      </c>
      <c r="D8" s="3">
        <v>5279</v>
      </c>
      <c r="E8" s="4">
        <v>9674</v>
      </c>
      <c r="F8" s="4">
        <v>5170</v>
      </c>
      <c r="G8" s="4">
        <v>4504</v>
      </c>
      <c r="H8" s="5" t="s">
        <v>9</v>
      </c>
      <c r="I8" s="6">
        <f t="shared" ref="I8:K15" si="0">E8/B8*100</f>
        <v>89.690339328759507</v>
      </c>
      <c r="J8" s="6">
        <f t="shared" si="0"/>
        <v>93.880515707281646</v>
      </c>
      <c r="K8" s="6">
        <f t="shared" si="0"/>
        <v>85.319189240386436</v>
      </c>
    </row>
    <row r="9" spans="1:11" x14ac:dyDescent="0.25">
      <c r="A9" s="3" t="s">
        <v>10</v>
      </c>
      <c r="B9" s="3">
        <v>8568</v>
      </c>
      <c r="C9" s="3">
        <v>4242</v>
      </c>
      <c r="D9" s="3">
        <v>4326</v>
      </c>
      <c r="E9" s="4">
        <v>4344</v>
      </c>
      <c r="F9" s="4">
        <v>2569</v>
      </c>
      <c r="G9" s="4">
        <v>1775</v>
      </c>
      <c r="H9" s="5"/>
      <c r="I9" s="6">
        <f t="shared" si="0"/>
        <v>50.700280112044815</v>
      </c>
      <c r="J9" s="6">
        <f t="shared" si="0"/>
        <v>60.561056105610554</v>
      </c>
      <c r="K9" s="6">
        <f t="shared" si="0"/>
        <v>41.030975496994913</v>
      </c>
    </row>
    <row r="10" spans="1:11" x14ac:dyDescent="0.25">
      <c r="A10" s="3" t="s">
        <v>11</v>
      </c>
      <c r="B10" s="3">
        <v>6782</v>
      </c>
      <c r="C10" s="3">
        <v>3274</v>
      </c>
      <c r="D10" s="3">
        <v>3508</v>
      </c>
      <c r="E10" s="4">
        <v>1524</v>
      </c>
      <c r="F10" s="4">
        <v>962</v>
      </c>
      <c r="G10" s="4">
        <v>562</v>
      </c>
      <c r="H10" s="5"/>
      <c r="I10" s="6">
        <f t="shared" si="0"/>
        <v>22.471247419640225</v>
      </c>
      <c r="J10" s="6">
        <f t="shared" si="0"/>
        <v>29.383017715332926</v>
      </c>
      <c r="K10" s="6">
        <f t="shared" si="0"/>
        <v>16.020524515393387</v>
      </c>
    </row>
    <row r="11" spans="1:11" x14ac:dyDescent="0.25">
      <c r="A11" s="3" t="s">
        <v>12</v>
      </c>
      <c r="B11" s="3">
        <v>5559</v>
      </c>
      <c r="C11" s="3">
        <v>2629</v>
      </c>
      <c r="D11" s="3">
        <v>2930</v>
      </c>
      <c r="E11" s="4">
        <v>636</v>
      </c>
      <c r="F11" s="4">
        <v>392</v>
      </c>
      <c r="G11" s="4">
        <v>244</v>
      </c>
      <c r="H11" s="5"/>
      <c r="I11" s="6">
        <f t="shared" si="0"/>
        <v>11.440906637884511</v>
      </c>
      <c r="J11" s="6">
        <f t="shared" si="0"/>
        <v>14.910612400152148</v>
      </c>
      <c r="K11" s="6">
        <f t="shared" si="0"/>
        <v>8.3276450511945388</v>
      </c>
    </row>
    <row r="12" spans="1:11" x14ac:dyDescent="0.25">
      <c r="A12" s="3" t="s">
        <v>13</v>
      </c>
      <c r="B12" s="3">
        <v>6455</v>
      </c>
      <c r="C12" s="3">
        <v>3092</v>
      </c>
      <c r="D12" s="3">
        <v>3363</v>
      </c>
      <c r="E12" s="4">
        <v>578</v>
      </c>
      <c r="F12" s="4">
        <v>369</v>
      </c>
      <c r="G12" s="4">
        <v>209</v>
      </c>
      <c r="H12" s="5"/>
      <c r="I12" s="6">
        <f t="shared" si="0"/>
        <v>8.9542989930286598</v>
      </c>
      <c r="J12" s="6">
        <f t="shared" si="0"/>
        <v>11.934023285899094</v>
      </c>
      <c r="K12" s="6">
        <f t="shared" si="0"/>
        <v>6.2146892655367232</v>
      </c>
    </row>
    <row r="13" spans="1:11" x14ac:dyDescent="0.25">
      <c r="A13" s="3" t="s">
        <v>14</v>
      </c>
      <c r="B13" s="3">
        <v>5248</v>
      </c>
      <c r="C13" s="3">
        <v>2573</v>
      </c>
      <c r="D13" s="3">
        <v>2675</v>
      </c>
      <c r="E13" s="4">
        <v>338</v>
      </c>
      <c r="F13" s="4">
        <v>194</v>
      </c>
      <c r="G13" s="4">
        <v>144</v>
      </c>
      <c r="H13" s="5"/>
      <c r="I13" s="6">
        <f t="shared" si="0"/>
        <v>6.4405487804878048</v>
      </c>
      <c r="J13" s="6">
        <f t="shared" si="0"/>
        <v>7.539836766420521</v>
      </c>
      <c r="K13" s="6">
        <f t="shared" si="0"/>
        <v>5.3831775700934577</v>
      </c>
    </row>
    <row r="14" spans="1:11" x14ac:dyDescent="0.25">
      <c r="A14" s="3" t="s">
        <v>15</v>
      </c>
      <c r="B14" s="3">
        <v>4296</v>
      </c>
      <c r="C14" s="3">
        <v>2045</v>
      </c>
      <c r="D14" s="3">
        <v>2251</v>
      </c>
      <c r="E14" s="4">
        <v>216</v>
      </c>
      <c r="F14" s="4">
        <v>122</v>
      </c>
      <c r="G14" s="4">
        <v>94</v>
      </c>
      <c r="H14" s="5"/>
      <c r="I14" s="6">
        <f t="shared" si="0"/>
        <v>5.027932960893855</v>
      </c>
      <c r="J14" s="6">
        <f t="shared" si="0"/>
        <v>5.9657701711491447</v>
      </c>
      <c r="K14" s="6">
        <f t="shared" si="0"/>
        <v>4.1759218125277657</v>
      </c>
    </row>
    <row r="15" spans="1:11" x14ac:dyDescent="0.25">
      <c r="A15" s="3" t="s">
        <v>16</v>
      </c>
      <c r="B15" s="3">
        <v>3149</v>
      </c>
      <c r="C15" s="3">
        <v>1479</v>
      </c>
      <c r="D15" s="3">
        <v>1670</v>
      </c>
      <c r="E15" s="4">
        <v>156</v>
      </c>
      <c r="F15" s="4">
        <v>93</v>
      </c>
      <c r="G15" s="4">
        <v>63</v>
      </c>
      <c r="H15" s="5"/>
      <c r="I15" s="6">
        <f t="shared" si="0"/>
        <v>4.953953636074945</v>
      </c>
      <c r="J15" s="6">
        <f t="shared" si="0"/>
        <v>6.2880324543610548</v>
      </c>
      <c r="K15" s="6">
        <f t="shared" si="0"/>
        <v>3.772455089820359</v>
      </c>
    </row>
    <row r="16" spans="1:11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973.62777116369693</v>
      </c>
      <c r="J16" s="6">
        <f>SUM(J8:J14)*5</f>
        <v>1120.8741607592301</v>
      </c>
      <c r="K16" s="6">
        <f>SUM(K8:K14)*5</f>
        <v>832.36061476063605</v>
      </c>
    </row>
    <row r="17" spans="1:11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</row>
    <row r="18" spans="1:11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2473.6277711636967</v>
      </c>
      <c r="J18" s="6">
        <f>J16+1500</f>
        <v>2620.8741607592301</v>
      </c>
      <c r="K18" s="6">
        <f>K16+1500</f>
        <v>2332.3606147606361</v>
      </c>
    </row>
    <row r="19" spans="1:11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</row>
    <row r="20" spans="1:11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1">I14</f>
        <v>5.027932960893855</v>
      </c>
      <c r="J20" s="6">
        <f t="shared" si="1"/>
        <v>5.9657701711491447</v>
      </c>
      <c r="K20" s="6">
        <f t="shared" si="1"/>
        <v>4.1759218125277657</v>
      </c>
    </row>
    <row r="21" spans="1:11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1"/>
        <v>4.953953636074945</v>
      </c>
      <c r="J21" s="6">
        <f t="shared" si="1"/>
        <v>6.2880324543610548</v>
      </c>
      <c r="K21" s="6">
        <f t="shared" si="1"/>
        <v>3.772455089820359</v>
      </c>
    </row>
    <row r="22" spans="1:11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4.9909432984843995</v>
      </c>
      <c r="J22" s="8">
        <f>(J20+J21)/2</f>
        <v>6.1269013127551002</v>
      </c>
      <c r="K22" s="8">
        <f>(K20+K21)/2</f>
        <v>3.9741884511740624</v>
      </c>
    </row>
    <row r="23" spans="1:11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</row>
    <row r="24" spans="1:11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249.54716492421997</v>
      </c>
      <c r="J24" s="8">
        <f>J22*50</f>
        <v>306.345065637755</v>
      </c>
      <c r="K24" s="8">
        <f>K22*50</f>
        <v>198.70942255870312</v>
      </c>
    </row>
    <row r="25" spans="1:11" x14ac:dyDescent="0.25">
      <c r="I25" s="1"/>
      <c r="J25" s="1"/>
      <c r="K25" s="1"/>
    </row>
    <row r="26" spans="1:11" x14ac:dyDescent="0.25">
      <c r="H26" s="7" t="s">
        <v>30</v>
      </c>
      <c r="I26" s="1">
        <f>I18-I24</f>
        <v>2224.0806062394768</v>
      </c>
      <c r="J26" s="1">
        <f>J18-J24</f>
        <v>2314.5290951214752</v>
      </c>
      <c r="K26" s="1">
        <f>K18-K24</f>
        <v>2133.6511922019331</v>
      </c>
    </row>
    <row r="27" spans="1:11" x14ac:dyDescent="0.25">
      <c r="I27" s="1"/>
      <c r="J27" s="1"/>
      <c r="K27" s="1"/>
    </row>
    <row r="28" spans="1:11" x14ac:dyDescent="0.25">
      <c r="H28" s="7" t="s">
        <v>31</v>
      </c>
      <c r="I28" s="1">
        <f>100-I22</f>
        <v>95.009056701515604</v>
      </c>
      <c r="J28" s="1">
        <f>100-J22</f>
        <v>93.873098687244905</v>
      </c>
      <c r="K28" s="1">
        <f>100-K22</f>
        <v>96.025811548825942</v>
      </c>
    </row>
    <row r="29" spans="1:11" x14ac:dyDescent="0.25">
      <c r="I29" s="1"/>
      <c r="J29" s="1"/>
      <c r="K29" s="1"/>
    </row>
    <row r="30" spans="1:11" x14ac:dyDescent="0.25">
      <c r="C30" t="s">
        <v>32</v>
      </c>
      <c r="H30" s="9" t="s">
        <v>33</v>
      </c>
      <c r="I30" s="10">
        <f>I26/I28</f>
        <v>23.409143122289287</v>
      </c>
      <c r="J30" s="10">
        <f>J26/J28</f>
        <v>24.655935805770561</v>
      </c>
      <c r="K30" s="10">
        <f>K26/K28</f>
        <v>22.219559072583753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sqref="A1:K30"/>
    </sheetView>
  </sheetViews>
  <sheetFormatPr defaultRowHeight="13.2" x14ac:dyDescent="0.25"/>
  <sheetData>
    <row r="1" spans="1:11" x14ac:dyDescent="0.25">
      <c r="I1" s="1"/>
      <c r="J1" s="1"/>
      <c r="K1" s="1"/>
    </row>
    <row r="2" spans="1:11" x14ac:dyDescent="0.25">
      <c r="A2" t="s">
        <v>0</v>
      </c>
      <c r="B2" t="s">
        <v>1</v>
      </c>
      <c r="E2" t="s">
        <v>2</v>
      </c>
      <c r="I2" s="1"/>
      <c r="J2" s="1"/>
      <c r="K2" s="1"/>
    </row>
    <row r="3" spans="1:11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</row>
    <row r="4" spans="1:11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</row>
    <row r="5" spans="1:11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</row>
    <row r="6" spans="1:11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</row>
    <row r="7" spans="1:11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</row>
    <row r="8" spans="1:11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0">E8/B8*100</f>
        <v>95.851851851851848</v>
      </c>
      <c r="J8" s="6">
        <f t="shared" si="0"/>
        <v>98.507462686567166</v>
      </c>
      <c r="K8" s="6">
        <f t="shared" si="0"/>
        <v>93.235294117647058</v>
      </c>
    </row>
    <row r="9" spans="1:11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0"/>
        <v>69.322709163346616</v>
      </c>
      <c r="J9" s="6">
        <f t="shared" si="0"/>
        <v>76.940133037694011</v>
      </c>
      <c r="K9" s="6">
        <f t="shared" si="0"/>
        <v>63.110307414104881</v>
      </c>
    </row>
    <row r="10" spans="1:11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0"/>
        <v>38.801711840228251</v>
      </c>
      <c r="J10" s="6">
        <f t="shared" si="0"/>
        <v>45.033112582781456</v>
      </c>
      <c r="K10" s="6">
        <f t="shared" si="0"/>
        <v>34.08521303258145</v>
      </c>
    </row>
    <row r="11" spans="1:11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0"/>
        <v>22.824536376604851</v>
      </c>
      <c r="J11" s="6">
        <f t="shared" si="0"/>
        <v>21.548821548821547</v>
      </c>
      <c r="K11" s="6">
        <f t="shared" si="0"/>
        <v>23.762376237623762</v>
      </c>
    </row>
    <row r="12" spans="1:11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0"/>
        <v>16.736401673640167</v>
      </c>
      <c r="J12" s="6">
        <f t="shared" si="0"/>
        <v>17.663817663817664</v>
      </c>
      <c r="K12" s="6">
        <f t="shared" si="0"/>
        <v>15.846994535519126</v>
      </c>
    </row>
    <row r="13" spans="1:11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0"/>
        <v>9.94475138121547</v>
      </c>
      <c r="J13" s="6">
        <f t="shared" si="0"/>
        <v>9.6866096866096854</v>
      </c>
      <c r="K13" s="6">
        <f t="shared" si="0"/>
        <v>10.187667560321715</v>
      </c>
    </row>
    <row r="14" spans="1:11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0"/>
        <v>9.4915254237288131</v>
      </c>
      <c r="J14" s="6">
        <f t="shared" si="0"/>
        <v>8.8888888888888893</v>
      </c>
      <c r="K14" s="6">
        <f t="shared" si="0"/>
        <v>10.181818181818182</v>
      </c>
    </row>
    <row r="15" spans="1:11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0"/>
        <v>5.5</v>
      </c>
      <c r="J15" s="6">
        <f t="shared" si="0"/>
        <v>5.3811659192825116</v>
      </c>
      <c r="K15" s="6">
        <f t="shared" si="0"/>
        <v>5.6497175141242941</v>
      </c>
    </row>
    <row r="16" spans="1:11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</row>
    <row r="17" spans="1:11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</row>
    <row r="18" spans="1:11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</row>
    <row r="19" spans="1:11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</row>
    <row r="20" spans="1:11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1">I14</f>
        <v>9.4915254237288131</v>
      </c>
      <c r="J20" s="6">
        <f t="shared" si="1"/>
        <v>8.8888888888888893</v>
      </c>
      <c r="K20" s="6">
        <f t="shared" si="1"/>
        <v>10.181818181818182</v>
      </c>
    </row>
    <row r="21" spans="1:11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1"/>
        <v>5.5</v>
      </c>
      <c r="J21" s="6">
        <f t="shared" si="1"/>
        <v>5.3811659192825116</v>
      </c>
      <c r="K21" s="6">
        <f t="shared" si="1"/>
        <v>5.6497175141242941</v>
      </c>
    </row>
    <row r="22" spans="1:11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</row>
    <row r="23" spans="1:11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</row>
    <row r="24" spans="1:11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</row>
    <row r="25" spans="1:11" x14ac:dyDescent="0.25">
      <c r="I25" s="1"/>
      <c r="J25" s="1"/>
      <c r="K25" s="1"/>
    </row>
    <row r="26" spans="1:11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</row>
    <row r="27" spans="1:11" x14ac:dyDescent="0.25">
      <c r="I27" s="1"/>
      <c r="J27" s="1"/>
      <c r="K27" s="1"/>
    </row>
    <row r="28" spans="1:11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</row>
    <row r="29" spans="1:11" x14ac:dyDescent="0.25">
      <c r="I29" s="1"/>
      <c r="J29" s="1"/>
      <c r="K29" s="1"/>
    </row>
    <row r="30" spans="1:11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G1" workbookViewId="0">
      <selection activeCell="M1" sqref="M1:X107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workbookViewId="0"/>
  </sheetViews>
  <sheetFormatPr defaultRowHeight="13.2" x14ac:dyDescent="0.25"/>
  <sheetData>
    <row r="1" spans="1:24" x14ac:dyDescent="0.25">
      <c r="A1" t="s">
        <v>53</v>
      </c>
      <c r="I1" s="1"/>
      <c r="J1" s="1"/>
      <c r="K1" s="1"/>
      <c r="M1" t="s">
        <v>282</v>
      </c>
      <c r="N1" s="12"/>
      <c r="O1" s="12"/>
      <c r="P1" s="12"/>
      <c r="Q1" s="14" t="s">
        <v>1</v>
      </c>
      <c r="R1" s="15">
        <f>X16</f>
        <v>8.378352798652255</v>
      </c>
      <c r="S1" s="21" t="s">
        <v>125</v>
      </c>
      <c r="T1" s="22"/>
      <c r="U1" s="22"/>
    </row>
    <row r="2" spans="1:24" x14ac:dyDescent="0.25">
      <c r="A2" t="s">
        <v>54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59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59</v>
      </c>
      <c r="I4" s="1"/>
      <c r="J4" s="1"/>
      <c r="K4" s="1"/>
      <c r="M4" s="18" t="s">
        <v>36</v>
      </c>
      <c r="N4" s="12">
        <v>25188</v>
      </c>
      <c r="O4" s="12">
        <v>13059</v>
      </c>
      <c r="P4" s="12">
        <v>12129</v>
      </c>
      <c r="R4" s="16"/>
      <c r="S4" s="16"/>
    </row>
    <row r="5" spans="1:24" x14ac:dyDescent="0.25">
      <c r="A5" t="s">
        <v>36</v>
      </c>
      <c r="B5">
        <v>25188</v>
      </c>
      <c r="C5">
        <v>13059</v>
      </c>
      <c r="D5">
        <v>12129</v>
      </c>
      <c r="E5">
        <v>16015</v>
      </c>
      <c r="F5">
        <v>8681</v>
      </c>
      <c r="G5">
        <v>7334</v>
      </c>
      <c r="I5" s="1"/>
      <c r="J5" s="1"/>
      <c r="K5" s="1"/>
      <c r="M5" t="s">
        <v>168</v>
      </c>
      <c r="N5" s="12">
        <v>1067</v>
      </c>
      <c r="O5" s="12">
        <v>557</v>
      </c>
      <c r="P5" s="12">
        <v>510</v>
      </c>
      <c r="R5" s="16">
        <f>N$24+N$34+N$44+N$54</f>
        <v>1115</v>
      </c>
      <c r="S5" s="16">
        <f xml:space="preserve"> N$34+N$44+N$54+N$64</f>
        <v>733</v>
      </c>
      <c r="T5">
        <v>1</v>
      </c>
      <c r="U5">
        <v>9</v>
      </c>
      <c r="V5">
        <f>R5*T5+S5*U5</f>
        <v>7712</v>
      </c>
      <c r="W5" s="19">
        <f>(V5/V$15)*100</f>
        <v>7.2990213708379867</v>
      </c>
      <c r="X5" s="20">
        <f>ABS(W5-10)</f>
        <v>2.7009786291620133</v>
      </c>
    </row>
    <row r="6" spans="1:24" x14ac:dyDescent="0.25">
      <c r="A6" t="s">
        <v>55</v>
      </c>
      <c r="B6">
        <v>4810</v>
      </c>
      <c r="C6">
        <v>2532</v>
      </c>
      <c r="D6">
        <v>2278</v>
      </c>
      <c r="E6">
        <v>4810</v>
      </c>
      <c r="F6">
        <v>2532</v>
      </c>
      <c r="G6">
        <v>2278</v>
      </c>
      <c r="I6" s="1"/>
      <c r="J6" s="1"/>
      <c r="K6" s="1"/>
      <c r="M6" t="s">
        <v>169</v>
      </c>
      <c r="N6" s="12">
        <v>983</v>
      </c>
      <c r="O6" s="12">
        <v>505</v>
      </c>
      <c r="P6" s="12">
        <v>478</v>
      </c>
      <c r="R6" s="16">
        <f>N$25+N$35+N$45+N$55</f>
        <v>1050</v>
      </c>
      <c r="S6" s="16">
        <f xml:space="preserve"> N$35+N$45+N$55+N$65</f>
        <v>701</v>
      </c>
      <c r="T6">
        <v>2</v>
      </c>
      <c r="U6">
        <v>8</v>
      </c>
      <c r="V6">
        <f t="shared" ref="V6:V14" si="0">R6*T6+S6*U6</f>
        <v>7708</v>
      </c>
      <c r="W6" s="19">
        <f t="shared" ref="W6:W14" si="1">(V6/V$15)*100</f>
        <v>7.2952355713717845</v>
      </c>
      <c r="X6" s="20">
        <f t="shared" ref="X6:X14" si="2">ABS(W6-10)</f>
        <v>2.7047644286282155</v>
      </c>
    </row>
    <row r="7" spans="1:24" x14ac:dyDescent="0.25">
      <c r="A7" t="s">
        <v>6</v>
      </c>
      <c r="B7">
        <v>3983</v>
      </c>
      <c r="C7">
        <v>2067</v>
      </c>
      <c r="D7">
        <v>1916</v>
      </c>
      <c r="E7">
        <v>3983</v>
      </c>
      <c r="F7">
        <v>2067</v>
      </c>
      <c r="G7">
        <v>1916</v>
      </c>
      <c r="H7" s="2"/>
      <c r="I7" s="1"/>
      <c r="J7" s="1"/>
      <c r="K7" s="1"/>
      <c r="M7" t="s">
        <v>170</v>
      </c>
      <c r="N7" s="12">
        <v>946</v>
      </c>
      <c r="O7" s="12">
        <v>516</v>
      </c>
      <c r="P7" s="12">
        <v>430</v>
      </c>
      <c r="R7" s="16">
        <f>N$26+N$36+N$46+N$56</f>
        <v>1019</v>
      </c>
      <c r="S7" s="16">
        <f xml:space="preserve"> N$36+N$46+N$56+N$66</f>
        <v>624</v>
      </c>
      <c r="T7">
        <v>3</v>
      </c>
      <c r="U7">
        <v>7</v>
      </c>
      <c r="V7">
        <f t="shared" si="0"/>
        <v>7425</v>
      </c>
      <c r="W7" s="19">
        <f t="shared" si="1"/>
        <v>7.0273902591379738</v>
      </c>
      <c r="X7" s="20">
        <f t="shared" si="2"/>
        <v>2.9726097408620262</v>
      </c>
    </row>
    <row r="8" spans="1:24" x14ac:dyDescent="0.25">
      <c r="A8" s="3" t="s">
        <v>7</v>
      </c>
      <c r="B8">
        <v>3135</v>
      </c>
      <c r="C8">
        <v>1578</v>
      </c>
      <c r="D8">
        <v>1557</v>
      </c>
      <c r="E8">
        <v>3124</v>
      </c>
      <c r="F8">
        <v>1577</v>
      </c>
      <c r="G8">
        <v>1547</v>
      </c>
      <c r="H8" s="5"/>
      <c r="I8" s="6">
        <f t="shared" ref="I8:K15" si="3">E8/B8*100</f>
        <v>99.649122807017548</v>
      </c>
      <c r="J8" s="6">
        <f t="shared" si="3"/>
        <v>99.93662864385297</v>
      </c>
      <c r="K8" s="6">
        <f t="shared" si="3"/>
        <v>99.357739242132297</v>
      </c>
      <c r="M8" t="s">
        <v>171</v>
      </c>
      <c r="N8" s="12">
        <v>966</v>
      </c>
      <c r="O8" s="12">
        <v>509</v>
      </c>
      <c r="P8" s="12">
        <v>457</v>
      </c>
      <c r="R8" s="16">
        <f>N$17+N$27+N$37+N$47</f>
        <v>1361</v>
      </c>
      <c r="S8" s="16">
        <f xml:space="preserve"> N$27+ N$37+N$47+N$57</f>
        <v>902</v>
      </c>
      <c r="T8">
        <v>4</v>
      </c>
      <c r="U8">
        <v>6</v>
      </c>
      <c r="V8">
        <f t="shared" si="0"/>
        <v>10856</v>
      </c>
      <c r="W8" s="19">
        <f t="shared" si="1"/>
        <v>10.274659751272976</v>
      </c>
      <c r="X8" s="20">
        <f t="shared" si="2"/>
        <v>0.27465975127297604</v>
      </c>
    </row>
    <row r="9" spans="1:24" x14ac:dyDescent="0.25">
      <c r="A9" s="3" t="s">
        <v>8</v>
      </c>
      <c r="B9">
        <v>2844</v>
      </c>
      <c r="C9">
        <v>1424</v>
      </c>
      <c r="D9">
        <v>1420</v>
      </c>
      <c r="E9">
        <v>2412</v>
      </c>
      <c r="F9">
        <v>1341</v>
      </c>
      <c r="G9">
        <v>1071</v>
      </c>
      <c r="H9" s="5"/>
      <c r="I9" s="6">
        <f t="shared" si="3"/>
        <v>84.810126582278471</v>
      </c>
      <c r="J9" s="6">
        <f t="shared" si="3"/>
        <v>94.171348314606746</v>
      </c>
      <c r="K9" s="6">
        <f t="shared" si="3"/>
        <v>75.422535211267601</v>
      </c>
      <c r="M9" t="s">
        <v>172</v>
      </c>
      <c r="N9" s="12">
        <v>848</v>
      </c>
      <c r="O9" s="12">
        <v>445</v>
      </c>
      <c r="P9" s="12">
        <v>403</v>
      </c>
      <c r="R9" s="16">
        <f>N$18+N$28+N$38+N$48</f>
        <v>1501</v>
      </c>
      <c r="S9" s="16">
        <f xml:space="preserve"> N$28+N$38+N$48+N$58</f>
        <v>1003</v>
      </c>
      <c r="T9">
        <v>5</v>
      </c>
      <c r="U9">
        <v>5</v>
      </c>
      <c r="V9">
        <f t="shared" si="0"/>
        <v>12520</v>
      </c>
      <c r="W9" s="19">
        <f t="shared" si="1"/>
        <v>11.849552329213122</v>
      </c>
      <c r="X9" s="20">
        <f t="shared" si="2"/>
        <v>1.8495523292131217</v>
      </c>
    </row>
    <row r="10" spans="1:24" x14ac:dyDescent="0.25">
      <c r="A10" s="3" t="s">
        <v>10</v>
      </c>
      <c r="B10">
        <v>2158</v>
      </c>
      <c r="C10">
        <v>1154</v>
      </c>
      <c r="D10">
        <v>1004</v>
      </c>
      <c r="E10">
        <v>1008</v>
      </c>
      <c r="F10">
        <v>690</v>
      </c>
      <c r="G10">
        <v>318</v>
      </c>
      <c r="H10" s="5"/>
      <c r="I10" s="6">
        <f t="shared" si="3"/>
        <v>46.709916589434663</v>
      </c>
      <c r="J10" s="6">
        <f t="shared" si="3"/>
        <v>59.792027729636047</v>
      </c>
      <c r="K10" s="6">
        <f t="shared" si="3"/>
        <v>31.673306772908365</v>
      </c>
      <c r="M10" t="s">
        <v>173</v>
      </c>
      <c r="N10" s="12">
        <v>875</v>
      </c>
      <c r="O10" s="12">
        <v>454</v>
      </c>
      <c r="P10" s="12">
        <v>421</v>
      </c>
      <c r="R10" s="16">
        <f>N$19+N$29+N$39+N$49</f>
        <v>1295</v>
      </c>
      <c r="S10" s="16">
        <f xml:space="preserve"> N$29+N$39+N$49+N$59</f>
        <v>862</v>
      </c>
      <c r="T10">
        <v>6</v>
      </c>
      <c r="U10">
        <v>4</v>
      </c>
      <c r="V10">
        <f t="shared" si="0"/>
        <v>11218</v>
      </c>
      <c r="W10" s="19">
        <f t="shared" si="1"/>
        <v>10.617274602964281</v>
      </c>
      <c r="X10" s="20">
        <f t="shared" si="2"/>
        <v>0.61727460296428127</v>
      </c>
    </row>
    <row r="11" spans="1:24" x14ac:dyDescent="0.25">
      <c r="A11" s="3" t="s">
        <v>11</v>
      </c>
      <c r="B11">
        <v>1636</v>
      </c>
      <c r="C11">
        <v>838</v>
      </c>
      <c r="D11">
        <v>798</v>
      </c>
      <c r="E11">
        <v>303</v>
      </c>
      <c r="F11">
        <v>222</v>
      </c>
      <c r="G11">
        <v>81</v>
      </c>
      <c r="H11" s="5"/>
      <c r="I11" s="6">
        <f t="shared" si="3"/>
        <v>18.52078239608802</v>
      </c>
      <c r="J11" s="6">
        <f t="shared" si="3"/>
        <v>26.491646778042959</v>
      </c>
      <c r="K11" s="6">
        <f t="shared" si="3"/>
        <v>10.150375939849624</v>
      </c>
      <c r="M11" t="s">
        <v>174</v>
      </c>
      <c r="N11" s="12">
        <v>868</v>
      </c>
      <c r="O11" s="12">
        <v>439</v>
      </c>
      <c r="P11" s="12">
        <v>429</v>
      </c>
      <c r="R11" s="16">
        <f>N$20+N$30+N$40+N$50</f>
        <v>1417</v>
      </c>
      <c r="S11" s="16">
        <f xml:space="preserve"> N$30+N$40+N$50+N$60</f>
        <v>941</v>
      </c>
      <c r="T11">
        <v>7</v>
      </c>
      <c r="U11">
        <v>3</v>
      </c>
      <c r="V11">
        <f t="shared" si="0"/>
        <v>12742</v>
      </c>
      <c r="W11" s="19">
        <f t="shared" si="1"/>
        <v>12.059664199587349</v>
      </c>
      <c r="X11" s="20">
        <f t="shared" si="2"/>
        <v>2.059664199587349</v>
      </c>
    </row>
    <row r="12" spans="1:24" x14ac:dyDescent="0.25">
      <c r="A12" s="3" t="s">
        <v>12</v>
      </c>
      <c r="B12">
        <v>1076</v>
      </c>
      <c r="C12">
        <v>606</v>
      </c>
      <c r="D12">
        <v>470</v>
      </c>
      <c r="E12">
        <v>91</v>
      </c>
      <c r="F12">
        <v>63</v>
      </c>
      <c r="G12">
        <v>28</v>
      </c>
      <c r="H12" s="5"/>
      <c r="I12" s="6">
        <f t="shared" si="3"/>
        <v>8.4572490706319705</v>
      </c>
      <c r="J12" s="6">
        <f t="shared" si="3"/>
        <v>10.396039603960396</v>
      </c>
      <c r="K12" s="6">
        <f t="shared" si="3"/>
        <v>5.9574468085106389</v>
      </c>
      <c r="M12" t="s">
        <v>175</v>
      </c>
      <c r="N12" s="12">
        <v>740</v>
      </c>
      <c r="O12" s="12">
        <v>380</v>
      </c>
      <c r="P12" s="12">
        <v>360</v>
      </c>
      <c r="R12" s="16">
        <f>N$21+N$31+N$41+N$51</f>
        <v>1269</v>
      </c>
      <c r="S12" s="16">
        <f xml:space="preserve"> N$31+N$41+N$51+N$61</f>
        <v>855</v>
      </c>
      <c r="T12">
        <v>8</v>
      </c>
      <c r="U12">
        <v>2</v>
      </c>
      <c r="V12">
        <f t="shared" si="0"/>
        <v>11862</v>
      </c>
      <c r="W12" s="19">
        <f t="shared" si="1"/>
        <v>11.226788317022846</v>
      </c>
      <c r="X12" s="20">
        <f t="shared" si="2"/>
        <v>1.2267883170228462</v>
      </c>
    </row>
    <row r="13" spans="1:24" x14ac:dyDescent="0.25">
      <c r="A13" s="3" t="s">
        <v>13</v>
      </c>
      <c r="B13">
        <v>948</v>
      </c>
      <c r="C13">
        <v>499</v>
      </c>
      <c r="D13">
        <v>449</v>
      </c>
      <c r="E13">
        <v>44</v>
      </c>
      <c r="F13">
        <v>29</v>
      </c>
      <c r="G13">
        <v>15</v>
      </c>
      <c r="H13" s="5"/>
      <c r="I13" s="6">
        <f t="shared" si="3"/>
        <v>4.6413502109704643</v>
      </c>
      <c r="J13" s="6">
        <f t="shared" si="3"/>
        <v>5.811623246492986</v>
      </c>
      <c r="K13" s="6">
        <f t="shared" si="3"/>
        <v>3.3407572383073498</v>
      </c>
      <c r="M13" t="s">
        <v>176</v>
      </c>
      <c r="N13" s="12">
        <v>777</v>
      </c>
      <c r="O13" s="12">
        <v>417</v>
      </c>
      <c r="P13" s="12">
        <v>360</v>
      </c>
      <c r="R13" s="16">
        <f>N$22+N$32+N$42+N$52</f>
        <v>1165</v>
      </c>
      <c r="S13" s="16">
        <f xml:space="preserve"> N$32+N$42+N$52+N$62</f>
        <v>700</v>
      </c>
      <c r="T13">
        <v>9</v>
      </c>
      <c r="U13">
        <v>1</v>
      </c>
      <c r="V13">
        <f t="shared" si="0"/>
        <v>11185</v>
      </c>
      <c r="W13" s="19">
        <f t="shared" si="1"/>
        <v>10.586041757368113</v>
      </c>
      <c r="X13" s="20">
        <f t="shared" si="2"/>
        <v>0.58604175736811293</v>
      </c>
    </row>
    <row r="14" spans="1:24" x14ac:dyDescent="0.25">
      <c r="A14" s="3" t="s">
        <v>14</v>
      </c>
      <c r="B14">
        <v>856</v>
      </c>
      <c r="C14">
        <v>475</v>
      </c>
      <c r="D14">
        <v>381</v>
      </c>
      <c r="E14">
        <v>38</v>
      </c>
      <c r="F14">
        <v>27</v>
      </c>
      <c r="G14">
        <v>11</v>
      </c>
      <c r="H14" s="5"/>
      <c r="I14" s="6">
        <f t="shared" si="3"/>
        <v>4.4392523364485976</v>
      </c>
      <c r="J14" s="6">
        <f t="shared" si="3"/>
        <v>5.6842105263157894</v>
      </c>
      <c r="K14" s="6">
        <f t="shared" si="3"/>
        <v>2.8871391076115485</v>
      </c>
      <c r="M14" t="s">
        <v>177</v>
      </c>
      <c r="N14" s="12">
        <v>723</v>
      </c>
      <c r="O14" s="12">
        <v>377</v>
      </c>
      <c r="P14" s="12">
        <v>346</v>
      </c>
      <c r="R14" s="16">
        <f>N$23+N$33+N$43+N$53</f>
        <v>1243</v>
      </c>
      <c r="S14" s="16">
        <f xml:space="preserve"> N$33+N$43+N$53+N$63</f>
        <v>797</v>
      </c>
      <c r="T14">
        <v>10</v>
      </c>
      <c r="U14">
        <v>0</v>
      </c>
      <c r="V14">
        <f t="shared" si="0"/>
        <v>12430</v>
      </c>
      <c r="W14" s="19">
        <f t="shared" si="1"/>
        <v>11.76437184122357</v>
      </c>
      <c r="X14" s="20">
        <f t="shared" si="2"/>
        <v>1.7643718412235696</v>
      </c>
    </row>
    <row r="15" spans="1:24" x14ac:dyDescent="0.25">
      <c r="A15" s="3" t="s">
        <v>15</v>
      </c>
      <c r="B15">
        <v>781</v>
      </c>
      <c r="C15">
        <v>398</v>
      </c>
      <c r="D15">
        <v>383</v>
      </c>
      <c r="E15">
        <v>34</v>
      </c>
      <c r="F15">
        <v>18</v>
      </c>
      <c r="G15">
        <v>16</v>
      </c>
      <c r="H15" s="5"/>
      <c r="I15" s="6">
        <f t="shared" si="3"/>
        <v>4.3533930857874523</v>
      </c>
      <c r="J15" s="6">
        <f t="shared" si="3"/>
        <v>4.5226130653266337</v>
      </c>
      <c r="K15" s="6">
        <f t="shared" si="3"/>
        <v>4.1775456919060057</v>
      </c>
      <c r="M15" t="s">
        <v>178</v>
      </c>
      <c r="N15" s="12">
        <v>653</v>
      </c>
      <c r="O15" s="12">
        <v>320</v>
      </c>
      <c r="P15" s="12">
        <v>333</v>
      </c>
      <c r="R15" s="16"/>
      <c r="S15" s="16"/>
      <c r="V15">
        <f>SUM(V5:V14)</f>
        <v>105658</v>
      </c>
      <c r="W15">
        <f>SUM(W5:W14)</f>
        <v>100</v>
      </c>
      <c r="X15" s="20">
        <f>SUM(X5:X14)</f>
        <v>16.75670559730451</v>
      </c>
    </row>
    <row r="16" spans="1:24" x14ac:dyDescent="0.25">
      <c r="A16" t="s">
        <v>16</v>
      </c>
      <c r="B16">
        <v>746</v>
      </c>
      <c r="C16">
        <v>382</v>
      </c>
      <c r="D16">
        <v>364</v>
      </c>
      <c r="E16">
        <v>25</v>
      </c>
      <c r="F16">
        <v>20</v>
      </c>
      <c r="G16">
        <v>5</v>
      </c>
      <c r="H16" s="7"/>
      <c r="I16" s="6">
        <f>SUM(I8:I14)*5</f>
        <v>1336.1389999643486</v>
      </c>
      <c r="J16" s="6">
        <f>SUM(J8:J14)*5</f>
        <v>1511.4176242145393</v>
      </c>
      <c r="K16" s="6">
        <f>SUM(K8:K14)*5</f>
        <v>1143.9465016029371</v>
      </c>
      <c r="M16" t="s">
        <v>179</v>
      </c>
      <c r="N16" s="12">
        <v>635</v>
      </c>
      <c r="O16" s="12">
        <v>314</v>
      </c>
      <c r="P16" s="12">
        <v>321</v>
      </c>
      <c r="R16" s="16"/>
      <c r="S16" s="16"/>
      <c r="X16" s="20">
        <f>X$15/2</f>
        <v>8.378352798652255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180</v>
      </c>
      <c r="N17" s="12">
        <v>626</v>
      </c>
      <c r="O17" s="12">
        <v>307</v>
      </c>
      <c r="P17" s="12">
        <v>319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2836.1389999643488</v>
      </c>
      <c r="J18" s="6">
        <f>J16+1500</f>
        <v>3011.4176242145395</v>
      </c>
      <c r="K18" s="6">
        <f>K16+1500</f>
        <v>2643.9465016029371</v>
      </c>
      <c r="M18" t="s">
        <v>181</v>
      </c>
      <c r="N18" s="12">
        <v>643</v>
      </c>
      <c r="O18" s="12">
        <v>344</v>
      </c>
      <c r="P18" s="12">
        <v>299</v>
      </c>
      <c r="Q18" s="3" t="s">
        <v>161</v>
      </c>
      <c r="R18" s="15">
        <f>X33</f>
        <v>7.9855411208349194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182</v>
      </c>
      <c r="N19" s="12">
        <v>578</v>
      </c>
      <c r="O19" s="12">
        <v>293</v>
      </c>
      <c r="P19" s="12">
        <v>285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4.4392523364485976</v>
      </c>
      <c r="J20" s="6">
        <f t="shared" si="4"/>
        <v>5.6842105263157894</v>
      </c>
      <c r="K20" s="6">
        <f t="shared" si="4"/>
        <v>2.8871391076115485</v>
      </c>
      <c r="M20" t="s">
        <v>183</v>
      </c>
      <c r="N20" s="12">
        <v>615</v>
      </c>
      <c r="O20" s="12">
        <v>302</v>
      </c>
      <c r="P20" s="12">
        <v>313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4.3533930857874523</v>
      </c>
      <c r="J21" s="6">
        <f t="shared" si="4"/>
        <v>4.5226130653266337</v>
      </c>
      <c r="K21" s="6">
        <f t="shared" si="4"/>
        <v>4.1775456919060057</v>
      </c>
      <c r="M21" t="s">
        <v>184</v>
      </c>
      <c r="N21" s="12">
        <v>556</v>
      </c>
      <c r="O21" s="12">
        <v>311</v>
      </c>
      <c r="P21" s="12">
        <v>245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4.3963227111180245</v>
      </c>
      <c r="J22" s="8">
        <f>(J20+J21)/2</f>
        <v>5.1034117958212111</v>
      </c>
      <c r="K22" s="8">
        <f>(K20+K21)/2</f>
        <v>3.5323423997587771</v>
      </c>
      <c r="M22" t="s">
        <v>185</v>
      </c>
      <c r="N22" s="12">
        <v>566</v>
      </c>
      <c r="O22" s="12">
        <v>265</v>
      </c>
      <c r="P22" s="12">
        <v>301</v>
      </c>
      <c r="R22" s="16">
        <f>O$24+O$34+O$44+O$54</f>
        <v>557</v>
      </c>
      <c r="S22" s="16">
        <f xml:space="preserve"> O$34+O$44+O$54+O$64</f>
        <v>379</v>
      </c>
      <c r="T22">
        <v>1</v>
      </c>
      <c r="U22">
        <v>9</v>
      </c>
      <c r="V22">
        <f>R22*T22+S22*U22</f>
        <v>3968</v>
      </c>
      <c r="W22" s="19">
        <f>(V22/V$32)*100</f>
        <v>7.1895780109075753</v>
      </c>
      <c r="X22" s="20">
        <f>ABS(W22-10)</f>
        <v>2.8104219890924247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186</v>
      </c>
      <c r="N23" s="12">
        <v>573</v>
      </c>
      <c r="O23" s="12">
        <v>288</v>
      </c>
      <c r="P23" s="12">
        <v>285</v>
      </c>
      <c r="R23" s="16">
        <f>O$25+O$35+O$45+O$55</f>
        <v>593</v>
      </c>
      <c r="S23" s="16">
        <f xml:space="preserve"> O$35+O$45+O$55+O$65</f>
        <v>390</v>
      </c>
      <c r="T23">
        <v>2</v>
      </c>
      <c r="U23">
        <v>8</v>
      </c>
      <c r="V23">
        <f t="shared" ref="V23:V31" si="5">R23*T23+S23*U23</f>
        <v>4306</v>
      </c>
      <c r="W23" s="19">
        <f t="shared" ref="W23:W31" si="6">(V23/V$32)*100</f>
        <v>7.801996702360892</v>
      </c>
      <c r="X23" s="20">
        <f t="shared" ref="X23:X31" si="7">ABS(W23-10)</f>
        <v>2.198003297639108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219.81613555590121</v>
      </c>
      <c r="J24" s="8">
        <f>J22*50</f>
        <v>255.17058979106056</v>
      </c>
      <c r="K24" s="8">
        <f>K22*50</f>
        <v>176.61711998793885</v>
      </c>
      <c r="M24" t="s">
        <v>187</v>
      </c>
      <c r="N24" s="12">
        <v>534</v>
      </c>
      <c r="O24" s="12">
        <v>258</v>
      </c>
      <c r="P24" s="12">
        <v>276</v>
      </c>
      <c r="R24" s="16">
        <f>O$26+O$36+O$46+O$56</f>
        <v>543</v>
      </c>
      <c r="S24" s="16">
        <f xml:space="preserve"> O$36+O$46+O$56+O$66</f>
        <v>321</v>
      </c>
      <c r="T24">
        <v>3</v>
      </c>
      <c r="U24">
        <v>7</v>
      </c>
      <c r="V24">
        <f t="shared" si="5"/>
        <v>3876</v>
      </c>
      <c r="W24" s="19">
        <f t="shared" si="6"/>
        <v>7.0228841658966132</v>
      </c>
      <c r="X24" s="20">
        <f t="shared" si="7"/>
        <v>2.9771158341033868</v>
      </c>
    </row>
    <row r="25" spans="1:24" x14ac:dyDescent="0.25">
      <c r="I25" s="1"/>
      <c r="J25" s="1"/>
      <c r="K25" s="1"/>
      <c r="M25" t="s">
        <v>188</v>
      </c>
      <c r="N25" s="12">
        <v>483</v>
      </c>
      <c r="O25" s="12">
        <v>270</v>
      </c>
      <c r="P25" s="12">
        <v>213</v>
      </c>
      <c r="R25" s="16">
        <f>O$17+O$27+O$37+O$47</f>
        <v>693</v>
      </c>
      <c r="S25" s="16">
        <f xml:space="preserve"> O$27+ O$37+O$47+O$57</f>
        <v>470</v>
      </c>
      <c r="T25">
        <v>4</v>
      </c>
      <c r="U25">
        <v>6</v>
      </c>
      <c r="V25">
        <f t="shared" si="5"/>
        <v>5592</v>
      </c>
      <c r="W25" s="19">
        <f t="shared" si="6"/>
        <v>10.13208675327499</v>
      </c>
      <c r="X25" s="20">
        <f t="shared" si="7"/>
        <v>0.13208675327499009</v>
      </c>
    </row>
    <row r="26" spans="1:24" x14ac:dyDescent="0.25">
      <c r="H26" s="7" t="s">
        <v>30</v>
      </c>
      <c r="I26" s="1">
        <f>I18-I24</f>
        <v>2616.3228644084475</v>
      </c>
      <c r="J26" s="1">
        <f>J18-J24</f>
        <v>2756.2470344234789</v>
      </c>
      <c r="K26" s="1">
        <f>K18-K24</f>
        <v>2467.3293816149981</v>
      </c>
      <c r="M26" t="s">
        <v>189</v>
      </c>
      <c r="N26" s="12">
        <v>484</v>
      </c>
      <c r="O26" s="12">
        <v>263</v>
      </c>
      <c r="P26" s="12">
        <v>221</v>
      </c>
      <c r="R26" s="16">
        <f>O$18+O$28+O$38+O$48</f>
        <v>837</v>
      </c>
      <c r="S26" s="16">
        <f xml:space="preserve"> O$28+O$38+O$48+O$58</f>
        <v>572</v>
      </c>
      <c r="T26">
        <v>5</v>
      </c>
      <c r="U26">
        <v>5</v>
      </c>
      <c r="V26">
        <f t="shared" si="5"/>
        <v>7045</v>
      </c>
      <c r="W26" s="19">
        <f t="shared" si="6"/>
        <v>12.764762370676378</v>
      </c>
      <c r="X26" s="20">
        <f t="shared" si="7"/>
        <v>2.7647623706763778</v>
      </c>
    </row>
    <row r="27" spans="1:24" x14ac:dyDescent="0.25">
      <c r="I27" s="1"/>
      <c r="J27" s="1"/>
      <c r="K27" s="1"/>
      <c r="M27" t="s">
        <v>190</v>
      </c>
      <c r="N27" s="12">
        <v>361</v>
      </c>
      <c r="O27" s="12">
        <v>189</v>
      </c>
      <c r="P27" s="12">
        <v>172</v>
      </c>
      <c r="R27" s="16">
        <f>O$19+O$29+O$39+O$49</f>
        <v>666</v>
      </c>
      <c r="S27" s="16">
        <f xml:space="preserve"> O$29+O$39+O$49+O$59</f>
        <v>439</v>
      </c>
      <c r="T27">
        <v>6</v>
      </c>
      <c r="U27">
        <v>4</v>
      </c>
      <c r="V27">
        <f t="shared" si="5"/>
        <v>5752</v>
      </c>
      <c r="W27" s="19">
        <f t="shared" si="6"/>
        <v>10.421989092424489</v>
      </c>
      <c r="X27" s="20">
        <f t="shared" si="7"/>
        <v>0.42198909242448934</v>
      </c>
    </row>
    <row r="28" spans="1:24" x14ac:dyDescent="0.25">
      <c r="H28" s="7" t="s">
        <v>31</v>
      </c>
      <c r="I28" s="1">
        <f>100-I22</f>
        <v>95.603677288881983</v>
      </c>
      <c r="J28" s="1">
        <f>100-J22</f>
        <v>94.896588204178784</v>
      </c>
      <c r="K28" s="1">
        <f>100-K22</f>
        <v>96.467657600241225</v>
      </c>
      <c r="M28" t="s">
        <v>191</v>
      </c>
      <c r="N28" s="12">
        <v>440</v>
      </c>
      <c r="O28" s="12">
        <v>239</v>
      </c>
      <c r="P28" s="12">
        <v>201</v>
      </c>
      <c r="R28" s="16">
        <f>O$20+O$30+O$40+O$50</f>
        <v>740</v>
      </c>
      <c r="S28" s="16">
        <f xml:space="preserve"> O$30+O$40+O$50+O$60</f>
        <v>514</v>
      </c>
      <c r="T28">
        <v>7</v>
      </c>
      <c r="U28">
        <v>3</v>
      </c>
      <c r="V28">
        <f t="shared" si="5"/>
        <v>6722</v>
      </c>
      <c r="W28" s="19">
        <f t="shared" si="6"/>
        <v>12.179522023518327</v>
      </c>
      <c r="X28" s="20">
        <f t="shared" si="7"/>
        <v>2.1795220235183272</v>
      </c>
    </row>
    <row r="29" spans="1:24" x14ac:dyDescent="0.25">
      <c r="I29" s="1"/>
      <c r="J29" s="1"/>
      <c r="K29" s="1"/>
      <c r="M29" t="s">
        <v>192</v>
      </c>
      <c r="N29" s="12">
        <v>390</v>
      </c>
      <c r="O29" s="12">
        <v>193</v>
      </c>
      <c r="P29" s="12">
        <v>197</v>
      </c>
      <c r="R29" s="16">
        <f>O$21+O$31+O$41+O$51</f>
        <v>671</v>
      </c>
      <c r="S29" s="16">
        <f xml:space="preserve"> O$31+O$41+O$51+O$61</f>
        <v>433</v>
      </c>
      <c r="T29">
        <v>8</v>
      </c>
      <c r="U29">
        <v>2</v>
      </c>
      <c r="V29">
        <f t="shared" si="5"/>
        <v>6234</v>
      </c>
      <c r="W29" s="19">
        <f t="shared" si="6"/>
        <v>11.295319889112356</v>
      </c>
      <c r="X29" s="20">
        <f t="shared" si="7"/>
        <v>1.2953198891123563</v>
      </c>
    </row>
    <row r="30" spans="1:24" x14ac:dyDescent="0.25">
      <c r="C30" t="s">
        <v>32</v>
      </c>
      <c r="H30" s="9" t="s">
        <v>33</v>
      </c>
      <c r="I30" s="10">
        <f>I26/I28</f>
        <v>27.366341322863601</v>
      </c>
      <c r="J30" s="10">
        <f>J26/J28</f>
        <v>29.044743194488284</v>
      </c>
      <c r="K30" s="10">
        <f>K26/K28</f>
        <v>25.576752281469602</v>
      </c>
      <c r="M30" t="s">
        <v>193</v>
      </c>
      <c r="N30" s="12">
        <v>409</v>
      </c>
      <c r="O30" s="12">
        <v>219</v>
      </c>
      <c r="P30" s="12">
        <v>190</v>
      </c>
      <c r="R30" s="16">
        <f>O$22+O$32+O$42+O$52</f>
        <v>577</v>
      </c>
      <c r="S30" s="16">
        <f xml:space="preserve"> O$32+O$42+O$52+O$62</f>
        <v>363</v>
      </c>
      <c r="T30">
        <v>9</v>
      </c>
      <c r="U30">
        <v>1</v>
      </c>
      <c r="V30">
        <f t="shared" si="5"/>
        <v>5556</v>
      </c>
      <c r="W30" s="19">
        <f t="shared" si="6"/>
        <v>10.066858726966354</v>
      </c>
      <c r="X30" s="20">
        <f t="shared" si="7"/>
        <v>6.6858726966353643E-2</v>
      </c>
    </row>
    <row r="31" spans="1:24" x14ac:dyDescent="0.25">
      <c r="A31" t="s">
        <v>53</v>
      </c>
      <c r="M31" t="s">
        <v>194</v>
      </c>
      <c r="N31" s="12">
        <v>352</v>
      </c>
      <c r="O31" s="12">
        <v>168</v>
      </c>
      <c r="P31" s="12">
        <v>184</v>
      </c>
      <c r="R31" s="16">
        <f>O$23+O$33+O$43+O$53</f>
        <v>614</v>
      </c>
      <c r="S31" s="16">
        <f xml:space="preserve"> O$33+O$43+O$53+O$63</f>
        <v>390</v>
      </c>
      <c r="T31">
        <v>10</v>
      </c>
      <c r="U31">
        <v>0</v>
      </c>
      <c r="V31">
        <f t="shared" si="5"/>
        <v>6140</v>
      </c>
      <c r="W31" s="19">
        <f t="shared" si="6"/>
        <v>11.125002264862024</v>
      </c>
      <c r="X31" s="20">
        <f t="shared" si="7"/>
        <v>1.1250022648620241</v>
      </c>
    </row>
    <row r="32" spans="1:24" x14ac:dyDescent="0.25">
      <c r="A32" t="s">
        <v>54</v>
      </c>
      <c r="B32" t="s">
        <v>1</v>
      </c>
      <c r="E32" t="s">
        <v>2</v>
      </c>
      <c r="M32" t="s">
        <v>195</v>
      </c>
      <c r="N32" s="12">
        <v>297</v>
      </c>
      <c r="O32" s="12">
        <v>156</v>
      </c>
      <c r="P32" s="12">
        <v>141</v>
      </c>
      <c r="R32" s="16"/>
      <c r="S32" s="16"/>
      <c r="V32">
        <f>SUM(V22:V31)</f>
        <v>55191</v>
      </c>
      <c r="W32">
        <f>SUM(W22:W31)</f>
        <v>100</v>
      </c>
      <c r="X32" s="20">
        <f>SUM(X22:X31)</f>
        <v>15.971082241669839</v>
      </c>
    </row>
    <row r="33" spans="1:24" x14ac:dyDescent="0.25">
      <c r="B33" t="s">
        <v>1</v>
      </c>
      <c r="C33" t="s">
        <v>3</v>
      </c>
      <c r="D33" t="s">
        <v>4</v>
      </c>
      <c r="E33" t="s">
        <v>1</v>
      </c>
      <c r="F33" t="s">
        <v>3</v>
      </c>
      <c r="G33" t="s">
        <v>4</v>
      </c>
      <c r="M33" t="s">
        <v>196</v>
      </c>
      <c r="N33" s="12">
        <v>293</v>
      </c>
      <c r="O33" s="12">
        <v>144</v>
      </c>
      <c r="P33" s="12">
        <v>149</v>
      </c>
      <c r="R33" s="16"/>
      <c r="S33" s="16"/>
      <c r="X33" s="20">
        <f>X$32/2</f>
        <v>7.9855411208349194</v>
      </c>
    </row>
    <row r="34" spans="1:24" x14ac:dyDescent="0.25">
      <c r="A34" t="s">
        <v>36</v>
      </c>
      <c r="M34" t="s">
        <v>197</v>
      </c>
      <c r="N34" s="12">
        <v>285</v>
      </c>
      <c r="O34" s="12">
        <v>151</v>
      </c>
      <c r="P34" s="12">
        <v>134</v>
      </c>
      <c r="R34" s="16"/>
      <c r="S34" s="16"/>
    </row>
    <row r="35" spans="1:24" x14ac:dyDescent="0.25">
      <c r="A35" t="s">
        <v>36</v>
      </c>
      <c r="B35">
        <v>115251</v>
      </c>
      <c r="C35">
        <v>59557</v>
      </c>
      <c r="D35">
        <v>55694</v>
      </c>
      <c r="E35">
        <v>73409</v>
      </c>
      <c r="F35">
        <v>39471</v>
      </c>
      <c r="G35">
        <v>33938</v>
      </c>
      <c r="M35" t="s">
        <v>198</v>
      </c>
      <c r="N35" s="12">
        <v>261</v>
      </c>
      <c r="O35" s="12">
        <v>148</v>
      </c>
      <c r="P35" s="12">
        <v>113</v>
      </c>
      <c r="Q35" s="3" t="s">
        <v>162</v>
      </c>
      <c r="R35" s="15">
        <f>X50</f>
        <v>8.8079338973982999</v>
      </c>
      <c r="S35" s="16"/>
    </row>
    <row r="36" spans="1:24" x14ac:dyDescent="0.25">
      <c r="A36" t="s">
        <v>55</v>
      </c>
      <c r="B36">
        <v>20462</v>
      </c>
      <c r="C36">
        <v>10641</v>
      </c>
      <c r="D36">
        <v>9821</v>
      </c>
      <c r="E36">
        <v>20462</v>
      </c>
      <c r="F36">
        <v>10641</v>
      </c>
      <c r="G36">
        <v>9821</v>
      </c>
      <c r="M36" t="s">
        <v>199</v>
      </c>
      <c r="N36" s="12">
        <v>252</v>
      </c>
      <c r="O36" s="12">
        <v>130</v>
      </c>
      <c r="P36" s="12">
        <v>122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6</v>
      </c>
      <c r="B37">
        <v>17666</v>
      </c>
      <c r="C37">
        <v>9152</v>
      </c>
      <c r="D37">
        <v>8514</v>
      </c>
      <c r="E37">
        <v>17666</v>
      </c>
      <c r="F37">
        <v>9152</v>
      </c>
      <c r="G37">
        <v>8514</v>
      </c>
      <c r="M37" t="s">
        <v>200</v>
      </c>
      <c r="N37" s="12">
        <v>195</v>
      </c>
      <c r="O37" s="12">
        <v>111</v>
      </c>
      <c r="P37" s="12">
        <v>84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7</v>
      </c>
      <c r="B38">
        <v>15168</v>
      </c>
      <c r="C38">
        <v>7863</v>
      </c>
      <c r="D38">
        <v>7305</v>
      </c>
      <c r="E38">
        <v>15123</v>
      </c>
      <c r="F38">
        <v>7853</v>
      </c>
      <c r="G38">
        <v>7270</v>
      </c>
      <c r="M38" t="s">
        <v>201</v>
      </c>
      <c r="N38" s="12">
        <v>203</v>
      </c>
      <c r="O38" s="12">
        <v>122</v>
      </c>
      <c r="P38" s="12">
        <v>81</v>
      </c>
      <c r="R38" s="16"/>
      <c r="S38" s="16"/>
    </row>
    <row r="39" spans="1:24" x14ac:dyDescent="0.25">
      <c r="A39" t="s">
        <v>8</v>
      </c>
      <c r="B39">
        <v>13017</v>
      </c>
      <c r="C39">
        <v>6636</v>
      </c>
      <c r="D39">
        <v>6381</v>
      </c>
      <c r="E39">
        <v>11545</v>
      </c>
      <c r="F39">
        <v>6382</v>
      </c>
      <c r="G39">
        <v>5163</v>
      </c>
      <c r="M39" t="s">
        <v>202</v>
      </c>
      <c r="N39" s="12">
        <v>165</v>
      </c>
      <c r="O39" s="12">
        <v>95</v>
      </c>
      <c r="P39" s="12">
        <v>70</v>
      </c>
      <c r="R39" s="16">
        <f>P$24+P$34+P$44+P$54</f>
        <v>558</v>
      </c>
      <c r="S39" s="16">
        <f xml:space="preserve"> P$34+P$44+P$54+P$64</f>
        <v>354</v>
      </c>
      <c r="T39">
        <v>1</v>
      </c>
      <c r="U39">
        <v>9</v>
      </c>
      <c r="V39">
        <f>R39*T39+S39*U39</f>
        <v>3744</v>
      </c>
      <c r="W39" s="19">
        <f>(V39/V$49)*100</f>
        <v>7.418709255553134</v>
      </c>
      <c r="X39" s="20">
        <f>ABS(W39-10)</f>
        <v>2.581290744446866</v>
      </c>
    </row>
    <row r="40" spans="1:24" x14ac:dyDescent="0.25">
      <c r="A40" t="s">
        <v>10</v>
      </c>
      <c r="B40">
        <v>9689</v>
      </c>
      <c r="C40">
        <v>4948</v>
      </c>
      <c r="D40">
        <v>4741</v>
      </c>
      <c r="E40">
        <v>4930</v>
      </c>
      <c r="F40">
        <v>3179</v>
      </c>
      <c r="G40">
        <v>1751</v>
      </c>
      <c r="M40" t="s">
        <v>203</v>
      </c>
      <c r="N40" s="12">
        <v>210</v>
      </c>
      <c r="O40" s="12">
        <v>113</v>
      </c>
      <c r="P40" s="12">
        <v>97</v>
      </c>
      <c r="R40" s="16">
        <f>P$25+P$35+P$45+P$55</f>
        <v>457</v>
      </c>
      <c r="S40" s="16">
        <f xml:space="preserve"> P$35+P$45+P$55+P$65</f>
        <v>311</v>
      </c>
      <c r="T40">
        <v>2</v>
      </c>
      <c r="U40">
        <v>8</v>
      </c>
      <c r="V40">
        <f t="shared" ref="V40:V48" si="8">R40*T40+S40*U40</f>
        <v>3402</v>
      </c>
      <c r="W40" s="19">
        <f t="shared" ref="W40:W48" si="9">(V40/V$49)*100</f>
        <v>6.7410386985554922</v>
      </c>
      <c r="X40" s="20">
        <f t="shared" ref="X40:X48" si="10">ABS(W40-10)</f>
        <v>3.2589613014445078</v>
      </c>
    </row>
    <row r="41" spans="1:24" x14ac:dyDescent="0.25">
      <c r="A41" t="s">
        <v>11</v>
      </c>
      <c r="B41">
        <v>6990</v>
      </c>
      <c r="C41">
        <v>3655</v>
      </c>
      <c r="D41">
        <v>3335</v>
      </c>
      <c r="E41">
        <v>1585</v>
      </c>
      <c r="F41">
        <v>1043</v>
      </c>
      <c r="G41">
        <v>542</v>
      </c>
      <c r="M41" t="s">
        <v>204</v>
      </c>
      <c r="N41" s="12">
        <v>202</v>
      </c>
      <c r="O41" s="12">
        <v>110</v>
      </c>
      <c r="P41" s="12">
        <v>92</v>
      </c>
      <c r="R41" s="16">
        <f>P$26+P$36+P$46+P$56</f>
        <v>476</v>
      </c>
      <c r="S41" s="16">
        <f xml:space="preserve"> P$36+P$46+P$56+P$66</f>
        <v>303</v>
      </c>
      <c r="T41">
        <v>3</v>
      </c>
      <c r="U41">
        <v>7</v>
      </c>
      <c r="V41">
        <f t="shared" si="8"/>
        <v>3549</v>
      </c>
      <c r="W41" s="19">
        <f t="shared" si="9"/>
        <v>7.0323181484930748</v>
      </c>
      <c r="X41" s="20">
        <f t="shared" si="10"/>
        <v>2.9676818515069252</v>
      </c>
    </row>
    <row r="42" spans="1:24" x14ac:dyDescent="0.25">
      <c r="A42" t="s">
        <v>12</v>
      </c>
      <c r="B42">
        <v>5090</v>
      </c>
      <c r="C42">
        <v>2704</v>
      </c>
      <c r="D42">
        <v>2386</v>
      </c>
      <c r="E42">
        <v>523</v>
      </c>
      <c r="F42">
        <v>310</v>
      </c>
      <c r="G42">
        <v>213</v>
      </c>
      <c r="M42" t="s">
        <v>205</v>
      </c>
      <c r="N42" s="12">
        <v>168</v>
      </c>
      <c r="O42" s="12">
        <v>88</v>
      </c>
      <c r="P42" s="12">
        <v>80</v>
      </c>
      <c r="R42" s="16">
        <f>P$17+P$27+P$37+P$47</f>
        <v>668</v>
      </c>
      <c r="S42" s="16">
        <f xml:space="preserve"> P$27+ P$37+P$47+P$57</f>
        <v>432</v>
      </c>
      <c r="T42">
        <v>4</v>
      </c>
      <c r="U42">
        <v>6</v>
      </c>
      <c r="V42">
        <f t="shared" si="8"/>
        <v>5264</v>
      </c>
      <c r="W42" s="19">
        <f t="shared" si="9"/>
        <v>10.430578397764876</v>
      </c>
      <c r="X42" s="20">
        <f t="shared" si="10"/>
        <v>0.43057839776487583</v>
      </c>
    </row>
    <row r="43" spans="1:24" x14ac:dyDescent="0.25">
      <c r="A43" t="s">
        <v>13</v>
      </c>
      <c r="B43">
        <v>5051</v>
      </c>
      <c r="C43">
        <v>2598</v>
      </c>
      <c r="D43">
        <v>2453</v>
      </c>
      <c r="E43">
        <v>333</v>
      </c>
      <c r="F43">
        <v>187</v>
      </c>
      <c r="G43">
        <v>146</v>
      </c>
      <c r="M43" t="s">
        <v>206</v>
      </c>
      <c r="N43" s="12">
        <v>205</v>
      </c>
      <c r="O43" s="12">
        <v>99</v>
      </c>
      <c r="P43" s="12">
        <v>106</v>
      </c>
      <c r="R43" s="16">
        <f>P$18+P$28+P$38+P$48</f>
        <v>664</v>
      </c>
      <c r="S43" s="16">
        <f xml:space="preserve"> P$28+P$38+P$48+P$58</f>
        <v>431</v>
      </c>
      <c r="T43">
        <v>5</v>
      </c>
      <c r="U43">
        <v>5</v>
      </c>
      <c r="V43">
        <f t="shared" si="8"/>
        <v>5475</v>
      </c>
      <c r="W43" s="19">
        <f t="shared" si="9"/>
        <v>10.848673390532428</v>
      </c>
      <c r="X43" s="20">
        <f t="shared" si="10"/>
        <v>0.84867339053242752</v>
      </c>
    </row>
    <row r="44" spans="1:24" x14ac:dyDescent="0.25">
      <c r="A44" t="s">
        <v>14</v>
      </c>
      <c r="B44">
        <v>4461</v>
      </c>
      <c r="C44">
        <v>2406</v>
      </c>
      <c r="D44">
        <v>2055</v>
      </c>
      <c r="E44">
        <v>224</v>
      </c>
      <c r="F44">
        <v>145</v>
      </c>
      <c r="G44">
        <v>79</v>
      </c>
      <c r="M44" t="s">
        <v>207</v>
      </c>
      <c r="N44" s="12">
        <v>163</v>
      </c>
      <c r="O44" s="12">
        <v>89</v>
      </c>
      <c r="P44" s="12">
        <v>74</v>
      </c>
      <c r="R44" s="16">
        <f>P$19+P$29+P$39+P$49</f>
        <v>629</v>
      </c>
      <c r="S44" s="16">
        <f xml:space="preserve"> P$29+P$39+P$49+P$59</f>
        <v>423</v>
      </c>
      <c r="T44">
        <v>6</v>
      </c>
      <c r="U44">
        <v>4</v>
      </c>
      <c r="V44">
        <f t="shared" si="8"/>
        <v>5466</v>
      </c>
      <c r="W44" s="19">
        <f t="shared" si="9"/>
        <v>10.830839954821963</v>
      </c>
      <c r="X44" s="20">
        <f t="shared" si="10"/>
        <v>0.83083995482196293</v>
      </c>
    </row>
    <row r="45" spans="1:24" x14ac:dyDescent="0.25">
      <c r="A45" t="s">
        <v>15</v>
      </c>
      <c r="B45">
        <v>3806</v>
      </c>
      <c r="C45">
        <v>1937</v>
      </c>
      <c r="D45">
        <v>1869</v>
      </c>
      <c r="E45">
        <v>183</v>
      </c>
      <c r="F45">
        <v>110</v>
      </c>
      <c r="G45">
        <v>73</v>
      </c>
      <c r="M45" t="s">
        <v>208</v>
      </c>
      <c r="N45" s="12">
        <v>151</v>
      </c>
      <c r="O45" s="12">
        <v>89</v>
      </c>
      <c r="P45" s="12">
        <v>62</v>
      </c>
      <c r="R45" s="16">
        <f>P$20+P$30+P$40+P$50</f>
        <v>677</v>
      </c>
      <c r="S45" s="16">
        <f xml:space="preserve"> P$30+P$40+P$50+P$60</f>
        <v>427</v>
      </c>
      <c r="T45">
        <v>7</v>
      </c>
      <c r="U45">
        <v>3</v>
      </c>
      <c r="V45">
        <f t="shared" si="8"/>
        <v>6020</v>
      </c>
      <c r="W45" s="19">
        <f t="shared" si="9"/>
        <v>11.928586997443874</v>
      </c>
      <c r="X45" s="20">
        <f t="shared" si="10"/>
        <v>1.9285869974438743</v>
      </c>
    </row>
    <row r="46" spans="1:24" x14ac:dyDescent="0.25">
      <c r="A46" t="s">
        <v>16</v>
      </c>
      <c r="B46">
        <v>3779</v>
      </c>
      <c r="C46">
        <v>1909</v>
      </c>
      <c r="D46">
        <v>1870</v>
      </c>
      <c r="E46">
        <v>160</v>
      </c>
      <c r="F46">
        <v>101</v>
      </c>
      <c r="G46">
        <v>59</v>
      </c>
      <c r="M46" t="s">
        <v>209</v>
      </c>
      <c r="N46" s="12">
        <v>149</v>
      </c>
      <c r="O46" s="12">
        <v>83</v>
      </c>
      <c r="P46" s="12">
        <v>66</v>
      </c>
      <c r="R46" s="16">
        <f>P$21+P$31+P$41+P$51</f>
        <v>598</v>
      </c>
      <c r="S46" s="16">
        <f xml:space="preserve"> P$31+P$41+P$51+P$61</f>
        <v>422</v>
      </c>
      <c r="T46">
        <v>8</v>
      </c>
      <c r="U46">
        <v>2</v>
      </c>
      <c r="V46">
        <f t="shared" si="8"/>
        <v>5628</v>
      </c>
      <c r="W46" s="19">
        <f t="shared" si="9"/>
        <v>11.15184179761032</v>
      </c>
      <c r="X46" s="20">
        <f t="shared" si="10"/>
        <v>1.1518417976103201</v>
      </c>
    </row>
    <row r="47" spans="1:24" x14ac:dyDescent="0.25">
      <c r="A47" t="s">
        <v>17</v>
      </c>
      <c r="B47">
        <v>2898</v>
      </c>
      <c r="C47">
        <v>1468</v>
      </c>
      <c r="D47">
        <v>1430</v>
      </c>
      <c r="E47">
        <v>117</v>
      </c>
      <c r="F47">
        <v>70</v>
      </c>
      <c r="G47">
        <v>47</v>
      </c>
      <c r="M47" t="s">
        <v>210</v>
      </c>
      <c r="N47" s="12">
        <v>179</v>
      </c>
      <c r="O47" s="12">
        <v>86</v>
      </c>
      <c r="P47" s="12">
        <v>93</v>
      </c>
      <c r="R47" s="16">
        <f>P$22+P$32+P$42+P$52</f>
        <v>588</v>
      </c>
      <c r="S47" s="16">
        <f xml:space="preserve"> P$32+P$42+P$52+P$62</f>
        <v>337</v>
      </c>
      <c r="T47">
        <v>9</v>
      </c>
      <c r="U47">
        <v>1</v>
      </c>
      <c r="V47">
        <f t="shared" si="8"/>
        <v>5629</v>
      </c>
      <c r="W47" s="19">
        <f t="shared" si="9"/>
        <v>11.153823290467038</v>
      </c>
      <c r="X47" s="20">
        <f t="shared" si="10"/>
        <v>1.153823290467038</v>
      </c>
    </row>
    <row r="48" spans="1:24" x14ac:dyDescent="0.25">
      <c r="A48" t="s">
        <v>19</v>
      </c>
      <c r="B48">
        <v>2456</v>
      </c>
      <c r="C48">
        <v>1292</v>
      </c>
      <c r="D48">
        <v>1164</v>
      </c>
      <c r="E48">
        <v>106</v>
      </c>
      <c r="F48">
        <v>56</v>
      </c>
      <c r="G48">
        <v>50</v>
      </c>
      <c r="M48" t="s">
        <v>211</v>
      </c>
      <c r="N48" s="12">
        <v>215</v>
      </c>
      <c r="O48" s="12">
        <v>132</v>
      </c>
      <c r="P48" s="12">
        <v>83</v>
      </c>
      <c r="R48" s="16">
        <f>P$23+P$33+P$43+P$53</f>
        <v>629</v>
      </c>
      <c r="S48" s="16">
        <f xml:space="preserve"> P$33+P$43+P$53+P$63</f>
        <v>407</v>
      </c>
      <c r="T48">
        <v>10</v>
      </c>
      <c r="U48">
        <v>0</v>
      </c>
      <c r="V48">
        <f t="shared" si="8"/>
        <v>6290</v>
      </c>
      <c r="W48" s="19">
        <f t="shared" si="9"/>
        <v>12.463590068757801</v>
      </c>
      <c r="X48" s="20">
        <f t="shared" si="10"/>
        <v>2.4635900687578012</v>
      </c>
    </row>
    <row r="49" spans="1:24" x14ac:dyDescent="0.25">
      <c r="A49" t="s">
        <v>20</v>
      </c>
      <c r="B49">
        <v>1666</v>
      </c>
      <c r="C49">
        <v>809</v>
      </c>
      <c r="D49">
        <v>857</v>
      </c>
      <c r="E49">
        <v>103</v>
      </c>
      <c r="F49">
        <v>39</v>
      </c>
      <c r="G49">
        <v>64</v>
      </c>
      <c r="M49" t="s">
        <v>212</v>
      </c>
      <c r="N49" s="12">
        <v>162</v>
      </c>
      <c r="O49" s="12">
        <v>85</v>
      </c>
      <c r="P49" s="12">
        <v>77</v>
      </c>
      <c r="R49" s="16"/>
      <c r="S49" s="16"/>
      <c r="V49">
        <f>SUM(V39:V48)</f>
        <v>50467</v>
      </c>
      <c r="W49">
        <f>SUM(W39:W48)</f>
        <v>99.999999999999986</v>
      </c>
      <c r="X49" s="20">
        <f>SUM(X39:X48)</f>
        <v>17.6158677947966</v>
      </c>
    </row>
    <row r="50" spans="1:24" x14ac:dyDescent="0.25">
      <c r="A50" t="s">
        <v>22</v>
      </c>
      <c r="B50">
        <v>1209</v>
      </c>
      <c r="C50">
        <v>604</v>
      </c>
      <c r="D50">
        <v>605</v>
      </c>
      <c r="E50">
        <v>75</v>
      </c>
      <c r="F50">
        <v>36</v>
      </c>
      <c r="G50">
        <v>39</v>
      </c>
      <c r="M50" t="s">
        <v>213</v>
      </c>
      <c r="N50" s="12">
        <v>183</v>
      </c>
      <c r="O50" s="12">
        <v>106</v>
      </c>
      <c r="P50" s="12">
        <v>77</v>
      </c>
      <c r="R50" s="16"/>
      <c r="S50" s="16"/>
      <c r="X50" s="20">
        <f>X$49/2</f>
        <v>8.8079338973982999</v>
      </c>
    </row>
    <row r="51" spans="1:24" x14ac:dyDescent="0.25">
      <c r="A51" t="s">
        <v>56</v>
      </c>
      <c r="B51">
        <v>1452</v>
      </c>
      <c r="C51">
        <v>703</v>
      </c>
      <c r="D51">
        <v>749</v>
      </c>
      <c r="E51">
        <v>98</v>
      </c>
      <c r="F51">
        <v>50</v>
      </c>
      <c r="G51">
        <v>48</v>
      </c>
      <c r="M51" t="s">
        <v>214</v>
      </c>
      <c r="N51" s="12">
        <v>159</v>
      </c>
      <c r="O51" s="12">
        <v>82</v>
      </c>
      <c r="P51" s="12">
        <v>77</v>
      </c>
      <c r="R51" s="16"/>
      <c r="S51" s="16"/>
    </row>
    <row r="52" spans="1:24" x14ac:dyDescent="0.25">
      <c r="A52" t="s">
        <v>57</v>
      </c>
      <c r="B52">
        <v>391</v>
      </c>
      <c r="C52">
        <v>232</v>
      </c>
      <c r="D52">
        <v>159</v>
      </c>
      <c r="E52">
        <v>176</v>
      </c>
      <c r="F52">
        <v>117</v>
      </c>
      <c r="G52">
        <v>59</v>
      </c>
      <c r="M52" t="s">
        <v>215</v>
      </c>
      <c r="N52" s="12">
        <v>134</v>
      </c>
      <c r="O52" s="12">
        <v>68</v>
      </c>
      <c r="P52" s="12">
        <v>66</v>
      </c>
      <c r="R52" s="16"/>
      <c r="S52" s="16"/>
    </row>
    <row r="53" spans="1:24" x14ac:dyDescent="0.25">
      <c r="A53" t="s">
        <v>58</v>
      </c>
      <c r="M53" t="s">
        <v>216</v>
      </c>
      <c r="N53" s="12">
        <v>172</v>
      </c>
      <c r="O53" s="12">
        <v>83</v>
      </c>
      <c r="P53" s="12">
        <v>89</v>
      </c>
      <c r="R53" s="16"/>
      <c r="S53" s="16"/>
    </row>
    <row r="54" spans="1:24" x14ac:dyDescent="0.25">
      <c r="A54" t="s">
        <v>36</v>
      </c>
      <c r="B54">
        <v>14496</v>
      </c>
      <c r="C54">
        <v>7616</v>
      </c>
      <c r="D54">
        <v>6880</v>
      </c>
      <c r="E54">
        <v>9416</v>
      </c>
      <c r="F54">
        <v>4936</v>
      </c>
      <c r="G54">
        <v>4480</v>
      </c>
      <c r="M54" t="s">
        <v>217</v>
      </c>
      <c r="N54" s="12">
        <v>133</v>
      </c>
      <c r="O54" s="12">
        <v>59</v>
      </c>
      <c r="P54" s="12">
        <v>74</v>
      </c>
      <c r="R54" s="16"/>
      <c r="S54" s="16"/>
    </row>
    <row r="55" spans="1:24" x14ac:dyDescent="0.25">
      <c r="A55" t="s">
        <v>55</v>
      </c>
      <c r="B55">
        <v>2416</v>
      </c>
      <c r="C55">
        <v>1242</v>
      </c>
      <c r="D55">
        <v>1174</v>
      </c>
      <c r="E55">
        <v>2416</v>
      </c>
      <c r="F55">
        <v>1242</v>
      </c>
      <c r="G55">
        <v>1174</v>
      </c>
      <c r="M55" t="s">
        <v>218</v>
      </c>
      <c r="N55" s="12">
        <v>155</v>
      </c>
      <c r="O55" s="12">
        <v>86</v>
      </c>
      <c r="P55" s="12">
        <v>69</v>
      </c>
      <c r="R55" s="16"/>
      <c r="S55" s="16"/>
    </row>
    <row r="56" spans="1:24" x14ac:dyDescent="0.25">
      <c r="A56" t="s">
        <v>6</v>
      </c>
      <c r="B56">
        <v>2195</v>
      </c>
      <c r="C56">
        <v>1127</v>
      </c>
      <c r="D56">
        <v>1068</v>
      </c>
      <c r="E56">
        <v>2195</v>
      </c>
      <c r="F56">
        <v>1127</v>
      </c>
      <c r="G56">
        <v>1068</v>
      </c>
      <c r="M56" t="s">
        <v>219</v>
      </c>
      <c r="N56" s="12">
        <v>134</v>
      </c>
      <c r="O56" s="12">
        <v>67</v>
      </c>
      <c r="P56" s="12">
        <v>67</v>
      </c>
      <c r="R56" s="16"/>
      <c r="S56" s="16"/>
    </row>
    <row r="57" spans="1:24" x14ac:dyDescent="0.25">
      <c r="A57" t="s">
        <v>7</v>
      </c>
      <c r="B57">
        <v>1920</v>
      </c>
      <c r="C57">
        <v>997</v>
      </c>
      <c r="D57">
        <v>923</v>
      </c>
      <c r="E57">
        <v>1916</v>
      </c>
      <c r="F57">
        <v>997</v>
      </c>
      <c r="G57">
        <v>919</v>
      </c>
      <c r="M57" t="s">
        <v>220</v>
      </c>
      <c r="N57" s="12">
        <v>167</v>
      </c>
      <c r="O57" s="12">
        <v>84</v>
      </c>
      <c r="P57" s="12">
        <v>83</v>
      </c>
      <c r="R57" s="16"/>
      <c r="S57" s="16"/>
    </row>
    <row r="58" spans="1:24" x14ac:dyDescent="0.25">
      <c r="A58" t="s">
        <v>8</v>
      </c>
      <c r="B58">
        <v>1644</v>
      </c>
      <c r="C58">
        <v>782</v>
      </c>
      <c r="D58">
        <v>862</v>
      </c>
      <c r="E58">
        <v>1534</v>
      </c>
      <c r="F58">
        <v>766</v>
      </c>
      <c r="G58">
        <v>768</v>
      </c>
      <c r="M58" t="s">
        <v>221</v>
      </c>
      <c r="N58" s="12">
        <v>145</v>
      </c>
      <c r="O58" s="12">
        <v>79</v>
      </c>
      <c r="P58" s="12">
        <v>66</v>
      </c>
      <c r="R58" s="16"/>
      <c r="S58" s="16"/>
    </row>
    <row r="59" spans="1:24" x14ac:dyDescent="0.25">
      <c r="A59" t="s">
        <v>10</v>
      </c>
      <c r="B59">
        <v>1291</v>
      </c>
      <c r="C59">
        <v>616</v>
      </c>
      <c r="D59">
        <v>675</v>
      </c>
      <c r="E59">
        <v>711</v>
      </c>
      <c r="F59">
        <v>417</v>
      </c>
      <c r="G59">
        <v>294</v>
      </c>
      <c r="M59" t="s">
        <v>222</v>
      </c>
      <c r="N59" s="12">
        <v>145</v>
      </c>
      <c r="O59" s="12">
        <v>66</v>
      </c>
      <c r="P59" s="12">
        <v>79</v>
      </c>
      <c r="R59" s="16"/>
      <c r="S59" s="16"/>
    </row>
    <row r="60" spans="1:24" x14ac:dyDescent="0.25">
      <c r="A60" t="s">
        <v>11</v>
      </c>
      <c r="B60">
        <v>1023</v>
      </c>
      <c r="C60">
        <v>569</v>
      </c>
      <c r="D60">
        <v>454</v>
      </c>
      <c r="E60">
        <v>297</v>
      </c>
      <c r="F60">
        <v>188</v>
      </c>
      <c r="G60">
        <v>109</v>
      </c>
      <c r="M60" t="s">
        <v>223</v>
      </c>
      <c r="N60" s="12">
        <v>139</v>
      </c>
      <c r="O60" s="12">
        <v>76</v>
      </c>
      <c r="P60" s="12">
        <v>63</v>
      </c>
      <c r="R60" s="16"/>
      <c r="S60" s="16"/>
    </row>
    <row r="61" spans="1:24" x14ac:dyDescent="0.25">
      <c r="A61" t="s">
        <v>12</v>
      </c>
      <c r="B61">
        <v>778</v>
      </c>
      <c r="C61">
        <v>471</v>
      </c>
      <c r="D61">
        <v>307</v>
      </c>
      <c r="E61">
        <v>95</v>
      </c>
      <c r="F61">
        <v>62</v>
      </c>
      <c r="G61">
        <v>33</v>
      </c>
      <c r="M61" t="s">
        <v>224</v>
      </c>
      <c r="N61" s="12">
        <v>142</v>
      </c>
      <c r="O61" s="12">
        <v>73</v>
      </c>
      <c r="P61" s="12">
        <v>69</v>
      </c>
      <c r="R61" s="16"/>
      <c r="S61" s="16"/>
    </row>
    <row r="62" spans="1:24" x14ac:dyDescent="0.25">
      <c r="A62" t="s">
        <v>13</v>
      </c>
      <c r="B62">
        <v>722</v>
      </c>
      <c r="C62">
        <v>423</v>
      </c>
      <c r="D62">
        <v>299</v>
      </c>
      <c r="E62">
        <v>73</v>
      </c>
      <c r="F62">
        <v>41</v>
      </c>
      <c r="G62">
        <v>32</v>
      </c>
      <c r="M62" t="s">
        <v>225</v>
      </c>
      <c r="N62" s="12">
        <v>101</v>
      </c>
      <c r="O62" s="12">
        <v>51</v>
      </c>
      <c r="P62" s="12">
        <v>50</v>
      </c>
      <c r="R62" s="16"/>
      <c r="S62" s="16"/>
    </row>
    <row r="63" spans="1:24" x14ac:dyDescent="0.25">
      <c r="A63" t="s">
        <v>14</v>
      </c>
      <c r="B63">
        <v>614</v>
      </c>
      <c r="C63">
        <v>371</v>
      </c>
      <c r="D63">
        <v>243</v>
      </c>
      <c r="E63">
        <v>42</v>
      </c>
      <c r="F63">
        <v>24</v>
      </c>
      <c r="G63">
        <v>18</v>
      </c>
      <c r="M63" t="s">
        <v>226</v>
      </c>
      <c r="N63" s="12">
        <v>127</v>
      </c>
      <c r="O63" s="12">
        <v>64</v>
      </c>
      <c r="P63" s="12">
        <v>63</v>
      </c>
      <c r="R63" s="16"/>
      <c r="S63" s="16"/>
    </row>
    <row r="64" spans="1:24" x14ac:dyDescent="0.25">
      <c r="A64" t="s">
        <v>15</v>
      </c>
      <c r="B64">
        <v>459</v>
      </c>
      <c r="C64">
        <v>283</v>
      </c>
      <c r="D64">
        <v>176</v>
      </c>
      <c r="E64">
        <v>39</v>
      </c>
      <c r="F64">
        <v>27</v>
      </c>
      <c r="G64">
        <v>12</v>
      </c>
      <c r="M64" t="s">
        <v>227</v>
      </c>
      <c r="N64" s="12">
        <v>152</v>
      </c>
      <c r="O64" s="12">
        <v>80</v>
      </c>
      <c r="P64" s="12">
        <v>72</v>
      </c>
      <c r="R64" s="16"/>
      <c r="S64" s="16"/>
    </row>
    <row r="65" spans="1:19" x14ac:dyDescent="0.25">
      <c r="A65" t="s">
        <v>16</v>
      </c>
      <c r="B65">
        <v>424</v>
      </c>
      <c r="C65">
        <v>235</v>
      </c>
      <c r="D65">
        <v>189</v>
      </c>
      <c r="E65">
        <v>25</v>
      </c>
      <c r="F65">
        <v>14</v>
      </c>
      <c r="G65">
        <v>11</v>
      </c>
      <c r="M65" t="s">
        <v>228</v>
      </c>
      <c r="N65" s="12">
        <v>134</v>
      </c>
      <c r="O65" s="12">
        <v>67</v>
      </c>
      <c r="P65" s="12">
        <v>67</v>
      </c>
      <c r="R65" s="16"/>
      <c r="S65" s="16"/>
    </row>
    <row r="66" spans="1:19" x14ac:dyDescent="0.25">
      <c r="A66" t="s">
        <v>17</v>
      </c>
      <c r="B66">
        <v>332</v>
      </c>
      <c r="C66">
        <v>159</v>
      </c>
      <c r="D66">
        <v>173</v>
      </c>
      <c r="E66">
        <v>20</v>
      </c>
      <c r="F66">
        <v>12</v>
      </c>
      <c r="G66">
        <v>8</v>
      </c>
      <c r="M66" t="s">
        <v>229</v>
      </c>
      <c r="N66" s="12">
        <v>89</v>
      </c>
      <c r="O66" s="12">
        <v>41</v>
      </c>
      <c r="P66" s="12">
        <v>48</v>
      </c>
      <c r="R66" s="16"/>
      <c r="S66" s="16"/>
    </row>
    <row r="67" spans="1:19" x14ac:dyDescent="0.25">
      <c r="A67" t="s">
        <v>19</v>
      </c>
      <c r="B67">
        <v>271</v>
      </c>
      <c r="C67">
        <v>152</v>
      </c>
      <c r="D67">
        <v>119</v>
      </c>
      <c r="E67">
        <v>20</v>
      </c>
      <c r="F67">
        <v>11</v>
      </c>
      <c r="G67">
        <v>9</v>
      </c>
      <c r="M67" t="s">
        <v>230</v>
      </c>
      <c r="N67" s="12">
        <v>104</v>
      </c>
      <c r="O67" s="12">
        <v>62</v>
      </c>
      <c r="P67" s="12">
        <v>42</v>
      </c>
      <c r="R67" s="16"/>
      <c r="S67" s="16"/>
    </row>
    <row r="68" spans="1:19" x14ac:dyDescent="0.25">
      <c r="A68" t="s">
        <v>20</v>
      </c>
      <c r="B68">
        <v>171</v>
      </c>
      <c r="C68">
        <v>83</v>
      </c>
      <c r="D68">
        <v>88</v>
      </c>
      <c r="E68">
        <v>11</v>
      </c>
      <c r="F68">
        <v>3</v>
      </c>
      <c r="G68">
        <v>8</v>
      </c>
      <c r="M68" t="s">
        <v>231</v>
      </c>
      <c r="N68" s="12">
        <v>103</v>
      </c>
      <c r="O68" s="12">
        <v>56</v>
      </c>
      <c r="P68" s="12">
        <v>47</v>
      </c>
      <c r="R68" s="16"/>
      <c r="S68" s="16"/>
    </row>
    <row r="69" spans="1:19" x14ac:dyDescent="0.25">
      <c r="A69" t="s">
        <v>22</v>
      </c>
      <c r="B69">
        <v>109</v>
      </c>
      <c r="C69">
        <v>45</v>
      </c>
      <c r="D69">
        <v>64</v>
      </c>
      <c r="E69">
        <v>7</v>
      </c>
      <c r="F69">
        <v>2</v>
      </c>
      <c r="G69">
        <v>5</v>
      </c>
      <c r="M69" t="s">
        <v>232</v>
      </c>
      <c r="N69" s="12">
        <v>89</v>
      </c>
      <c r="O69" s="12">
        <v>42</v>
      </c>
      <c r="P69" s="12">
        <v>47</v>
      </c>
      <c r="R69" s="16"/>
      <c r="S69" s="16"/>
    </row>
    <row r="70" spans="1:19" x14ac:dyDescent="0.25">
      <c r="A70" t="s">
        <v>56</v>
      </c>
      <c r="B70">
        <v>102</v>
      </c>
      <c r="C70">
        <v>45</v>
      </c>
      <c r="D70">
        <v>57</v>
      </c>
      <c r="E70">
        <v>7</v>
      </c>
      <c r="F70">
        <v>0</v>
      </c>
      <c r="G70">
        <v>7</v>
      </c>
      <c r="M70" t="s">
        <v>233</v>
      </c>
      <c r="N70" s="12">
        <v>78</v>
      </c>
      <c r="O70" s="12">
        <v>38</v>
      </c>
      <c r="P70" s="12">
        <v>40</v>
      </c>
      <c r="R70" s="16"/>
      <c r="S70" s="16"/>
    </row>
    <row r="71" spans="1:19" x14ac:dyDescent="0.25">
      <c r="A71" t="s">
        <v>57</v>
      </c>
      <c r="B71">
        <v>25</v>
      </c>
      <c r="C71">
        <v>16</v>
      </c>
      <c r="D71">
        <v>9</v>
      </c>
      <c r="E71">
        <v>8</v>
      </c>
      <c r="F71">
        <v>3</v>
      </c>
      <c r="G71">
        <v>5</v>
      </c>
      <c r="M71" t="s">
        <v>234</v>
      </c>
      <c r="N71" s="12">
        <v>53</v>
      </c>
      <c r="O71" s="12">
        <v>23</v>
      </c>
      <c r="P71" s="12">
        <v>30</v>
      </c>
      <c r="R71" s="16"/>
      <c r="S71" s="16"/>
    </row>
    <row r="72" spans="1:19" x14ac:dyDescent="0.25">
      <c r="A72" t="s">
        <v>59</v>
      </c>
      <c r="M72" t="s">
        <v>235</v>
      </c>
      <c r="N72" s="12">
        <v>68</v>
      </c>
      <c r="O72" s="12">
        <v>32</v>
      </c>
      <c r="P72" s="12">
        <v>36</v>
      </c>
      <c r="R72" s="16"/>
      <c r="S72" s="16"/>
    </row>
    <row r="73" spans="1:19" x14ac:dyDescent="0.25">
      <c r="A73" t="s">
        <v>36</v>
      </c>
      <c r="B73">
        <v>25188</v>
      </c>
      <c r="C73">
        <v>13059</v>
      </c>
      <c r="D73">
        <v>12129</v>
      </c>
      <c r="E73">
        <v>16015</v>
      </c>
      <c r="F73">
        <v>8681</v>
      </c>
      <c r="G73">
        <v>7334</v>
      </c>
      <c r="M73" t="s">
        <v>236</v>
      </c>
      <c r="N73" s="12">
        <v>90</v>
      </c>
      <c r="O73" s="12">
        <v>41</v>
      </c>
      <c r="P73" s="12">
        <v>49</v>
      </c>
      <c r="R73" s="16"/>
      <c r="S73" s="16"/>
    </row>
    <row r="74" spans="1:19" x14ac:dyDescent="0.25">
      <c r="A74" t="s">
        <v>55</v>
      </c>
      <c r="B74">
        <v>4810</v>
      </c>
      <c r="C74">
        <v>2532</v>
      </c>
      <c r="D74">
        <v>2278</v>
      </c>
      <c r="E74">
        <v>4810</v>
      </c>
      <c r="F74">
        <v>2532</v>
      </c>
      <c r="G74">
        <v>2278</v>
      </c>
      <c r="M74" s="18" t="s">
        <v>237</v>
      </c>
      <c r="N74" s="12">
        <v>70</v>
      </c>
      <c r="O74" s="12">
        <v>33</v>
      </c>
      <c r="P74" s="12">
        <v>37</v>
      </c>
      <c r="R74" s="16"/>
      <c r="S74" s="16"/>
    </row>
    <row r="75" spans="1:19" x14ac:dyDescent="0.25">
      <c r="A75" t="s">
        <v>6</v>
      </c>
      <c r="B75">
        <v>3983</v>
      </c>
      <c r="C75">
        <v>2067</v>
      </c>
      <c r="D75">
        <v>1916</v>
      </c>
      <c r="E75">
        <v>3983</v>
      </c>
      <c r="F75">
        <v>2067</v>
      </c>
      <c r="G75">
        <v>1916</v>
      </c>
      <c r="M75" t="s">
        <v>238</v>
      </c>
      <c r="N75" s="12">
        <v>65</v>
      </c>
      <c r="O75" s="12">
        <v>24</v>
      </c>
      <c r="P75" s="12">
        <v>41</v>
      </c>
      <c r="R75" s="16"/>
      <c r="S75" s="16"/>
    </row>
    <row r="76" spans="1:19" x14ac:dyDescent="0.25">
      <c r="A76" t="s">
        <v>7</v>
      </c>
      <c r="B76">
        <v>3135</v>
      </c>
      <c r="C76">
        <v>1578</v>
      </c>
      <c r="D76">
        <v>1557</v>
      </c>
      <c r="E76">
        <v>3124</v>
      </c>
      <c r="F76">
        <v>1577</v>
      </c>
      <c r="G76">
        <v>1547</v>
      </c>
      <c r="M76" t="s">
        <v>239</v>
      </c>
      <c r="N76" s="12">
        <v>48</v>
      </c>
      <c r="O76" s="12">
        <v>16</v>
      </c>
      <c r="P76" s="12">
        <v>32</v>
      </c>
      <c r="R76" s="16"/>
      <c r="S76" s="16"/>
    </row>
    <row r="77" spans="1:19" x14ac:dyDescent="0.25">
      <c r="A77" t="s">
        <v>8</v>
      </c>
      <c r="B77">
        <v>2844</v>
      </c>
      <c r="C77">
        <v>1424</v>
      </c>
      <c r="D77">
        <v>1420</v>
      </c>
      <c r="E77">
        <v>2412</v>
      </c>
      <c r="F77">
        <v>1341</v>
      </c>
      <c r="G77">
        <v>1071</v>
      </c>
      <c r="M77" t="s">
        <v>240</v>
      </c>
      <c r="N77" s="12">
        <v>61</v>
      </c>
      <c r="O77" s="12">
        <v>34</v>
      </c>
      <c r="P77" s="12">
        <v>27</v>
      </c>
      <c r="R77" s="16"/>
      <c r="S77" s="16"/>
    </row>
    <row r="78" spans="1:19" x14ac:dyDescent="0.25">
      <c r="A78" t="s">
        <v>10</v>
      </c>
      <c r="B78">
        <v>2158</v>
      </c>
      <c r="C78">
        <v>1154</v>
      </c>
      <c r="D78">
        <v>1004</v>
      </c>
      <c r="E78">
        <v>1008</v>
      </c>
      <c r="F78">
        <v>690</v>
      </c>
      <c r="G78">
        <v>318</v>
      </c>
      <c r="M78" t="s">
        <v>241</v>
      </c>
      <c r="N78" s="12">
        <v>45</v>
      </c>
      <c r="O78" s="12">
        <v>24</v>
      </c>
      <c r="P78" s="12">
        <v>21</v>
      </c>
      <c r="R78" s="16"/>
      <c r="S78" s="16"/>
    </row>
    <row r="79" spans="1:19" x14ac:dyDescent="0.25">
      <c r="A79" t="s">
        <v>11</v>
      </c>
      <c r="B79">
        <v>1636</v>
      </c>
      <c r="C79">
        <v>838</v>
      </c>
      <c r="D79">
        <v>798</v>
      </c>
      <c r="E79">
        <v>303</v>
      </c>
      <c r="F79">
        <v>222</v>
      </c>
      <c r="G79">
        <v>81</v>
      </c>
      <c r="M79" t="s">
        <v>242</v>
      </c>
      <c r="N79" s="12">
        <v>36</v>
      </c>
      <c r="O79" s="12">
        <v>15</v>
      </c>
      <c r="P79" s="12">
        <v>21</v>
      </c>
      <c r="R79" s="16"/>
      <c r="S79" s="16"/>
    </row>
    <row r="80" spans="1:19" x14ac:dyDescent="0.25">
      <c r="A80" t="s">
        <v>12</v>
      </c>
      <c r="B80">
        <v>1076</v>
      </c>
      <c r="C80">
        <v>606</v>
      </c>
      <c r="D80">
        <v>470</v>
      </c>
      <c r="E80">
        <v>91</v>
      </c>
      <c r="F80">
        <v>63</v>
      </c>
      <c r="G80">
        <v>28</v>
      </c>
      <c r="M80" t="s">
        <v>243</v>
      </c>
      <c r="N80" s="12">
        <v>26</v>
      </c>
      <c r="O80" s="12">
        <v>15</v>
      </c>
      <c r="P80" s="12">
        <v>11</v>
      </c>
      <c r="R80" s="16"/>
      <c r="S80" s="16"/>
    </row>
    <row r="81" spans="1:19" x14ac:dyDescent="0.25">
      <c r="A81" t="s">
        <v>13</v>
      </c>
      <c r="B81">
        <v>948</v>
      </c>
      <c r="C81">
        <v>499</v>
      </c>
      <c r="D81">
        <v>449</v>
      </c>
      <c r="E81">
        <v>44</v>
      </c>
      <c r="F81">
        <v>29</v>
      </c>
      <c r="G81">
        <v>15</v>
      </c>
      <c r="M81" t="s">
        <v>244</v>
      </c>
      <c r="N81" s="12">
        <v>23</v>
      </c>
      <c r="O81" s="12">
        <v>10</v>
      </c>
      <c r="P81" s="12">
        <v>13</v>
      </c>
      <c r="R81" s="16"/>
      <c r="S81" s="16"/>
    </row>
    <row r="82" spans="1:19" x14ac:dyDescent="0.25">
      <c r="A82" t="s">
        <v>14</v>
      </c>
      <c r="B82">
        <v>856</v>
      </c>
      <c r="C82">
        <v>475</v>
      </c>
      <c r="D82">
        <v>381</v>
      </c>
      <c r="E82">
        <v>38</v>
      </c>
      <c r="F82">
        <v>27</v>
      </c>
      <c r="G82">
        <v>11</v>
      </c>
      <c r="M82" t="s">
        <v>245</v>
      </c>
      <c r="N82" s="12">
        <v>29</v>
      </c>
      <c r="O82" s="12">
        <v>17</v>
      </c>
      <c r="P82" s="12">
        <v>12</v>
      </c>
      <c r="R82" s="16"/>
      <c r="S82" s="16"/>
    </row>
    <row r="83" spans="1:19" x14ac:dyDescent="0.25">
      <c r="A83" t="s">
        <v>15</v>
      </c>
      <c r="B83">
        <v>781</v>
      </c>
      <c r="C83">
        <v>398</v>
      </c>
      <c r="D83">
        <v>383</v>
      </c>
      <c r="E83">
        <v>34</v>
      </c>
      <c r="F83">
        <v>18</v>
      </c>
      <c r="G83">
        <v>16</v>
      </c>
      <c r="M83" t="s">
        <v>246</v>
      </c>
      <c r="N83" s="12">
        <v>13</v>
      </c>
      <c r="O83" s="12">
        <v>7</v>
      </c>
      <c r="P83" s="12">
        <v>6</v>
      </c>
      <c r="R83" s="16"/>
      <c r="S83" s="16"/>
    </row>
    <row r="84" spans="1:19" x14ac:dyDescent="0.25">
      <c r="A84" t="s">
        <v>16</v>
      </c>
      <c r="B84">
        <v>746</v>
      </c>
      <c r="C84">
        <v>382</v>
      </c>
      <c r="D84">
        <v>364</v>
      </c>
      <c r="E84">
        <v>25</v>
      </c>
      <c r="F84">
        <v>20</v>
      </c>
      <c r="G84">
        <v>5</v>
      </c>
      <c r="M84" t="s">
        <v>247</v>
      </c>
      <c r="N84" s="12">
        <v>29</v>
      </c>
      <c r="O84" s="12">
        <v>15</v>
      </c>
      <c r="P84" s="12">
        <v>14</v>
      </c>
      <c r="R84" s="16"/>
      <c r="S84" s="16"/>
    </row>
    <row r="85" spans="1:19" x14ac:dyDescent="0.25">
      <c r="A85" t="s">
        <v>17</v>
      </c>
      <c r="B85">
        <v>661</v>
      </c>
      <c r="C85">
        <v>344</v>
      </c>
      <c r="D85">
        <v>317</v>
      </c>
      <c r="E85">
        <v>34</v>
      </c>
      <c r="F85">
        <v>19</v>
      </c>
      <c r="G85">
        <v>15</v>
      </c>
      <c r="M85" t="s">
        <v>248</v>
      </c>
      <c r="N85" s="12">
        <v>31</v>
      </c>
      <c r="O85" s="12">
        <v>14</v>
      </c>
      <c r="P85" s="12">
        <v>17</v>
      </c>
      <c r="R85" s="16"/>
      <c r="S85" s="16"/>
    </row>
    <row r="86" spans="1:19" x14ac:dyDescent="0.25">
      <c r="A86" t="s">
        <v>19</v>
      </c>
      <c r="B86">
        <v>519</v>
      </c>
      <c r="C86">
        <v>268</v>
      </c>
      <c r="D86">
        <v>251</v>
      </c>
      <c r="E86">
        <v>21</v>
      </c>
      <c r="F86">
        <v>14</v>
      </c>
      <c r="G86">
        <v>7</v>
      </c>
      <c r="M86" t="s">
        <v>249</v>
      </c>
      <c r="N86" s="12">
        <v>10</v>
      </c>
      <c r="O86" s="12">
        <v>5</v>
      </c>
      <c r="P86" s="12">
        <v>5</v>
      </c>
      <c r="R86" s="16"/>
      <c r="S86" s="16"/>
    </row>
    <row r="87" spans="1:19" x14ac:dyDescent="0.25">
      <c r="A87" t="s">
        <v>20</v>
      </c>
      <c r="B87">
        <v>359</v>
      </c>
      <c r="C87">
        <v>167</v>
      </c>
      <c r="D87">
        <v>192</v>
      </c>
      <c r="E87">
        <v>15</v>
      </c>
      <c r="F87">
        <v>7</v>
      </c>
      <c r="G87">
        <v>8</v>
      </c>
      <c r="M87" t="s">
        <v>250</v>
      </c>
      <c r="N87" s="12">
        <v>20</v>
      </c>
      <c r="O87" s="12">
        <v>12</v>
      </c>
      <c r="P87" s="12">
        <v>8</v>
      </c>
      <c r="R87" s="16"/>
      <c r="S87" s="16"/>
    </row>
    <row r="88" spans="1:19" x14ac:dyDescent="0.25">
      <c r="A88" t="s">
        <v>22</v>
      </c>
      <c r="B88">
        <v>255</v>
      </c>
      <c r="C88">
        <v>113</v>
      </c>
      <c r="D88">
        <v>142</v>
      </c>
      <c r="E88">
        <v>16</v>
      </c>
      <c r="F88">
        <v>10</v>
      </c>
      <c r="G88">
        <v>6</v>
      </c>
      <c r="M88" t="s">
        <v>251</v>
      </c>
      <c r="N88" s="12">
        <v>22</v>
      </c>
      <c r="O88" s="12">
        <v>6</v>
      </c>
      <c r="P88" s="12">
        <v>16</v>
      </c>
      <c r="R88" s="16"/>
      <c r="S88" s="16"/>
    </row>
    <row r="89" spans="1:19" x14ac:dyDescent="0.25">
      <c r="A89" t="s">
        <v>56</v>
      </c>
      <c r="B89">
        <v>374</v>
      </c>
      <c r="C89">
        <v>183</v>
      </c>
      <c r="D89">
        <v>191</v>
      </c>
      <c r="E89">
        <v>32</v>
      </c>
      <c r="F89">
        <v>25</v>
      </c>
      <c r="G89">
        <v>7</v>
      </c>
      <c r="M89" t="s">
        <v>252</v>
      </c>
      <c r="N89" s="12">
        <v>20</v>
      </c>
      <c r="O89" s="12">
        <v>11</v>
      </c>
      <c r="P89" s="12">
        <v>9</v>
      </c>
      <c r="R89" s="16"/>
      <c r="S89" s="16"/>
    </row>
    <row r="90" spans="1:19" x14ac:dyDescent="0.25">
      <c r="A90" t="s">
        <v>57</v>
      </c>
      <c r="B90">
        <v>47</v>
      </c>
      <c r="C90">
        <v>31</v>
      </c>
      <c r="D90">
        <v>16</v>
      </c>
      <c r="E90">
        <v>25</v>
      </c>
      <c r="F90">
        <v>20</v>
      </c>
      <c r="G90">
        <v>5</v>
      </c>
      <c r="M90" t="s">
        <v>253</v>
      </c>
      <c r="N90" s="12">
        <v>24</v>
      </c>
      <c r="O90" s="12">
        <v>15</v>
      </c>
      <c r="P90" s="12">
        <v>9</v>
      </c>
      <c r="R90" s="16"/>
      <c r="S90" s="16"/>
    </row>
    <row r="91" spans="1:19" x14ac:dyDescent="0.25">
      <c r="A91" t="s">
        <v>60</v>
      </c>
      <c r="M91" t="s">
        <v>145</v>
      </c>
      <c r="N91" s="12">
        <v>16</v>
      </c>
      <c r="O91" s="12">
        <v>5</v>
      </c>
      <c r="P91" s="12">
        <v>11</v>
      </c>
      <c r="R91" s="16"/>
      <c r="S91" s="16"/>
    </row>
    <row r="92" spans="1:19" x14ac:dyDescent="0.25">
      <c r="A92" t="s">
        <v>36</v>
      </c>
      <c r="B92">
        <v>12721</v>
      </c>
      <c r="C92">
        <v>6653</v>
      </c>
      <c r="D92">
        <v>6068</v>
      </c>
      <c r="E92">
        <v>8430</v>
      </c>
      <c r="F92">
        <v>4578</v>
      </c>
      <c r="G92">
        <v>3852</v>
      </c>
      <c r="M92" t="s">
        <v>146</v>
      </c>
      <c r="N92" s="12">
        <v>6</v>
      </c>
      <c r="O92" s="12">
        <v>5</v>
      </c>
      <c r="P92" s="12">
        <v>1</v>
      </c>
      <c r="R92" s="16"/>
      <c r="S92" s="16"/>
    </row>
    <row r="93" spans="1:19" x14ac:dyDescent="0.25">
      <c r="A93" t="s">
        <v>55</v>
      </c>
      <c r="B93">
        <v>1897</v>
      </c>
      <c r="C93">
        <v>993</v>
      </c>
      <c r="D93">
        <v>904</v>
      </c>
      <c r="E93">
        <v>1897</v>
      </c>
      <c r="F93">
        <v>993</v>
      </c>
      <c r="G93">
        <v>904</v>
      </c>
      <c r="M93" t="s">
        <v>147</v>
      </c>
      <c r="N93" s="12">
        <v>9</v>
      </c>
      <c r="O93" s="12">
        <v>2</v>
      </c>
      <c r="P93" s="12">
        <v>7</v>
      </c>
      <c r="R93" s="16"/>
      <c r="S93" s="16"/>
    </row>
    <row r="94" spans="1:19" x14ac:dyDescent="0.25">
      <c r="A94" t="s">
        <v>6</v>
      </c>
      <c r="B94">
        <v>2011</v>
      </c>
      <c r="C94">
        <v>1018</v>
      </c>
      <c r="D94">
        <v>993</v>
      </c>
      <c r="E94">
        <v>2011</v>
      </c>
      <c r="F94">
        <v>1018</v>
      </c>
      <c r="G94">
        <v>993</v>
      </c>
      <c r="M94" t="s">
        <v>148</v>
      </c>
      <c r="N94" s="12">
        <v>11</v>
      </c>
      <c r="O94" s="12">
        <v>8</v>
      </c>
      <c r="P94" s="12">
        <v>3</v>
      </c>
      <c r="R94" s="16"/>
      <c r="S94" s="16"/>
    </row>
    <row r="95" spans="1:19" x14ac:dyDescent="0.25">
      <c r="A95" t="s">
        <v>7</v>
      </c>
      <c r="B95">
        <v>1826</v>
      </c>
      <c r="C95">
        <v>952</v>
      </c>
      <c r="D95">
        <v>874</v>
      </c>
      <c r="E95">
        <v>1823</v>
      </c>
      <c r="F95">
        <v>951</v>
      </c>
      <c r="G95">
        <v>872</v>
      </c>
      <c r="M95" t="s">
        <v>149</v>
      </c>
      <c r="N95" s="12">
        <v>19</v>
      </c>
      <c r="O95" s="12">
        <v>7</v>
      </c>
      <c r="P95" s="12">
        <v>12</v>
      </c>
      <c r="R95" s="16"/>
      <c r="S95" s="16"/>
    </row>
    <row r="96" spans="1:19" x14ac:dyDescent="0.25">
      <c r="A96" t="s">
        <v>8</v>
      </c>
      <c r="B96">
        <v>1552</v>
      </c>
      <c r="C96">
        <v>836</v>
      </c>
      <c r="D96">
        <v>716</v>
      </c>
      <c r="E96">
        <v>1469</v>
      </c>
      <c r="F96">
        <v>823</v>
      </c>
      <c r="G96">
        <v>646</v>
      </c>
      <c r="M96" t="s">
        <v>150</v>
      </c>
      <c r="N96" s="12">
        <v>5</v>
      </c>
      <c r="O96" s="12">
        <v>4</v>
      </c>
      <c r="P96" s="12">
        <v>1</v>
      </c>
      <c r="R96" s="16"/>
      <c r="S96" s="16"/>
    </row>
    <row r="97" spans="1:19" x14ac:dyDescent="0.25">
      <c r="A97" t="s">
        <v>10</v>
      </c>
      <c r="B97">
        <v>1083</v>
      </c>
      <c r="C97">
        <v>623</v>
      </c>
      <c r="D97">
        <v>460</v>
      </c>
      <c r="E97">
        <v>709</v>
      </c>
      <c r="F97">
        <v>479</v>
      </c>
      <c r="G97">
        <v>230</v>
      </c>
      <c r="M97" t="s">
        <v>151</v>
      </c>
      <c r="N97" s="12">
        <v>4</v>
      </c>
      <c r="O97" s="12">
        <v>2</v>
      </c>
      <c r="P97" s="12">
        <v>2</v>
      </c>
      <c r="R97" s="16"/>
      <c r="S97" s="16"/>
    </row>
    <row r="98" spans="1:19" x14ac:dyDescent="0.25">
      <c r="A98" t="s">
        <v>11</v>
      </c>
      <c r="B98">
        <v>734</v>
      </c>
      <c r="C98">
        <v>414</v>
      </c>
      <c r="D98">
        <v>320</v>
      </c>
      <c r="E98">
        <v>238</v>
      </c>
      <c r="F98">
        <v>163</v>
      </c>
      <c r="G98">
        <v>75</v>
      </c>
      <c r="M98" t="s">
        <v>152</v>
      </c>
      <c r="N98" s="12">
        <v>10</v>
      </c>
      <c r="O98" s="12">
        <v>2</v>
      </c>
      <c r="P98" s="12">
        <v>8</v>
      </c>
      <c r="R98" s="16"/>
      <c r="S98" s="16"/>
    </row>
    <row r="99" spans="1:19" x14ac:dyDescent="0.25">
      <c r="A99" t="s">
        <v>12</v>
      </c>
      <c r="B99">
        <v>563</v>
      </c>
      <c r="C99">
        <v>297</v>
      </c>
      <c r="D99">
        <v>266</v>
      </c>
      <c r="E99">
        <v>94</v>
      </c>
      <c r="F99">
        <v>51</v>
      </c>
      <c r="G99">
        <v>43</v>
      </c>
      <c r="M99" t="s">
        <v>153</v>
      </c>
      <c r="N99" s="12">
        <v>1</v>
      </c>
      <c r="O99" s="12">
        <v>1</v>
      </c>
      <c r="P99" s="12">
        <v>0</v>
      </c>
      <c r="R99" s="16"/>
      <c r="S99" s="16"/>
    </row>
    <row r="100" spans="1:19" x14ac:dyDescent="0.25">
      <c r="A100" t="s">
        <v>13</v>
      </c>
      <c r="B100">
        <v>532</v>
      </c>
      <c r="C100">
        <v>276</v>
      </c>
      <c r="D100">
        <v>256</v>
      </c>
      <c r="E100">
        <v>53</v>
      </c>
      <c r="F100">
        <v>26</v>
      </c>
      <c r="G100">
        <v>27</v>
      </c>
      <c r="M100" t="s">
        <v>154</v>
      </c>
      <c r="N100" s="12">
        <v>12</v>
      </c>
      <c r="O100" s="12">
        <v>5</v>
      </c>
      <c r="P100" s="12">
        <v>7</v>
      </c>
      <c r="R100" s="16"/>
      <c r="S100" s="16"/>
    </row>
    <row r="101" spans="1:19" x14ac:dyDescent="0.25">
      <c r="A101" t="s">
        <v>14</v>
      </c>
      <c r="B101">
        <v>445</v>
      </c>
      <c r="C101">
        <v>227</v>
      </c>
      <c r="D101">
        <v>218</v>
      </c>
      <c r="E101">
        <v>30</v>
      </c>
      <c r="F101">
        <v>18</v>
      </c>
      <c r="G101">
        <v>12</v>
      </c>
      <c r="M101" t="s">
        <v>155</v>
      </c>
      <c r="N101" s="12">
        <v>34</v>
      </c>
      <c r="O101" s="12">
        <v>15</v>
      </c>
      <c r="P101" s="12">
        <v>19</v>
      </c>
      <c r="R101" s="16"/>
      <c r="S101" s="16"/>
    </row>
    <row r="102" spans="1:19" x14ac:dyDescent="0.25">
      <c r="A102" t="s">
        <v>15</v>
      </c>
      <c r="B102">
        <v>440</v>
      </c>
      <c r="C102">
        <v>203</v>
      </c>
      <c r="D102">
        <v>237</v>
      </c>
      <c r="E102">
        <v>22</v>
      </c>
      <c r="F102">
        <v>8</v>
      </c>
      <c r="G102">
        <v>14</v>
      </c>
      <c r="M102" t="s">
        <v>156</v>
      </c>
      <c r="N102" s="12">
        <v>47</v>
      </c>
      <c r="O102" s="12">
        <v>31</v>
      </c>
      <c r="P102" s="12">
        <v>16</v>
      </c>
      <c r="R102" s="16"/>
      <c r="S102" s="16"/>
    </row>
    <row r="103" spans="1:19" x14ac:dyDescent="0.25">
      <c r="A103" t="s">
        <v>16</v>
      </c>
      <c r="B103">
        <v>421</v>
      </c>
      <c r="C103">
        <v>233</v>
      </c>
      <c r="D103">
        <v>188</v>
      </c>
      <c r="E103">
        <v>15</v>
      </c>
      <c r="F103">
        <v>12</v>
      </c>
      <c r="G103">
        <v>3</v>
      </c>
      <c r="M103" t="s">
        <v>157</v>
      </c>
      <c r="N103">
        <v>0</v>
      </c>
      <c r="O103">
        <v>0</v>
      </c>
      <c r="P103">
        <v>0</v>
      </c>
    </row>
    <row r="104" spans="1:19" x14ac:dyDescent="0.25">
      <c r="A104" t="s">
        <v>17</v>
      </c>
      <c r="B104">
        <v>364</v>
      </c>
      <c r="C104">
        <v>173</v>
      </c>
      <c r="D104">
        <v>191</v>
      </c>
      <c r="E104">
        <v>9</v>
      </c>
      <c r="F104">
        <v>5</v>
      </c>
      <c r="G104">
        <v>4</v>
      </c>
      <c r="M104" t="s">
        <v>254</v>
      </c>
      <c r="N104">
        <v>1067</v>
      </c>
      <c r="O104">
        <v>557</v>
      </c>
      <c r="P104">
        <v>510</v>
      </c>
    </row>
    <row r="105" spans="1:19" x14ac:dyDescent="0.25">
      <c r="A105" t="s">
        <v>19</v>
      </c>
      <c r="B105">
        <v>212</v>
      </c>
      <c r="C105">
        <v>106</v>
      </c>
      <c r="D105">
        <v>106</v>
      </c>
      <c r="E105">
        <v>6</v>
      </c>
      <c r="F105">
        <v>4</v>
      </c>
      <c r="G105">
        <v>2</v>
      </c>
    </row>
    <row r="106" spans="1:19" x14ac:dyDescent="0.25">
      <c r="A106" t="s">
        <v>20</v>
      </c>
      <c r="B106">
        <v>206</v>
      </c>
      <c r="C106">
        <v>95</v>
      </c>
      <c r="D106">
        <v>111</v>
      </c>
      <c r="E106">
        <v>12</v>
      </c>
      <c r="F106">
        <v>7</v>
      </c>
      <c r="G106">
        <v>5</v>
      </c>
    </row>
    <row r="107" spans="1:19" x14ac:dyDescent="0.25">
      <c r="A107" t="s">
        <v>22</v>
      </c>
      <c r="B107">
        <v>140</v>
      </c>
      <c r="C107">
        <v>66</v>
      </c>
      <c r="D107">
        <v>74</v>
      </c>
      <c r="E107">
        <v>8</v>
      </c>
      <c r="F107">
        <v>2</v>
      </c>
      <c r="G107">
        <v>6</v>
      </c>
    </row>
    <row r="108" spans="1:19" x14ac:dyDescent="0.25">
      <c r="A108" t="s">
        <v>56</v>
      </c>
      <c r="B108">
        <v>253</v>
      </c>
      <c r="C108">
        <v>122</v>
      </c>
      <c r="D108">
        <v>131</v>
      </c>
      <c r="E108">
        <v>17</v>
      </c>
      <c r="F108">
        <v>7</v>
      </c>
      <c r="G108">
        <v>10</v>
      </c>
    </row>
    <row r="109" spans="1:19" x14ac:dyDescent="0.25">
      <c r="A109" t="s">
        <v>57</v>
      </c>
      <c r="B109">
        <v>42</v>
      </c>
      <c r="C109">
        <v>19</v>
      </c>
      <c r="D109">
        <v>23</v>
      </c>
      <c r="E109">
        <v>17</v>
      </c>
      <c r="F109">
        <v>11</v>
      </c>
      <c r="G109">
        <v>6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opLeftCell="K14" workbookViewId="0">
      <selection activeCell="Q36" sqref="Q36"/>
    </sheetView>
  </sheetViews>
  <sheetFormatPr defaultRowHeight="13.2" x14ac:dyDescent="0.25"/>
  <cols>
    <col min="1" max="1" width="13" customWidth="1"/>
    <col min="2" max="7" width="7.44140625" customWidth="1"/>
    <col min="8" max="8" width="5.109375" customWidth="1"/>
    <col min="9" max="11" width="8.44140625" customWidth="1"/>
  </cols>
  <sheetData>
    <row r="1" spans="1:24" x14ac:dyDescent="0.25">
      <c r="A1" t="s">
        <v>345</v>
      </c>
      <c r="I1" s="1"/>
      <c r="J1" s="1"/>
      <c r="K1" s="1"/>
      <c r="M1" t="s">
        <v>347</v>
      </c>
      <c r="N1" s="12"/>
      <c r="O1" s="12"/>
      <c r="P1" s="12"/>
      <c r="Q1" s="14" t="s">
        <v>1</v>
      </c>
      <c r="R1" s="15">
        <f>X16</f>
        <v>6.5894790604306692</v>
      </c>
      <c r="S1" s="21" t="s">
        <v>125</v>
      </c>
      <c r="T1" s="22"/>
      <c r="U1" s="22"/>
    </row>
    <row r="2" spans="1:24" x14ac:dyDescent="0.25">
      <c r="A2" t="s">
        <v>346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I4" s="1"/>
      <c r="J4" s="1"/>
      <c r="K4" s="1"/>
      <c r="M4" s="18" t="s">
        <v>36</v>
      </c>
      <c r="N4" s="12">
        <v>715376</v>
      </c>
      <c r="O4" s="12">
        <v>362568</v>
      </c>
      <c r="P4" s="12">
        <v>352808</v>
      </c>
      <c r="R4" s="16"/>
      <c r="S4" s="16"/>
    </row>
    <row r="5" spans="1:24" x14ac:dyDescent="0.25">
      <c r="A5" t="s">
        <v>36</v>
      </c>
      <c r="B5">
        <v>715376</v>
      </c>
      <c r="C5">
        <v>362568</v>
      </c>
      <c r="D5">
        <v>352808</v>
      </c>
      <c r="E5">
        <v>411518</v>
      </c>
      <c r="F5">
        <v>219609</v>
      </c>
      <c r="G5">
        <v>191909</v>
      </c>
      <c r="I5" s="1"/>
      <c r="J5" s="1"/>
      <c r="K5" s="1"/>
      <c r="M5" t="s">
        <v>168</v>
      </c>
      <c r="N5" s="12">
        <v>20303</v>
      </c>
      <c r="O5" s="12">
        <v>10436</v>
      </c>
      <c r="P5" s="12">
        <v>9867</v>
      </c>
      <c r="R5" s="16">
        <f>N$24+N$34+N$44+N$54</f>
        <v>38837</v>
      </c>
      <c r="S5" s="16">
        <f xml:space="preserve"> N$34+N$44+N$54+N$64</f>
        <v>27579</v>
      </c>
      <c r="T5">
        <v>1</v>
      </c>
      <c r="U5">
        <v>9</v>
      </c>
      <c r="V5">
        <f>R5*T5+S5*U5</f>
        <v>287048</v>
      </c>
      <c r="W5" s="19">
        <f>(V5/V$15)*100</f>
        <v>7.7324450320479148</v>
      </c>
      <c r="X5" s="20">
        <f>ABS(W5-10)</f>
        <v>2.2675549679520852</v>
      </c>
    </row>
    <row r="6" spans="1:24" x14ac:dyDescent="0.25">
      <c r="A6" t="s">
        <v>279</v>
      </c>
      <c r="B6">
        <v>101286</v>
      </c>
      <c r="C6">
        <v>52044</v>
      </c>
      <c r="D6">
        <v>49242</v>
      </c>
      <c r="E6">
        <v>101286</v>
      </c>
      <c r="F6">
        <v>52044</v>
      </c>
      <c r="G6">
        <v>49242</v>
      </c>
      <c r="I6" s="1"/>
      <c r="J6" s="1"/>
      <c r="K6" s="1"/>
      <c r="M6" t="s">
        <v>169</v>
      </c>
      <c r="N6" s="12">
        <v>19834</v>
      </c>
      <c r="O6" s="12">
        <v>10211</v>
      </c>
      <c r="P6" s="12">
        <v>9623</v>
      </c>
      <c r="R6" s="16">
        <f>N$25+N$35+N$45+N$55</f>
        <v>40649</v>
      </c>
      <c r="S6" s="16">
        <f xml:space="preserve"> N$35+N$45+N$55+N$65</f>
        <v>28915</v>
      </c>
      <c r="T6">
        <v>2</v>
      </c>
      <c r="U6">
        <v>8</v>
      </c>
      <c r="V6">
        <f t="shared" ref="V6:V14" si="0">R6*T6+S6*U6</f>
        <v>312618</v>
      </c>
      <c r="W6" s="19">
        <f t="shared" ref="W6:W14" si="1">(V6/V$15)*100</f>
        <v>8.4212448824891837</v>
      </c>
      <c r="X6" s="20">
        <f t="shared" ref="X6:X14" si="2">ABS(W6-10)</f>
        <v>1.5787551175108163</v>
      </c>
    </row>
    <row r="7" spans="1:24" x14ac:dyDescent="0.25">
      <c r="A7" t="s">
        <v>6</v>
      </c>
      <c r="B7">
        <v>93152</v>
      </c>
      <c r="C7">
        <v>47850</v>
      </c>
      <c r="D7">
        <v>45302</v>
      </c>
      <c r="E7">
        <v>93152</v>
      </c>
      <c r="F7">
        <v>47850</v>
      </c>
      <c r="G7">
        <v>45302</v>
      </c>
      <c r="H7" s="2"/>
      <c r="I7" s="1"/>
      <c r="J7" s="1"/>
      <c r="K7" s="1"/>
      <c r="M7" t="s">
        <v>170</v>
      </c>
      <c r="N7" s="12">
        <v>20450</v>
      </c>
      <c r="O7" s="12">
        <v>10521</v>
      </c>
      <c r="P7" s="12">
        <v>9929</v>
      </c>
      <c r="R7" s="16">
        <f>N$26+N$36+N$46+N$56</f>
        <v>35867</v>
      </c>
      <c r="S7" s="16">
        <f xml:space="preserve"> N$36+N$46+N$56+N$66</f>
        <v>23113</v>
      </c>
      <c r="T7">
        <v>3</v>
      </c>
      <c r="U7">
        <v>7</v>
      </c>
      <c r="V7">
        <f t="shared" si="0"/>
        <v>269392</v>
      </c>
      <c r="W7" s="19">
        <f t="shared" si="1"/>
        <v>7.2568310250322314</v>
      </c>
      <c r="X7" s="20">
        <f t="shared" si="2"/>
        <v>2.7431689749677686</v>
      </c>
    </row>
    <row r="8" spans="1:24" x14ac:dyDescent="0.25">
      <c r="A8" s="3" t="s">
        <v>7</v>
      </c>
      <c r="B8" s="3">
        <v>79025</v>
      </c>
      <c r="C8" s="3">
        <v>40358</v>
      </c>
      <c r="D8" s="3">
        <v>38667</v>
      </c>
      <c r="E8" s="4">
        <v>79025</v>
      </c>
      <c r="F8" s="4">
        <v>40358</v>
      </c>
      <c r="G8" s="4">
        <v>38667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 t="s">
        <v>171</v>
      </c>
      <c r="N8" s="12">
        <v>20326</v>
      </c>
      <c r="O8" s="12">
        <v>10454</v>
      </c>
      <c r="P8" s="12">
        <v>9872</v>
      </c>
      <c r="R8" s="16">
        <f>N$17+N$27+N$37+N$47</f>
        <v>47756</v>
      </c>
      <c r="S8" s="16">
        <f xml:space="preserve"> N$27+ N$37+N$47+N$57</f>
        <v>35955</v>
      </c>
      <c r="T8">
        <v>4</v>
      </c>
      <c r="U8">
        <v>6</v>
      </c>
      <c r="V8">
        <f t="shared" si="0"/>
        <v>406754</v>
      </c>
      <c r="W8" s="19">
        <f t="shared" si="1"/>
        <v>10.957062744090248</v>
      </c>
      <c r="X8" s="20">
        <f t="shared" si="2"/>
        <v>0.95706274409024772</v>
      </c>
    </row>
    <row r="9" spans="1:24" x14ac:dyDescent="0.25">
      <c r="A9" s="3" t="s">
        <v>8</v>
      </c>
      <c r="B9" s="3">
        <v>73616</v>
      </c>
      <c r="C9" s="3">
        <v>37070</v>
      </c>
      <c r="D9" s="3">
        <v>36546</v>
      </c>
      <c r="E9" s="4">
        <v>67841</v>
      </c>
      <c r="F9" s="4">
        <v>36160</v>
      </c>
      <c r="G9" s="4">
        <v>31681</v>
      </c>
      <c r="H9" s="5"/>
      <c r="I9" s="6">
        <f t="shared" si="3"/>
        <v>92.155237991740918</v>
      </c>
      <c r="J9" s="6">
        <f t="shared" si="3"/>
        <v>97.545184785540869</v>
      </c>
      <c r="K9" s="6">
        <f t="shared" si="3"/>
        <v>86.688009631697042</v>
      </c>
      <c r="M9" t="s">
        <v>172</v>
      </c>
      <c r="N9" s="12">
        <v>20373</v>
      </c>
      <c r="O9" s="12">
        <v>10422</v>
      </c>
      <c r="P9" s="12">
        <v>9951</v>
      </c>
      <c r="R9" s="16">
        <f>N$18+N$28+N$38+N$48</f>
        <v>46383</v>
      </c>
      <c r="S9" s="16">
        <f xml:space="preserve"> N$28+N$38+N$48+N$58</f>
        <v>34864</v>
      </c>
      <c r="T9">
        <v>5</v>
      </c>
      <c r="U9">
        <v>5</v>
      </c>
      <c r="V9">
        <f t="shared" si="0"/>
        <v>406235</v>
      </c>
      <c r="W9" s="19">
        <f t="shared" si="1"/>
        <v>10.943082019710936</v>
      </c>
      <c r="X9" s="20">
        <f t="shared" si="2"/>
        <v>0.94308201971093553</v>
      </c>
    </row>
    <row r="10" spans="1:24" x14ac:dyDescent="0.25">
      <c r="A10" s="3" t="s">
        <v>10</v>
      </c>
      <c r="B10" s="3">
        <v>73728</v>
      </c>
      <c r="C10" s="3">
        <v>36731</v>
      </c>
      <c r="D10" s="3">
        <v>36997</v>
      </c>
      <c r="E10" s="4">
        <v>41359</v>
      </c>
      <c r="F10" s="4">
        <v>25996</v>
      </c>
      <c r="G10" s="4">
        <v>15363</v>
      </c>
      <c r="H10" s="5"/>
      <c r="I10" s="6">
        <f t="shared" si="3"/>
        <v>56.096733940972221</v>
      </c>
      <c r="J10" s="6">
        <f t="shared" si="3"/>
        <v>70.774005608341724</v>
      </c>
      <c r="K10" s="6">
        <f t="shared" si="3"/>
        <v>41.524988512582098</v>
      </c>
      <c r="M10" t="s">
        <v>173</v>
      </c>
      <c r="N10" s="12">
        <v>20043</v>
      </c>
      <c r="O10" s="12">
        <v>10310</v>
      </c>
      <c r="P10" s="12">
        <v>9733</v>
      </c>
      <c r="R10" s="16">
        <f>N$19+N$29+N$39+N$49</f>
        <v>45067</v>
      </c>
      <c r="S10" s="16">
        <f xml:space="preserve"> N$29+N$39+N$49+N$59</f>
        <v>34534</v>
      </c>
      <c r="T10">
        <v>6</v>
      </c>
      <c r="U10">
        <v>4</v>
      </c>
      <c r="V10">
        <f t="shared" si="0"/>
        <v>408538</v>
      </c>
      <c r="W10" s="19">
        <f t="shared" si="1"/>
        <v>11.00511980053089</v>
      </c>
      <c r="X10" s="20">
        <f t="shared" si="2"/>
        <v>1.0051198005308901</v>
      </c>
    </row>
    <row r="11" spans="1:24" x14ac:dyDescent="0.25">
      <c r="A11" s="3" t="s">
        <v>11</v>
      </c>
      <c r="B11" s="3">
        <v>63444</v>
      </c>
      <c r="C11" s="3">
        <v>31988</v>
      </c>
      <c r="D11" s="3">
        <v>31456</v>
      </c>
      <c r="E11" s="4">
        <v>14453</v>
      </c>
      <c r="F11" s="4">
        <v>9153</v>
      </c>
      <c r="G11" s="4">
        <v>5300</v>
      </c>
      <c r="H11" s="5"/>
      <c r="I11" s="6">
        <f t="shared" si="3"/>
        <v>22.780720005043818</v>
      </c>
      <c r="J11" s="6">
        <f t="shared" si="3"/>
        <v>28.613855195698385</v>
      </c>
      <c r="K11" s="6">
        <f t="shared" si="3"/>
        <v>16.848931841302136</v>
      </c>
      <c r="M11" t="s">
        <v>174</v>
      </c>
      <c r="N11" s="12">
        <v>19934</v>
      </c>
      <c r="O11" s="12">
        <v>10150</v>
      </c>
      <c r="P11" s="12">
        <v>9784</v>
      </c>
      <c r="R11" s="16">
        <f>N$20+N$30+N$40+N$50</f>
        <v>43652</v>
      </c>
      <c r="S11" s="16">
        <f xml:space="preserve"> N$30+N$40+N$50+N$60</f>
        <v>33323</v>
      </c>
      <c r="T11">
        <v>7</v>
      </c>
      <c r="U11">
        <v>3</v>
      </c>
      <c r="V11">
        <f t="shared" si="0"/>
        <v>405533</v>
      </c>
      <c r="W11" s="19">
        <f t="shared" si="1"/>
        <v>10.92417167575279</v>
      </c>
      <c r="X11" s="20">
        <f t="shared" si="2"/>
        <v>0.92417167575279002</v>
      </c>
    </row>
    <row r="12" spans="1:24" x14ac:dyDescent="0.25">
      <c r="A12" s="3" t="s">
        <v>12</v>
      </c>
      <c r="B12" s="3">
        <v>50708</v>
      </c>
      <c r="C12" s="3">
        <v>25337</v>
      </c>
      <c r="D12" s="3">
        <v>25371</v>
      </c>
      <c r="E12" s="4">
        <v>5256</v>
      </c>
      <c r="F12" s="4">
        <v>3008</v>
      </c>
      <c r="G12" s="4">
        <v>2248</v>
      </c>
      <c r="H12" s="5"/>
      <c r="I12" s="6">
        <f t="shared" si="3"/>
        <v>10.365228366332728</v>
      </c>
      <c r="J12" s="6">
        <f t="shared" si="3"/>
        <v>11.871965899672416</v>
      </c>
      <c r="K12" s="6">
        <f t="shared" si="3"/>
        <v>8.8605100311379132</v>
      </c>
      <c r="M12" t="s">
        <v>175</v>
      </c>
      <c r="N12" s="12">
        <v>18843</v>
      </c>
      <c r="O12" s="12">
        <v>9763</v>
      </c>
      <c r="P12" s="12">
        <v>9080</v>
      </c>
      <c r="R12" s="16">
        <f>N$21+N$31+N$41+N$51</f>
        <v>43937</v>
      </c>
      <c r="S12" s="16">
        <f xml:space="preserve"> N$31+N$41+N$51+N$61</f>
        <v>32695</v>
      </c>
      <c r="T12">
        <v>8</v>
      </c>
      <c r="U12">
        <v>2</v>
      </c>
      <c r="V12">
        <f t="shared" si="0"/>
        <v>416886</v>
      </c>
      <c r="W12" s="19">
        <f t="shared" si="1"/>
        <v>11.229996654323761</v>
      </c>
      <c r="X12" s="20">
        <f t="shared" si="2"/>
        <v>1.2299966543237613</v>
      </c>
    </row>
    <row r="13" spans="1:24" x14ac:dyDescent="0.25">
      <c r="A13" s="3" t="s">
        <v>13</v>
      </c>
      <c r="B13" s="3">
        <v>41717</v>
      </c>
      <c r="C13" s="3">
        <v>21035</v>
      </c>
      <c r="D13" s="3">
        <v>20682</v>
      </c>
      <c r="E13" s="4">
        <v>2729</v>
      </c>
      <c r="F13" s="4">
        <v>1538</v>
      </c>
      <c r="G13" s="4">
        <v>1191</v>
      </c>
      <c r="H13" s="5"/>
      <c r="I13" s="6">
        <f t="shared" si="3"/>
        <v>6.54169762926385</v>
      </c>
      <c r="J13" s="6">
        <f t="shared" si="3"/>
        <v>7.3116234846684103</v>
      </c>
      <c r="K13" s="6">
        <f t="shared" si="3"/>
        <v>5.7586306933565412</v>
      </c>
      <c r="M13" t="s">
        <v>176</v>
      </c>
      <c r="N13" s="12">
        <v>17576</v>
      </c>
      <c r="O13" s="12">
        <v>8936</v>
      </c>
      <c r="P13" s="12">
        <v>8640</v>
      </c>
      <c r="R13" s="16">
        <f>N$22+N$32+N$42+N$52</f>
        <v>40858</v>
      </c>
      <c r="S13" s="16">
        <f xml:space="preserve"> N$32+N$42+N$52+N$62</f>
        <v>28578</v>
      </c>
      <c r="T13">
        <v>9</v>
      </c>
      <c r="U13">
        <v>1</v>
      </c>
      <c r="V13">
        <f t="shared" si="0"/>
        <v>396300</v>
      </c>
      <c r="W13" s="19">
        <f t="shared" si="1"/>
        <v>10.675454858422942</v>
      </c>
      <c r="X13" s="20">
        <f t="shared" si="2"/>
        <v>0.67545485842294184</v>
      </c>
    </row>
    <row r="14" spans="1:24" x14ac:dyDescent="0.25">
      <c r="A14" s="3" t="s">
        <v>14</v>
      </c>
      <c r="B14" s="3">
        <v>34769</v>
      </c>
      <c r="C14" s="3">
        <v>17570</v>
      </c>
      <c r="D14" s="3">
        <v>17199</v>
      </c>
      <c r="E14" s="4">
        <v>1655</v>
      </c>
      <c r="F14" s="4">
        <v>924</v>
      </c>
      <c r="G14" s="4">
        <v>731</v>
      </c>
      <c r="H14" s="5"/>
      <c r="I14" s="6">
        <f t="shared" si="3"/>
        <v>4.7599873450487502</v>
      </c>
      <c r="J14" s="6">
        <f t="shared" si="3"/>
        <v>5.2589641434262955</v>
      </c>
      <c r="K14" s="6">
        <f t="shared" si="3"/>
        <v>4.2502471073899644</v>
      </c>
      <c r="M14" t="s">
        <v>177</v>
      </c>
      <c r="N14" s="12">
        <v>16756</v>
      </c>
      <c r="O14" s="12">
        <v>8691</v>
      </c>
      <c r="P14" s="12">
        <v>8065</v>
      </c>
      <c r="R14" s="16">
        <f>N$23+N$33+N$43+N$53</f>
        <v>40295</v>
      </c>
      <c r="S14" s="16">
        <f xml:space="preserve"> N$33+N$43+N$53+N$63</f>
        <v>28857</v>
      </c>
      <c r="T14">
        <v>10</v>
      </c>
      <c r="U14">
        <v>0</v>
      </c>
      <c r="V14">
        <f t="shared" si="0"/>
        <v>402950</v>
      </c>
      <c r="W14" s="19">
        <f t="shared" si="1"/>
        <v>10.854591307599103</v>
      </c>
      <c r="X14" s="20">
        <f t="shared" si="2"/>
        <v>0.85459130759910273</v>
      </c>
    </row>
    <row r="15" spans="1:24" x14ac:dyDescent="0.25">
      <c r="A15" s="3" t="s">
        <v>15</v>
      </c>
      <c r="B15" s="3">
        <v>28802</v>
      </c>
      <c r="C15" s="3">
        <v>14451</v>
      </c>
      <c r="D15" s="3">
        <v>14351</v>
      </c>
      <c r="E15" s="4">
        <v>1124</v>
      </c>
      <c r="F15" s="4">
        <v>603</v>
      </c>
      <c r="G15" s="4">
        <v>521</v>
      </c>
      <c r="H15" s="5"/>
      <c r="I15" s="6">
        <f t="shared" si="3"/>
        <v>3.9025067703631691</v>
      </c>
      <c r="J15" s="6">
        <f t="shared" si="3"/>
        <v>4.1727216109611787</v>
      </c>
      <c r="K15" s="6">
        <f t="shared" si="3"/>
        <v>3.6304090307295658</v>
      </c>
      <c r="M15" t="s">
        <v>178</v>
      </c>
      <c r="N15" s="12">
        <v>16516</v>
      </c>
      <c r="O15" s="12">
        <v>8316</v>
      </c>
      <c r="P15" s="12">
        <v>8200</v>
      </c>
      <c r="R15" s="16"/>
      <c r="S15" s="16"/>
      <c r="V15">
        <f>SUM(V5:V14)</f>
        <v>3712254</v>
      </c>
      <c r="W15">
        <f>SUM(W5:W14)</f>
        <v>100</v>
      </c>
      <c r="X15" s="20">
        <f>SUM(X5:X14)</f>
        <v>13.178958120861338</v>
      </c>
    </row>
    <row r="16" spans="1:24" x14ac:dyDescent="0.25">
      <c r="A16" t="s">
        <v>16</v>
      </c>
      <c r="B16">
        <v>22664</v>
      </c>
      <c r="C16">
        <v>11502</v>
      </c>
      <c r="D16">
        <v>11162</v>
      </c>
      <c r="E16">
        <v>766</v>
      </c>
      <c r="F16">
        <v>425</v>
      </c>
      <c r="G16">
        <v>341</v>
      </c>
      <c r="H16" s="7"/>
      <c r="I16" s="6">
        <f>SUM(I8:I14)*5</f>
        <v>1463.4980263920113</v>
      </c>
      <c r="J16" s="6">
        <f>SUM(J8:J14)*5</f>
        <v>1606.8779955867403</v>
      </c>
      <c r="K16" s="6">
        <f>SUM(K8:K14)*5</f>
        <v>1319.6565890873285</v>
      </c>
      <c r="M16" t="s">
        <v>179</v>
      </c>
      <c r="N16" s="12">
        <v>16266</v>
      </c>
      <c r="O16" s="12">
        <v>8341</v>
      </c>
      <c r="P16" s="12">
        <v>7925</v>
      </c>
      <c r="R16" s="16"/>
      <c r="S16" s="16"/>
      <c r="X16" s="20">
        <f>X$15/2</f>
        <v>6.5894790604306692</v>
      </c>
    </row>
    <row r="17" spans="1:24" x14ac:dyDescent="0.25">
      <c r="A17" t="s">
        <v>17</v>
      </c>
      <c r="B17">
        <v>17069</v>
      </c>
      <c r="C17">
        <v>8749</v>
      </c>
      <c r="D17">
        <v>8320</v>
      </c>
      <c r="E17">
        <v>594</v>
      </c>
      <c r="F17">
        <v>327</v>
      </c>
      <c r="G17">
        <v>267</v>
      </c>
      <c r="H17" s="7"/>
      <c r="I17" s="1"/>
      <c r="J17" s="1"/>
      <c r="K17" s="1"/>
      <c r="M17" t="s">
        <v>180</v>
      </c>
      <c r="N17" s="12">
        <v>15906</v>
      </c>
      <c r="O17" s="12">
        <v>8178</v>
      </c>
      <c r="P17" s="12">
        <v>7728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2963.4980263920115</v>
      </c>
      <c r="J18" s="6">
        <f>J16+1500</f>
        <v>3106.8779955867403</v>
      </c>
      <c r="K18" s="6">
        <f>K16+1500</f>
        <v>2819.6565890873285</v>
      </c>
      <c r="M18" t="s">
        <v>181</v>
      </c>
      <c r="N18" s="12">
        <v>15463</v>
      </c>
      <c r="O18" s="12">
        <v>7879</v>
      </c>
      <c r="P18" s="12">
        <v>7584</v>
      </c>
      <c r="Q18" s="3" t="s">
        <v>161</v>
      </c>
      <c r="R18" s="15">
        <f>X33</f>
        <v>6.7142174836797279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182</v>
      </c>
      <c r="N19" s="12">
        <v>14874</v>
      </c>
      <c r="O19" s="12">
        <v>7644</v>
      </c>
      <c r="P19" s="12">
        <v>7230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4.7599873450487502</v>
      </c>
      <c r="J20" s="6">
        <f t="shared" si="4"/>
        <v>5.2589641434262955</v>
      </c>
      <c r="K20" s="6">
        <f t="shared" si="4"/>
        <v>4.2502471073899644</v>
      </c>
      <c r="M20" t="s">
        <v>183</v>
      </c>
      <c r="N20" s="12">
        <v>14689</v>
      </c>
      <c r="O20" s="12">
        <v>7448</v>
      </c>
      <c r="P20" s="12">
        <v>7241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3.9025067703631691</v>
      </c>
      <c r="J21" s="6">
        <f t="shared" si="4"/>
        <v>4.1727216109611787</v>
      </c>
      <c r="K21" s="6">
        <f t="shared" si="4"/>
        <v>3.6304090307295658</v>
      </c>
      <c r="M21" t="s">
        <v>184</v>
      </c>
      <c r="N21" s="12">
        <v>15345</v>
      </c>
      <c r="O21" s="12">
        <v>7747</v>
      </c>
      <c r="P21" s="12">
        <v>7598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4.3312470577059594</v>
      </c>
      <c r="J22" s="8">
        <f>(J20+J21)/2</f>
        <v>4.7158428771937366</v>
      </c>
      <c r="K22" s="8">
        <f>(K20+K21)/2</f>
        <v>3.9403280690597651</v>
      </c>
      <c r="M22" t="s">
        <v>185</v>
      </c>
      <c r="N22" s="12">
        <v>15147</v>
      </c>
      <c r="O22" s="12">
        <v>7609</v>
      </c>
      <c r="P22" s="12">
        <v>7538</v>
      </c>
      <c r="R22" s="16">
        <f>O$24+O$34+O$44+O$54</f>
        <v>19491</v>
      </c>
      <c r="S22" s="16">
        <f xml:space="preserve"> O$34+O$44+O$54+O$64</f>
        <v>13867</v>
      </c>
      <c r="T22">
        <v>1</v>
      </c>
      <c r="U22">
        <v>9</v>
      </c>
      <c r="V22">
        <f>R22*T22+S22*U22</f>
        <v>144294</v>
      </c>
      <c r="W22" s="19">
        <f>(V22/V$32)*100</f>
        <v>7.7261064372976032</v>
      </c>
      <c r="X22" s="20">
        <f>ABS(W22-10)</f>
        <v>2.2738935627023968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186</v>
      </c>
      <c r="N23" s="12">
        <v>14271</v>
      </c>
      <c r="O23" s="12">
        <v>7224</v>
      </c>
      <c r="P23" s="12">
        <v>7047</v>
      </c>
      <c r="R23" s="16">
        <f>O$25+O$35+O$45+O$55</f>
        <v>20160</v>
      </c>
      <c r="S23" s="16">
        <f xml:space="preserve"> O$35+O$45+O$55+O$65</f>
        <v>14232</v>
      </c>
      <c r="T23">
        <v>2</v>
      </c>
      <c r="U23">
        <v>8</v>
      </c>
      <c r="V23">
        <f t="shared" ref="V23:V31" si="5">R23*T23+S23*U23</f>
        <v>154176</v>
      </c>
      <c r="W23" s="19">
        <f t="shared" ref="W23:W31" si="6">(V23/V$32)*100</f>
        <v>8.2552301972139883</v>
      </c>
      <c r="X23" s="20">
        <f t="shared" ref="X23:X31" si="7">ABS(W23-10)</f>
        <v>1.7447698027860117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216.56235288529797</v>
      </c>
      <c r="J24" s="8">
        <f>J22*50</f>
        <v>235.79214385968683</v>
      </c>
      <c r="K24" s="8">
        <f>K22*50</f>
        <v>197.01640345298824</v>
      </c>
      <c r="M24" t="s">
        <v>187</v>
      </c>
      <c r="N24" s="12">
        <v>14164</v>
      </c>
      <c r="O24" s="12">
        <v>7042</v>
      </c>
      <c r="P24" s="12">
        <v>7122</v>
      </c>
      <c r="R24" s="16">
        <f>O$26+O$36+O$46+O$56</f>
        <v>18061</v>
      </c>
      <c r="S24" s="16">
        <f xml:space="preserve"> O$36+O$46+O$56+O$66</f>
        <v>11748</v>
      </c>
      <c r="T24">
        <v>3</v>
      </c>
      <c r="U24">
        <v>7</v>
      </c>
      <c r="V24">
        <f t="shared" si="5"/>
        <v>136419</v>
      </c>
      <c r="W24" s="19">
        <f t="shared" si="6"/>
        <v>7.3044458818086797</v>
      </c>
      <c r="X24" s="20">
        <f t="shared" si="7"/>
        <v>2.6955541181913203</v>
      </c>
    </row>
    <row r="25" spans="1:24" x14ac:dyDescent="0.25">
      <c r="I25" s="1"/>
      <c r="J25" s="1"/>
      <c r="K25" s="1"/>
      <c r="M25" t="s">
        <v>188</v>
      </c>
      <c r="N25" s="12">
        <v>15091</v>
      </c>
      <c r="O25" s="12">
        <v>7554</v>
      </c>
      <c r="P25" s="12">
        <v>7537</v>
      </c>
      <c r="R25" s="16">
        <f>O$17+O$27+O$37+O$47</f>
        <v>24038</v>
      </c>
      <c r="S25" s="16">
        <f xml:space="preserve"> O$27+ O$37+O$47+O$57</f>
        <v>18009</v>
      </c>
      <c r="T25">
        <v>4</v>
      </c>
      <c r="U25">
        <v>6</v>
      </c>
      <c r="V25">
        <f t="shared" si="5"/>
        <v>204206</v>
      </c>
      <c r="W25" s="19">
        <f t="shared" si="6"/>
        <v>10.934046399259804</v>
      </c>
      <c r="X25" s="20">
        <f t="shared" si="7"/>
        <v>0.93404639925980426</v>
      </c>
    </row>
    <row r="26" spans="1:24" x14ac:dyDescent="0.25">
      <c r="H26" s="7" t="s">
        <v>30</v>
      </c>
      <c r="I26" s="1">
        <f>I18-I24</f>
        <v>2746.9356735067136</v>
      </c>
      <c r="J26" s="1">
        <f>J18-J24</f>
        <v>2871.0858517270535</v>
      </c>
      <c r="K26" s="1">
        <f>K18-K24</f>
        <v>2622.64018563434</v>
      </c>
      <c r="M26" t="s">
        <v>189</v>
      </c>
      <c r="N26" s="12">
        <v>15005</v>
      </c>
      <c r="O26" s="12">
        <v>7507</v>
      </c>
      <c r="P26" s="12">
        <v>7498</v>
      </c>
      <c r="R26" s="16">
        <f>O$18+O$28+O$38+O$48</f>
        <v>23333</v>
      </c>
      <c r="S26" s="16">
        <f xml:space="preserve"> O$28+O$38+O$48+O$58</f>
        <v>17491</v>
      </c>
      <c r="T26">
        <v>5</v>
      </c>
      <c r="U26">
        <v>5</v>
      </c>
      <c r="V26">
        <f t="shared" si="5"/>
        <v>204120</v>
      </c>
      <c r="W26" s="19">
        <f t="shared" si="6"/>
        <v>10.929441598272877</v>
      </c>
      <c r="X26" s="20">
        <f t="shared" si="7"/>
        <v>0.9294415982728772</v>
      </c>
    </row>
    <row r="27" spans="1:24" x14ac:dyDescent="0.25">
      <c r="I27" s="1"/>
      <c r="J27" s="1"/>
      <c r="K27" s="1"/>
      <c r="M27" t="s">
        <v>190</v>
      </c>
      <c r="N27" s="12">
        <v>15323</v>
      </c>
      <c r="O27" s="12">
        <v>7603</v>
      </c>
      <c r="P27" s="12">
        <v>7720</v>
      </c>
      <c r="R27" s="16">
        <f>O$19+O$29+O$39+O$49</f>
        <v>22851</v>
      </c>
      <c r="S27" s="16">
        <f xml:space="preserve"> O$29+O$39+O$49+O$59</f>
        <v>17419</v>
      </c>
      <c r="T27">
        <v>6</v>
      </c>
      <c r="U27">
        <v>4</v>
      </c>
      <c r="V27">
        <f t="shared" si="5"/>
        <v>206782</v>
      </c>
      <c r="W27" s="19">
        <f t="shared" si="6"/>
        <v>11.071976252077514</v>
      </c>
      <c r="X27" s="20">
        <f t="shared" si="7"/>
        <v>1.0719762520775138</v>
      </c>
    </row>
    <row r="28" spans="1:24" x14ac:dyDescent="0.25">
      <c r="H28" s="7" t="s">
        <v>31</v>
      </c>
      <c r="I28" s="1">
        <f>100-I22</f>
        <v>95.668752942294034</v>
      </c>
      <c r="J28" s="1">
        <f>100-J22</f>
        <v>95.284157122806263</v>
      </c>
      <c r="K28" s="1">
        <f>100-K22</f>
        <v>96.05967193094024</v>
      </c>
      <c r="M28" t="s">
        <v>191</v>
      </c>
      <c r="N28" s="12">
        <v>14329</v>
      </c>
      <c r="O28" s="12">
        <v>7094</v>
      </c>
      <c r="P28" s="12">
        <v>7235</v>
      </c>
      <c r="R28" s="16">
        <f>O$20+O$30+O$40+O$50</f>
        <v>22195</v>
      </c>
      <c r="S28" s="16">
        <f xml:space="preserve"> O$30+O$40+O$50+O$60</f>
        <v>16997</v>
      </c>
      <c r="T28">
        <v>7</v>
      </c>
      <c r="U28">
        <v>3</v>
      </c>
      <c r="V28">
        <f t="shared" si="5"/>
        <v>206356</v>
      </c>
      <c r="W28" s="19">
        <f t="shared" si="6"/>
        <v>11.049166423932972</v>
      </c>
      <c r="X28" s="20">
        <f t="shared" si="7"/>
        <v>1.0491664239329719</v>
      </c>
    </row>
    <row r="29" spans="1:24" x14ac:dyDescent="0.25">
      <c r="I29" s="1"/>
      <c r="J29" s="1"/>
      <c r="K29" s="1"/>
      <c r="M29" t="s">
        <v>192</v>
      </c>
      <c r="N29" s="12">
        <v>13980</v>
      </c>
      <c r="O29" s="12">
        <v>6973</v>
      </c>
      <c r="P29" s="12">
        <v>7007</v>
      </c>
      <c r="R29" s="16">
        <f>O$21+O$31+O$41+O$51</f>
        <v>22109</v>
      </c>
      <c r="S29" s="16">
        <f xml:space="preserve"> O$31+O$41+O$51+O$61</f>
        <v>16504</v>
      </c>
      <c r="T29">
        <v>8</v>
      </c>
      <c r="U29">
        <v>2</v>
      </c>
      <c r="V29">
        <f t="shared" si="5"/>
        <v>209880</v>
      </c>
      <c r="W29" s="19">
        <f t="shared" si="6"/>
        <v>11.23785617600192</v>
      </c>
      <c r="X29" s="20">
        <f t="shared" si="7"/>
        <v>1.2378561760019196</v>
      </c>
    </row>
    <row r="30" spans="1:24" x14ac:dyDescent="0.25">
      <c r="C30" t="s">
        <v>32</v>
      </c>
      <c r="H30" s="9" t="s">
        <v>33</v>
      </c>
      <c r="I30" s="10">
        <f>I26/I28</f>
        <v>28.712987146008103</v>
      </c>
      <c r="J30" s="10">
        <f>J26/J28</f>
        <v>30.131828190773376</v>
      </c>
      <c r="K30" s="10">
        <f>K26/K28</f>
        <v>27.302198028740129</v>
      </c>
      <c r="M30" t="s">
        <v>193</v>
      </c>
      <c r="N30" s="12">
        <v>13600</v>
      </c>
      <c r="O30" s="12">
        <v>6881</v>
      </c>
      <c r="P30" s="12">
        <v>6719</v>
      </c>
      <c r="R30" s="16">
        <f>O$22+O$32+O$42+O$52</f>
        <v>20425</v>
      </c>
      <c r="S30" s="16">
        <f xml:space="preserve"> O$32+O$42+O$52+O$62</f>
        <v>14318</v>
      </c>
      <c r="T30">
        <v>9</v>
      </c>
      <c r="U30">
        <v>1</v>
      </c>
      <c r="V30">
        <f t="shared" si="5"/>
        <v>198143</v>
      </c>
      <c r="W30" s="19">
        <f t="shared" si="6"/>
        <v>10.609407929681476</v>
      </c>
      <c r="X30" s="20">
        <f t="shared" si="7"/>
        <v>0.60940792968147584</v>
      </c>
    </row>
    <row r="31" spans="1:24" x14ac:dyDescent="0.25">
      <c r="M31" t="s">
        <v>194</v>
      </c>
      <c r="N31" s="12">
        <v>13595</v>
      </c>
      <c r="O31" s="12">
        <v>6861</v>
      </c>
      <c r="P31" s="12">
        <v>6734</v>
      </c>
      <c r="R31" s="16">
        <f>O$23+O$33+O$43+O$53</f>
        <v>20324</v>
      </c>
      <c r="S31" s="16">
        <f xml:space="preserve"> O$33+O$43+O$53+O$63</f>
        <v>14537</v>
      </c>
      <c r="T31">
        <v>10</v>
      </c>
      <c r="U31">
        <v>0</v>
      </c>
      <c r="V31">
        <f t="shared" si="5"/>
        <v>203240</v>
      </c>
      <c r="W31" s="19">
        <f t="shared" si="6"/>
        <v>10.882322704453165</v>
      </c>
      <c r="X31" s="20">
        <f t="shared" si="7"/>
        <v>0.88232270445316452</v>
      </c>
    </row>
    <row r="32" spans="1:24" x14ac:dyDescent="0.25">
      <c r="M32" t="s">
        <v>195</v>
      </c>
      <c r="N32" s="12">
        <v>12518</v>
      </c>
      <c r="O32" s="12">
        <v>6269</v>
      </c>
      <c r="P32" s="12">
        <v>6249</v>
      </c>
      <c r="R32" s="16"/>
      <c r="S32" s="16"/>
      <c r="V32">
        <f>SUM(V22:V31)</f>
        <v>1867616</v>
      </c>
      <c r="W32">
        <f>SUM(W22:W31)</f>
        <v>99.999999999999986</v>
      </c>
      <c r="X32" s="20">
        <f>SUM(X22:X31)</f>
        <v>13.428434967359456</v>
      </c>
    </row>
    <row r="33" spans="13:24" x14ac:dyDescent="0.25">
      <c r="M33" t="s">
        <v>196</v>
      </c>
      <c r="N33" s="12">
        <v>12147</v>
      </c>
      <c r="O33" s="12">
        <v>6133</v>
      </c>
      <c r="P33" s="12">
        <v>6014</v>
      </c>
      <c r="R33" s="16"/>
      <c r="S33" s="16"/>
      <c r="X33" s="20">
        <f>X$32/2</f>
        <v>6.7142174836797279</v>
      </c>
    </row>
    <row r="34" spans="13:24" x14ac:dyDescent="0.25">
      <c r="M34" t="s">
        <v>197</v>
      </c>
      <c r="N34" s="12">
        <v>11584</v>
      </c>
      <c r="O34" s="12">
        <v>5844</v>
      </c>
      <c r="P34" s="12">
        <v>5740</v>
      </c>
      <c r="R34" s="16"/>
      <c r="S34" s="16"/>
    </row>
    <row r="35" spans="13:24" x14ac:dyDescent="0.25">
      <c r="M35" t="s">
        <v>198</v>
      </c>
      <c r="N35" s="12">
        <v>11297</v>
      </c>
      <c r="O35" s="12">
        <v>5647</v>
      </c>
      <c r="P35" s="12">
        <v>5650</v>
      </c>
      <c r="Q35" s="3" t="s">
        <v>162</v>
      </c>
      <c r="R35" s="15">
        <f>X50</f>
        <v>6.4631868149739935</v>
      </c>
      <c r="S35" s="16"/>
    </row>
    <row r="36" spans="13:24" x14ac:dyDescent="0.25">
      <c r="M36" t="s">
        <v>199</v>
      </c>
      <c r="N36" s="12">
        <v>9812</v>
      </c>
      <c r="O36" s="12">
        <v>4913</v>
      </c>
      <c r="P36" s="12">
        <v>4899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 t="s">
        <v>200</v>
      </c>
      <c r="N37" s="12">
        <v>10051</v>
      </c>
      <c r="O37" s="12">
        <v>4971</v>
      </c>
      <c r="P37" s="12">
        <v>5080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 t="s">
        <v>201</v>
      </c>
      <c r="N38" s="12">
        <v>9896</v>
      </c>
      <c r="O38" s="12">
        <v>4908</v>
      </c>
      <c r="P38" s="12">
        <v>4988</v>
      </c>
      <c r="R38" s="16"/>
      <c r="S38" s="16"/>
    </row>
    <row r="39" spans="13:24" x14ac:dyDescent="0.25">
      <c r="M39" t="s">
        <v>202</v>
      </c>
      <c r="N39" s="12">
        <v>9652</v>
      </c>
      <c r="O39" s="12">
        <v>4898</v>
      </c>
      <c r="P39" s="12">
        <v>4754</v>
      </c>
      <c r="R39" s="16">
        <f>P$24+P$34+P$44+P$54</f>
        <v>19346</v>
      </c>
      <c r="S39" s="16">
        <f xml:space="preserve"> P$34+P$44+P$54+P$64</f>
        <v>13712</v>
      </c>
      <c r="T39">
        <v>1</v>
      </c>
      <c r="U39">
        <v>9</v>
      </c>
      <c r="V39">
        <f>R39*T39+S39*U39</f>
        <v>142754</v>
      </c>
      <c r="W39" s="19">
        <f>(V39/V$49)*100</f>
        <v>7.7388625844203585</v>
      </c>
      <c r="X39" s="20">
        <f>ABS(W39-10)</f>
        <v>2.2611374155796415</v>
      </c>
    </row>
    <row r="40" spans="13:24" x14ac:dyDescent="0.25">
      <c r="M40" t="s">
        <v>203</v>
      </c>
      <c r="N40" s="12">
        <v>8446</v>
      </c>
      <c r="O40" s="12">
        <v>4326</v>
      </c>
      <c r="P40" s="12">
        <v>4120</v>
      </c>
      <c r="R40" s="16">
        <f>P$25+P$35+P$45+P$55</f>
        <v>20489</v>
      </c>
      <c r="S40" s="16">
        <f xml:space="preserve"> P$35+P$45+P$55+P$65</f>
        <v>14683</v>
      </c>
      <c r="T40">
        <v>2</v>
      </c>
      <c r="U40">
        <v>8</v>
      </c>
      <c r="V40">
        <f t="shared" ref="V40:V48" si="8">R40*T40+S40*U40</f>
        <v>158442</v>
      </c>
      <c r="W40" s="19">
        <f t="shared" ref="W40:W48" si="9">(V40/V$49)*100</f>
        <v>8.5893275536988831</v>
      </c>
      <c r="X40" s="20">
        <f t="shared" ref="X40:X48" si="10">ABS(W40-10)</f>
        <v>1.4106724463011169</v>
      </c>
    </row>
    <row r="41" spans="13:24" x14ac:dyDescent="0.25">
      <c r="M41" t="s">
        <v>204</v>
      </c>
      <c r="N41" s="12">
        <v>8864</v>
      </c>
      <c r="O41" s="12">
        <v>4464</v>
      </c>
      <c r="P41" s="12">
        <v>4400</v>
      </c>
      <c r="R41" s="16">
        <f>P$26+P$36+P$46+P$56</f>
        <v>17806</v>
      </c>
      <c r="S41" s="16">
        <f xml:space="preserve"> P$36+P$46+P$56+P$66</f>
        <v>11365</v>
      </c>
      <c r="T41">
        <v>3</v>
      </c>
      <c r="U41">
        <v>7</v>
      </c>
      <c r="V41">
        <f t="shared" si="8"/>
        <v>132973</v>
      </c>
      <c r="W41" s="19">
        <f t="shared" si="9"/>
        <v>7.2086230469067649</v>
      </c>
      <c r="X41" s="20">
        <f t="shared" si="10"/>
        <v>2.7913769530932351</v>
      </c>
    </row>
    <row r="42" spans="13:24" x14ac:dyDescent="0.25">
      <c r="M42" t="s">
        <v>205</v>
      </c>
      <c r="N42" s="12">
        <v>7892</v>
      </c>
      <c r="O42" s="12">
        <v>3898</v>
      </c>
      <c r="P42" s="12">
        <v>3994</v>
      </c>
      <c r="R42" s="16">
        <f>P$17+P$27+P$37+P$47</f>
        <v>23718</v>
      </c>
      <c r="S42" s="16">
        <f xml:space="preserve"> P$27+ P$37+P$47+P$57</f>
        <v>17946</v>
      </c>
      <c r="T42">
        <v>4</v>
      </c>
      <c r="U42">
        <v>6</v>
      </c>
      <c r="V42">
        <f t="shared" si="8"/>
        <v>202548</v>
      </c>
      <c r="W42" s="19">
        <f t="shared" si="9"/>
        <v>10.980365795348463</v>
      </c>
      <c r="X42" s="20">
        <f t="shared" si="10"/>
        <v>0.98036579534846346</v>
      </c>
    </row>
    <row r="43" spans="13:24" x14ac:dyDescent="0.25">
      <c r="M43" t="s">
        <v>206</v>
      </c>
      <c r="N43" s="12">
        <v>8582</v>
      </c>
      <c r="O43" s="12">
        <v>4318</v>
      </c>
      <c r="P43" s="12">
        <v>4264</v>
      </c>
      <c r="R43" s="16">
        <f>P$18+P$28+P$38+P$48</f>
        <v>23050</v>
      </c>
      <c r="S43" s="16">
        <f xml:space="preserve"> P$28+P$38+P$48+P$58</f>
        <v>17373</v>
      </c>
      <c r="T43">
        <v>5</v>
      </c>
      <c r="U43">
        <v>5</v>
      </c>
      <c r="V43">
        <f t="shared" si="8"/>
        <v>202115</v>
      </c>
      <c r="W43" s="19">
        <f t="shared" si="9"/>
        <v>10.956892355031176</v>
      </c>
      <c r="X43" s="20">
        <f t="shared" si="10"/>
        <v>0.95689235503117587</v>
      </c>
    </row>
    <row r="44" spans="13:24" x14ac:dyDescent="0.25">
      <c r="M44" t="s">
        <v>207</v>
      </c>
      <c r="N44" s="12">
        <v>7933</v>
      </c>
      <c r="O44" s="12">
        <v>4029</v>
      </c>
      <c r="P44" s="12">
        <v>3904</v>
      </c>
      <c r="R44" s="16">
        <f>P$19+P$29+P$39+P$49</f>
        <v>22216</v>
      </c>
      <c r="S44" s="16">
        <f xml:space="preserve"> P$29+P$39+P$49+P$59</f>
        <v>17115</v>
      </c>
      <c r="T44">
        <v>6</v>
      </c>
      <c r="U44">
        <v>4</v>
      </c>
      <c r="V44">
        <f t="shared" si="8"/>
        <v>201756</v>
      </c>
      <c r="W44" s="19">
        <f t="shared" si="9"/>
        <v>10.937430541927467</v>
      </c>
      <c r="X44" s="20">
        <f t="shared" si="10"/>
        <v>0.93743054192746733</v>
      </c>
    </row>
    <row r="45" spans="13:24" x14ac:dyDescent="0.25">
      <c r="M45" t="s">
        <v>208</v>
      </c>
      <c r="N45" s="12">
        <v>8340</v>
      </c>
      <c r="O45" s="12">
        <v>4112</v>
      </c>
      <c r="P45" s="12">
        <v>4228</v>
      </c>
      <c r="R45" s="16">
        <f>P$20+P$30+P$40+P$50</f>
        <v>21457</v>
      </c>
      <c r="S45" s="16">
        <f xml:space="preserve"> P$30+P$40+P$50+P$60</f>
        <v>16326</v>
      </c>
      <c r="T45">
        <v>7</v>
      </c>
      <c r="U45">
        <v>3</v>
      </c>
      <c r="V45">
        <f t="shared" si="8"/>
        <v>199177</v>
      </c>
      <c r="W45" s="19">
        <f t="shared" si="9"/>
        <v>10.797619912416421</v>
      </c>
      <c r="X45" s="20">
        <f t="shared" si="10"/>
        <v>0.79761991241642072</v>
      </c>
    </row>
    <row r="46" spans="13:24" x14ac:dyDescent="0.25">
      <c r="M46" t="s">
        <v>209</v>
      </c>
      <c r="N46" s="12">
        <v>6697</v>
      </c>
      <c r="O46" s="12">
        <v>3384</v>
      </c>
      <c r="P46" s="12">
        <v>3313</v>
      </c>
      <c r="R46" s="16">
        <f>P$21+P$31+P$41+P$51</f>
        <v>21828</v>
      </c>
      <c r="S46" s="16">
        <f xml:space="preserve"> P$31+P$41+P$51+P$61</f>
        <v>16191</v>
      </c>
      <c r="T46">
        <v>8</v>
      </c>
      <c r="U46">
        <v>2</v>
      </c>
      <c r="V46">
        <f t="shared" si="8"/>
        <v>207006</v>
      </c>
      <c r="W46" s="19">
        <f t="shared" si="9"/>
        <v>11.222039229377256</v>
      </c>
      <c r="X46" s="20">
        <f t="shared" si="10"/>
        <v>1.2220392293772555</v>
      </c>
    </row>
    <row r="47" spans="13:24" x14ac:dyDescent="0.25">
      <c r="M47" t="s">
        <v>210</v>
      </c>
      <c r="N47" s="12">
        <v>6476</v>
      </c>
      <c r="O47" s="12">
        <v>3286</v>
      </c>
      <c r="P47" s="12">
        <v>3190</v>
      </c>
      <c r="R47" s="16">
        <f>P$22+P$32+P$42+P$52</f>
        <v>20433</v>
      </c>
      <c r="S47" s="16">
        <f xml:space="preserve"> P$32+P$42+P$52+P$62</f>
        <v>14260</v>
      </c>
      <c r="T47">
        <v>9</v>
      </c>
      <c r="U47">
        <v>1</v>
      </c>
      <c r="V47">
        <f t="shared" si="8"/>
        <v>198157</v>
      </c>
      <c r="W47" s="19">
        <f t="shared" si="9"/>
        <v>10.742324510283318</v>
      </c>
      <c r="X47" s="20">
        <f t="shared" si="10"/>
        <v>0.74232451028331781</v>
      </c>
    </row>
    <row r="48" spans="13:24" x14ac:dyDescent="0.25">
      <c r="M48" t="s">
        <v>211</v>
      </c>
      <c r="N48" s="12">
        <v>6695</v>
      </c>
      <c r="O48" s="12">
        <v>3452</v>
      </c>
      <c r="P48" s="12">
        <v>3243</v>
      </c>
      <c r="R48" s="16">
        <f>P$23+P$33+P$43+P$53</f>
        <v>19971</v>
      </c>
      <c r="S48" s="16">
        <f xml:space="preserve"> P$33+P$43+P$53+P$63</f>
        <v>14320</v>
      </c>
      <c r="T48">
        <v>10</v>
      </c>
      <c r="U48">
        <v>0</v>
      </c>
      <c r="V48">
        <f t="shared" si="8"/>
        <v>199710</v>
      </c>
      <c r="W48" s="19">
        <f t="shared" si="9"/>
        <v>10.826514470589894</v>
      </c>
      <c r="X48" s="20">
        <f t="shared" si="10"/>
        <v>0.82651447058989369</v>
      </c>
    </row>
    <row r="49" spans="13:24" x14ac:dyDescent="0.25">
      <c r="M49" t="s">
        <v>212</v>
      </c>
      <c r="N49" s="12">
        <v>6561</v>
      </c>
      <c r="O49" s="12">
        <v>3336</v>
      </c>
      <c r="P49" s="12">
        <v>3225</v>
      </c>
      <c r="R49" s="16"/>
      <c r="S49" s="16"/>
      <c r="V49">
        <f>SUM(V39:V48)</f>
        <v>1844638</v>
      </c>
      <c r="W49">
        <f>SUM(W39:W48)</f>
        <v>100</v>
      </c>
      <c r="X49" s="20">
        <f>SUM(X39:X48)</f>
        <v>12.926373629947987</v>
      </c>
    </row>
    <row r="50" spans="13:24" x14ac:dyDescent="0.25">
      <c r="M50" t="s">
        <v>213</v>
      </c>
      <c r="N50" s="12">
        <v>6917</v>
      </c>
      <c r="O50" s="12">
        <v>3540</v>
      </c>
      <c r="P50" s="12">
        <v>3377</v>
      </c>
      <c r="R50" s="16"/>
      <c r="S50" s="16"/>
      <c r="X50" s="20">
        <f>X$49/2</f>
        <v>6.4631868149739935</v>
      </c>
    </row>
    <row r="51" spans="13:24" x14ac:dyDescent="0.25">
      <c r="M51" t="s">
        <v>214</v>
      </c>
      <c r="N51" s="12">
        <v>6133</v>
      </c>
      <c r="O51" s="12">
        <v>3037</v>
      </c>
      <c r="P51" s="12">
        <v>3096</v>
      </c>
      <c r="R51" s="16"/>
      <c r="S51" s="16"/>
    </row>
    <row r="52" spans="13:24" x14ac:dyDescent="0.25">
      <c r="M52" t="s">
        <v>215</v>
      </c>
      <c r="N52" s="12">
        <v>5301</v>
      </c>
      <c r="O52" s="12">
        <v>2649</v>
      </c>
      <c r="P52" s="12">
        <v>2652</v>
      </c>
      <c r="R52" s="16"/>
      <c r="S52" s="16"/>
    </row>
    <row r="53" spans="13:24" x14ac:dyDescent="0.25">
      <c r="M53" t="s">
        <v>216</v>
      </c>
      <c r="N53" s="12">
        <v>5295</v>
      </c>
      <c r="O53" s="12">
        <v>2649</v>
      </c>
      <c r="P53" s="12">
        <v>2646</v>
      </c>
      <c r="R53" s="16"/>
      <c r="S53" s="16"/>
    </row>
    <row r="54" spans="13:24" x14ac:dyDescent="0.25">
      <c r="M54" t="s">
        <v>217</v>
      </c>
      <c r="N54" s="12">
        <v>5156</v>
      </c>
      <c r="O54" s="12">
        <v>2576</v>
      </c>
      <c r="P54" s="12">
        <v>2580</v>
      </c>
      <c r="R54" s="16"/>
      <c r="S54" s="16"/>
    </row>
    <row r="55" spans="13:24" x14ac:dyDescent="0.25">
      <c r="M55" t="s">
        <v>218</v>
      </c>
      <c r="N55" s="12">
        <v>5921</v>
      </c>
      <c r="O55" s="12">
        <v>2847</v>
      </c>
      <c r="P55" s="12">
        <v>3074</v>
      </c>
      <c r="R55" s="16"/>
      <c r="S55" s="16"/>
    </row>
    <row r="56" spans="13:24" x14ac:dyDescent="0.25">
      <c r="M56" t="s">
        <v>219</v>
      </c>
      <c r="N56" s="12">
        <v>4353</v>
      </c>
      <c r="O56" s="12">
        <v>2257</v>
      </c>
      <c r="P56" s="12">
        <v>2096</v>
      </c>
      <c r="R56" s="16"/>
      <c r="S56" s="16"/>
    </row>
    <row r="57" spans="13:24" x14ac:dyDescent="0.25">
      <c r="M57" t="s">
        <v>220</v>
      </c>
      <c r="N57" s="12">
        <v>4105</v>
      </c>
      <c r="O57" s="12">
        <v>2149</v>
      </c>
      <c r="P57" s="12">
        <v>1956</v>
      </c>
      <c r="R57" s="16"/>
      <c r="S57" s="16"/>
    </row>
    <row r="58" spans="13:24" x14ac:dyDescent="0.25">
      <c r="M58" t="s">
        <v>221</v>
      </c>
      <c r="N58" s="12">
        <v>3944</v>
      </c>
      <c r="O58" s="12">
        <v>2037</v>
      </c>
      <c r="P58" s="12">
        <v>1907</v>
      </c>
      <c r="R58" s="16"/>
      <c r="S58" s="16"/>
    </row>
    <row r="59" spans="13:24" x14ac:dyDescent="0.25">
      <c r="M59" t="s">
        <v>222</v>
      </c>
      <c r="N59" s="12">
        <v>4341</v>
      </c>
      <c r="O59" s="12">
        <v>2212</v>
      </c>
      <c r="P59" s="12">
        <v>2129</v>
      </c>
      <c r="R59" s="16"/>
      <c r="S59" s="16"/>
    </row>
    <row r="60" spans="13:24" x14ac:dyDescent="0.25">
      <c r="M60" t="s">
        <v>223</v>
      </c>
      <c r="N60" s="12">
        <v>4360</v>
      </c>
      <c r="O60" s="12">
        <v>2250</v>
      </c>
      <c r="P60" s="12">
        <v>2110</v>
      </c>
      <c r="R60" s="16"/>
      <c r="S60" s="16"/>
    </row>
    <row r="61" spans="13:24" x14ac:dyDescent="0.25">
      <c r="M61" t="s">
        <v>224</v>
      </c>
      <c r="N61" s="12">
        <v>4103</v>
      </c>
      <c r="O61" s="12">
        <v>2142</v>
      </c>
      <c r="P61" s="12">
        <v>1961</v>
      </c>
      <c r="R61" s="16"/>
      <c r="S61" s="16"/>
    </row>
    <row r="62" spans="13:24" x14ac:dyDescent="0.25">
      <c r="M62" t="s">
        <v>225</v>
      </c>
      <c r="N62" s="12">
        <v>2867</v>
      </c>
      <c r="O62" s="12">
        <v>1502</v>
      </c>
      <c r="P62" s="12">
        <v>1365</v>
      </c>
      <c r="R62" s="16"/>
      <c r="S62" s="16"/>
    </row>
    <row r="63" spans="13:24" x14ac:dyDescent="0.25">
      <c r="M63" t="s">
        <v>226</v>
      </c>
      <c r="N63" s="12">
        <v>2833</v>
      </c>
      <c r="O63" s="12">
        <v>1437</v>
      </c>
      <c r="P63" s="12">
        <v>1396</v>
      </c>
      <c r="R63" s="16"/>
      <c r="S63" s="16"/>
    </row>
    <row r="64" spans="13:24" x14ac:dyDescent="0.25">
      <c r="M64" t="s">
        <v>227</v>
      </c>
      <c r="N64" s="12">
        <v>2906</v>
      </c>
      <c r="O64" s="12">
        <v>1418</v>
      </c>
      <c r="P64" s="12">
        <v>1488</v>
      </c>
      <c r="R64" s="16"/>
      <c r="S64" s="16"/>
    </row>
    <row r="65" spans="13:19" x14ac:dyDescent="0.25">
      <c r="M65" t="s">
        <v>228</v>
      </c>
      <c r="N65" s="12">
        <v>3357</v>
      </c>
      <c r="O65" s="12">
        <v>1626</v>
      </c>
      <c r="P65" s="12">
        <v>1731</v>
      </c>
      <c r="R65" s="16"/>
      <c r="S65" s="16"/>
    </row>
    <row r="66" spans="13:19" x14ac:dyDescent="0.25">
      <c r="M66" t="s">
        <v>229</v>
      </c>
      <c r="N66" s="12">
        <v>2251</v>
      </c>
      <c r="O66" s="12">
        <v>1194</v>
      </c>
      <c r="P66" s="12">
        <v>1057</v>
      </c>
      <c r="R66" s="16"/>
      <c r="S66" s="16"/>
    </row>
    <row r="67" spans="13:19" x14ac:dyDescent="0.25">
      <c r="M67" t="s">
        <v>230</v>
      </c>
      <c r="N67" s="12">
        <v>2264</v>
      </c>
      <c r="O67" s="12">
        <v>1184</v>
      </c>
      <c r="P67" s="12">
        <v>1080</v>
      </c>
      <c r="R67" s="16"/>
      <c r="S67" s="16"/>
    </row>
    <row r="68" spans="13:19" x14ac:dyDescent="0.25">
      <c r="M68" t="s">
        <v>231</v>
      </c>
      <c r="N68" s="12">
        <v>2023</v>
      </c>
      <c r="O68" s="12">
        <v>1074</v>
      </c>
      <c r="P68" s="12">
        <v>949</v>
      </c>
      <c r="R68" s="16"/>
      <c r="S68" s="16"/>
    </row>
    <row r="69" spans="13:19" x14ac:dyDescent="0.25">
      <c r="M69" t="s">
        <v>232</v>
      </c>
      <c r="N69" s="12">
        <v>2148</v>
      </c>
      <c r="O69" s="12">
        <v>1120</v>
      </c>
      <c r="P69" s="12">
        <v>1028</v>
      </c>
      <c r="R69" s="16"/>
      <c r="S69" s="16"/>
    </row>
    <row r="70" spans="13:19" x14ac:dyDescent="0.25">
      <c r="M70" t="s">
        <v>233</v>
      </c>
      <c r="N70" s="12">
        <v>2439</v>
      </c>
      <c r="O70" s="12">
        <v>1164</v>
      </c>
      <c r="P70" s="12">
        <v>1275</v>
      </c>
      <c r="R70" s="16"/>
      <c r="S70" s="16"/>
    </row>
    <row r="71" spans="13:19" x14ac:dyDescent="0.25">
      <c r="M71" t="s">
        <v>234</v>
      </c>
      <c r="N71" s="12">
        <v>2231</v>
      </c>
      <c r="O71" s="12">
        <v>1152</v>
      </c>
      <c r="P71" s="12">
        <v>1079</v>
      </c>
      <c r="R71" s="16"/>
      <c r="S71" s="16"/>
    </row>
    <row r="72" spans="13:19" x14ac:dyDescent="0.25">
      <c r="M72" t="s">
        <v>235</v>
      </c>
      <c r="N72" s="12">
        <v>1563</v>
      </c>
      <c r="O72" s="12">
        <v>810</v>
      </c>
      <c r="P72" s="12">
        <v>753</v>
      </c>
      <c r="R72" s="16"/>
      <c r="S72" s="16"/>
    </row>
    <row r="73" spans="13:19" x14ac:dyDescent="0.25">
      <c r="M73" t="s">
        <v>236</v>
      </c>
      <c r="N73" s="12">
        <v>1515</v>
      </c>
      <c r="O73" s="12">
        <v>793</v>
      </c>
      <c r="P73" s="12">
        <v>722</v>
      </c>
      <c r="R73" s="16"/>
      <c r="S73" s="16"/>
    </row>
    <row r="74" spans="13:19" x14ac:dyDescent="0.25">
      <c r="M74" s="18" t="s">
        <v>237</v>
      </c>
      <c r="N74" s="12">
        <v>1443</v>
      </c>
      <c r="O74" s="12">
        <v>690</v>
      </c>
      <c r="P74" s="12">
        <v>753</v>
      </c>
      <c r="R74" s="16"/>
      <c r="S74" s="16"/>
    </row>
    <row r="75" spans="13:19" x14ac:dyDescent="0.25">
      <c r="M75" t="s">
        <v>238</v>
      </c>
      <c r="N75" s="12">
        <v>1857</v>
      </c>
      <c r="O75" s="12">
        <v>859</v>
      </c>
      <c r="P75" s="12">
        <v>998</v>
      </c>
      <c r="R75" s="16"/>
      <c r="S75" s="16"/>
    </row>
    <row r="76" spans="13:19" x14ac:dyDescent="0.25">
      <c r="M76" t="s">
        <v>239</v>
      </c>
      <c r="N76" s="12">
        <v>1110</v>
      </c>
      <c r="O76" s="12">
        <v>591</v>
      </c>
      <c r="P76" s="12">
        <v>519</v>
      </c>
      <c r="R76" s="16"/>
      <c r="S76" s="16"/>
    </row>
    <row r="77" spans="13:19" x14ac:dyDescent="0.25">
      <c r="M77" t="s">
        <v>240</v>
      </c>
      <c r="N77" s="12">
        <v>1102</v>
      </c>
      <c r="O77" s="12">
        <v>584</v>
      </c>
      <c r="P77" s="12">
        <v>518</v>
      </c>
      <c r="R77" s="16"/>
      <c r="S77" s="16"/>
    </row>
    <row r="78" spans="13:19" x14ac:dyDescent="0.25">
      <c r="M78" t="s">
        <v>241</v>
      </c>
      <c r="N78" s="12">
        <v>922</v>
      </c>
      <c r="O78" s="12">
        <v>525</v>
      </c>
      <c r="P78" s="12">
        <v>397</v>
      </c>
      <c r="R78" s="16"/>
      <c r="S78" s="16"/>
    </row>
    <row r="79" spans="13:19" x14ac:dyDescent="0.25">
      <c r="M79" t="s">
        <v>242</v>
      </c>
      <c r="N79" s="12">
        <v>1017</v>
      </c>
      <c r="O79" s="12">
        <v>538</v>
      </c>
      <c r="P79" s="12">
        <v>479</v>
      </c>
      <c r="R79" s="16"/>
      <c r="S79" s="16"/>
    </row>
    <row r="80" spans="13:19" x14ac:dyDescent="0.25">
      <c r="M80" t="s">
        <v>243</v>
      </c>
      <c r="N80" s="12">
        <v>1031</v>
      </c>
      <c r="O80" s="12">
        <v>511</v>
      </c>
      <c r="P80" s="12">
        <v>520</v>
      </c>
      <c r="R80" s="16"/>
      <c r="S80" s="16"/>
    </row>
    <row r="81" spans="13:19" x14ac:dyDescent="0.25">
      <c r="M81" t="s">
        <v>244</v>
      </c>
      <c r="N81" s="12">
        <v>840</v>
      </c>
      <c r="O81" s="12">
        <v>413</v>
      </c>
      <c r="P81" s="12">
        <v>427</v>
      </c>
      <c r="R81" s="16"/>
      <c r="S81" s="16"/>
    </row>
    <row r="82" spans="13:19" x14ac:dyDescent="0.25">
      <c r="M82" t="s">
        <v>245</v>
      </c>
      <c r="N82" s="12">
        <v>421</v>
      </c>
      <c r="O82" s="12">
        <v>223</v>
      </c>
      <c r="P82" s="12">
        <v>198</v>
      </c>
      <c r="R82" s="16"/>
      <c r="S82" s="16"/>
    </row>
    <row r="83" spans="13:19" x14ac:dyDescent="0.25">
      <c r="M83" t="s">
        <v>246</v>
      </c>
      <c r="N83" s="12">
        <v>425</v>
      </c>
      <c r="O83" s="12">
        <v>233</v>
      </c>
      <c r="P83" s="12">
        <v>192</v>
      </c>
      <c r="R83" s="16"/>
      <c r="S83" s="16"/>
    </row>
    <row r="84" spans="13:19" x14ac:dyDescent="0.25">
      <c r="M84" t="s">
        <v>247</v>
      </c>
      <c r="N84" s="12">
        <v>475</v>
      </c>
      <c r="O84" s="12">
        <v>212</v>
      </c>
      <c r="P84" s="12">
        <v>263</v>
      </c>
      <c r="R84" s="16"/>
      <c r="S84" s="16"/>
    </row>
    <row r="85" spans="13:19" x14ac:dyDescent="0.25">
      <c r="M85" t="s">
        <v>248</v>
      </c>
      <c r="N85" s="12">
        <v>651</v>
      </c>
      <c r="O85" s="12">
        <v>270</v>
      </c>
      <c r="P85" s="12">
        <v>381</v>
      </c>
      <c r="R85" s="16"/>
      <c r="S85" s="16"/>
    </row>
    <row r="86" spans="13:19" x14ac:dyDescent="0.25">
      <c r="M86" t="s">
        <v>249</v>
      </c>
      <c r="N86" s="12">
        <v>277</v>
      </c>
      <c r="O86" s="12">
        <v>141</v>
      </c>
      <c r="P86" s="12">
        <v>136</v>
      </c>
      <c r="R86" s="16"/>
      <c r="S86" s="16"/>
    </row>
    <row r="87" spans="13:19" x14ac:dyDescent="0.25">
      <c r="M87" t="s">
        <v>250</v>
      </c>
      <c r="N87" s="12">
        <v>237</v>
      </c>
      <c r="O87" s="12">
        <v>107</v>
      </c>
      <c r="P87" s="12">
        <v>130</v>
      </c>
      <c r="R87" s="16"/>
      <c r="S87" s="16"/>
    </row>
    <row r="88" spans="13:19" x14ac:dyDescent="0.25">
      <c r="M88" t="s">
        <v>251</v>
      </c>
      <c r="N88" s="12">
        <v>205</v>
      </c>
      <c r="O88" s="12">
        <v>110</v>
      </c>
      <c r="P88" s="12">
        <v>95</v>
      </c>
      <c r="R88" s="16"/>
      <c r="S88" s="16"/>
    </row>
    <row r="89" spans="13:19" x14ac:dyDescent="0.25">
      <c r="M89" t="s">
        <v>252</v>
      </c>
      <c r="N89" s="12">
        <v>264</v>
      </c>
      <c r="O89" s="12">
        <v>109</v>
      </c>
      <c r="P89" s="12">
        <v>155</v>
      </c>
      <c r="R89" s="16"/>
      <c r="S89" s="16"/>
    </row>
    <row r="90" spans="13:19" x14ac:dyDescent="0.25">
      <c r="M90" t="s">
        <v>253</v>
      </c>
      <c r="N90" s="12">
        <v>445</v>
      </c>
      <c r="O90" s="12">
        <v>183</v>
      </c>
      <c r="P90" s="12">
        <v>262</v>
      </c>
      <c r="R90" s="16"/>
      <c r="S90" s="16"/>
    </row>
    <row r="91" spans="13:19" x14ac:dyDescent="0.25">
      <c r="M91" t="s">
        <v>145</v>
      </c>
      <c r="N91" s="12">
        <v>520</v>
      </c>
      <c r="O91" s="12">
        <v>232</v>
      </c>
      <c r="P91" s="12">
        <v>288</v>
      </c>
      <c r="R91" s="16"/>
      <c r="S91" s="16"/>
    </row>
    <row r="92" spans="13:19" x14ac:dyDescent="0.25">
      <c r="M92" t="s">
        <v>146</v>
      </c>
      <c r="N92" s="12">
        <v>0</v>
      </c>
      <c r="O92" s="12">
        <v>0</v>
      </c>
      <c r="P92" s="12">
        <v>0</v>
      </c>
      <c r="R92" s="16"/>
      <c r="S92" s="16"/>
    </row>
    <row r="93" spans="13:19" x14ac:dyDescent="0.25">
      <c r="M93" t="s">
        <v>147</v>
      </c>
      <c r="N93" s="12">
        <v>0</v>
      </c>
      <c r="O93" s="12">
        <v>0</v>
      </c>
      <c r="P93" s="12">
        <v>0</v>
      </c>
      <c r="R93" s="16"/>
      <c r="S93" s="16"/>
    </row>
    <row r="94" spans="13:19" x14ac:dyDescent="0.25">
      <c r="M94" t="s">
        <v>148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 t="s">
        <v>149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 t="s">
        <v>150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 t="s">
        <v>151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 t="s">
        <v>152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 t="s">
        <v>153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 t="s">
        <v>154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 t="s">
        <v>155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156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157</v>
      </c>
      <c r="N103">
        <v>0</v>
      </c>
      <c r="O103">
        <v>0</v>
      </c>
      <c r="P103">
        <v>0</v>
      </c>
    </row>
    <row r="104" spans="13:19" x14ac:dyDescent="0.25">
      <c r="M104" t="s">
        <v>52</v>
      </c>
      <c r="N104">
        <v>2363</v>
      </c>
      <c r="O104">
        <v>1235</v>
      </c>
      <c r="P104">
        <v>1128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A9" workbookViewId="0">
      <selection activeCell="Q36" sqref="Q36"/>
    </sheetView>
  </sheetViews>
  <sheetFormatPr defaultRowHeight="13.2" x14ac:dyDescent="0.25"/>
  <sheetData>
    <row r="1" spans="1:24" x14ac:dyDescent="0.25">
      <c r="A1" t="s">
        <v>290</v>
      </c>
      <c r="I1" s="1"/>
      <c r="J1" s="1"/>
      <c r="K1" s="1"/>
      <c r="M1" t="s">
        <v>291</v>
      </c>
      <c r="N1" s="12"/>
      <c r="O1" s="12"/>
      <c r="P1" s="12"/>
      <c r="Q1" s="14" t="s">
        <v>1</v>
      </c>
      <c r="R1" s="15">
        <f>X16</f>
        <v>6.6157334384858064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30873</v>
      </c>
      <c r="O3" s="12">
        <v>15851</v>
      </c>
      <c r="P3" s="12">
        <v>15022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30873</v>
      </c>
      <c r="C4">
        <v>15851</v>
      </c>
      <c r="D4">
        <v>15022</v>
      </c>
      <c r="E4">
        <v>19844</v>
      </c>
      <c r="F4">
        <v>10586</v>
      </c>
      <c r="G4">
        <v>9258</v>
      </c>
      <c r="I4" s="1"/>
      <c r="J4" s="1"/>
      <c r="K4" s="1"/>
      <c r="M4" s="18" t="s">
        <v>164</v>
      </c>
      <c r="N4" s="12">
        <v>1545</v>
      </c>
      <c r="O4" s="12">
        <v>796</v>
      </c>
      <c r="P4" s="12">
        <v>749</v>
      </c>
      <c r="R4" s="16"/>
      <c r="S4" s="16"/>
    </row>
    <row r="5" spans="1:24" x14ac:dyDescent="0.25">
      <c r="A5" t="s">
        <v>98</v>
      </c>
      <c r="B5">
        <v>6502</v>
      </c>
      <c r="C5">
        <v>3377</v>
      </c>
      <c r="D5">
        <v>3125</v>
      </c>
      <c r="E5">
        <v>6502</v>
      </c>
      <c r="F5">
        <v>3377</v>
      </c>
      <c r="G5">
        <v>3125</v>
      </c>
      <c r="I5" s="1"/>
      <c r="J5" s="1"/>
      <c r="K5" s="1"/>
      <c r="M5">
        <v>1</v>
      </c>
      <c r="N5" s="12">
        <v>1320</v>
      </c>
      <c r="O5" s="12">
        <v>708</v>
      </c>
      <c r="P5" s="12">
        <v>612</v>
      </c>
      <c r="R5" s="16">
        <f>N$24+N$34+N$44+N$54</f>
        <v>1428</v>
      </c>
      <c r="S5" s="16">
        <f xml:space="preserve"> N$34+N$44+N$54+N$64</f>
        <v>1013</v>
      </c>
      <c r="T5">
        <v>1</v>
      </c>
      <c r="U5">
        <v>9</v>
      </c>
      <c r="V5">
        <f>R5*T5+S5*U5</f>
        <v>10545</v>
      </c>
      <c r="W5" s="19">
        <f>(V5/V$15)*100</f>
        <v>8.6627563091482642</v>
      </c>
      <c r="X5" s="20">
        <f>ABS(W5-10)</f>
        <v>1.3372436908517358</v>
      </c>
    </row>
    <row r="6" spans="1:24" x14ac:dyDescent="0.25">
      <c r="A6" t="s">
        <v>261</v>
      </c>
      <c r="B6">
        <v>5023</v>
      </c>
      <c r="C6">
        <v>2661</v>
      </c>
      <c r="D6">
        <v>2362</v>
      </c>
      <c r="E6">
        <v>5023</v>
      </c>
      <c r="F6">
        <v>2661</v>
      </c>
      <c r="G6">
        <v>2362</v>
      </c>
      <c r="I6" s="1"/>
      <c r="J6" s="1"/>
      <c r="K6" s="1"/>
      <c r="M6">
        <v>2</v>
      </c>
      <c r="N6" s="12">
        <v>1224</v>
      </c>
      <c r="O6" s="12">
        <v>641</v>
      </c>
      <c r="P6" s="12">
        <v>583</v>
      </c>
      <c r="R6" s="16">
        <f>N$25+N$35+N$45+N$55</f>
        <v>1118</v>
      </c>
      <c r="S6" s="16">
        <f xml:space="preserve"> N$35+N$45+N$55+N$65</f>
        <v>731</v>
      </c>
      <c r="T6">
        <v>2</v>
      </c>
      <c r="U6">
        <v>8</v>
      </c>
      <c r="V6">
        <f t="shared" ref="V6:V14" si="0">R6*T6+S6*U6</f>
        <v>8084</v>
      </c>
      <c r="W6" s="19">
        <f t="shared" ref="W6:W14" si="1">(V6/V$15)*100</f>
        <v>6.6410357518401684</v>
      </c>
      <c r="X6" s="20">
        <f t="shared" ref="X6:X14" si="2">ABS(W6-10)</f>
        <v>3.3589642481598316</v>
      </c>
    </row>
    <row r="7" spans="1:24" x14ac:dyDescent="0.25">
      <c r="A7" t="s">
        <v>104</v>
      </c>
      <c r="B7">
        <v>4054</v>
      </c>
      <c r="C7">
        <v>2117</v>
      </c>
      <c r="D7">
        <v>1937</v>
      </c>
      <c r="E7">
        <v>4054</v>
      </c>
      <c r="F7">
        <v>2117</v>
      </c>
      <c r="G7">
        <v>1937</v>
      </c>
      <c r="H7" s="2"/>
      <c r="I7" s="1"/>
      <c r="J7" s="1"/>
      <c r="K7" s="1"/>
      <c r="M7">
        <v>3</v>
      </c>
      <c r="N7" s="12">
        <v>1185</v>
      </c>
      <c r="O7" s="12">
        <v>626</v>
      </c>
      <c r="P7" s="12">
        <v>559</v>
      </c>
      <c r="R7" s="16">
        <f>N$26+N$36+N$46+N$56</f>
        <v>1268</v>
      </c>
      <c r="S7" s="16">
        <f xml:space="preserve"> N$36+N$46+N$56+N$66</f>
        <v>895</v>
      </c>
      <c r="T7">
        <v>3</v>
      </c>
      <c r="U7">
        <v>7</v>
      </c>
      <c r="V7">
        <f t="shared" si="0"/>
        <v>10069</v>
      </c>
      <c r="W7" s="19">
        <f t="shared" si="1"/>
        <v>8.2717205573080967</v>
      </c>
      <c r="X7" s="20">
        <f t="shared" si="2"/>
        <v>1.7282794426919033</v>
      </c>
    </row>
    <row r="8" spans="1:24" x14ac:dyDescent="0.25">
      <c r="A8" s="3" t="s">
        <v>105</v>
      </c>
      <c r="B8" s="3">
        <v>2956</v>
      </c>
      <c r="C8" s="3">
        <v>1434</v>
      </c>
      <c r="D8" s="3">
        <v>1522</v>
      </c>
      <c r="E8" s="4">
        <v>2407</v>
      </c>
      <c r="F8" s="4">
        <v>1322</v>
      </c>
      <c r="G8" s="4">
        <v>1085</v>
      </c>
      <c r="H8" s="5"/>
      <c r="I8" s="6">
        <f t="shared" ref="I8:K15" si="3">E8/B8*100</f>
        <v>81.427604871447897</v>
      </c>
      <c r="J8" s="6">
        <f t="shared" si="3"/>
        <v>92.189679218967925</v>
      </c>
      <c r="K8" s="6">
        <f t="shared" si="3"/>
        <v>71.287779237844944</v>
      </c>
      <c r="M8">
        <v>4</v>
      </c>
      <c r="N8" s="12">
        <v>1228</v>
      </c>
      <c r="O8" s="12">
        <v>606</v>
      </c>
      <c r="P8" s="12">
        <v>622</v>
      </c>
      <c r="R8" s="16">
        <f>N$17+N$27+N$37+N$47</f>
        <v>1663</v>
      </c>
      <c r="S8" s="16">
        <f xml:space="preserve"> N$27+ N$37+N$47+N$57</f>
        <v>1004</v>
      </c>
      <c r="T8">
        <v>4</v>
      </c>
      <c r="U8">
        <v>6</v>
      </c>
      <c r="V8">
        <f t="shared" si="0"/>
        <v>12676</v>
      </c>
      <c r="W8" s="19">
        <f t="shared" si="1"/>
        <v>10.413380651945321</v>
      </c>
      <c r="X8" s="20">
        <f t="shared" si="2"/>
        <v>0.41338065194532092</v>
      </c>
    </row>
    <row r="9" spans="1:24" x14ac:dyDescent="0.25">
      <c r="A9" s="3" t="s">
        <v>106</v>
      </c>
      <c r="B9" s="3">
        <v>2601</v>
      </c>
      <c r="C9" s="3">
        <v>1223</v>
      </c>
      <c r="D9" s="3">
        <v>1378</v>
      </c>
      <c r="E9" s="4">
        <v>986</v>
      </c>
      <c r="F9" s="4">
        <v>586</v>
      </c>
      <c r="G9" s="4">
        <v>400</v>
      </c>
      <c r="H9" s="5"/>
      <c r="I9" s="6">
        <f t="shared" si="3"/>
        <v>37.908496732026144</v>
      </c>
      <c r="J9" s="6">
        <f t="shared" si="3"/>
        <v>47.914963205233036</v>
      </c>
      <c r="K9" s="6">
        <f t="shared" si="3"/>
        <v>29.027576197387518</v>
      </c>
      <c r="M9">
        <v>5</v>
      </c>
      <c r="N9" s="12">
        <v>1120</v>
      </c>
      <c r="O9" s="12">
        <v>608</v>
      </c>
      <c r="P9" s="12">
        <v>512</v>
      </c>
      <c r="R9" s="16">
        <f>N$18+N$28+N$38+N$48</f>
        <v>1715</v>
      </c>
      <c r="S9" s="16">
        <f xml:space="preserve"> N$28+N$38+N$48+N$58</f>
        <v>1080</v>
      </c>
      <c r="T9">
        <v>5</v>
      </c>
      <c r="U9">
        <v>5</v>
      </c>
      <c r="V9">
        <f t="shared" si="0"/>
        <v>13975</v>
      </c>
      <c r="W9" s="19">
        <f t="shared" si="1"/>
        <v>11.480513932702419</v>
      </c>
      <c r="X9" s="20">
        <f t="shared" si="2"/>
        <v>1.4805139327024186</v>
      </c>
    </row>
    <row r="10" spans="1:24" x14ac:dyDescent="0.25">
      <c r="A10" s="3" t="s">
        <v>107</v>
      </c>
      <c r="B10" s="3">
        <v>2225</v>
      </c>
      <c r="C10" s="3">
        <v>1142</v>
      </c>
      <c r="D10" s="3">
        <v>1083</v>
      </c>
      <c r="E10" s="4">
        <v>390</v>
      </c>
      <c r="F10" s="4">
        <v>244</v>
      </c>
      <c r="G10" s="4">
        <v>146</v>
      </c>
      <c r="H10" s="5"/>
      <c r="I10" s="6">
        <f t="shared" si="3"/>
        <v>17.528089887640448</v>
      </c>
      <c r="J10" s="6">
        <f t="shared" si="3"/>
        <v>21.366024518388791</v>
      </c>
      <c r="K10" s="6">
        <f t="shared" si="3"/>
        <v>13.48107109879963</v>
      </c>
      <c r="M10">
        <v>6</v>
      </c>
      <c r="N10" s="12">
        <v>1157</v>
      </c>
      <c r="O10" s="12">
        <v>578</v>
      </c>
      <c r="P10" s="12">
        <v>579</v>
      </c>
      <c r="R10" s="16">
        <f>N$19+N$29+N$39+N$49</f>
        <v>1568</v>
      </c>
      <c r="S10" s="16">
        <f xml:space="preserve"> N$29+N$39+N$49+N$59</f>
        <v>1084</v>
      </c>
      <c r="T10">
        <v>6</v>
      </c>
      <c r="U10">
        <v>4</v>
      </c>
      <c r="V10">
        <f t="shared" si="0"/>
        <v>13744</v>
      </c>
      <c r="W10" s="19">
        <f t="shared" si="1"/>
        <v>11.29074658254469</v>
      </c>
      <c r="X10" s="20">
        <f t="shared" si="2"/>
        <v>1.2907465825446902</v>
      </c>
    </row>
    <row r="11" spans="1:24" x14ac:dyDescent="0.25">
      <c r="A11" s="3" t="s">
        <v>108</v>
      </c>
      <c r="B11" s="3">
        <v>1779</v>
      </c>
      <c r="C11" s="3">
        <v>930</v>
      </c>
      <c r="D11" s="3">
        <v>849</v>
      </c>
      <c r="E11" s="4">
        <v>181</v>
      </c>
      <c r="F11" s="4">
        <v>115</v>
      </c>
      <c r="G11" s="4">
        <v>66</v>
      </c>
      <c r="H11" s="5"/>
      <c r="I11" s="6">
        <f t="shared" si="3"/>
        <v>10.174255199550309</v>
      </c>
      <c r="J11" s="6">
        <f t="shared" si="3"/>
        <v>12.365591397849462</v>
      </c>
      <c r="K11" s="6">
        <f t="shared" si="3"/>
        <v>7.7738515901060072</v>
      </c>
      <c r="M11">
        <v>7</v>
      </c>
      <c r="N11" s="12">
        <v>957</v>
      </c>
      <c r="O11" s="12">
        <v>541</v>
      </c>
      <c r="P11" s="12">
        <v>416</v>
      </c>
      <c r="R11" s="16">
        <f>N$20+N$30+N$40+N$50</f>
        <v>1463</v>
      </c>
      <c r="S11" s="16">
        <f xml:space="preserve"> N$30+N$40+N$50+N$60</f>
        <v>948</v>
      </c>
      <c r="T11">
        <v>7</v>
      </c>
      <c r="U11">
        <v>3</v>
      </c>
      <c r="V11">
        <f t="shared" si="0"/>
        <v>13085</v>
      </c>
      <c r="W11" s="19">
        <f t="shared" si="1"/>
        <v>10.749375657202945</v>
      </c>
      <c r="X11" s="20">
        <f t="shared" si="2"/>
        <v>0.74937565720294508</v>
      </c>
    </row>
    <row r="12" spans="1:24" x14ac:dyDescent="0.25">
      <c r="A12" s="3" t="s">
        <v>109</v>
      </c>
      <c r="B12" s="3">
        <v>1136</v>
      </c>
      <c r="C12" s="3">
        <v>608</v>
      </c>
      <c r="D12" s="3">
        <v>528</v>
      </c>
      <c r="E12" s="4">
        <v>85</v>
      </c>
      <c r="F12" s="4">
        <v>50</v>
      </c>
      <c r="G12" s="4">
        <v>35</v>
      </c>
      <c r="H12" s="5"/>
      <c r="I12" s="6">
        <f t="shared" si="3"/>
        <v>7.482394366197183</v>
      </c>
      <c r="J12" s="6">
        <f t="shared" si="3"/>
        <v>8.2236842105263168</v>
      </c>
      <c r="K12" s="6">
        <f t="shared" si="3"/>
        <v>6.6287878787878789</v>
      </c>
      <c r="M12">
        <v>8</v>
      </c>
      <c r="N12" s="12">
        <v>949</v>
      </c>
      <c r="O12" s="12">
        <v>495</v>
      </c>
      <c r="P12" s="12">
        <v>454</v>
      </c>
      <c r="R12" s="16">
        <f>N$21+N$31+N$41+N$51</f>
        <v>1403</v>
      </c>
      <c r="S12" s="16">
        <f xml:space="preserve"> N$31+N$41+N$51+N$61</f>
        <v>922</v>
      </c>
      <c r="T12">
        <v>8</v>
      </c>
      <c r="U12">
        <v>2</v>
      </c>
      <c r="V12">
        <f t="shared" si="0"/>
        <v>13068</v>
      </c>
      <c r="W12" s="19">
        <f t="shared" si="1"/>
        <v>10.735410094637224</v>
      </c>
      <c r="X12" s="20">
        <f t="shared" si="2"/>
        <v>0.73541009463722418</v>
      </c>
    </row>
    <row r="13" spans="1:24" x14ac:dyDescent="0.25">
      <c r="A13" s="3" t="s">
        <v>110</v>
      </c>
      <c r="B13" s="3">
        <v>819</v>
      </c>
      <c r="C13" s="3">
        <v>436</v>
      </c>
      <c r="D13" s="3">
        <v>383</v>
      </c>
      <c r="E13" s="4">
        <v>43</v>
      </c>
      <c r="F13" s="4">
        <v>20</v>
      </c>
      <c r="G13" s="4">
        <v>23</v>
      </c>
      <c r="H13" s="5"/>
      <c r="I13" s="6">
        <f t="shared" si="3"/>
        <v>5.2503052503052503</v>
      </c>
      <c r="J13" s="6">
        <f t="shared" si="3"/>
        <v>4.5871559633027523</v>
      </c>
      <c r="K13" s="6">
        <f t="shared" si="3"/>
        <v>6.0052219321148828</v>
      </c>
      <c r="M13">
        <v>9</v>
      </c>
      <c r="N13" s="12">
        <v>840</v>
      </c>
      <c r="O13" s="12">
        <v>439</v>
      </c>
      <c r="P13" s="12">
        <v>401</v>
      </c>
      <c r="R13" s="16">
        <f>N$22+N$32+N$42+N$52</f>
        <v>1498</v>
      </c>
      <c r="S13" s="16">
        <f xml:space="preserve"> N$32+N$42+N$52+N$62</f>
        <v>1060</v>
      </c>
      <c r="T13">
        <v>9</v>
      </c>
      <c r="U13">
        <v>1</v>
      </c>
      <c r="V13">
        <f t="shared" si="0"/>
        <v>14542</v>
      </c>
      <c r="W13" s="19">
        <f t="shared" si="1"/>
        <v>11.946306519453207</v>
      </c>
      <c r="X13" s="20">
        <f t="shared" si="2"/>
        <v>1.9463065194532074</v>
      </c>
    </row>
    <row r="14" spans="1:24" x14ac:dyDescent="0.25">
      <c r="A14" s="3" t="s">
        <v>111</v>
      </c>
      <c r="B14" s="3">
        <v>809</v>
      </c>
      <c r="C14" s="3">
        <v>409</v>
      </c>
      <c r="D14" s="3">
        <v>400</v>
      </c>
      <c r="E14" s="4">
        <v>34</v>
      </c>
      <c r="F14" s="4">
        <v>19</v>
      </c>
      <c r="G14" s="4">
        <v>15</v>
      </c>
      <c r="H14" s="5"/>
      <c r="I14" s="6">
        <f t="shared" si="3"/>
        <v>4.2027194066749072</v>
      </c>
      <c r="J14" s="6">
        <f t="shared" si="3"/>
        <v>4.6454767726161368</v>
      </c>
      <c r="K14" s="6">
        <f t="shared" si="3"/>
        <v>3.75</v>
      </c>
      <c r="M14">
        <v>10</v>
      </c>
      <c r="N14" s="12">
        <v>942</v>
      </c>
      <c r="O14" s="12">
        <v>504</v>
      </c>
      <c r="P14" s="12">
        <v>438</v>
      </c>
      <c r="R14" s="16">
        <f>N$23+N$33+N$43+N$53</f>
        <v>1194</v>
      </c>
      <c r="S14" s="16">
        <f xml:space="preserve"> N$33+N$43+N$53+N$63</f>
        <v>820</v>
      </c>
      <c r="T14">
        <v>10</v>
      </c>
      <c r="U14">
        <v>0</v>
      </c>
      <c r="V14">
        <f t="shared" si="0"/>
        <v>11940</v>
      </c>
      <c r="W14" s="19">
        <f t="shared" si="1"/>
        <v>9.8087539432176651</v>
      </c>
      <c r="X14" s="20">
        <f t="shared" si="2"/>
        <v>0.19124605678233486</v>
      </c>
    </row>
    <row r="15" spans="1:24" x14ac:dyDescent="0.25">
      <c r="A15" s="3" t="s">
        <v>112</v>
      </c>
      <c r="B15" s="3">
        <v>699</v>
      </c>
      <c r="C15" s="3">
        <v>376</v>
      </c>
      <c r="D15" s="3">
        <v>323</v>
      </c>
      <c r="E15" s="4">
        <v>29</v>
      </c>
      <c r="F15" s="4">
        <v>18</v>
      </c>
      <c r="G15" s="4">
        <v>11</v>
      </c>
      <c r="H15" s="5"/>
      <c r="I15" s="6">
        <f t="shared" si="3"/>
        <v>4.148783977110158</v>
      </c>
      <c r="J15" s="6">
        <f t="shared" si="3"/>
        <v>4.7872340425531918</v>
      </c>
      <c r="K15" s="6">
        <f t="shared" si="3"/>
        <v>3.4055727554179565</v>
      </c>
      <c r="M15">
        <v>11</v>
      </c>
      <c r="N15" s="12">
        <v>745</v>
      </c>
      <c r="O15" s="12">
        <v>404</v>
      </c>
      <c r="P15" s="12">
        <v>341</v>
      </c>
      <c r="R15" s="16"/>
      <c r="S15" s="16"/>
      <c r="V15">
        <f>SUM(V5:V14)</f>
        <v>121728</v>
      </c>
      <c r="W15">
        <f>SUM(W5:W14)</f>
        <v>99.999999999999986</v>
      </c>
      <c r="X15" s="20">
        <f>SUM(X5:X14)</f>
        <v>13.231466876971613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819.86932856921067</v>
      </c>
      <c r="J16" s="6">
        <f>SUM(J8:J14)*5</f>
        <v>956.46287643442236</v>
      </c>
      <c r="K16" s="6">
        <f>SUM(K8:K14)*5</f>
        <v>689.77143967520431</v>
      </c>
      <c r="M16">
        <v>12</v>
      </c>
      <c r="N16" s="12">
        <v>822</v>
      </c>
      <c r="O16" s="12">
        <v>419</v>
      </c>
      <c r="P16" s="12">
        <v>403</v>
      </c>
      <c r="R16" s="16"/>
      <c r="S16" s="16"/>
      <c r="X16" s="20">
        <f>X$15/2</f>
        <v>6.6157334384858064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784</v>
      </c>
      <c r="O17" s="12">
        <v>411</v>
      </c>
      <c r="P17" s="12">
        <v>373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2319.8693285692107</v>
      </c>
      <c r="J18" s="6">
        <f>J16+1500</f>
        <v>2456.4628764344225</v>
      </c>
      <c r="K18" s="6">
        <f>K16+1500</f>
        <v>2189.7714396752044</v>
      </c>
      <c r="M18">
        <v>14</v>
      </c>
      <c r="N18" s="12">
        <v>761</v>
      </c>
      <c r="O18" s="12">
        <v>379</v>
      </c>
      <c r="P18" s="12">
        <v>382</v>
      </c>
      <c r="Q18" s="3" t="s">
        <v>161</v>
      </c>
      <c r="R18" s="15">
        <f>X33</f>
        <v>6.2686952453171134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635</v>
      </c>
      <c r="O19" s="12">
        <v>326</v>
      </c>
      <c r="P19" s="12">
        <v>309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4.2027194066749072</v>
      </c>
      <c r="J20" s="6">
        <f t="shared" si="4"/>
        <v>4.6454767726161368</v>
      </c>
      <c r="K20" s="6">
        <f t="shared" si="4"/>
        <v>3.75</v>
      </c>
      <c r="M20">
        <v>16</v>
      </c>
      <c r="N20" s="12">
        <v>638</v>
      </c>
      <c r="O20" s="12">
        <v>340</v>
      </c>
      <c r="P20" s="12">
        <v>298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4.148783977110158</v>
      </c>
      <c r="J21" s="6">
        <f t="shared" si="4"/>
        <v>4.7872340425531918</v>
      </c>
      <c r="K21" s="6">
        <f t="shared" si="4"/>
        <v>3.4055727554179565</v>
      </c>
      <c r="M21">
        <v>17</v>
      </c>
      <c r="N21" s="12">
        <v>591</v>
      </c>
      <c r="O21" s="12">
        <v>254</v>
      </c>
      <c r="P21" s="12">
        <v>337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4.1757516918925326</v>
      </c>
      <c r="J22" s="8">
        <f>(J20+J21)/2</f>
        <v>4.7163554075846648</v>
      </c>
      <c r="K22" s="8">
        <f>(K20+K21)/2</f>
        <v>3.5777863777089784</v>
      </c>
      <c r="M22">
        <v>18</v>
      </c>
      <c r="N22" s="12">
        <v>565</v>
      </c>
      <c r="O22" s="12">
        <v>276</v>
      </c>
      <c r="P22" s="12">
        <v>289</v>
      </c>
      <c r="R22" s="16">
        <f>O$24+O$34+O$44+O$54</f>
        <v>733</v>
      </c>
      <c r="S22" s="16">
        <f xml:space="preserve"> O$34+O$44+O$54+O$64</f>
        <v>553</v>
      </c>
      <c r="T22">
        <v>1</v>
      </c>
      <c r="U22">
        <v>9</v>
      </c>
      <c r="V22">
        <f>R22*T22+S22*U22</f>
        <v>5710</v>
      </c>
      <c r="W22" s="19">
        <f>(V22/V$32)*100</f>
        <v>9.2125006050241218</v>
      </c>
      <c r="X22" s="20">
        <f>ABS(W22-10)</f>
        <v>0.78749939497587818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527</v>
      </c>
      <c r="O23" s="12">
        <v>238</v>
      </c>
      <c r="P23" s="12">
        <v>289</v>
      </c>
      <c r="R23" s="16">
        <f>O$25+O$35+O$45+O$55</f>
        <v>581</v>
      </c>
      <c r="S23" s="16">
        <f xml:space="preserve"> O$35+O$45+O$55+O$65</f>
        <v>409</v>
      </c>
      <c r="T23">
        <v>2</v>
      </c>
      <c r="U23">
        <v>8</v>
      </c>
      <c r="V23">
        <f t="shared" ref="V23:V31" si="5">R23*T23+S23*U23</f>
        <v>4434</v>
      </c>
      <c r="W23" s="19">
        <f t="shared" ref="W23:W31" si="6">(V23/V$32)*100</f>
        <v>7.153805198367241</v>
      </c>
      <c r="X23" s="20">
        <f t="shared" ref="X23:X31" si="7">ABS(W23-10)</f>
        <v>2.846194801632759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208.78758459462662</v>
      </c>
      <c r="J24" s="8">
        <f>J22*50</f>
        <v>235.81777037923325</v>
      </c>
      <c r="K24" s="8">
        <f>K22*50</f>
        <v>178.88931888544892</v>
      </c>
      <c r="M24">
        <v>20</v>
      </c>
      <c r="N24" s="12">
        <v>603</v>
      </c>
      <c r="O24" s="12">
        <v>285</v>
      </c>
      <c r="P24" s="12">
        <v>318</v>
      </c>
      <c r="R24" s="16">
        <f>O$26+O$36+O$46+O$56</f>
        <v>621</v>
      </c>
      <c r="S24" s="16">
        <f xml:space="preserve"> O$36+O$46+O$56+O$66</f>
        <v>470</v>
      </c>
      <c r="T24">
        <v>3</v>
      </c>
      <c r="U24">
        <v>7</v>
      </c>
      <c r="V24">
        <f t="shared" si="5"/>
        <v>5153</v>
      </c>
      <c r="W24" s="19">
        <f t="shared" si="6"/>
        <v>8.3138381116793845</v>
      </c>
      <c r="X24" s="20">
        <f t="shared" si="7"/>
        <v>1.6861618883206155</v>
      </c>
    </row>
    <row r="25" spans="1:24" x14ac:dyDescent="0.25">
      <c r="I25" s="1"/>
      <c r="J25" s="1"/>
      <c r="K25" s="1"/>
      <c r="M25">
        <v>21</v>
      </c>
      <c r="N25" s="12">
        <v>506</v>
      </c>
      <c r="O25" s="12">
        <v>246</v>
      </c>
      <c r="P25" s="12">
        <v>260</v>
      </c>
      <c r="R25" s="16">
        <f>O$17+O$27+O$37+O$47</f>
        <v>835</v>
      </c>
      <c r="S25" s="16">
        <f xml:space="preserve"> O$27+ O$37+O$47+O$57</f>
        <v>491</v>
      </c>
      <c r="T25">
        <v>4</v>
      </c>
      <c r="U25">
        <v>6</v>
      </c>
      <c r="V25">
        <f t="shared" si="5"/>
        <v>6286</v>
      </c>
      <c r="W25" s="19">
        <f t="shared" si="6"/>
        <v>10.141817653797132</v>
      </c>
      <c r="X25" s="20">
        <f t="shared" si="7"/>
        <v>0.14181765379713163</v>
      </c>
    </row>
    <row r="26" spans="1:24" x14ac:dyDescent="0.25">
      <c r="H26" s="7" t="s">
        <v>30</v>
      </c>
      <c r="I26" s="1">
        <f>I18-I24</f>
        <v>2111.0817439745842</v>
      </c>
      <c r="J26" s="1">
        <f>J18-J24</f>
        <v>2220.645106055189</v>
      </c>
      <c r="K26" s="1">
        <f>K18-K24</f>
        <v>2010.8821207897554</v>
      </c>
      <c r="M26">
        <v>22</v>
      </c>
      <c r="N26" s="12">
        <v>510</v>
      </c>
      <c r="O26" s="12">
        <v>233</v>
      </c>
      <c r="P26" s="12">
        <v>277</v>
      </c>
      <c r="R26" s="16">
        <f>O$18+O$28+O$38+O$48</f>
        <v>846</v>
      </c>
      <c r="S26" s="16">
        <f xml:space="preserve"> O$28+O$38+O$48+O$58</f>
        <v>539</v>
      </c>
      <c r="T26">
        <v>5</v>
      </c>
      <c r="U26">
        <v>5</v>
      </c>
      <c r="V26">
        <f t="shared" si="5"/>
        <v>6925</v>
      </c>
      <c r="W26" s="19">
        <f t="shared" si="6"/>
        <v>11.17277875477969</v>
      </c>
      <c r="X26" s="20">
        <f t="shared" si="7"/>
        <v>1.1727787547796904</v>
      </c>
    </row>
    <row r="27" spans="1:24" x14ac:dyDescent="0.25">
      <c r="I27" s="1"/>
      <c r="J27" s="1"/>
      <c r="K27" s="1"/>
      <c r="M27">
        <v>23</v>
      </c>
      <c r="N27" s="12">
        <v>444</v>
      </c>
      <c r="O27" s="12">
        <v>209</v>
      </c>
      <c r="P27" s="12">
        <v>235</v>
      </c>
      <c r="R27" s="16">
        <f>O$19+O$29+O$39+O$49</f>
        <v>805</v>
      </c>
      <c r="S27" s="16">
        <f xml:space="preserve"> O$29+O$39+O$49+O$59</f>
        <v>549</v>
      </c>
      <c r="T27">
        <v>6</v>
      </c>
      <c r="U27">
        <v>4</v>
      </c>
      <c r="V27">
        <f t="shared" si="5"/>
        <v>7026</v>
      </c>
      <c r="W27" s="19">
        <f t="shared" si="6"/>
        <v>11.335731917845791</v>
      </c>
      <c r="X27" s="20">
        <f t="shared" si="7"/>
        <v>1.3357319178457914</v>
      </c>
    </row>
    <row r="28" spans="1:24" x14ac:dyDescent="0.25">
      <c r="H28" s="7" t="s">
        <v>31</v>
      </c>
      <c r="I28" s="1">
        <f>100-I22</f>
        <v>95.824248308107471</v>
      </c>
      <c r="J28" s="1">
        <f>100-J22</f>
        <v>95.283644592415328</v>
      </c>
      <c r="K28" s="1">
        <f>100-K22</f>
        <v>96.422213622291025</v>
      </c>
      <c r="M28">
        <v>24</v>
      </c>
      <c r="N28" s="12">
        <v>538</v>
      </c>
      <c r="O28" s="12">
        <v>250</v>
      </c>
      <c r="P28" s="12">
        <v>288</v>
      </c>
      <c r="R28" s="16">
        <f>O$20+O$30+O$40+O$50</f>
        <v>773</v>
      </c>
      <c r="S28" s="16">
        <f xml:space="preserve"> O$30+O$40+O$50+O$60</f>
        <v>498</v>
      </c>
      <c r="T28">
        <v>7</v>
      </c>
      <c r="U28">
        <v>3</v>
      </c>
      <c r="V28">
        <f t="shared" si="5"/>
        <v>6905</v>
      </c>
      <c r="W28" s="19">
        <f t="shared" si="6"/>
        <v>11.140510801697294</v>
      </c>
      <c r="X28" s="20">
        <f t="shared" si="7"/>
        <v>1.1405108016972942</v>
      </c>
    </row>
    <row r="29" spans="1:24" x14ac:dyDescent="0.25">
      <c r="I29" s="1"/>
      <c r="J29" s="1"/>
      <c r="K29" s="1"/>
      <c r="M29">
        <v>25</v>
      </c>
      <c r="N29" s="12">
        <v>505</v>
      </c>
      <c r="O29" s="12">
        <v>258</v>
      </c>
      <c r="P29" s="12">
        <v>247</v>
      </c>
      <c r="R29" s="16">
        <f>O$21+O$31+O$41+O$51</f>
        <v>661</v>
      </c>
      <c r="S29" s="16">
        <f xml:space="preserve"> O$31+O$41+O$51+O$61</f>
        <v>464</v>
      </c>
      <c r="T29">
        <v>8</v>
      </c>
      <c r="U29">
        <v>2</v>
      </c>
      <c r="V29">
        <f t="shared" si="5"/>
        <v>6216</v>
      </c>
      <c r="W29" s="19">
        <f t="shared" si="6"/>
        <v>10.028879818008745</v>
      </c>
      <c r="X29" s="20">
        <f t="shared" si="7"/>
        <v>2.8879818008745062E-2</v>
      </c>
    </row>
    <row r="30" spans="1:24" x14ac:dyDescent="0.25">
      <c r="C30" t="s">
        <v>32</v>
      </c>
      <c r="H30" s="9" t="s">
        <v>33</v>
      </c>
      <c r="I30" s="10">
        <f>I26/I28</f>
        <v>22.030767590127503</v>
      </c>
      <c r="J30" s="10">
        <f>J26/J28</f>
        <v>23.305627272699375</v>
      </c>
      <c r="K30" s="10">
        <f>K26/K28</f>
        <v>20.854967390261997</v>
      </c>
      <c r="M30">
        <v>26</v>
      </c>
      <c r="N30" s="12">
        <v>442</v>
      </c>
      <c r="O30" s="12">
        <v>233</v>
      </c>
      <c r="P30" s="12">
        <v>209</v>
      </c>
      <c r="R30" s="16">
        <f>O$22+O$32+O$42+O$52</f>
        <v>793</v>
      </c>
      <c r="S30" s="16">
        <f xml:space="preserve"> O$32+O$42+O$52+O$62</f>
        <v>579</v>
      </c>
      <c r="T30">
        <v>9</v>
      </c>
      <c r="U30">
        <v>1</v>
      </c>
      <c r="V30">
        <f t="shared" si="5"/>
        <v>7716</v>
      </c>
      <c r="W30" s="19">
        <f t="shared" si="6"/>
        <v>12.448976299188461</v>
      </c>
      <c r="X30" s="20">
        <f t="shared" si="7"/>
        <v>2.4489762991884607</v>
      </c>
    </row>
    <row r="31" spans="1:24" x14ac:dyDescent="0.25">
      <c r="M31">
        <v>27</v>
      </c>
      <c r="N31" s="12">
        <v>424</v>
      </c>
      <c r="O31" s="12">
        <v>208</v>
      </c>
      <c r="P31" s="12">
        <v>216</v>
      </c>
      <c r="R31" s="16">
        <f>O$23+O$33+O$43+O$53</f>
        <v>561</v>
      </c>
      <c r="S31" s="16">
        <f xml:space="preserve"> O$33+O$43+O$53+O$63</f>
        <v>401</v>
      </c>
      <c r="T31">
        <v>10</v>
      </c>
      <c r="U31">
        <v>0</v>
      </c>
      <c r="V31">
        <f t="shared" si="5"/>
        <v>5610</v>
      </c>
      <c r="W31" s="19">
        <f t="shared" si="6"/>
        <v>9.0511608396121392</v>
      </c>
      <c r="X31" s="20">
        <f t="shared" si="7"/>
        <v>0.94883916038786076</v>
      </c>
    </row>
    <row r="32" spans="1:24" x14ac:dyDescent="0.25">
      <c r="M32">
        <v>28</v>
      </c>
      <c r="N32" s="12">
        <v>515</v>
      </c>
      <c r="O32" s="12">
        <v>279</v>
      </c>
      <c r="P32" s="12">
        <v>236</v>
      </c>
      <c r="R32" s="16"/>
      <c r="S32" s="16"/>
      <c r="V32">
        <f>SUM(V22:V31)</f>
        <v>61981</v>
      </c>
      <c r="W32">
        <f>SUM(W22:W31)</f>
        <v>100</v>
      </c>
      <c r="X32" s="20">
        <f>SUM(X22:X31)</f>
        <v>12.537390490634227</v>
      </c>
    </row>
    <row r="33" spans="13:24" x14ac:dyDescent="0.25">
      <c r="M33">
        <v>29</v>
      </c>
      <c r="N33" s="12">
        <v>339</v>
      </c>
      <c r="O33" s="12">
        <v>164</v>
      </c>
      <c r="P33" s="12">
        <v>175</v>
      </c>
      <c r="R33" s="16"/>
      <c r="S33" s="16"/>
      <c r="X33" s="20">
        <f>X$32/2</f>
        <v>6.2686952453171134</v>
      </c>
    </row>
    <row r="34" spans="13:24" x14ac:dyDescent="0.25">
      <c r="M34">
        <v>30</v>
      </c>
      <c r="N34" s="12">
        <v>473</v>
      </c>
      <c r="O34" s="12">
        <v>260</v>
      </c>
      <c r="P34" s="12">
        <v>213</v>
      </c>
      <c r="R34" s="16"/>
      <c r="S34" s="16"/>
    </row>
    <row r="35" spans="13:24" x14ac:dyDescent="0.25">
      <c r="M35">
        <v>31</v>
      </c>
      <c r="N35" s="12">
        <v>352</v>
      </c>
      <c r="O35" s="12">
        <v>191</v>
      </c>
      <c r="P35" s="12">
        <v>161</v>
      </c>
      <c r="Q35" s="3" t="s">
        <v>162</v>
      </c>
      <c r="R35" s="15">
        <f>X50</f>
        <v>7.5704219458717583</v>
      </c>
      <c r="S35" s="16"/>
    </row>
    <row r="36" spans="13:24" x14ac:dyDescent="0.25">
      <c r="M36">
        <v>32</v>
      </c>
      <c r="N36" s="12">
        <v>403</v>
      </c>
      <c r="O36" s="12">
        <v>203</v>
      </c>
      <c r="P36" s="12">
        <v>200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289</v>
      </c>
      <c r="O37" s="12">
        <v>139</v>
      </c>
      <c r="P37" s="12">
        <v>150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262</v>
      </c>
      <c r="O38" s="12">
        <v>137</v>
      </c>
      <c r="P38" s="12">
        <v>125</v>
      </c>
      <c r="R38" s="16"/>
      <c r="S38" s="16"/>
    </row>
    <row r="39" spans="13:24" x14ac:dyDescent="0.25">
      <c r="M39">
        <v>35</v>
      </c>
      <c r="N39" s="12">
        <v>253</v>
      </c>
      <c r="O39" s="12">
        <v>133</v>
      </c>
      <c r="P39" s="12">
        <v>120</v>
      </c>
      <c r="R39" s="16">
        <f>P$24+P$34+P$44+P$54</f>
        <v>695</v>
      </c>
      <c r="S39" s="16">
        <f xml:space="preserve"> P$34+P$44+P$54+P$64</f>
        <v>460</v>
      </c>
      <c r="T39">
        <v>1</v>
      </c>
      <c r="U39">
        <v>9</v>
      </c>
      <c r="V39">
        <f>R39*T39+S39*U39</f>
        <v>4835</v>
      </c>
      <c r="W39" s="19">
        <f>(V39/V$49)*100</f>
        <v>8.0924565250138087</v>
      </c>
      <c r="X39" s="20">
        <f>ABS(W39-10)</f>
        <v>1.9075434749861913</v>
      </c>
    </row>
    <row r="40" spans="13:24" x14ac:dyDescent="0.25">
      <c r="M40">
        <v>36</v>
      </c>
      <c r="N40" s="12">
        <v>241</v>
      </c>
      <c r="O40" s="12">
        <v>132</v>
      </c>
      <c r="P40" s="12">
        <v>109</v>
      </c>
      <c r="R40" s="16">
        <f>P$25+P$35+P$45+P$55</f>
        <v>537</v>
      </c>
      <c r="S40" s="16">
        <f xml:space="preserve"> P$35+P$45+P$55+P$65</f>
        <v>322</v>
      </c>
      <c r="T40">
        <v>2</v>
      </c>
      <c r="U40">
        <v>8</v>
      </c>
      <c r="V40">
        <f t="shared" ref="V40:V48" si="8">R40*T40+S40*U40</f>
        <v>3650</v>
      </c>
      <c r="W40" s="19">
        <f t="shared" ref="W40:W48" si="9">(V40/V$49)*100</f>
        <v>6.1090933435988415</v>
      </c>
      <c r="X40" s="20">
        <f t="shared" ref="X40:X48" si="10">ABS(W40-10)</f>
        <v>3.8909066564011585</v>
      </c>
    </row>
    <row r="41" spans="13:24" x14ac:dyDescent="0.25">
      <c r="M41">
        <v>37</v>
      </c>
      <c r="N41" s="12">
        <v>231</v>
      </c>
      <c r="O41" s="12">
        <v>123</v>
      </c>
      <c r="P41" s="12">
        <v>108</v>
      </c>
      <c r="R41" s="16">
        <f>P$26+P$36+P$46+P$56</f>
        <v>647</v>
      </c>
      <c r="S41" s="16">
        <f xml:space="preserve"> P$36+P$46+P$56+P$66</f>
        <v>425</v>
      </c>
      <c r="T41">
        <v>3</v>
      </c>
      <c r="U41">
        <v>7</v>
      </c>
      <c r="V41">
        <f t="shared" si="8"/>
        <v>4916</v>
      </c>
      <c r="W41" s="19">
        <f t="shared" si="9"/>
        <v>8.2280281855155906</v>
      </c>
      <c r="X41" s="20">
        <f t="shared" si="10"/>
        <v>1.7719718144844094</v>
      </c>
    </row>
    <row r="42" spans="13:24" x14ac:dyDescent="0.25">
      <c r="M42">
        <v>38</v>
      </c>
      <c r="N42" s="12">
        <v>252</v>
      </c>
      <c r="O42" s="12">
        <v>140</v>
      </c>
      <c r="P42" s="12">
        <v>112</v>
      </c>
      <c r="R42" s="16">
        <f>P$17+P$27+P$37+P$47</f>
        <v>828</v>
      </c>
      <c r="S42" s="16">
        <f xml:space="preserve"> P$27+ P$37+P$47+P$57</f>
        <v>513</v>
      </c>
      <c r="T42">
        <v>4</v>
      </c>
      <c r="U42">
        <v>6</v>
      </c>
      <c r="V42">
        <f t="shared" si="8"/>
        <v>6390</v>
      </c>
      <c r="W42" s="19">
        <f t="shared" si="9"/>
        <v>10.695097661807287</v>
      </c>
      <c r="X42" s="20">
        <f t="shared" si="10"/>
        <v>0.69509766180728683</v>
      </c>
    </row>
    <row r="43" spans="13:24" x14ac:dyDescent="0.25">
      <c r="M43">
        <v>39</v>
      </c>
      <c r="N43" s="12">
        <v>159</v>
      </c>
      <c r="O43" s="12">
        <v>80</v>
      </c>
      <c r="P43" s="12">
        <v>79</v>
      </c>
      <c r="R43" s="16">
        <f>P$18+P$28+P$38+P$48</f>
        <v>869</v>
      </c>
      <c r="S43" s="16">
        <f xml:space="preserve"> P$28+P$38+P$48+P$58</f>
        <v>541</v>
      </c>
      <c r="T43">
        <v>5</v>
      </c>
      <c r="U43">
        <v>5</v>
      </c>
      <c r="V43">
        <f t="shared" si="8"/>
        <v>7050</v>
      </c>
      <c r="W43" s="19">
        <f t="shared" si="9"/>
        <v>11.799755636266255</v>
      </c>
      <c r="X43" s="20">
        <f t="shared" si="10"/>
        <v>1.799755636266255</v>
      </c>
    </row>
    <row r="44" spans="13:24" x14ac:dyDescent="0.25">
      <c r="M44">
        <v>40</v>
      </c>
      <c r="N44" s="12">
        <v>181</v>
      </c>
      <c r="O44" s="12">
        <v>95</v>
      </c>
      <c r="P44" s="12">
        <v>86</v>
      </c>
      <c r="R44" s="16">
        <f>P$19+P$29+P$39+P$49</f>
        <v>763</v>
      </c>
      <c r="S44" s="16">
        <f xml:space="preserve"> P$29+P$39+P$49+P$59</f>
        <v>535</v>
      </c>
      <c r="T44">
        <v>6</v>
      </c>
      <c r="U44">
        <v>4</v>
      </c>
      <c r="V44">
        <f t="shared" si="8"/>
        <v>6718</v>
      </c>
      <c r="W44" s="19">
        <f t="shared" si="9"/>
        <v>11.24407920062932</v>
      </c>
      <c r="X44" s="20">
        <f t="shared" si="10"/>
        <v>1.2440792006293204</v>
      </c>
    </row>
    <row r="45" spans="13:24" x14ac:dyDescent="0.25">
      <c r="M45">
        <v>41</v>
      </c>
      <c r="N45" s="12">
        <v>144</v>
      </c>
      <c r="O45" s="12">
        <v>80</v>
      </c>
      <c r="P45" s="12">
        <v>64</v>
      </c>
      <c r="R45" s="16">
        <f>P$20+P$30+P$40+P$50</f>
        <v>690</v>
      </c>
      <c r="S45" s="16">
        <f xml:space="preserve"> P$30+P$40+P$50+P$60</f>
        <v>450</v>
      </c>
      <c r="T45">
        <v>7</v>
      </c>
      <c r="U45">
        <v>3</v>
      </c>
      <c r="V45">
        <f t="shared" si="8"/>
        <v>6180</v>
      </c>
      <c r="W45" s="19">
        <f t="shared" si="9"/>
        <v>10.343615579024888</v>
      </c>
      <c r="X45" s="20">
        <f t="shared" si="10"/>
        <v>0.34361557902488826</v>
      </c>
    </row>
    <row r="46" spans="13:24" x14ac:dyDescent="0.25">
      <c r="M46">
        <v>42</v>
      </c>
      <c r="N46" s="12">
        <v>194</v>
      </c>
      <c r="O46" s="12">
        <v>105</v>
      </c>
      <c r="P46" s="12">
        <v>89</v>
      </c>
      <c r="R46" s="16">
        <f>P$21+P$31+P$41+P$51</f>
        <v>742</v>
      </c>
      <c r="S46" s="16">
        <f xml:space="preserve"> P$31+P$41+P$51+P$61</f>
        <v>458</v>
      </c>
      <c r="T46">
        <v>8</v>
      </c>
      <c r="U46">
        <v>2</v>
      </c>
      <c r="V46">
        <f t="shared" si="8"/>
        <v>6852</v>
      </c>
      <c r="W46" s="19">
        <f t="shared" si="9"/>
        <v>11.468358243928565</v>
      </c>
      <c r="X46" s="20">
        <f t="shared" si="10"/>
        <v>1.4683582439285647</v>
      </c>
    </row>
    <row r="47" spans="13:24" x14ac:dyDescent="0.25">
      <c r="M47">
        <v>43</v>
      </c>
      <c r="N47" s="12">
        <v>146</v>
      </c>
      <c r="O47" s="12">
        <v>76</v>
      </c>
      <c r="P47" s="12">
        <v>70</v>
      </c>
      <c r="R47" s="16">
        <f>P$22+P$32+P$42+P$52</f>
        <v>705</v>
      </c>
      <c r="S47" s="16">
        <f xml:space="preserve"> P$32+P$42+P$52+P$62</f>
        <v>481</v>
      </c>
      <c r="T47">
        <v>9</v>
      </c>
      <c r="U47">
        <v>1</v>
      </c>
      <c r="V47">
        <f t="shared" si="8"/>
        <v>6826</v>
      </c>
      <c r="W47" s="19">
        <f t="shared" si="9"/>
        <v>11.424841414631697</v>
      </c>
      <c r="X47" s="20">
        <f t="shared" si="10"/>
        <v>1.4248414146316968</v>
      </c>
    </row>
    <row r="48" spans="13:24" x14ac:dyDescent="0.25">
      <c r="M48">
        <v>44</v>
      </c>
      <c r="N48" s="12">
        <v>154</v>
      </c>
      <c r="O48" s="12">
        <v>80</v>
      </c>
      <c r="P48" s="12">
        <v>74</v>
      </c>
      <c r="R48" s="16">
        <f>P$23+P$33+P$43+P$53</f>
        <v>633</v>
      </c>
      <c r="S48" s="16">
        <f xml:space="preserve"> P$33+P$43+P$53+P$63</f>
        <v>419</v>
      </c>
      <c r="T48">
        <v>10</v>
      </c>
      <c r="U48">
        <v>0</v>
      </c>
      <c r="V48">
        <f t="shared" si="8"/>
        <v>6330</v>
      </c>
      <c r="W48" s="19">
        <f t="shared" si="9"/>
        <v>10.594674209583745</v>
      </c>
      <c r="X48" s="20">
        <f t="shared" si="10"/>
        <v>0.59467420958374539</v>
      </c>
    </row>
    <row r="49" spans="13:24" x14ac:dyDescent="0.25">
      <c r="M49">
        <v>45</v>
      </c>
      <c r="N49" s="12">
        <v>175</v>
      </c>
      <c r="O49" s="12">
        <v>88</v>
      </c>
      <c r="P49" s="12">
        <v>87</v>
      </c>
      <c r="R49" s="16"/>
      <c r="S49" s="16"/>
      <c r="V49">
        <f>SUM(V39:V48)</f>
        <v>59747</v>
      </c>
      <c r="W49">
        <f>SUM(W39:W48)</f>
        <v>100</v>
      </c>
      <c r="X49" s="20">
        <f>SUM(X39:X48)</f>
        <v>15.140843891743517</v>
      </c>
    </row>
    <row r="50" spans="13:24" x14ac:dyDescent="0.25">
      <c r="M50">
        <v>46</v>
      </c>
      <c r="N50" s="12">
        <v>142</v>
      </c>
      <c r="O50" s="12">
        <v>68</v>
      </c>
      <c r="P50" s="12">
        <v>74</v>
      </c>
      <c r="R50" s="16"/>
      <c r="S50" s="16"/>
      <c r="X50" s="20">
        <f>X$49/2</f>
        <v>7.5704219458717583</v>
      </c>
    </row>
    <row r="51" spans="13:24" x14ac:dyDescent="0.25">
      <c r="M51">
        <v>47</v>
      </c>
      <c r="N51" s="12">
        <v>157</v>
      </c>
      <c r="O51" s="12">
        <v>76</v>
      </c>
      <c r="P51" s="12">
        <v>81</v>
      </c>
      <c r="R51" s="16"/>
      <c r="S51" s="16"/>
    </row>
    <row r="52" spans="13:24" x14ac:dyDescent="0.25">
      <c r="M52">
        <v>48</v>
      </c>
      <c r="N52" s="12">
        <v>166</v>
      </c>
      <c r="O52" s="12">
        <v>98</v>
      </c>
      <c r="P52" s="12">
        <v>68</v>
      </c>
      <c r="R52" s="16"/>
      <c r="S52" s="16"/>
    </row>
    <row r="53" spans="13:24" x14ac:dyDescent="0.25">
      <c r="M53">
        <v>49</v>
      </c>
      <c r="N53" s="12">
        <v>169</v>
      </c>
      <c r="O53" s="12">
        <v>79</v>
      </c>
      <c r="P53" s="12">
        <v>90</v>
      </c>
      <c r="R53" s="16"/>
      <c r="S53" s="16"/>
    </row>
    <row r="54" spans="13:24" x14ac:dyDescent="0.25">
      <c r="M54">
        <v>50</v>
      </c>
      <c r="N54" s="12">
        <v>171</v>
      </c>
      <c r="O54" s="12">
        <v>93</v>
      </c>
      <c r="P54" s="12">
        <v>78</v>
      </c>
      <c r="R54" s="16"/>
      <c r="S54" s="16"/>
    </row>
    <row r="55" spans="13:24" x14ac:dyDescent="0.25">
      <c r="M55">
        <v>51</v>
      </c>
      <c r="N55" s="12">
        <v>116</v>
      </c>
      <c r="O55" s="12">
        <v>64</v>
      </c>
      <c r="P55" s="12">
        <v>52</v>
      </c>
      <c r="R55" s="16"/>
      <c r="S55" s="16"/>
    </row>
    <row r="56" spans="13:24" x14ac:dyDescent="0.25">
      <c r="M56">
        <v>52</v>
      </c>
      <c r="N56" s="12">
        <v>161</v>
      </c>
      <c r="O56" s="12">
        <v>80</v>
      </c>
      <c r="P56" s="12">
        <v>81</v>
      </c>
      <c r="R56" s="16"/>
      <c r="S56" s="16"/>
    </row>
    <row r="57" spans="13:24" x14ac:dyDescent="0.25">
      <c r="M57">
        <v>53</v>
      </c>
      <c r="N57" s="12">
        <v>125</v>
      </c>
      <c r="O57" s="12">
        <v>67</v>
      </c>
      <c r="P57" s="12">
        <v>58</v>
      </c>
      <c r="R57" s="16"/>
      <c r="S57" s="16"/>
    </row>
    <row r="58" spans="13:24" x14ac:dyDescent="0.25">
      <c r="M58">
        <v>54</v>
      </c>
      <c r="N58" s="12">
        <v>126</v>
      </c>
      <c r="O58" s="12">
        <v>72</v>
      </c>
      <c r="P58" s="12">
        <v>54</v>
      </c>
      <c r="R58" s="16"/>
      <c r="S58" s="16"/>
    </row>
    <row r="59" spans="13:24" x14ac:dyDescent="0.25">
      <c r="M59">
        <v>55</v>
      </c>
      <c r="N59" s="12">
        <v>151</v>
      </c>
      <c r="O59" s="12">
        <v>70</v>
      </c>
      <c r="P59" s="12">
        <v>81</v>
      </c>
      <c r="R59" s="16"/>
      <c r="S59" s="16"/>
    </row>
    <row r="60" spans="13:24" x14ac:dyDescent="0.25">
      <c r="M60">
        <v>56</v>
      </c>
      <c r="N60" s="12">
        <v>123</v>
      </c>
      <c r="O60" s="12">
        <v>65</v>
      </c>
      <c r="P60" s="12">
        <v>58</v>
      </c>
      <c r="R60" s="16"/>
      <c r="S60" s="16"/>
    </row>
    <row r="61" spans="13:24" x14ac:dyDescent="0.25">
      <c r="M61">
        <v>57</v>
      </c>
      <c r="N61" s="12">
        <v>110</v>
      </c>
      <c r="O61" s="12">
        <v>57</v>
      </c>
      <c r="P61" s="12">
        <v>53</v>
      </c>
      <c r="R61" s="16"/>
      <c r="S61" s="16"/>
    </row>
    <row r="62" spans="13:24" x14ac:dyDescent="0.25">
      <c r="M62">
        <v>58</v>
      </c>
      <c r="N62" s="12">
        <v>127</v>
      </c>
      <c r="O62" s="12">
        <v>62</v>
      </c>
      <c r="P62" s="12">
        <v>65</v>
      </c>
      <c r="R62" s="16"/>
      <c r="S62" s="16"/>
    </row>
    <row r="63" spans="13:24" x14ac:dyDescent="0.25">
      <c r="M63">
        <v>59</v>
      </c>
      <c r="N63" s="12">
        <v>153</v>
      </c>
      <c r="O63" s="12">
        <v>78</v>
      </c>
      <c r="P63" s="12">
        <v>75</v>
      </c>
      <c r="R63" s="16"/>
      <c r="S63" s="16"/>
    </row>
    <row r="64" spans="13:24" x14ac:dyDescent="0.25">
      <c r="M64">
        <v>60</v>
      </c>
      <c r="N64" s="12">
        <v>188</v>
      </c>
      <c r="O64" s="12">
        <v>105</v>
      </c>
      <c r="P64" s="12">
        <v>83</v>
      </c>
      <c r="R64" s="16"/>
      <c r="S64" s="16"/>
    </row>
    <row r="65" spans="13:19" x14ac:dyDescent="0.25">
      <c r="M65">
        <v>61</v>
      </c>
      <c r="N65" s="12">
        <v>119</v>
      </c>
      <c r="O65" s="12">
        <v>74</v>
      </c>
      <c r="P65" s="12">
        <v>45</v>
      </c>
      <c r="R65" s="16"/>
      <c r="S65" s="16"/>
    </row>
    <row r="66" spans="13:19" x14ac:dyDescent="0.25">
      <c r="M66">
        <v>62</v>
      </c>
      <c r="N66" s="12">
        <v>137</v>
      </c>
      <c r="O66" s="12">
        <v>82</v>
      </c>
      <c r="P66" s="12">
        <v>55</v>
      </c>
      <c r="R66" s="16"/>
      <c r="S66" s="16"/>
    </row>
    <row r="67" spans="13:19" x14ac:dyDescent="0.25">
      <c r="M67">
        <v>63</v>
      </c>
      <c r="N67" s="12">
        <v>108</v>
      </c>
      <c r="O67" s="12">
        <v>54</v>
      </c>
      <c r="P67" s="12">
        <v>54</v>
      </c>
      <c r="R67" s="16"/>
      <c r="S67" s="16"/>
    </row>
    <row r="68" spans="13:19" x14ac:dyDescent="0.25">
      <c r="M68">
        <v>64</v>
      </c>
      <c r="N68" s="12">
        <v>90</v>
      </c>
      <c r="O68" s="12">
        <v>44</v>
      </c>
      <c r="P68" s="12">
        <v>46</v>
      </c>
      <c r="R68" s="16"/>
      <c r="S68" s="16"/>
    </row>
    <row r="69" spans="13:19" x14ac:dyDescent="0.25">
      <c r="M69">
        <v>65</v>
      </c>
      <c r="N69" s="12">
        <v>94</v>
      </c>
      <c r="O69" s="12">
        <v>49</v>
      </c>
      <c r="P69" s="12">
        <v>45</v>
      </c>
      <c r="R69" s="16"/>
      <c r="S69" s="16"/>
    </row>
    <row r="70" spans="13:19" x14ac:dyDescent="0.25">
      <c r="M70">
        <v>66</v>
      </c>
      <c r="N70" s="12">
        <v>104</v>
      </c>
      <c r="O70" s="12">
        <v>51</v>
      </c>
      <c r="P70" s="12">
        <v>53</v>
      </c>
      <c r="R70" s="16"/>
      <c r="S70" s="16"/>
    </row>
    <row r="71" spans="13:19" x14ac:dyDescent="0.25">
      <c r="M71">
        <v>67</v>
      </c>
      <c r="N71" s="12">
        <v>65</v>
      </c>
      <c r="O71" s="12">
        <v>29</v>
      </c>
      <c r="P71" s="12">
        <v>36</v>
      </c>
      <c r="R71" s="16"/>
      <c r="S71" s="16"/>
    </row>
    <row r="72" spans="13:19" x14ac:dyDescent="0.25">
      <c r="M72">
        <v>68</v>
      </c>
      <c r="N72" s="12">
        <v>76</v>
      </c>
      <c r="O72" s="12">
        <v>38</v>
      </c>
      <c r="P72" s="12">
        <v>38</v>
      </c>
      <c r="R72" s="16"/>
      <c r="S72" s="16"/>
    </row>
    <row r="73" spans="13:19" x14ac:dyDescent="0.25">
      <c r="M73">
        <v>69</v>
      </c>
      <c r="N73" s="12">
        <v>84</v>
      </c>
      <c r="O73" s="12">
        <v>45</v>
      </c>
      <c r="P73" s="12">
        <v>39</v>
      </c>
      <c r="R73" s="16"/>
      <c r="S73" s="16"/>
    </row>
    <row r="74" spans="13:19" x14ac:dyDescent="0.25">
      <c r="M74" s="18">
        <v>70</v>
      </c>
      <c r="N74" s="12">
        <v>96</v>
      </c>
      <c r="O74" s="12">
        <v>43</v>
      </c>
      <c r="P74" s="12">
        <v>53</v>
      </c>
      <c r="R74" s="16"/>
      <c r="S74" s="16"/>
    </row>
    <row r="75" spans="13:19" x14ac:dyDescent="0.25">
      <c r="M75">
        <v>71</v>
      </c>
      <c r="N75" s="12">
        <v>43</v>
      </c>
      <c r="O75" s="12">
        <v>17</v>
      </c>
      <c r="P75" s="12">
        <v>26</v>
      </c>
      <c r="R75" s="16"/>
      <c r="S75" s="16"/>
    </row>
    <row r="76" spans="13:19" x14ac:dyDescent="0.25">
      <c r="M76">
        <v>72</v>
      </c>
      <c r="N76" s="12">
        <v>31</v>
      </c>
      <c r="O76" s="12">
        <v>12</v>
      </c>
      <c r="P76" s="12">
        <v>19</v>
      </c>
      <c r="R76" s="16"/>
      <c r="S76" s="16"/>
    </row>
    <row r="77" spans="13:19" x14ac:dyDescent="0.25">
      <c r="M77">
        <v>73</v>
      </c>
      <c r="N77" s="12">
        <v>39</v>
      </c>
      <c r="O77" s="12">
        <v>17</v>
      </c>
      <c r="P77" s="12">
        <v>22</v>
      </c>
      <c r="R77" s="16"/>
      <c r="S77" s="16"/>
    </row>
    <row r="78" spans="13:19" x14ac:dyDescent="0.25">
      <c r="M78">
        <v>74</v>
      </c>
      <c r="N78" s="12">
        <v>35</v>
      </c>
      <c r="O78" s="12">
        <v>18</v>
      </c>
      <c r="P78" s="12">
        <v>17</v>
      </c>
      <c r="R78" s="16"/>
      <c r="S78" s="16"/>
    </row>
    <row r="79" spans="13:19" x14ac:dyDescent="0.25">
      <c r="M79">
        <v>75</v>
      </c>
      <c r="N79" s="12">
        <v>47</v>
      </c>
      <c r="O79" s="12">
        <v>20</v>
      </c>
      <c r="P79" s="12">
        <v>27</v>
      </c>
      <c r="R79" s="16"/>
      <c r="S79" s="16"/>
    </row>
    <row r="80" spans="13:19" x14ac:dyDescent="0.25">
      <c r="M80">
        <v>76</v>
      </c>
      <c r="N80" s="12">
        <v>42</v>
      </c>
      <c r="O80" s="12">
        <v>19</v>
      </c>
      <c r="P80" s="12">
        <v>23</v>
      </c>
      <c r="R80" s="16"/>
      <c r="S80" s="16"/>
    </row>
    <row r="81" spans="13:19" x14ac:dyDescent="0.25">
      <c r="M81">
        <v>77</v>
      </c>
      <c r="N81" s="12">
        <v>21</v>
      </c>
      <c r="O81" s="12">
        <v>7</v>
      </c>
      <c r="P81" s="12">
        <v>14</v>
      </c>
      <c r="R81" s="16"/>
      <c r="S81" s="16"/>
    </row>
    <row r="82" spans="13:19" x14ac:dyDescent="0.25">
      <c r="M82">
        <v>78</v>
      </c>
      <c r="N82" s="12">
        <v>27</v>
      </c>
      <c r="O82" s="12">
        <v>13</v>
      </c>
      <c r="P82" s="12">
        <v>14</v>
      </c>
      <c r="R82" s="16"/>
      <c r="S82" s="16"/>
    </row>
    <row r="83" spans="13:19" x14ac:dyDescent="0.25">
      <c r="M83">
        <v>79</v>
      </c>
      <c r="N83" s="12">
        <v>29</v>
      </c>
      <c r="O83" s="12">
        <v>14</v>
      </c>
      <c r="P83" s="12">
        <v>15</v>
      </c>
      <c r="R83" s="16"/>
      <c r="S83" s="16"/>
    </row>
    <row r="84" spans="13:19" x14ac:dyDescent="0.25">
      <c r="M84">
        <v>80</v>
      </c>
      <c r="N84" s="12">
        <v>40</v>
      </c>
      <c r="O84" s="12">
        <v>20</v>
      </c>
      <c r="P84" s="12">
        <v>20</v>
      </c>
      <c r="R84" s="16"/>
      <c r="S84" s="16"/>
    </row>
    <row r="85" spans="13:19" x14ac:dyDescent="0.25">
      <c r="M85">
        <v>81</v>
      </c>
      <c r="N85" s="12">
        <v>9</v>
      </c>
      <c r="O85" s="12">
        <v>2</v>
      </c>
      <c r="P85" s="12">
        <v>7</v>
      </c>
      <c r="R85" s="16"/>
      <c r="S85" s="16"/>
    </row>
    <row r="86" spans="13:19" x14ac:dyDescent="0.25">
      <c r="M86">
        <v>82</v>
      </c>
      <c r="N86" s="12">
        <v>5</v>
      </c>
      <c r="O86" s="12">
        <v>2</v>
      </c>
      <c r="P86" s="12">
        <v>3</v>
      </c>
      <c r="R86" s="16"/>
      <c r="S86" s="16"/>
    </row>
    <row r="87" spans="13:19" x14ac:dyDescent="0.25">
      <c r="M87">
        <v>83</v>
      </c>
      <c r="N87" s="12">
        <v>10</v>
      </c>
      <c r="O87" s="12">
        <v>3</v>
      </c>
      <c r="P87" s="12">
        <v>7</v>
      </c>
      <c r="R87" s="16"/>
      <c r="S87" s="16"/>
    </row>
    <row r="88" spans="13:19" x14ac:dyDescent="0.25">
      <c r="M88">
        <v>84</v>
      </c>
      <c r="N88" s="12">
        <v>6</v>
      </c>
      <c r="O88" s="12">
        <v>3</v>
      </c>
      <c r="P88" s="12">
        <v>3</v>
      </c>
      <c r="R88" s="16"/>
      <c r="S88" s="16"/>
    </row>
    <row r="89" spans="13:19" x14ac:dyDescent="0.25">
      <c r="M89">
        <v>85</v>
      </c>
      <c r="N89" s="12">
        <v>3</v>
      </c>
      <c r="O89" s="12">
        <v>1</v>
      </c>
      <c r="P89" s="12">
        <v>2</v>
      </c>
      <c r="R89" s="16"/>
      <c r="S89" s="16"/>
    </row>
    <row r="90" spans="13:19" x14ac:dyDescent="0.25">
      <c r="M90">
        <v>86</v>
      </c>
      <c r="N90" s="12">
        <v>3</v>
      </c>
      <c r="O90" s="12">
        <v>2</v>
      </c>
      <c r="P90" s="12">
        <v>1</v>
      </c>
      <c r="R90" s="16"/>
      <c r="S90" s="16"/>
    </row>
    <row r="91" spans="13:19" x14ac:dyDescent="0.25">
      <c r="M91">
        <v>87</v>
      </c>
      <c r="N91" s="12">
        <v>4</v>
      </c>
      <c r="O91" s="12">
        <v>4</v>
      </c>
      <c r="P91" s="12">
        <v>0</v>
      </c>
      <c r="R91" s="16"/>
      <c r="S91" s="16"/>
    </row>
    <row r="92" spans="13:19" x14ac:dyDescent="0.25">
      <c r="M92">
        <v>88</v>
      </c>
      <c r="N92" s="12">
        <v>4</v>
      </c>
      <c r="O92" s="12">
        <v>1</v>
      </c>
      <c r="P92" s="12">
        <v>3</v>
      </c>
      <c r="R92" s="16"/>
      <c r="S92" s="16"/>
    </row>
    <row r="93" spans="13:19" x14ac:dyDescent="0.25">
      <c r="M93">
        <v>89</v>
      </c>
      <c r="N93" s="12">
        <v>3</v>
      </c>
      <c r="O93" s="12">
        <v>1</v>
      </c>
      <c r="P93" s="12">
        <v>2</v>
      </c>
      <c r="R93" s="16"/>
      <c r="S93" s="16"/>
    </row>
    <row r="94" spans="13:19" x14ac:dyDescent="0.25">
      <c r="M94">
        <v>90</v>
      </c>
      <c r="N94" s="12">
        <v>6</v>
      </c>
      <c r="O94" s="12">
        <v>0</v>
      </c>
      <c r="P94" s="12">
        <v>6</v>
      </c>
      <c r="R94" s="16"/>
      <c r="S94" s="16"/>
    </row>
    <row r="95" spans="13:19" x14ac:dyDescent="0.25">
      <c r="M95">
        <v>91</v>
      </c>
      <c r="N95" s="12">
        <v>3</v>
      </c>
      <c r="O95" s="12">
        <v>0</v>
      </c>
      <c r="P95" s="12">
        <v>3</v>
      </c>
      <c r="R95" s="16"/>
      <c r="S95" s="16"/>
    </row>
    <row r="96" spans="13:19" x14ac:dyDescent="0.25">
      <c r="M96">
        <v>92</v>
      </c>
      <c r="N96" s="12">
        <v>4</v>
      </c>
      <c r="O96" s="12">
        <v>3</v>
      </c>
      <c r="P96" s="12">
        <v>1</v>
      </c>
      <c r="R96" s="16"/>
      <c r="S96" s="16"/>
    </row>
    <row r="97" spans="13:19" x14ac:dyDescent="0.25">
      <c r="M97">
        <v>93</v>
      </c>
      <c r="N97" s="12">
        <v>5</v>
      </c>
      <c r="O97" s="12">
        <v>4</v>
      </c>
      <c r="P97" s="12">
        <v>1</v>
      </c>
      <c r="R97" s="16"/>
      <c r="S97" s="16"/>
    </row>
    <row r="98" spans="13:19" x14ac:dyDescent="0.25">
      <c r="M98">
        <v>94</v>
      </c>
      <c r="N98" s="12">
        <v>1</v>
      </c>
      <c r="O98" s="12">
        <v>0</v>
      </c>
      <c r="P98" s="12">
        <v>1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1</v>
      </c>
      <c r="O100" s="12">
        <v>0</v>
      </c>
      <c r="P100" s="12">
        <v>1</v>
      </c>
      <c r="R100" s="16"/>
      <c r="S100" s="16"/>
    </row>
    <row r="101" spans="13:19" x14ac:dyDescent="0.25">
      <c r="M101">
        <v>97</v>
      </c>
      <c r="N101" s="12">
        <v>1</v>
      </c>
      <c r="O101" s="12">
        <v>0</v>
      </c>
      <c r="P101" s="12">
        <v>1</v>
      </c>
      <c r="R101" s="16"/>
      <c r="S101" s="16"/>
    </row>
    <row r="102" spans="13:19" x14ac:dyDescent="0.25">
      <c r="M102" t="s">
        <v>165</v>
      </c>
      <c r="N102" s="12">
        <v>23</v>
      </c>
      <c r="O102" s="12">
        <v>9</v>
      </c>
      <c r="P102" s="12">
        <v>14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opLeftCell="A13" workbookViewId="0">
      <selection sqref="A1:H15"/>
    </sheetView>
  </sheetViews>
  <sheetFormatPr defaultRowHeight="13.2" x14ac:dyDescent="0.25"/>
  <sheetData>
    <row r="1" spans="1:24" x14ac:dyDescent="0.25">
      <c r="A1" t="s">
        <v>286</v>
      </c>
      <c r="I1" s="1"/>
      <c r="J1" s="1"/>
      <c r="K1" s="1"/>
      <c r="M1" t="s">
        <v>283</v>
      </c>
      <c r="N1" s="12"/>
      <c r="O1" s="12"/>
      <c r="P1" s="12"/>
      <c r="Q1" s="14" t="s">
        <v>1</v>
      </c>
      <c r="R1" s="15">
        <f>X16</f>
        <v>9.0192599376126825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43336</v>
      </c>
      <c r="O3" s="12">
        <v>22151</v>
      </c>
      <c r="P3" s="12">
        <v>21185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43336</v>
      </c>
      <c r="C4">
        <v>22151</v>
      </c>
      <c r="D4">
        <v>21185</v>
      </c>
      <c r="E4">
        <v>28358</v>
      </c>
      <c r="F4">
        <v>15010</v>
      </c>
      <c r="G4">
        <v>13348</v>
      </c>
      <c r="I4" s="1"/>
      <c r="J4" s="1"/>
      <c r="K4" s="1"/>
      <c r="M4" s="18" t="s">
        <v>164</v>
      </c>
      <c r="N4" s="12">
        <v>1593</v>
      </c>
      <c r="O4" s="12">
        <v>839</v>
      </c>
      <c r="P4" s="12">
        <v>754</v>
      </c>
      <c r="R4" s="16"/>
      <c r="S4" s="16"/>
    </row>
    <row r="5" spans="1:24" x14ac:dyDescent="0.25">
      <c r="A5" t="s">
        <v>98</v>
      </c>
      <c r="B5">
        <v>8524</v>
      </c>
      <c r="C5">
        <v>4347</v>
      </c>
      <c r="D5">
        <v>4177</v>
      </c>
      <c r="E5">
        <v>8524</v>
      </c>
      <c r="F5">
        <v>4347</v>
      </c>
      <c r="G5">
        <v>4177</v>
      </c>
      <c r="I5" s="1"/>
      <c r="J5" s="1"/>
      <c r="K5" s="1"/>
      <c r="M5">
        <v>1</v>
      </c>
      <c r="N5" s="12">
        <v>1874</v>
      </c>
      <c r="O5" s="12">
        <v>952</v>
      </c>
      <c r="P5" s="12">
        <v>922</v>
      </c>
      <c r="R5" s="16">
        <f>N$24+N$34+N$44+N$54</f>
        <v>1825</v>
      </c>
      <c r="S5" s="16">
        <f xml:space="preserve"> N$34+N$44+N$54+N$64</f>
        <v>1283</v>
      </c>
      <c r="T5">
        <v>1</v>
      </c>
      <c r="U5">
        <v>9</v>
      </c>
      <c r="V5">
        <f>R5*T5+S5*U5</f>
        <v>13372</v>
      </c>
      <c r="W5" s="19">
        <f>(V5/V$15)*100</f>
        <v>7.6536073033225547</v>
      </c>
      <c r="X5" s="20">
        <f>ABS(W5-10)</f>
        <v>2.3463926966774453</v>
      </c>
    </row>
    <row r="6" spans="1:24" x14ac:dyDescent="0.25">
      <c r="A6" t="s">
        <v>6</v>
      </c>
      <c r="B6">
        <v>7629</v>
      </c>
      <c r="C6">
        <v>3891</v>
      </c>
      <c r="D6">
        <v>3738</v>
      </c>
      <c r="E6">
        <v>7629</v>
      </c>
      <c r="F6">
        <v>3891</v>
      </c>
      <c r="G6">
        <v>3738</v>
      </c>
      <c r="I6" s="1"/>
      <c r="J6" s="1"/>
      <c r="K6" s="1"/>
      <c r="M6">
        <v>2</v>
      </c>
      <c r="N6" s="12">
        <v>1720</v>
      </c>
      <c r="O6" s="12">
        <v>868</v>
      </c>
      <c r="P6" s="12">
        <v>852</v>
      </c>
      <c r="R6" s="16">
        <f>N$25+N$35+N$45+N$55</f>
        <v>1660</v>
      </c>
      <c r="S6" s="16">
        <f xml:space="preserve"> N$35+N$45+N$55+N$65</f>
        <v>1077</v>
      </c>
      <c r="T6">
        <v>2</v>
      </c>
      <c r="U6">
        <v>8</v>
      </c>
      <c r="V6">
        <f t="shared" ref="V6:V14" si="0">R6*T6+S6*U6</f>
        <v>11936</v>
      </c>
      <c r="W6" s="19">
        <f t="shared" ref="W6:W14" si="1">(V6/V$15)*100</f>
        <v>6.831697335660933</v>
      </c>
      <c r="X6" s="20">
        <f t="shared" ref="X6:X14" si="2">ABS(W6-10)</f>
        <v>3.168302664339067</v>
      </c>
    </row>
    <row r="7" spans="1:24" x14ac:dyDescent="0.25">
      <c r="A7" t="s">
        <v>7</v>
      </c>
      <c r="B7">
        <v>5881</v>
      </c>
      <c r="C7">
        <v>3044</v>
      </c>
      <c r="D7">
        <v>2837</v>
      </c>
      <c r="E7">
        <v>5881</v>
      </c>
      <c r="F7">
        <v>3044</v>
      </c>
      <c r="G7">
        <v>2837</v>
      </c>
      <c r="H7" s="2"/>
      <c r="I7" s="1"/>
      <c r="J7" s="1"/>
      <c r="K7" s="1"/>
      <c r="M7">
        <v>3</v>
      </c>
      <c r="N7" s="12">
        <v>1681</v>
      </c>
      <c r="O7" s="12">
        <v>854</v>
      </c>
      <c r="P7" s="12">
        <v>827</v>
      </c>
      <c r="R7" s="16">
        <f>N$26+N$36+N$46+N$56</f>
        <v>1637</v>
      </c>
      <c r="S7" s="16">
        <f xml:space="preserve"> N$36+N$46+N$56+N$66</f>
        <v>1055</v>
      </c>
      <c r="T7">
        <v>3</v>
      </c>
      <c r="U7">
        <v>7</v>
      </c>
      <c r="V7">
        <f t="shared" si="0"/>
        <v>12296</v>
      </c>
      <c r="W7" s="19">
        <f t="shared" si="1"/>
        <v>7.0377471882780522</v>
      </c>
      <c r="X7" s="20">
        <f t="shared" si="2"/>
        <v>2.9622528117219478</v>
      </c>
    </row>
    <row r="8" spans="1:24" x14ac:dyDescent="0.25">
      <c r="A8" s="3" t="s">
        <v>8</v>
      </c>
      <c r="B8" s="3">
        <v>4116</v>
      </c>
      <c r="C8" s="3">
        <v>2129</v>
      </c>
      <c r="D8" s="3">
        <v>1987</v>
      </c>
      <c r="E8" s="4">
        <v>3491</v>
      </c>
      <c r="F8" s="4">
        <v>1974</v>
      </c>
      <c r="G8" s="4">
        <v>1517</v>
      </c>
      <c r="H8" s="5"/>
      <c r="I8" s="6">
        <f t="shared" ref="I8:K15" si="3">E8/B8*100</f>
        <v>84.815354713313894</v>
      </c>
      <c r="J8" s="6">
        <f t="shared" si="3"/>
        <v>92.719586660403934</v>
      </c>
      <c r="K8" s="6">
        <f t="shared" si="3"/>
        <v>76.34625062908907</v>
      </c>
      <c r="M8">
        <v>4</v>
      </c>
      <c r="N8" s="12">
        <v>1656</v>
      </c>
      <c r="O8" s="12">
        <v>834</v>
      </c>
      <c r="P8" s="12">
        <v>822</v>
      </c>
      <c r="R8" s="16">
        <f>N$17+N$27+N$37+N$47</f>
        <v>2588</v>
      </c>
      <c r="S8" s="16">
        <f xml:space="preserve"> N$27+ N$37+N$47+N$57</f>
        <v>1606</v>
      </c>
      <c r="T8">
        <v>4</v>
      </c>
      <c r="U8">
        <v>6</v>
      </c>
      <c r="V8">
        <f t="shared" si="0"/>
        <v>19988</v>
      </c>
      <c r="W8" s="19">
        <f t="shared" si="1"/>
        <v>11.440345705863836</v>
      </c>
      <c r="X8" s="20">
        <f t="shared" si="2"/>
        <v>1.4403457058638356</v>
      </c>
    </row>
    <row r="9" spans="1:24" x14ac:dyDescent="0.25">
      <c r="A9" s="3" t="s">
        <v>10</v>
      </c>
      <c r="B9" s="3">
        <v>3522</v>
      </c>
      <c r="C9" s="3">
        <v>1699</v>
      </c>
      <c r="D9" s="3">
        <v>1823</v>
      </c>
      <c r="E9" s="4">
        <v>1389</v>
      </c>
      <c r="F9" s="4">
        <v>859</v>
      </c>
      <c r="G9" s="4">
        <v>530</v>
      </c>
      <c r="H9" s="5"/>
      <c r="I9" s="6">
        <f t="shared" si="3"/>
        <v>39.43781942078364</v>
      </c>
      <c r="J9" s="6">
        <f t="shared" si="3"/>
        <v>50.559152442613296</v>
      </c>
      <c r="K9" s="6">
        <f t="shared" si="3"/>
        <v>29.072956664838181</v>
      </c>
      <c r="M9">
        <v>5</v>
      </c>
      <c r="N9" s="12">
        <v>1653</v>
      </c>
      <c r="O9" s="12">
        <v>839</v>
      </c>
      <c r="P9" s="12">
        <v>814</v>
      </c>
      <c r="R9" s="16">
        <f>N$18+N$28+N$38+N$48</f>
        <v>2588</v>
      </c>
      <c r="S9" s="16">
        <f xml:space="preserve"> N$28+N$38+N$48+N$58</f>
        <v>1654</v>
      </c>
      <c r="T9">
        <v>5</v>
      </c>
      <c r="U9">
        <v>5</v>
      </c>
      <c r="V9">
        <f t="shared" si="0"/>
        <v>21210</v>
      </c>
      <c r="W9" s="19">
        <f t="shared" si="1"/>
        <v>12.139770483358612</v>
      </c>
      <c r="X9" s="20">
        <f t="shared" si="2"/>
        <v>2.1397704833586122</v>
      </c>
    </row>
    <row r="10" spans="1:24" x14ac:dyDescent="0.25">
      <c r="A10" s="3" t="s">
        <v>11</v>
      </c>
      <c r="B10" s="3">
        <v>3024</v>
      </c>
      <c r="C10" s="3">
        <v>1518</v>
      </c>
      <c r="D10" s="3">
        <v>1506</v>
      </c>
      <c r="E10" s="4">
        <v>584</v>
      </c>
      <c r="F10" s="4">
        <v>371</v>
      </c>
      <c r="G10" s="4">
        <v>213</v>
      </c>
      <c r="H10" s="5"/>
      <c r="I10" s="6">
        <f t="shared" si="3"/>
        <v>19.31216931216931</v>
      </c>
      <c r="J10" s="6">
        <f t="shared" si="3"/>
        <v>24.440052700922266</v>
      </c>
      <c r="K10" s="6">
        <f t="shared" si="3"/>
        <v>14.143426294820719</v>
      </c>
      <c r="M10">
        <v>6</v>
      </c>
      <c r="N10" s="12">
        <v>1585</v>
      </c>
      <c r="O10" s="12">
        <v>810</v>
      </c>
      <c r="P10" s="12">
        <v>775</v>
      </c>
      <c r="R10" s="16">
        <f>N$19+N$29+N$39+N$49</f>
        <v>2223</v>
      </c>
      <c r="S10" s="16">
        <f xml:space="preserve"> N$29+N$39+N$49+N$59</f>
        <v>1443</v>
      </c>
      <c r="T10">
        <v>6</v>
      </c>
      <c r="U10">
        <v>4</v>
      </c>
      <c r="V10">
        <f t="shared" si="0"/>
        <v>19110</v>
      </c>
      <c r="W10" s="19">
        <f t="shared" si="1"/>
        <v>10.93781300975875</v>
      </c>
      <c r="X10" s="20">
        <f t="shared" si="2"/>
        <v>0.93781300975875048</v>
      </c>
    </row>
    <row r="11" spans="1:24" x14ac:dyDescent="0.25">
      <c r="A11" s="3" t="s">
        <v>12</v>
      </c>
      <c r="B11" s="3">
        <v>2646</v>
      </c>
      <c r="C11" s="3">
        <v>1345</v>
      </c>
      <c r="D11" s="3">
        <v>1301</v>
      </c>
      <c r="E11" s="4">
        <v>308</v>
      </c>
      <c r="F11" s="4">
        <v>199</v>
      </c>
      <c r="G11" s="4">
        <v>109</v>
      </c>
      <c r="H11" s="5"/>
      <c r="I11" s="6">
        <f t="shared" si="3"/>
        <v>11.640211640211639</v>
      </c>
      <c r="J11" s="6">
        <f t="shared" si="3"/>
        <v>14.795539033457249</v>
      </c>
      <c r="K11" s="6">
        <f t="shared" si="3"/>
        <v>8.3781706379707916</v>
      </c>
      <c r="M11">
        <v>7</v>
      </c>
      <c r="N11" s="12">
        <v>1429</v>
      </c>
      <c r="O11" s="12">
        <v>724</v>
      </c>
      <c r="P11" s="12">
        <v>705</v>
      </c>
      <c r="R11" s="16">
        <f>N$20+N$30+N$40+N$50</f>
        <v>2262</v>
      </c>
      <c r="S11" s="16">
        <f xml:space="preserve"> N$30+N$40+N$50+N$60</f>
        <v>1502</v>
      </c>
      <c r="T11">
        <v>7</v>
      </c>
      <c r="U11">
        <v>3</v>
      </c>
      <c r="V11">
        <f t="shared" si="0"/>
        <v>20340</v>
      </c>
      <c r="W11" s="19">
        <f t="shared" si="1"/>
        <v>11.64181667286724</v>
      </c>
      <c r="X11" s="20">
        <f t="shared" si="2"/>
        <v>1.6418166728672396</v>
      </c>
    </row>
    <row r="12" spans="1:24" x14ac:dyDescent="0.25">
      <c r="A12" s="3" t="s">
        <v>13</v>
      </c>
      <c r="B12" s="3">
        <v>2212</v>
      </c>
      <c r="C12" s="3">
        <v>1206</v>
      </c>
      <c r="D12" s="3">
        <v>1006</v>
      </c>
      <c r="E12" s="4">
        <v>180</v>
      </c>
      <c r="F12" s="4">
        <v>116</v>
      </c>
      <c r="G12" s="4">
        <v>64</v>
      </c>
      <c r="H12" s="5"/>
      <c r="I12" s="6">
        <f t="shared" si="3"/>
        <v>8.1374321880650999</v>
      </c>
      <c r="J12" s="6">
        <f t="shared" si="3"/>
        <v>9.6185737976782768</v>
      </c>
      <c r="K12" s="6">
        <f t="shared" si="3"/>
        <v>6.3618290258449299</v>
      </c>
      <c r="M12">
        <v>8</v>
      </c>
      <c r="N12" s="12">
        <v>1563</v>
      </c>
      <c r="O12" s="12">
        <v>797</v>
      </c>
      <c r="P12" s="12">
        <v>766</v>
      </c>
      <c r="R12" s="16">
        <f>N$21+N$31+N$41+N$51</f>
        <v>1776</v>
      </c>
      <c r="S12" s="16">
        <f xml:space="preserve"> N$31+N$41+N$51+N$61</f>
        <v>1158</v>
      </c>
      <c r="T12">
        <v>8</v>
      </c>
      <c r="U12">
        <v>2</v>
      </c>
      <c r="V12">
        <f t="shared" si="0"/>
        <v>16524</v>
      </c>
      <c r="W12" s="19">
        <f t="shared" si="1"/>
        <v>9.4576882351257758</v>
      </c>
      <c r="X12" s="20">
        <f t="shared" si="2"/>
        <v>0.54231176487422417</v>
      </c>
    </row>
    <row r="13" spans="1:24" x14ac:dyDescent="0.25">
      <c r="A13" s="3" t="s">
        <v>14</v>
      </c>
      <c r="B13" s="3">
        <v>1480</v>
      </c>
      <c r="C13" s="3">
        <v>759</v>
      </c>
      <c r="D13" s="3">
        <v>721</v>
      </c>
      <c r="E13" s="4">
        <v>105</v>
      </c>
      <c r="F13" s="4">
        <v>64</v>
      </c>
      <c r="G13" s="4">
        <v>41</v>
      </c>
      <c r="H13" s="5"/>
      <c r="I13" s="6">
        <f t="shared" si="3"/>
        <v>7.0945945945945947</v>
      </c>
      <c r="J13" s="6">
        <f t="shared" si="3"/>
        <v>8.4321475625823457</v>
      </c>
      <c r="K13" s="6">
        <f t="shared" si="3"/>
        <v>5.6865464632454925</v>
      </c>
      <c r="M13">
        <v>9</v>
      </c>
      <c r="N13" s="12">
        <v>1399</v>
      </c>
      <c r="O13" s="12">
        <v>721</v>
      </c>
      <c r="P13" s="12">
        <v>678</v>
      </c>
      <c r="R13" s="16">
        <f>N$22+N$32+N$42+N$52</f>
        <v>2160</v>
      </c>
      <c r="S13" s="16">
        <f xml:space="preserve"> N$32+N$42+N$52+N$62</f>
        <v>1479</v>
      </c>
      <c r="T13">
        <v>9</v>
      </c>
      <c r="U13">
        <v>1</v>
      </c>
      <c r="V13">
        <f t="shared" si="0"/>
        <v>20919</v>
      </c>
      <c r="W13" s="19">
        <f t="shared" si="1"/>
        <v>11.973213519159774</v>
      </c>
      <c r="X13" s="20">
        <f t="shared" si="2"/>
        <v>1.9732135191597742</v>
      </c>
    </row>
    <row r="14" spans="1:24" x14ac:dyDescent="0.25">
      <c r="A14" s="3" t="s">
        <v>15</v>
      </c>
      <c r="B14" s="3">
        <v>971</v>
      </c>
      <c r="C14" s="3">
        <v>543</v>
      </c>
      <c r="D14" s="3">
        <v>428</v>
      </c>
      <c r="E14" s="4">
        <v>61</v>
      </c>
      <c r="F14" s="4">
        <v>41</v>
      </c>
      <c r="G14" s="4">
        <v>20</v>
      </c>
      <c r="H14" s="5"/>
      <c r="I14" s="6">
        <f t="shared" si="3"/>
        <v>6.2821833161688971</v>
      </c>
      <c r="J14" s="6">
        <f t="shared" si="3"/>
        <v>7.5506445672191527</v>
      </c>
      <c r="K14" s="6">
        <f t="shared" si="3"/>
        <v>4.6728971962616823</v>
      </c>
      <c r="M14">
        <v>10</v>
      </c>
      <c r="N14" s="12">
        <v>1270</v>
      </c>
      <c r="O14" s="12">
        <v>667</v>
      </c>
      <c r="P14" s="12">
        <v>603</v>
      </c>
      <c r="R14" s="16">
        <f>N$23+N$33+N$43+N$53</f>
        <v>1902</v>
      </c>
      <c r="S14" s="16">
        <f xml:space="preserve"> N$33+N$43+N$53+N$63</f>
        <v>1319</v>
      </c>
      <c r="T14">
        <v>10</v>
      </c>
      <c r="U14">
        <v>0</v>
      </c>
      <c r="V14">
        <f t="shared" si="0"/>
        <v>19020</v>
      </c>
      <c r="W14" s="19">
        <f t="shared" si="1"/>
        <v>10.88630054660447</v>
      </c>
      <c r="X14" s="20">
        <f t="shared" si="2"/>
        <v>0.88630054660447044</v>
      </c>
    </row>
    <row r="15" spans="1:24" x14ac:dyDescent="0.25">
      <c r="A15" s="3" t="s">
        <v>16</v>
      </c>
      <c r="B15" s="3">
        <v>734</v>
      </c>
      <c r="C15" s="3">
        <v>387</v>
      </c>
      <c r="D15" s="3">
        <v>347</v>
      </c>
      <c r="E15" s="4">
        <v>35</v>
      </c>
      <c r="F15" s="4">
        <v>22</v>
      </c>
      <c r="G15" s="4">
        <v>13</v>
      </c>
      <c r="H15" s="5"/>
      <c r="I15" s="6">
        <f t="shared" si="3"/>
        <v>4.7683923705722071</v>
      </c>
      <c r="J15" s="6">
        <f t="shared" si="3"/>
        <v>5.684754521963824</v>
      </c>
      <c r="K15" s="6">
        <f t="shared" si="3"/>
        <v>3.7463976945244957</v>
      </c>
      <c r="M15">
        <v>11</v>
      </c>
      <c r="N15" s="12">
        <v>1219</v>
      </c>
      <c r="O15" s="12">
        <v>603</v>
      </c>
      <c r="P15" s="12">
        <v>616</v>
      </c>
      <c r="R15" s="16"/>
      <c r="S15" s="16"/>
      <c r="V15">
        <f>SUM(V5:V14)</f>
        <v>174715</v>
      </c>
      <c r="W15">
        <f>SUM(W5:W14)</f>
        <v>99.999999999999986</v>
      </c>
      <c r="X15" s="20">
        <f>SUM(X5:X14)</f>
        <v>18.038519875225365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883.59882592653537</v>
      </c>
      <c r="J16" s="6">
        <f>SUM(J8:J14)*5</f>
        <v>1040.5784838243826</v>
      </c>
      <c r="K16" s="6">
        <f>SUM(K8:K14)*5</f>
        <v>723.31038456035446</v>
      </c>
      <c r="M16">
        <v>12</v>
      </c>
      <c r="N16" s="12">
        <v>1194</v>
      </c>
      <c r="O16" s="12">
        <v>632</v>
      </c>
      <c r="P16" s="12">
        <v>562</v>
      </c>
      <c r="R16" s="16"/>
      <c r="S16" s="16"/>
      <c r="X16" s="20">
        <f>X$15/2</f>
        <v>9.0192599376126825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1143</v>
      </c>
      <c r="O17" s="12">
        <v>598</v>
      </c>
      <c r="P17" s="12">
        <v>545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2383.5988259265355</v>
      </c>
      <c r="J18" s="6">
        <f>J16+1500</f>
        <v>2540.5784838243826</v>
      </c>
      <c r="K18" s="6">
        <f>K16+1500</f>
        <v>2223.3103845603546</v>
      </c>
      <c r="M18">
        <v>14</v>
      </c>
      <c r="N18" s="12">
        <v>1055</v>
      </c>
      <c r="O18" s="12">
        <v>544</v>
      </c>
      <c r="P18" s="12">
        <v>511</v>
      </c>
      <c r="Q18" s="3" t="s">
        <v>161</v>
      </c>
      <c r="R18" s="15">
        <f>X33</f>
        <v>9.5258917275209178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913</v>
      </c>
      <c r="O19" s="12">
        <v>457</v>
      </c>
      <c r="P19" s="12">
        <v>456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6.2821833161688971</v>
      </c>
      <c r="J20" s="6">
        <f t="shared" si="4"/>
        <v>7.5506445672191527</v>
      </c>
      <c r="K20" s="6">
        <f t="shared" si="4"/>
        <v>4.6728971962616823</v>
      </c>
      <c r="M20">
        <v>16</v>
      </c>
      <c r="N20" s="12">
        <v>885</v>
      </c>
      <c r="O20" s="12">
        <v>466</v>
      </c>
      <c r="P20" s="12">
        <v>419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4.7683923705722071</v>
      </c>
      <c r="J21" s="6">
        <f t="shared" si="4"/>
        <v>5.684754521963824</v>
      </c>
      <c r="K21" s="6">
        <f t="shared" si="4"/>
        <v>3.7463976945244957</v>
      </c>
      <c r="M21">
        <v>17</v>
      </c>
      <c r="N21" s="12">
        <v>741</v>
      </c>
      <c r="O21" s="12">
        <v>388</v>
      </c>
      <c r="P21" s="12">
        <v>353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5.5252878433705526</v>
      </c>
      <c r="J22" s="8">
        <f>(J20+J21)/2</f>
        <v>6.6176995445914883</v>
      </c>
      <c r="K22" s="8">
        <f>(K20+K21)/2</f>
        <v>4.209647445393089</v>
      </c>
      <c r="M22">
        <v>18</v>
      </c>
      <c r="N22" s="12">
        <v>859</v>
      </c>
      <c r="O22" s="12">
        <v>463</v>
      </c>
      <c r="P22" s="12">
        <v>396</v>
      </c>
      <c r="R22" s="16">
        <f>O$24+O$34+O$44+O$54</f>
        <v>933</v>
      </c>
      <c r="S22" s="16">
        <f xml:space="preserve"> O$34+O$44+O$54+O$64</f>
        <v>666</v>
      </c>
      <c r="T22">
        <v>1</v>
      </c>
      <c r="U22">
        <v>9</v>
      </c>
      <c r="V22">
        <f>R22*T22+S22*U22</f>
        <v>6927</v>
      </c>
      <c r="W22" s="19">
        <f>(V22/V$32)*100</f>
        <v>7.6876123676558716</v>
      </c>
      <c r="X22" s="20">
        <f>ABS(W22-10)</f>
        <v>2.3123876323441284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718</v>
      </c>
      <c r="O23" s="12">
        <v>355</v>
      </c>
      <c r="P23" s="12">
        <v>363</v>
      </c>
      <c r="R23" s="16">
        <f>O$25+O$35+O$45+O$55</f>
        <v>844</v>
      </c>
      <c r="S23" s="16">
        <f xml:space="preserve"> O$35+O$45+O$55+O$65</f>
        <v>564</v>
      </c>
      <c r="T23">
        <v>2</v>
      </c>
      <c r="U23">
        <v>8</v>
      </c>
      <c r="V23">
        <f t="shared" ref="V23:V31" si="5">R23*T23+S23*U23</f>
        <v>6200</v>
      </c>
      <c r="W23" s="19">
        <f t="shared" ref="W23:W31" si="6">(V23/V$32)*100</f>
        <v>6.8807848533948901</v>
      </c>
      <c r="X23" s="20">
        <f t="shared" ref="X23:X31" si="7">ABS(W23-10)</f>
        <v>3.1192151466051099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276.26439216852765</v>
      </c>
      <c r="J24" s="8">
        <f>J22*50</f>
        <v>330.88497722957442</v>
      </c>
      <c r="K24" s="8">
        <f>K22*50</f>
        <v>210.48237226965446</v>
      </c>
      <c r="M24">
        <v>20</v>
      </c>
      <c r="N24" s="12">
        <v>724</v>
      </c>
      <c r="O24" s="12">
        <v>358</v>
      </c>
      <c r="P24" s="12">
        <v>366</v>
      </c>
      <c r="R24" s="16">
        <f>O$26+O$36+O$46+O$56</f>
        <v>786</v>
      </c>
      <c r="S24" s="16">
        <f xml:space="preserve"> O$36+O$46+O$56+O$66</f>
        <v>524</v>
      </c>
      <c r="T24">
        <v>3</v>
      </c>
      <c r="U24">
        <v>7</v>
      </c>
      <c r="V24">
        <f t="shared" si="5"/>
        <v>6026</v>
      </c>
      <c r="W24" s="19">
        <f t="shared" si="6"/>
        <v>6.6876789558963878</v>
      </c>
      <c r="X24" s="20">
        <f t="shared" si="7"/>
        <v>3.3123210441036122</v>
      </c>
    </row>
    <row r="25" spans="1:24" x14ac:dyDescent="0.25">
      <c r="I25" s="1"/>
      <c r="J25" s="1"/>
      <c r="K25" s="1"/>
      <c r="M25">
        <v>21</v>
      </c>
      <c r="N25" s="12">
        <v>704</v>
      </c>
      <c r="O25" s="12">
        <v>344</v>
      </c>
      <c r="P25" s="12">
        <v>360</v>
      </c>
      <c r="R25" s="16">
        <f>O$17+O$27+O$37+O$47</f>
        <v>1295</v>
      </c>
      <c r="S25" s="16">
        <f xml:space="preserve"> O$27+ O$37+O$47+O$57</f>
        <v>771</v>
      </c>
      <c r="T25">
        <v>4</v>
      </c>
      <c r="U25">
        <v>6</v>
      </c>
      <c r="V25">
        <f t="shared" si="5"/>
        <v>9806</v>
      </c>
      <c r="W25" s="19">
        <f t="shared" si="6"/>
        <v>10.882738108450047</v>
      </c>
      <c r="X25" s="20">
        <f t="shared" si="7"/>
        <v>0.88273810845004697</v>
      </c>
    </row>
    <row r="26" spans="1:24" x14ac:dyDescent="0.25">
      <c r="H26" s="7" t="s">
        <v>30</v>
      </c>
      <c r="I26" s="1">
        <f>I18-I24</f>
        <v>2107.3344337580079</v>
      </c>
      <c r="J26" s="1">
        <f>J18-J24</f>
        <v>2209.6935065948082</v>
      </c>
      <c r="K26" s="1">
        <f>K18-K24</f>
        <v>2012.8280122907001</v>
      </c>
      <c r="M26">
        <v>22</v>
      </c>
      <c r="N26" s="12">
        <v>690</v>
      </c>
      <c r="O26" s="12">
        <v>319</v>
      </c>
      <c r="P26" s="12">
        <v>371</v>
      </c>
      <c r="R26" s="16">
        <f>O$18+O$28+O$38+O$48</f>
        <v>1338</v>
      </c>
      <c r="S26" s="16">
        <f xml:space="preserve"> O$28+O$38+O$48+O$58</f>
        <v>856</v>
      </c>
      <c r="T26">
        <v>5</v>
      </c>
      <c r="U26">
        <v>5</v>
      </c>
      <c r="V26">
        <f t="shared" si="5"/>
        <v>10970</v>
      </c>
      <c r="W26" s="19">
        <f t="shared" si="6"/>
        <v>12.174549974474507</v>
      </c>
      <c r="X26" s="20">
        <f t="shared" si="7"/>
        <v>2.1745499744745072</v>
      </c>
    </row>
    <row r="27" spans="1:24" x14ac:dyDescent="0.25">
      <c r="I27" s="1"/>
      <c r="J27" s="1"/>
      <c r="K27" s="1"/>
      <c r="M27">
        <v>23</v>
      </c>
      <c r="N27" s="12">
        <v>687</v>
      </c>
      <c r="O27" s="12">
        <v>315</v>
      </c>
      <c r="P27" s="12">
        <v>372</v>
      </c>
      <c r="R27" s="16">
        <f>O$19+O$29+O$39+O$49</f>
        <v>1166</v>
      </c>
      <c r="S27" s="16">
        <f xml:space="preserve"> O$29+O$39+O$49+O$59</f>
        <v>772</v>
      </c>
      <c r="T27">
        <v>6</v>
      </c>
      <c r="U27">
        <v>4</v>
      </c>
      <c r="V27">
        <f t="shared" si="5"/>
        <v>10084</v>
      </c>
      <c r="W27" s="19">
        <f t="shared" si="6"/>
        <v>11.191263622844206</v>
      </c>
      <c r="X27" s="20">
        <f t="shared" si="7"/>
        <v>1.1912636228442057</v>
      </c>
    </row>
    <row r="28" spans="1:24" x14ac:dyDescent="0.25">
      <c r="H28" s="7" t="s">
        <v>31</v>
      </c>
      <c r="I28" s="1">
        <f>100-I22</f>
        <v>94.474712156629451</v>
      </c>
      <c r="J28" s="1">
        <f>100-J22</f>
        <v>93.382300455408512</v>
      </c>
      <c r="K28" s="1">
        <f>100-K22</f>
        <v>95.790352554606912</v>
      </c>
      <c r="M28">
        <v>24</v>
      </c>
      <c r="N28" s="12">
        <v>717</v>
      </c>
      <c r="O28" s="12">
        <v>363</v>
      </c>
      <c r="P28" s="12">
        <v>354</v>
      </c>
      <c r="R28" s="16">
        <f>O$20+O$30+O$40+O$50</f>
        <v>1187</v>
      </c>
      <c r="S28" s="16">
        <f xml:space="preserve"> O$30+O$40+O$50+O$60</f>
        <v>788</v>
      </c>
      <c r="T28">
        <v>7</v>
      </c>
      <c r="U28">
        <v>3</v>
      </c>
      <c r="V28">
        <f t="shared" si="5"/>
        <v>10673</v>
      </c>
      <c r="W28" s="19">
        <f t="shared" si="6"/>
        <v>11.844938183916721</v>
      </c>
      <c r="X28" s="20">
        <f t="shared" si="7"/>
        <v>1.8449381839167209</v>
      </c>
    </row>
    <row r="29" spans="1:24" x14ac:dyDescent="0.25">
      <c r="I29" s="1"/>
      <c r="J29" s="1"/>
      <c r="K29" s="1"/>
      <c r="M29">
        <v>25</v>
      </c>
      <c r="N29" s="12">
        <v>617</v>
      </c>
      <c r="O29" s="12">
        <v>303</v>
      </c>
      <c r="P29" s="12">
        <v>314</v>
      </c>
      <c r="R29" s="16">
        <f>O$21+O$31+O$41+O$51</f>
        <v>896</v>
      </c>
      <c r="S29" s="16">
        <f xml:space="preserve"> O$31+O$41+O$51+O$61</f>
        <v>569</v>
      </c>
      <c r="T29">
        <v>8</v>
      </c>
      <c r="U29">
        <v>2</v>
      </c>
      <c r="V29">
        <f t="shared" si="5"/>
        <v>8306</v>
      </c>
      <c r="W29" s="19">
        <f t="shared" si="6"/>
        <v>9.2180320955319299</v>
      </c>
      <c r="X29" s="20">
        <f t="shared" si="7"/>
        <v>0.78196790446807007</v>
      </c>
    </row>
    <row r="30" spans="1:24" x14ac:dyDescent="0.25">
      <c r="C30" t="s">
        <v>32</v>
      </c>
      <c r="H30" s="9" t="s">
        <v>33</v>
      </c>
      <c r="I30" s="10">
        <f>I26/I28</f>
        <v>22.305804226894729</v>
      </c>
      <c r="J30" s="10">
        <f>J26/J28</f>
        <v>23.662872897953193</v>
      </c>
      <c r="K30" s="10">
        <f>K26/K28</f>
        <v>21.012846895445485</v>
      </c>
      <c r="M30">
        <v>26</v>
      </c>
      <c r="N30" s="12">
        <v>620</v>
      </c>
      <c r="O30" s="12">
        <v>315</v>
      </c>
      <c r="P30" s="12">
        <v>305</v>
      </c>
      <c r="R30" s="16">
        <f>O$22+O$32+O$42+O$52</f>
        <v>1152</v>
      </c>
      <c r="S30" s="16">
        <f xml:space="preserve"> O$32+O$42+O$52+O$62</f>
        <v>796</v>
      </c>
      <c r="T30">
        <v>9</v>
      </c>
      <c r="U30">
        <v>1</v>
      </c>
      <c r="V30">
        <f t="shared" si="5"/>
        <v>11164</v>
      </c>
      <c r="W30" s="19">
        <f t="shared" si="6"/>
        <v>12.38985195214525</v>
      </c>
      <c r="X30" s="20">
        <f t="shared" si="7"/>
        <v>2.3898519521452499</v>
      </c>
    </row>
    <row r="31" spans="1:24" x14ac:dyDescent="0.25">
      <c r="M31">
        <v>27</v>
      </c>
      <c r="N31" s="12">
        <v>551</v>
      </c>
      <c r="O31" s="12">
        <v>271</v>
      </c>
      <c r="P31" s="12">
        <v>280</v>
      </c>
      <c r="R31" s="16">
        <f>O$23+O$33+O$43+O$53</f>
        <v>995</v>
      </c>
      <c r="S31" s="16">
        <f xml:space="preserve"> O$33+O$43+O$53+O$63</f>
        <v>710</v>
      </c>
      <c r="T31">
        <v>10</v>
      </c>
      <c r="U31">
        <v>0</v>
      </c>
      <c r="V31">
        <f t="shared" si="5"/>
        <v>9950</v>
      </c>
      <c r="W31" s="19">
        <f t="shared" si="6"/>
        <v>11.042549885690187</v>
      </c>
      <c r="X31" s="20">
        <f t="shared" si="7"/>
        <v>1.0425498856901871</v>
      </c>
    </row>
    <row r="32" spans="1:24" x14ac:dyDescent="0.25">
      <c r="M32">
        <v>28</v>
      </c>
      <c r="N32" s="12">
        <v>640</v>
      </c>
      <c r="O32" s="12">
        <v>322</v>
      </c>
      <c r="P32" s="12">
        <v>318</v>
      </c>
      <c r="R32" s="16"/>
      <c r="S32" s="16"/>
      <c r="V32">
        <f>SUM(V22:V31)</f>
        <v>90106</v>
      </c>
      <c r="W32">
        <f>SUM(W22:W31)</f>
        <v>100</v>
      </c>
      <c r="X32" s="20">
        <f>SUM(X22:X31)</f>
        <v>19.051783455041836</v>
      </c>
    </row>
    <row r="33" spans="13:24" x14ac:dyDescent="0.25">
      <c r="M33">
        <v>29</v>
      </c>
      <c r="N33" s="12">
        <v>596</v>
      </c>
      <c r="O33" s="12">
        <v>307</v>
      </c>
      <c r="P33" s="12">
        <v>289</v>
      </c>
      <c r="R33" s="16"/>
      <c r="S33" s="16"/>
      <c r="X33" s="20">
        <f>X$32/2</f>
        <v>9.5258917275209178</v>
      </c>
    </row>
    <row r="34" spans="13:24" x14ac:dyDescent="0.25">
      <c r="M34">
        <v>30</v>
      </c>
      <c r="N34" s="12">
        <v>573</v>
      </c>
      <c r="O34" s="12">
        <v>298</v>
      </c>
      <c r="P34" s="12">
        <v>275</v>
      </c>
      <c r="R34" s="16"/>
      <c r="S34" s="16"/>
    </row>
    <row r="35" spans="13:24" x14ac:dyDescent="0.25">
      <c r="M35">
        <v>31</v>
      </c>
      <c r="N35" s="12">
        <v>490</v>
      </c>
      <c r="O35" s="12">
        <v>261</v>
      </c>
      <c r="P35" s="12">
        <v>229</v>
      </c>
      <c r="Q35" s="3" t="s">
        <v>162</v>
      </c>
      <c r="R35" s="15">
        <f>X50</f>
        <v>8.4797125601295384</v>
      </c>
      <c r="S35" s="16"/>
    </row>
    <row r="36" spans="13:24" x14ac:dyDescent="0.25">
      <c r="M36">
        <v>32</v>
      </c>
      <c r="N36" s="12">
        <v>519</v>
      </c>
      <c r="O36" s="12">
        <v>234</v>
      </c>
      <c r="P36" s="12">
        <v>285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514</v>
      </c>
      <c r="O37" s="12">
        <v>255</v>
      </c>
      <c r="P37" s="12">
        <v>259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550</v>
      </c>
      <c r="O38" s="12">
        <v>297</v>
      </c>
      <c r="P38" s="12">
        <v>253</v>
      </c>
      <c r="R38" s="16"/>
      <c r="S38" s="16"/>
    </row>
    <row r="39" spans="13:24" x14ac:dyDescent="0.25">
      <c r="M39">
        <v>35</v>
      </c>
      <c r="N39" s="12">
        <v>476</v>
      </c>
      <c r="O39" s="12">
        <v>277</v>
      </c>
      <c r="P39" s="12">
        <v>199</v>
      </c>
      <c r="R39" s="16">
        <f>P$24+P$34+P$44+P$54</f>
        <v>892</v>
      </c>
      <c r="S39" s="16">
        <f xml:space="preserve"> P$34+P$44+P$54+P$64</f>
        <v>617</v>
      </c>
      <c r="T39">
        <v>1</v>
      </c>
      <c r="U39">
        <v>9</v>
      </c>
      <c r="V39">
        <f>R39*T39+S39*U39</f>
        <v>6445</v>
      </c>
      <c r="W39" s="19">
        <f>(V39/V$49)*100</f>
        <v>7.6173929487406786</v>
      </c>
      <c r="X39" s="20">
        <f>ABS(W39-10)</f>
        <v>2.3826070512593214</v>
      </c>
    </row>
    <row r="40" spans="13:24" x14ac:dyDescent="0.25">
      <c r="M40">
        <v>36</v>
      </c>
      <c r="N40" s="12">
        <v>517</v>
      </c>
      <c r="O40" s="12">
        <v>279</v>
      </c>
      <c r="P40" s="12">
        <v>238</v>
      </c>
      <c r="R40" s="16">
        <f>P$25+P$35+P$45+P$55</f>
        <v>816</v>
      </c>
      <c r="S40" s="16">
        <f xml:space="preserve"> P$35+P$45+P$55+P$65</f>
        <v>513</v>
      </c>
      <c r="T40">
        <v>2</v>
      </c>
      <c r="U40">
        <v>8</v>
      </c>
      <c r="V40">
        <f t="shared" ref="V40:V48" si="8">R40*T40+S40*U40</f>
        <v>5736</v>
      </c>
      <c r="W40" s="19">
        <f t="shared" ref="W40:W48" si="9">(V40/V$49)*100</f>
        <v>6.7794206290110983</v>
      </c>
      <c r="X40" s="20">
        <f t="shared" ref="X40:X48" si="10">ABS(W40-10)</f>
        <v>3.2205793709889017</v>
      </c>
    </row>
    <row r="41" spans="13:24" x14ac:dyDescent="0.25">
      <c r="M41">
        <v>37</v>
      </c>
      <c r="N41" s="12">
        <v>321</v>
      </c>
      <c r="O41" s="12">
        <v>155</v>
      </c>
      <c r="P41" s="12">
        <v>166</v>
      </c>
      <c r="R41" s="16">
        <f>P$26+P$36+P$46+P$56</f>
        <v>851</v>
      </c>
      <c r="S41" s="16">
        <f xml:space="preserve"> P$36+P$46+P$56+P$66</f>
        <v>531</v>
      </c>
      <c r="T41">
        <v>3</v>
      </c>
      <c r="U41">
        <v>7</v>
      </c>
      <c r="V41">
        <f t="shared" si="8"/>
        <v>6270</v>
      </c>
      <c r="W41" s="19">
        <f t="shared" si="9"/>
        <v>7.410559160373011</v>
      </c>
      <c r="X41" s="20">
        <f t="shared" si="10"/>
        <v>2.589440839626989</v>
      </c>
    </row>
    <row r="42" spans="13:24" x14ac:dyDescent="0.25">
      <c r="M42">
        <v>38</v>
      </c>
      <c r="N42" s="12">
        <v>477</v>
      </c>
      <c r="O42" s="12">
        <v>258</v>
      </c>
      <c r="P42" s="12">
        <v>219</v>
      </c>
      <c r="R42" s="16">
        <f>P$17+P$27+P$37+P$47</f>
        <v>1293</v>
      </c>
      <c r="S42" s="16">
        <f xml:space="preserve"> P$27+ P$37+P$47+P$57</f>
        <v>835</v>
      </c>
      <c r="T42">
        <v>4</v>
      </c>
      <c r="U42">
        <v>6</v>
      </c>
      <c r="V42">
        <f t="shared" si="8"/>
        <v>10182</v>
      </c>
      <c r="W42" s="19">
        <f t="shared" si="9"/>
        <v>12.03418076091196</v>
      </c>
      <c r="X42" s="20">
        <f t="shared" si="10"/>
        <v>2.0341807609119602</v>
      </c>
    </row>
    <row r="43" spans="13:24" x14ac:dyDescent="0.25">
      <c r="M43">
        <v>39</v>
      </c>
      <c r="N43" s="12">
        <v>421</v>
      </c>
      <c r="O43" s="12">
        <v>237</v>
      </c>
      <c r="P43" s="12">
        <v>184</v>
      </c>
      <c r="R43" s="16">
        <f>P$18+P$28+P$38+P$48</f>
        <v>1250</v>
      </c>
      <c r="S43" s="16">
        <f xml:space="preserve"> P$28+P$38+P$48+P$58</f>
        <v>798</v>
      </c>
      <c r="T43">
        <v>5</v>
      </c>
      <c r="U43">
        <v>5</v>
      </c>
      <c r="V43">
        <f t="shared" si="8"/>
        <v>10240</v>
      </c>
      <c r="W43" s="19">
        <f t="shared" si="9"/>
        <v>12.102731387913815</v>
      </c>
      <c r="X43" s="20">
        <f t="shared" si="10"/>
        <v>2.1027313879138152</v>
      </c>
    </row>
    <row r="44" spans="13:24" x14ac:dyDescent="0.25">
      <c r="M44">
        <v>40</v>
      </c>
      <c r="N44" s="12">
        <v>377</v>
      </c>
      <c r="O44" s="12">
        <v>196</v>
      </c>
      <c r="P44" s="12">
        <v>181</v>
      </c>
      <c r="R44" s="16">
        <f>P$19+P$29+P$39+P$49</f>
        <v>1057</v>
      </c>
      <c r="S44" s="16">
        <f xml:space="preserve"> P$29+P$39+P$49+P$59</f>
        <v>671</v>
      </c>
      <c r="T44">
        <v>6</v>
      </c>
      <c r="U44">
        <v>4</v>
      </c>
      <c r="V44">
        <f t="shared" si="8"/>
        <v>9026</v>
      </c>
      <c r="W44" s="19">
        <f t="shared" si="9"/>
        <v>10.667895850323251</v>
      </c>
      <c r="X44" s="20">
        <f t="shared" si="10"/>
        <v>0.66789585032325149</v>
      </c>
    </row>
    <row r="45" spans="13:24" x14ac:dyDescent="0.25">
      <c r="M45">
        <v>41</v>
      </c>
      <c r="N45" s="12">
        <v>313</v>
      </c>
      <c r="O45" s="12">
        <v>153</v>
      </c>
      <c r="P45" s="12">
        <v>160</v>
      </c>
      <c r="R45" s="16">
        <f>P$20+P$30+P$40+P$50</f>
        <v>1075</v>
      </c>
      <c r="S45" s="16">
        <f xml:space="preserve"> P$30+P$40+P$50+P$60</f>
        <v>714</v>
      </c>
      <c r="T45">
        <v>7</v>
      </c>
      <c r="U45">
        <v>3</v>
      </c>
      <c r="V45">
        <f t="shared" si="8"/>
        <v>9667</v>
      </c>
      <c r="W45" s="19">
        <f t="shared" si="9"/>
        <v>11.425498469429966</v>
      </c>
      <c r="X45" s="20">
        <f t="shared" si="10"/>
        <v>1.4254984694299662</v>
      </c>
    </row>
    <row r="46" spans="13:24" x14ac:dyDescent="0.25">
      <c r="M46">
        <v>42</v>
      </c>
      <c r="N46" s="12">
        <v>280</v>
      </c>
      <c r="O46" s="12">
        <v>149</v>
      </c>
      <c r="P46" s="12">
        <v>131</v>
      </c>
      <c r="R46" s="16">
        <f>P$21+P$31+P$41+P$51</f>
        <v>880</v>
      </c>
      <c r="S46" s="16">
        <f xml:space="preserve"> P$31+P$41+P$51+P$61</f>
        <v>589</v>
      </c>
      <c r="T46">
        <v>8</v>
      </c>
      <c r="U46">
        <v>2</v>
      </c>
      <c r="V46">
        <f t="shared" si="8"/>
        <v>8218</v>
      </c>
      <c r="W46" s="19">
        <f t="shared" si="9"/>
        <v>9.7129147017456763</v>
      </c>
      <c r="X46" s="20">
        <f t="shared" si="10"/>
        <v>0.28708529825432372</v>
      </c>
    </row>
    <row r="47" spans="13:24" x14ac:dyDescent="0.25">
      <c r="M47">
        <v>43</v>
      </c>
      <c r="N47" s="12">
        <v>244</v>
      </c>
      <c r="O47" s="12">
        <v>127</v>
      </c>
      <c r="P47" s="12">
        <v>117</v>
      </c>
      <c r="R47" s="16">
        <f>P$22+P$32+P$42+P$52</f>
        <v>1008</v>
      </c>
      <c r="S47" s="16">
        <f xml:space="preserve"> P$32+P$42+P$52+P$62</f>
        <v>683</v>
      </c>
      <c r="T47">
        <v>9</v>
      </c>
      <c r="U47">
        <v>1</v>
      </c>
      <c r="V47">
        <f t="shared" si="8"/>
        <v>9755</v>
      </c>
      <c r="W47" s="19">
        <f t="shared" si="9"/>
        <v>11.529506317294851</v>
      </c>
      <c r="X47" s="20">
        <f t="shared" si="10"/>
        <v>1.5295063172948513</v>
      </c>
    </row>
    <row r="48" spans="13:24" x14ac:dyDescent="0.25">
      <c r="M48">
        <v>44</v>
      </c>
      <c r="N48" s="12">
        <v>266</v>
      </c>
      <c r="O48" s="12">
        <v>134</v>
      </c>
      <c r="P48" s="12">
        <v>132</v>
      </c>
      <c r="R48" s="16">
        <f>P$23+P$33+P$43+P$53</f>
        <v>907</v>
      </c>
      <c r="S48" s="16">
        <f xml:space="preserve"> P$33+P$43+P$53+P$63</f>
        <v>609</v>
      </c>
      <c r="T48">
        <v>10</v>
      </c>
      <c r="U48">
        <v>0</v>
      </c>
      <c r="V48">
        <f t="shared" si="8"/>
        <v>9070</v>
      </c>
      <c r="W48" s="19">
        <f t="shared" si="9"/>
        <v>10.719899774255694</v>
      </c>
      <c r="X48" s="20">
        <f t="shared" si="10"/>
        <v>0.71989977425569407</v>
      </c>
    </row>
    <row r="49" spans="13:24" x14ac:dyDescent="0.25">
      <c r="M49">
        <v>45</v>
      </c>
      <c r="N49" s="12">
        <v>217</v>
      </c>
      <c r="O49" s="12">
        <v>129</v>
      </c>
      <c r="P49" s="12">
        <v>88</v>
      </c>
      <c r="R49" s="16"/>
      <c r="S49" s="16"/>
      <c r="V49">
        <f>SUM(V39:V48)</f>
        <v>84609</v>
      </c>
      <c r="W49">
        <f>SUM(W39:W48)</f>
        <v>100</v>
      </c>
      <c r="X49" s="20">
        <f>SUM(X39:X48)</f>
        <v>16.959425120259077</v>
      </c>
    </row>
    <row r="50" spans="13:24" x14ac:dyDescent="0.25">
      <c r="M50">
        <v>46</v>
      </c>
      <c r="N50" s="12">
        <v>240</v>
      </c>
      <c r="O50" s="12">
        <v>127</v>
      </c>
      <c r="P50" s="12">
        <v>113</v>
      </c>
      <c r="R50" s="16"/>
      <c r="S50" s="16"/>
      <c r="X50" s="20">
        <f>X$49/2</f>
        <v>8.4797125601295384</v>
      </c>
    </row>
    <row r="51" spans="13:24" x14ac:dyDescent="0.25">
      <c r="M51">
        <v>47</v>
      </c>
      <c r="N51" s="12">
        <v>163</v>
      </c>
      <c r="O51" s="12">
        <v>82</v>
      </c>
      <c r="P51" s="12">
        <v>81</v>
      </c>
      <c r="R51" s="16"/>
      <c r="S51" s="16"/>
    </row>
    <row r="52" spans="13:24" x14ac:dyDescent="0.25">
      <c r="M52">
        <v>48</v>
      </c>
      <c r="N52" s="12">
        <v>184</v>
      </c>
      <c r="O52" s="12">
        <v>109</v>
      </c>
      <c r="P52" s="12">
        <v>75</v>
      </c>
      <c r="R52" s="16"/>
      <c r="S52" s="16"/>
    </row>
    <row r="53" spans="13:24" x14ac:dyDescent="0.25">
      <c r="M53">
        <v>49</v>
      </c>
      <c r="N53" s="12">
        <v>167</v>
      </c>
      <c r="O53" s="12">
        <v>96</v>
      </c>
      <c r="P53" s="12">
        <v>71</v>
      </c>
      <c r="R53" s="16"/>
      <c r="S53" s="16"/>
    </row>
    <row r="54" spans="13:24" x14ac:dyDescent="0.25">
      <c r="M54">
        <v>50</v>
      </c>
      <c r="N54" s="12">
        <v>151</v>
      </c>
      <c r="O54" s="12">
        <v>81</v>
      </c>
      <c r="P54" s="12">
        <v>70</v>
      </c>
      <c r="R54" s="16"/>
      <c r="S54" s="16"/>
    </row>
    <row r="55" spans="13:24" x14ac:dyDescent="0.25">
      <c r="M55">
        <v>51</v>
      </c>
      <c r="N55" s="12">
        <v>153</v>
      </c>
      <c r="O55" s="12">
        <v>86</v>
      </c>
      <c r="P55" s="12">
        <v>67</v>
      </c>
      <c r="R55" s="16"/>
      <c r="S55" s="16"/>
    </row>
    <row r="56" spans="13:24" x14ac:dyDescent="0.25">
      <c r="M56">
        <v>52</v>
      </c>
      <c r="N56" s="12">
        <v>148</v>
      </c>
      <c r="O56" s="12">
        <v>84</v>
      </c>
      <c r="P56" s="12">
        <v>64</v>
      </c>
      <c r="R56" s="16"/>
      <c r="S56" s="16"/>
    </row>
    <row r="57" spans="13:24" x14ac:dyDescent="0.25">
      <c r="M57">
        <v>53</v>
      </c>
      <c r="N57" s="12">
        <v>161</v>
      </c>
      <c r="O57" s="12">
        <v>74</v>
      </c>
      <c r="P57" s="12">
        <v>87</v>
      </c>
      <c r="R57" s="16"/>
      <c r="S57" s="16"/>
    </row>
    <row r="58" spans="13:24" x14ac:dyDescent="0.25">
      <c r="M58">
        <v>54</v>
      </c>
      <c r="N58" s="12">
        <v>121</v>
      </c>
      <c r="O58" s="12">
        <v>62</v>
      </c>
      <c r="P58" s="12">
        <v>59</v>
      </c>
      <c r="R58" s="16"/>
      <c r="S58" s="16"/>
    </row>
    <row r="59" spans="13:24" x14ac:dyDescent="0.25">
      <c r="M59">
        <v>55</v>
      </c>
      <c r="N59" s="12">
        <v>133</v>
      </c>
      <c r="O59" s="12">
        <v>63</v>
      </c>
      <c r="P59" s="12">
        <v>70</v>
      </c>
      <c r="R59" s="16"/>
      <c r="S59" s="16"/>
    </row>
    <row r="60" spans="13:24" x14ac:dyDescent="0.25">
      <c r="M60">
        <v>56</v>
      </c>
      <c r="N60" s="12">
        <v>125</v>
      </c>
      <c r="O60" s="12">
        <v>67</v>
      </c>
      <c r="P60" s="12">
        <v>58</v>
      </c>
      <c r="R60" s="16"/>
      <c r="S60" s="16"/>
    </row>
    <row r="61" spans="13:24" x14ac:dyDescent="0.25">
      <c r="M61">
        <v>57</v>
      </c>
      <c r="N61" s="12">
        <v>123</v>
      </c>
      <c r="O61" s="12">
        <v>61</v>
      </c>
      <c r="P61" s="12">
        <v>62</v>
      </c>
      <c r="R61" s="16"/>
      <c r="S61" s="16"/>
    </row>
    <row r="62" spans="13:24" x14ac:dyDescent="0.25">
      <c r="M62">
        <v>58</v>
      </c>
      <c r="N62" s="12">
        <v>178</v>
      </c>
      <c r="O62" s="12">
        <v>107</v>
      </c>
      <c r="P62" s="12">
        <v>71</v>
      </c>
      <c r="R62" s="16"/>
      <c r="S62" s="16"/>
    </row>
    <row r="63" spans="13:24" x14ac:dyDescent="0.25">
      <c r="M63">
        <v>59</v>
      </c>
      <c r="N63" s="12">
        <v>135</v>
      </c>
      <c r="O63" s="12">
        <v>70</v>
      </c>
      <c r="P63" s="12">
        <v>65</v>
      </c>
      <c r="R63" s="16"/>
      <c r="S63" s="16"/>
    </row>
    <row r="64" spans="13:24" x14ac:dyDescent="0.25">
      <c r="M64">
        <v>60</v>
      </c>
      <c r="N64" s="12">
        <v>182</v>
      </c>
      <c r="O64" s="12">
        <v>91</v>
      </c>
      <c r="P64" s="12">
        <v>91</v>
      </c>
      <c r="R64" s="16"/>
      <c r="S64" s="16"/>
    </row>
    <row r="65" spans="13:19" x14ac:dyDescent="0.25">
      <c r="M65">
        <v>61</v>
      </c>
      <c r="N65" s="12">
        <v>121</v>
      </c>
      <c r="O65" s="12">
        <v>64</v>
      </c>
      <c r="P65" s="12">
        <v>57</v>
      </c>
      <c r="R65" s="16"/>
      <c r="S65" s="16"/>
    </row>
    <row r="66" spans="13:19" x14ac:dyDescent="0.25">
      <c r="M66">
        <v>62</v>
      </c>
      <c r="N66" s="12">
        <v>108</v>
      </c>
      <c r="O66" s="12">
        <v>57</v>
      </c>
      <c r="P66" s="12">
        <v>51</v>
      </c>
      <c r="R66" s="16"/>
      <c r="S66" s="16"/>
    </row>
    <row r="67" spans="13:19" x14ac:dyDescent="0.25">
      <c r="M67">
        <v>63</v>
      </c>
      <c r="N67" s="12">
        <v>126</v>
      </c>
      <c r="O67" s="12">
        <v>57</v>
      </c>
      <c r="P67" s="12">
        <v>69</v>
      </c>
      <c r="R67" s="16"/>
      <c r="S67" s="16"/>
    </row>
    <row r="68" spans="13:19" x14ac:dyDescent="0.25">
      <c r="M68">
        <v>64</v>
      </c>
      <c r="N68" s="12">
        <v>101</v>
      </c>
      <c r="O68" s="12">
        <v>49</v>
      </c>
      <c r="P68" s="12">
        <v>52</v>
      </c>
      <c r="R68" s="16"/>
      <c r="S68" s="16"/>
    </row>
    <row r="69" spans="13:19" x14ac:dyDescent="0.25">
      <c r="M69">
        <v>65</v>
      </c>
      <c r="N69" s="12">
        <v>120</v>
      </c>
      <c r="O69" s="12">
        <v>52</v>
      </c>
      <c r="P69" s="12">
        <v>68</v>
      </c>
      <c r="R69" s="16"/>
      <c r="S69" s="16"/>
    </row>
    <row r="70" spans="13:19" x14ac:dyDescent="0.25">
      <c r="M70">
        <v>66</v>
      </c>
      <c r="N70" s="12">
        <v>114</v>
      </c>
      <c r="O70" s="12">
        <v>60</v>
      </c>
      <c r="P70" s="12">
        <v>54</v>
      </c>
      <c r="R70" s="16"/>
      <c r="S70" s="16"/>
    </row>
    <row r="71" spans="13:19" x14ac:dyDescent="0.25">
      <c r="M71">
        <v>67</v>
      </c>
      <c r="N71" s="12">
        <v>102</v>
      </c>
      <c r="O71" s="12">
        <v>44</v>
      </c>
      <c r="P71" s="12">
        <v>58</v>
      </c>
      <c r="R71" s="16"/>
      <c r="S71" s="16"/>
    </row>
    <row r="72" spans="13:19" x14ac:dyDescent="0.25">
      <c r="M72">
        <v>68</v>
      </c>
      <c r="N72" s="12">
        <v>129</v>
      </c>
      <c r="O72" s="12">
        <v>70</v>
      </c>
      <c r="P72" s="12">
        <v>59</v>
      </c>
      <c r="R72" s="16"/>
      <c r="S72" s="16"/>
    </row>
    <row r="73" spans="13:19" x14ac:dyDescent="0.25">
      <c r="M73">
        <v>69</v>
      </c>
      <c r="N73" s="12">
        <v>84</v>
      </c>
      <c r="O73" s="12">
        <v>30</v>
      </c>
      <c r="P73" s="12">
        <v>54</v>
      </c>
      <c r="R73" s="16"/>
      <c r="S73" s="16"/>
    </row>
    <row r="74" spans="13:19" x14ac:dyDescent="0.25">
      <c r="M74" s="18">
        <v>70</v>
      </c>
      <c r="N74" s="12">
        <v>112</v>
      </c>
      <c r="O74" s="12">
        <v>56</v>
      </c>
      <c r="P74" s="12">
        <v>56</v>
      </c>
      <c r="R74" s="16"/>
      <c r="S74" s="16"/>
    </row>
    <row r="75" spans="13:19" x14ac:dyDescent="0.25">
      <c r="M75">
        <v>71</v>
      </c>
      <c r="N75" s="12">
        <v>75</v>
      </c>
      <c r="O75" s="12">
        <v>39</v>
      </c>
      <c r="P75" s="12">
        <v>36</v>
      </c>
      <c r="R75" s="16"/>
      <c r="S75" s="16"/>
    </row>
    <row r="76" spans="13:19" x14ac:dyDescent="0.25">
      <c r="M76">
        <v>72</v>
      </c>
      <c r="N76" s="12">
        <v>64</v>
      </c>
      <c r="O76" s="12">
        <v>33</v>
      </c>
      <c r="P76" s="12">
        <v>31</v>
      </c>
      <c r="R76" s="16"/>
      <c r="S76" s="16"/>
    </row>
    <row r="77" spans="13:19" x14ac:dyDescent="0.25">
      <c r="M77">
        <v>73</v>
      </c>
      <c r="N77" s="12">
        <v>58</v>
      </c>
      <c r="O77" s="12">
        <v>31</v>
      </c>
      <c r="P77" s="12">
        <v>27</v>
      </c>
      <c r="R77" s="16"/>
      <c r="S77" s="16"/>
    </row>
    <row r="78" spans="13:19" x14ac:dyDescent="0.25">
      <c r="M78">
        <v>74</v>
      </c>
      <c r="N78" s="12">
        <v>69</v>
      </c>
      <c r="O78" s="12">
        <v>29</v>
      </c>
      <c r="P78" s="12">
        <v>40</v>
      </c>
      <c r="R78" s="16"/>
      <c r="S78" s="16"/>
    </row>
    <row r="79" spans="13:19" x14ac:dyDescent="0.25">
      <c r="M79">
        <v>75</v>
      </c>
      <c r="N79" s="12">
        <v>37</v>
      </c>
      <c r="O79" s="12">
        <v>16</v>
      </c>
      <c r="P79" s="12">
        <v>21</v>
      </c>
      <c r="R79" s="16"/>
      <c r="S79" s="16"/>
    </row>
    <row r="80" spans="13:19" x14ac:dyDescent="0.25">
      <c r="M80">
        <v>76</v>
      </c>
      <c r="N80" s="12">
        <v>52</v>
      </c>
      <c r="O80" s="12">
        <v>20</v>
      </c>
      <c r="P80" s="12">
        <v>32</v>
      </c>
      <c r="R80" s="16"/>
      <c r="S80" s="16"/>
    </row>
    <row r="81" spans="13:19" x14ac:dyDescent="0.25">
      <c r="M81">
        <v>77</v>
      </c>
      <c r="N81" s="12">
        <v>40</v>
      </c>
      <c r="O81" s="12">
        <v>23</v>
      </c>
      <c r="P81" s="12">
        <v>17</v>
      </c>
      <c r="R81" s="16"/>
      <c r="S81" s="16"/>
    </row>
    <row r="82" spans="13:19" x14ac:dyDescent="0.25">
      <c r="M82">
        <v>78</v>
      </c>
      <c r="N82" s="12">
        <v>44</v>
      </c>
      <c r="O82" s="12">
        <v>28</v>
      </c>
      <c r="P82" s="12">
        <v>16</v>
      </c>
      <c r="R82" s="16"/>
      <c r="S82" s="16"/>
    </row>
    <row r="83" spans="13:19" x14ac:dyDescent="0.25">
      <c r="M83">
        <v>79</v>
      </c>
      <c r="N83" s="12">
        <v>35</v>
      </c>
      <c r="O83" s="12">
        <v>12</v>
      </c>
      <c r="P83" s="12">
        <v>23</v>
      </c>
      <c r="R83" s="16"/>
      <c r="S83" s="16"/>
    </row>
    <row r="84" spans="13:19" x14ac:dyDescent="0.25">
      <c r="M84">
        <v>80</v>
      </c>
      <c r="N84" s="12">
        <v>23</v>
      </c>
      <c r="O84" s="12">
        <v>8</v>
      </c>
      <c r="P84" s="12">
        <v>15</v>
      </c>
      <c r="R84" s="16"/>
      <c r="S84" s="16"/>
    </row>
    <row r="85" spans="13:19" x14ac:dyDescent="0.25">
      <c r="M85">
        <v>81</v>
      </c>
      <c r="N85" s="12">
        <v>18</v>
      </c>
      <c r="O85" s="12">
        <v>5</v>
      </c>
      <c r="P85" s="12">
        <v>13</v>
      </c>
      <c r="R85" s="16"/>
      <c r="S85" s="16"/>
    </row>
    <row r="86" spans="13:19" x14ac:dyDescent="0.25">
      <c r="M86">
        <v>82</v>
      </c>
      <c r="N86" s="12">
        <v>7</v>
      </c>
      <c r="O86" s="12">
        <v>5</v>
      </c>
      <c r="P86" s="12">
        <v>2</v>
      </c>
      <c r="R86" s="16"/>
      <c r="S86" s="16"/>
    </row>
    <row r="87" spans="13:19" x14ac:dyDescent="0.25">
      <c r="M87">
        <v>83</v>
      </c>
      <c r="N87" s="12">
        <v>18</v>
      </c>
      <c r="O87" s="12">
        <v>5</v>
      </c>
      <c r="P87" s="12">
        <v>13</v>
      </c>
      <c r="R87" s="16"/>
      <c r="S87" s="16"/>
    </row>
    <row r="88" spans="13:19" x14ac:dyDescent="0.25">
      <c r="M88">
        <v>84</v>
      </c>
      <c r="N88" s="12">
        <v>18</v>
      </c>
      <c r="O88" s="12">
        <v>4</v>
      </c>
      <c r="P88" s="12">
        <v>14</v>
      </c>
      <c r="R88" s="16"/>
      <c r="S88" s="16"/>
    </row>
    <row r="89" spans="13:19" x14ac:dyDescent="0.25">
      <c r="M89">
        <v>85</v>
      </c>
      <c r="N89" s="12">
        <v>10</v>
      </c>
      <c r="O89" s="12">
        <v>8</v>
      </c>
      <c r="P89" s="12">
        <v>2</v>
      </c>
      <c r="R89" s="16"/>
      <c r="S89" s="16"/>
    </row>
    <row r="90" spans="13:19" x14ac:dyDescent="0.25">
      <c r="M90">
        <v>86</v>
      </c>
      <c r="N90" s="12">
        <v>12</v>
      </c>
      <c r="O90" s="12">
        <v>7</v>
      </c>
      <c r="P90" s="12">
        <v>5</v>
      </c>
      <c r="R90" s="16"/>
      <c r="S90" s="16"/>
    </row>
    <row r="91" spans="13:19" x14ac:dyDescent="0.25">
      <c r="M91">
        <v>87</v>
      </c>
      <c r="N91" s="12">
        <v>17</v>
      </c>
      <c r="O91" s="12">
        <v>9</v>
      </c>
      <c r="P91" s="12">
        <v>8</v>
      </c>
      <c r="R91" s="16"/>
      <c r="S91" s="16"/>
    </row>
    <row r="92" spans="13:19" x14ac:dyDescent="0.25">
      <c r="M92">
        <v>88</v>
      </c>
      <c r="N92" s="12">
        <v>7</v>
      </c>
      <c r="O92" s="12">
        <v>3</v>
      </c>
      <c r="P92" s="12">
        <v>4</v>
      </c>
      <c r="R92" s="16"/>
      <c r="S92" s="16"/>
    </row>
    <row r="93" spans="13:19" x14ac:dyDescent="0.25">
      <c r="M93">
        <v>89</v>
      </c>
      <c r="N93" s="12">
        <v>0</v>
      </c>
      <c r="O93" s="12">
        <v>0</v>
      </c>
      <c r="P93" s="12">
        <v>0</v>
      </c>
      <c r="R93" s="16"/>
      <c r="S93" s="16"/>
    </row>
    <row r="94" spans="13:19" x14ac:dyDescent="0.25">
      <c r="M94">
        <v>90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>
        <v>91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>
        <v>92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57</v>
      </c>
      <c r="N103">
        <v>0</v>
      </c>
      <c r="O103">
        <v>0</v>
      </c>
      <c r="P103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H16" workbookViewId="0">
      <selection activeCell="Q36" sqref="Q36"/>
    </sheetView>
  </sheetViews>
  <sheetFormatPr defaultRowHeight="13.2" x14ac:dyDescent="0.25"/>
  <sheetData>
    <row r="1" spans="1:24" x14ac:dyDescent="0.25">
      <c r="A1" t="s">
        <v>287</v>
      </c>
      <c r="I1" s="1"/>
      <c r="J1" s="1"/>
      <c r="K1" s="1"/>
      <c r="M1" t="s">
        <v>280</v>
      </c>
      <c r="N1" s="12"/>
      <c r="O1" s="12"/>
      <c r="P1" s="12"/>
      <c r="Q1" s="14" t="s">
        <v>1</v>
      </c>
      <c r="R1" s="15">
        <f>X16</f>
        <v>8.8458788099197871</v>
      </c>
      <c r="S1" s="21" t="s">
        <v>125</v>
      </c>
      <c r="T1" s="22"/>
      <c r="U1" s="22"/>
    </row>
    <row r="2" spans="1:24" x14ac:dyDescent="0.25">
      <c r="A2" t="s">
        <v>288</v>
      </c>
      <c r="B2" t="s">
        <v>1</v>
      </c>
      <c r="E2" t="s">
        <v>76</v>
      </c>
      <c r="I2" s="1"/>
      <c r="J2" s="1"/>
      <c r="K2" s="1"/>
      <c r="M2" t="s">
        <v>35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50840</v>
      </c>
      <c r="O3" s="12">
        <v>26026</v>
      </c>
      <c r="P3" s="12">
        <v>24814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50840</v>
      </c>
      <c r="C4">
        <v>26026</v>
      </c>
      <c r="D4">
        <v>24814</v>
      </c>
      <c r="E4">
        <v>32088</v>
      </c>
      <c r="F4">
        <v>16958</v>
      </c>
      <c r="G4">
        <v>15130</v>
      </c>
      <c r="I4" s="1"/>
      <c r="J4" s="1"/>
      <c r="K4" s="1"/>
      <c r="M4" s="18">
        <v>0</v>
      </c>
      <c r="N4" s="12">
        <v>1663</v>
      </c>
      <c r="O4" s="12">
        <v>859</v>
      </c>
      <c r="P4" s="12">
        <v>804</v>
      </c>
      <c r="R4" s="16"/>
      <c r="S4" s="16"/>
    </row>
    <row r="5" spans="1:24" x14ac:dyDescent="0.25">
      <c r="A5" t="s">
        <v>77</v>
      </c>
      <c r="B5">
        <v>7652</v>
      </c>
      <c r="C5">
        <v>3957</v>
      </c>
      <c r="D5">
        <v>3695</v>
      </c>
      <c r="E5">
        <v>7652</v>
      </c>
      <c r="F5">
        <v>3957</v>
      </c>
      <c r="G5">
        <v>3695</v>
      </c>
      <c r="I5" s="1"/>
      <c r="J5" s="1"/>
      <c r="K5" s="1"/>
      <c r="M5">
        <v>1</v>
      </c>
      <c r="N5" s="12">
        <v>1628</v>
      </c>
      <c r="O5" s="12">
        <v>853</v>
      </c>
      <c r="P5" s="12">
        <v>775</v>
      </c>
      <c r="R5" s="16">
        <f>N$24+N$34+N$44+N$54</f>
        <v>2677</v>
      </c>
      <c r="S5" s="16">
        <f xml:space="preserve"> N$34+N$44+N$54+N$64</f>
        <v>1763</v>
      </c>
      <c r="T5">
        <v>1</v>
      </c>
      <c r="U5">
        <v>9</v>
      </c>
      <c r="V5">
        <f>R5*T5+S5*U5</f>
        <v>18544</v>
      </c>
      <c r="W5" s="19">
        <f>(V5/V$15)*100</f>
        <v>7.5775468591019228</v>
      </c>
      <c r="X5" s="20">
        <f>ABS(W5-10)</f>
        <v>2.4224531408980772</v>
      </c>
    </row>
    <row r="6" spans="1:24" x14ac:dyDescent="0.25">
      <c r="A6" s="11">
        <v>37750</v>
      </c>
      <c r="B6">
        <v>6640</v>
      </c>
      <c r="C6">
        <v>3384</v>
      </c>
      <c r="D6">
        <v>3256</v>
      </c>
      <c r="E6">
        <v>6640</v>
      </c>
      <c r="F6">
        <v>3384</v>
      </c>
      <c r="G6">
        <v>3256</v>
      </c>
      <c r="I6" s="1"/>
      <c r="J6" s="1"/>
      <c r="K6" s="1"/>
      <c r="M6">
        <v>2</v>
      </c>
      <c r="N6" s="12">
        <v>1434</v>
      </c>
      <c r="O6" s="12">
        <v>749</v>
      </c>
      <c r="P6" s="12">
        <v>685</v>
      </c>
      <c r="R6" s="16">
        <f>N$25+N$35+N$45+N$55</f>
        <v>2267</v>
      </c>
      <c r="S6" s="16">
        <f xml:space="preserve"> N$35+N$45+N$55+N$65</f>
        <v>1489</v>
      </c>
      <c r="T6">
        <v>2</v>
      </c>
      <c r="U6">
        <v>8</v>
      </c>
      <c r="V6">
        <f t="shared" ref="V6:V14" si="0">R6*T6+S6*U6</f>
        <v>16446</v>
      </c>
      <c r="W6" s="19">
        <f t="shared" ref="W6:W14" si="1">(V6/V$15)*100</f>
        <v>6.7202510593609919</v>
      </c>
      <c r="X6" s="20">
        <f t="shared" ref="X6:X14" si="2">ABS(W6-10)</f>
        <v>3.2797489406390081</v>
      </c>
    </row>
    <row r="7" spans="1:24" x14ac:dyDescent="0.25">
      <c r="A7" s="11">
        <v>37908</v>
      </c>
      <c r="B7">
        <v>7513</v>
      </c>
      <c r="C7">
        <v>3886</v>
      </c>
      <c r="D7">
        <v>3627</v>
      </c>
      <c r="E7">
        <v>7427</v>
      </c>
      <c r="F7">
        <v>3845</v>
      </c>
      <c r="G7">
        <v>3582</v>
      </c>
      <c r="H7" s="2"/>
      <c r="I7" s="1"/>
      <c r="J7" s="1"/>
      <c r="K7" s="1"/>
      <c r="M7">
        <v>3</v>
      </c>
      <c r="N7" s="12">
        <v>1445</v>
      </c>
      <c r="O7" s="12">
        <v>750</v>
      </c>
      <c r="P7" s="12">
        <v>695</v>
      </c>
      <c r="R7" s="16">
        <f>N$26+N$36+N$46+N$56</f>
        <v>2240</v>
      </c>
      <c r="S7" s="16">
        <f xml:space="preserve"> N$36+N$46+N$56+N$66</f>
        <v>1437</v>
      </c>
      <c r="T7">
        <v>3</v>
      </c>
      <c r="U7">
        <v>7</v>
      </c>
      <c r="V7">
        <f t="shared" si="0"/>
        <v>16779</v>
      </c>
      <c r="W7" s="19">
        <f t="shared" si="1"/>
        <v>6.8563232716172982</v>
      </c>
      <c r="X7" s="20">
        <f t="shared" si="2"/>
        <v>3.1436767283827018</v>
      </c>
    </row>
    <row r="8" spans="1:24" x14ac:dyDescent="0.25">
      <c r="A8" s="3" t="s">
        <v>78</v>
      </c>
      <c r="B8" s="3">
        <v>6316</v>
      </c>
      <c r="C8" s="3">
        <v>3193</v>
      </c>
      <c r="D8" s="3">
        <v>3123</v>
      </c>
      <c r="E8" s="4">
        <v>5627</v>
      </c>
      <c r="F8" s="4">
        <v>2949</v>
      </c>
      <c r="G8" s="4">
        <v>2678</v>
      </c>
      <c r="H8" s="5"/>
      <c r="I8" s="6">
        <f t="shared" ref="I8:K15" si="3">E8/B8*100</f>
        <v>89.091196960101328</v>
      </c>
      <c r="J8" s="6">
        <f t="shared" si="3"/>
        <v>92.358283745693697</v>
      </c>
      <c r="K8" s="6">
        <f t="shared" si="3"/>
        <v>85.750880563560685</v>
      </c>
      <c r="M8">
        <v>4</v>
      </c>
      <c r="N8" s="12">
        <v>1482</v>
      </c>
      <c r="O8" s="12">
        <v>746</v>
      </c>
      <c r="P8" s="12">
        <v>736</v>
      </c>
      <c r="R8" s="16">
        <f>N$17+N$27+N$37+N$47</f>
        <v>3531</v>
      </c>
      <c r="S8" s="16">
        <f xml:space="preserve"> N$27+ N$37+N$47+N$57</f>
        <v>2235</v>
      </c>
      <c r="T8">
        <v>4</v>
      </c>
      <c r="U8">
        <v>6</v>
      </c>
      <c r="V8">
        <f t="shared" si="0"/>
        <v>27534</v>
      </c>
      <c r="W8" s="19">
        <f t="shared" si="1"/>
        <v>11.251087964760158</v>
      </c>
      <c r="X8" s="20">
        <f t="shared" si="2"/>
        <v>1.251087964760158</v>
      </c>
    </row>
    <row r="9" spans="1:24" x14ac:dyDescent="0.25">
      <c r="A9" s="3" t="s">
        <v>79</v>
      </c>
      <c r="B9" s="3">
        <v>4545</v>
      </c>
      <c r="C9" s="3">
        <v>2266</v>
      </c>
      <c r="D9" s="3">
        <v>2279</v>
      </c>
      <c r="E9" s="4">
        <v>2319</v>
      </c>
      <c r="F9" s="4">
        <v>1354</v>
      </c>
      <c r="G9" s="4">
        <v>965</v>
      </c>
      <c r="H9" s="5"/>
      <c r="I9" s="6">
        <f t="shared" si="3"/>
        <v>51.023102310231025</v>
      </c>
      <c r="J9" s="6">
        <f t="shared" si="3"/>
        <v>59.752868490732567</v>
      </c>
      <c r="K9" s="6">
        <f t="shared" si="3"/>
        <v>42.343132953049583</v>
      </c>
      <c r="M9">
        <v>5</v>
      </c>
      <c r="N9" s="12">
        <v>1375</v>
      </c>
      <c r="O9" s="12">
        <v>705</v>
      </c>
      <c r="P9" s="12">
        <v>670</v>
      </c>
      <c r="R9" s="16">
        <f>N$18+N$28+N$38+N$48</f>
        <v>3361</v>
      </c>
      <c r="S9" s="16">
        <f xml:space="preserve"> N$28+N$38+N$48+N$58</f>
        <v>2101</v>
      </c>
      <c r="T9">
        <v>5</v>
      </c>
      <c r="U9">
        <v>5</v>
      </c>
      <c r="V9">
        <f t="shared" si="0"/>
        <v>27310</v>
      </c>
      <c r="W9" s="19">
        <f t="shared" si="1"/>
        <v>11.159555906065224</v>
      </c>
      <c r="X9" s="20">
        <f t="shared" si="2"/>
        <v>1.1595559060652239</v>
      </c>
    </row>
    <row r="10" spans="1:24" x14ac:dyDescent="0.25">
      <c r="A10" s="3" t="s">
        <v>80</v>
      </c>
      <c r="B10" s="3">
        <v>3750</v>
      </c>
      <c r="C10" s="3">
        <v>1890</v>
      </c>
      <c r="D10" s="3">
        <v>1860</v>
      </c>
      <c r="E10" s="4">
        <v>961</v>
      </c>
      <c r="F10" s="4">
        <v>582</v>
      </c>
      <c r="G10" s="4">
        <v>379</v>
      </c>
      <c r="H10" s="5"/>
      <c r="I10" s="6">
        <f t="shared" si="3"/>
        <v>25.626666666666665</v>
      </c>
      <c r="J10" s="6">
        <f t="shared" si="3"/>
        <v>30.793650793650794</v>
      </c>
      <c r="K10" s="6">
        <f t="shared" si="3"/>
        <v>20.376344086021504</v>
      </c>
      <c r="M10">
        <v>6</v>
      </c>
      <c r="N10" s="12">
        <v>1189</v>
      </c>
      <c r="O10" s="12">
        <v>593</v>
      </c>
      <c r="P10" s="12">
        <v>596</v>
      </c>
      <c r="R10" s="16">
        <f>N$19+N$29+N$39+N$49</f>
        <v>3283</v>
      </c>
      <c r="S10" s="16">
        <f xml:space="preserve"> N$29+N$39+N$49+N$59</f>
        <v>2074</v>
      </c>
      <c r="T10">
        <v>6</v>
      </c>
      <c r="U10">
        <v>4</v>
      </c>
      <c r="V10">
        <f t="shared" si="0"/>
        <v>27994</v>
      </c>
      <c r="W10" s="19">
        <f t="shared" si="1"/>
        <v>11.439055585294394</v>
      </c>
      <c r="X10" s="20">
        <f t="shared" si="2"/>
        <v>1.439055585294394</v>
      </c>
    </row>
    <row r="11" spans="1:24" x14ac:dyDescent="0.25">
      <c r="A11" s="3" t="s">
        <v>81</v>
      </c>
      <c r="B11" s="3">
        <v>3220</v>
      </c>
      <c r="C11" s="3">
        <v>1652</v>
      </c>
      <c r="D11" s="3">
        <v>1568</v>
      </c>
      <c r="E11" s="4">
        <v>540</v>
      </c>
      <c r="F11" s="4">
        <v>338</v>
      </c>
      <c r="G11" s="4">
        <v>202</v>
      </c>
      <c r="H11" s="5"/>
      <c r="I11" s="6">
        <f t="shared" si="3"/>
        <v>16.770186335403729</v>
      </c>
      <c r="J11" s="6">
        <f t="shared" si="3"/>
        <v>20.46004842615012</v>
      </c>
      <c r="K11" s="6">
        <f t="shared" si="3"/>
        <v>12.882653061224488</v>
      </c>
      <c r="M11">
        <v>7</v>
      </c>
      <c r="N11" s="12">
        <v>1131</v>
      </c>
      <c r="O11" s="12">
        <v>579</v>
      </c>
      <c r="P11" s="12">
        <v>552</v>
      </c>
      <c r="R11" s="16">
        <f>N$20+N$30+N$40+N$50</f>
        <v>3107</v>
      </c>
      <c r="S11" s="16">
        <f xml:space="preserve"> N$30+N$40+N$50+N$60</f>
        <v>2001</v>
      </c>
      <c r="T11">
        <v>7</v>
      </c>
      <c r="U11">
        <v>3</v>
      </c>
      <c r="V11">
        <f t="shared" si="0"/>
        <v>27752</v>
      </c>
      <c r="W11" s="19">
        <f t="shared" si="1"/>
        <v>11.340168271882904</v>
      </c>
      <c r="X11" s="20">
        <f t="shared" si="2"/>
        <v>1.340168271882904</v>
      </c>
    </row>
    <row r="12" spans="1:24" x14ac:dyDescent="0.25">
      <c r="A12" s="3" t="s">
        <v>82</v>
      </c>
      <c r="B12" s="3">
        <v>2852</v>
      </c>
      <c r="C12" s="3">
        <v>1456</v>
      </c>
      <c r="D12" s="3">
        <v>1396</v>
      </c>
      <c r="E12" s="4">
        <v>328</v>
      </c>
      <c r="F12" s="4">
        <v>217</v>
      </c>
      <c r="G12" s="4">
        <v>111</v>
      </c>
      <c r="H12" s="5"/>
      <c r="I12" s="6">
        <f t="shared" si="3"/>
        <v>11.50070126227209</v>
      </c>
      <c r="J12" s="6">
        <f t="shared" si="3"/>
        <v>14.903846153846153</v>
      </c>
      <c r="K12" s="6">
        <f t="shared" si="3"/>
        <v>7.9512893982808013</v>
      </c>
      <c r="M12">
        <v>8</v>
      </c>
      <c r="N12" s="12">
        <v>1427</v>
      </c>
      <c r="O12" s="12">
        <v>750</v>
      </c>
      <c r="P12" s="12">
        <v>677</v>
      </c>
      <c r="R12" s="16">
        <f>N$21+N$31+N$41+N$51</f>
        <v>2757</v>
      </c>
      <c r="S12" s="16">
        <f xml:space="preserve"> N$31+N$41+N$51+N$61</f>
        <v>1722</v>
      </c>
      <c r="T12">
        <v>8</v>
      </c>
      <c r="U12">
        <v>2</v>
      </c>
      <c r="V12">
        <f t="shared" si="0"/>
        <v>25500</v>
      </c>
      <c r="W12" s="19">
        <f t="shared" si="1"/>
        <v>10.419944181789207</v>
      </c>
      <c r="X12" s="20">
        <f t="shared" si="2"/>
        <v>0.41994418178920689</v>
      </c>
    </row>
    <row r="13" spans="1:24" x14ac:dyDescent="0.25">
      <c r="A13" s="3" t="s">
        <v>83</v>
      </c>
      <c r="B13" s="3">
        <v>2390</v>
      </c>
      <c r="C13" s="3">
        <v>1195</v>
      </c>
      <c r="D13" s="3">
        <v>1195</v>
      </c>
      <c r="E13" s="4">
        <v>194</v>
      </c>
      <c r="F13" s="4">
        <v>118</v>
      </c>
      <c r="G13" s="4">
        <v>76</v>
      </c>
      <c r="H13" s="5"/>
      <c r="I13" s="6">
        <f t="shared" si="3"/>
        <v>8.1171548117154817</v>
      </c>
      <c r="J13" s="6">
        <f t="shared" si="3"/>
        <v>9.8744769874476983</v>
      </c>
      <c r="K13" s="6">
        <f t="shared" si="3"/>
        <v>6.3598326359832633</v>
      </c>
      <c r="M13">
        <v>9</v>
      </c>
      <c r="N13" s="12">
        <v>1518</v>
      </c>
      <c r="O13" s="12">
        <v>757</v>
      </c>
      <c r="P13" s="12">
        <v>761</v>
      </c>
      <c r="R13" s="16">
        <f>N$22+N$32+N$42+N$52</f>
        <v>2773</v>
      </c>
      <c r="S13" s="16">
        <f xml:space="preserve"> N$32+N$42+N$52+N$62</f>
        <v>1697</v>
      </c>
      <c r="T13">
        <v>9</v>
      </c>
      <c r="U13">
        <v>1</v>
      </c>
      <c r="V13">
        <f t="shared" si="0"/>
        <v>26654</v>
      </c>
      <c r="W13" s="19">
        <f t="shared" si="1"/>
        <v>10.891497734172923</v>
      </c>
      <c r="X13" s="20">
        <f t="shared" si="2"/>
        <v>0.89149773417292266</v>
      </c>
    </row>
    <row r="14" spans="1:24" x14ac:dyDescent="0.25">
      <c r="A14" s="3" t="s">
        <v>84</v>
      </c>
      <c r="B14" s="3">
        <v>2023</v>
      </c>
      <c r="C14" s="3">
        <v>1119</v>
      </c>
      <c r="D14" s="3">
        <v>904</v>
      </c>
      <c r="E14" s="4">
        <v>109</v>
      </c>
      <c r="F14" s="4">
        <v>74</v>
      </c>
      <c r="G14" s="4">
        <v>35</v>
      </c>
      <c r="H14" s="5"/>
      <c r="I14" s="6">
        <f t="shared" si="3"/>
        <v>5.3880375679683636</v>
      </c>
      <c r="J14" s="6">
        <f t="shared" si="3"/>
        <v>6.6130473637176044</v>
      </c>
      <c r="K14" s="6">
        <f t="shared" si="3"/>
        <v>3.8716814159292032</v>
      </c>
      <c r="M14">
        <v>10</v>
      </c>
      <c r="N14" s="12">
        <v>1445</v>
      </c>
      <c r="O14" s="12">
        <v>774</v>
      </c>
      <c r="P14" s="12">
        <v>671</v>
      </c>
      <c r="R14" s="16">
        <f>N$23+N$33+N$43+N$53</f>
        <v>3021</v>
      </c>
      <c r="S14" s="16">
        <f xml:space="preserve"> N$33+N$43+N$53+N$63</f>
        <v>1923</v>
      </c>
      <c r="T14">
        <v>10</v>
      </c>
      <c r="U14">
        <v>0</v>
      </c>
      <c r="V14">
        <f t="shared" si="0"/>
        <v>30210</v>
      </c>
      <c r="W14" s="19">
        <f t="shared" si="1"/>
        <v>12.344569165954978</v>
      </c>
      <c r="X14" s="20">
        <f t="shared" si="2"/>
        <v>2.3445691659549777</v>
      </c>
    </row>
    <row r="15" spans="1:24" x14ac:dyDescent="0.25">
      <c r="A15" s="3" t="s">
        <v>85</v>
      </c>
      <c r="B15" s="3">
        <v>1365</v>
      </c>
      <c r="C15" s="3">
        <v>731</v>
      </c>
      <c r="D15" s="3">
        <v>634</v>
      </c>
      <c r="E15" s="4">
        <v>62</v>
      </c>
      <c r="F15" s="4">
        <v>40</v>
      </c>
      <c r="G15" s="4">
        <v>22</v>
      </c>
      <c r="H15" s="5"/>
      <c r="I15" s="6">
        <f t="shared" si="3"/>
        <v>4.542124542124542</v>
      </c>
      <c r="J15" s="6">
        <f t="shared" si="3"/>
        <v>5.4719562243502047</v>
      </c>
      <c r="K15" s="6">
        <f t="shared" si="3"/>
        <v>3.4700315457413247</v>
      </c>
      <c r="M15">
        <v>11</v>
      </c>
      <c r="N15" s="12">
        <v>1538</v>
      </c>
      <c r="O15" s="12">
        <v>781</v>
      </c>
      <c r="P15" s="12">
        <v>757</v>
      </c>
      <c r="R15" s="16"/>
      <c r="S15" s="16"/>
      <c r="V15">
        <f>SUM(V5:V14)</f>
        <v>244723</v>
      </c>
      <c r="W15">
        <f>SUM(W5:W14)</f>
        <v>99.999999999999986</v>
      </c>
      <c r="X15" s="20">
        <f>SUM(X5:X14)</f>
        <v>17.691757619839574</v>
      </c>
    </row>
    <row r="16" spans="1:24" x14ac:dyDescent="0.25">
      <c r="A16" t="s">
        <v>86</v>
      </c>
      <c r="B16">
        <v>792</v>
      </c>
      <c r="C16">
        <v>432</v>
      </c>
      <c r="D16">
        <v>360</v>
      </c>
      <c r="E16">
        <v>45</v>
      </c>
      <c r="F16">
        <v>19</v>
      </c>
      <c r="G16">
        <v>26</v>
      </c>
      <c r="H16" s="7"/>
      <c r="I16" s="6">
        <f>SUM(I8:I14)*5</f>
        <v>1037.5852295717934</v>
      </c>
      <c r="J16" s="6">
        <f>SUM(J8:J14)*5</f>
        <v>1173.7811098061932</v>
      </c>
      <c r="K16" s="6">
        <f>SUM(K8:K14)*5</f>
        <v>897.67907057024763</v>
      </c>
      <c r="M16">
        <v>12</v>
      </c>
      <c r="N16" s="12">
        <v>1524</v>
      </c>
      <c r="O16" s="12">
        <v>775</v>
      </c>
      <c r="P16" s="12">
        <v>749</v>
      </c>
      <c r="R16" s="16"/>
      <c r="S16" s="16"/>
      <c r="X16" s="20">
        <f>X$15/2</f>
        <v>8.8458788099197871</v>
      </c>
    </row>
    <row r="17" spans="1:24" x14ac:dyDescent="0.25">
      <c r="A17" t="s">
        <v>87</v>
      </c>
      <c r="B17">
        <v>597</v>
      </c>
      <c r="C17">
        <v>293</v>
      </c>
      <c r="D17">
        <v>304</v>
      </c>
      <c r="E17">
        <v>40</v>
      </c>
      <c r="F17">
        <v>20</v>
      </c>
      <c r="G17">
        <v>20</v>
      </c>
      <c r="H17" s="7"/>
      <c r="I17" s="1"/>
      <c r="J17" s="1"/>
      <c r="K17" s="1"/>
      <c r="M17">
        <v>13</v>
      </c>
      <c r="N17" s="12">
        <v>1525</v>
      </c>
      <c r="O17" s="12">
        <v>785</v>
      </c>
      <c r="P17" s="12">
        <v>740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2537.5852295717932</v>
      </c>
      <c r="J18" s="6">
        <f>J16+1500</f>
        <v>2673.7811098061929</v>
      </c>
      <c r="K18" s="6">
        <f>K16+1500</f>
        <v>2397.6790705702479</v>
      </c>
      <c r="M18">
        <v>14</v>
      </c>
      <c r="N18" s="12">
        <v>1481</v>
      </c>
      <c r="O18" s="12">
        <v>771</v>
      </c>
      <c r="P18" s="12">
        <v>710</v>
      </c>
      <c r="Q18" s="3" t="s">
        <v>161</v>
      </c>
      <c r="R18" s="15">
        <f>X33</f>
        <v>8.7434287266510076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1387</v>
      </c>
      <c r="O19" s="12">
        <v>689</v>
      </c>
      <c r="P19" s="12">
        <v>698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5.3880375679683636</v>
      </c>
      <c r="J20" s="6">
        <f t="shared" si="4"/>
        <v>6.6130473637176044</v>
      </c>
      <c r="K20" s="6">
        <f t="shared" si="4"/>
        <v>3.8716814159292032</v>
      </c>
      <c r="M20">
        <v>16</v>
      </c>
      <c r="N20" s="12">
        <v>1284</v>
      </c>
      <c r="O20" s="12">
        <v>639</v>
      </c>
      <c r="P20" s="12">
        <v>645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4.542124542124542</v>
      </c>
      <c r="J21" s="6">
        <f t="shared" si="4"/>
        <v>5.4719562243502047</v>
      </c>
      <c r="K21" s="6">
        <f t="shared" si="4"/>
        <v>3.4700315457413247</v>
      </c>
      <c r="M21">
        <v>17</v>
      </c>
      <c r="N21" s="12">
        <v>1195</v>
      </c>
      <c r="O21" s="12">
        <v>618</v>
      </c>
      <c r="P21" s="12">
        <v>577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4.9650810550464524</v>
      </c>
      <c r="J22" s="8">
        <f>(J20+J21)/2</f>
        <v>6.042501794033905</v>
      </c>
      <c r="K22" s="8">
        <f>(K20+K21)/2</f>
        <v>3.6708564808352637</v>
      </c>
      <c r="M22">
        <v>18</v>
      </c>
      <c r="N22" s="12">
        <v>1213</v>
      </c>
      <c r="O22" s="12">
        <v>622</v>
      </c>
      <c r="P22" s="12">
        <v>591</v>
      </c>
      <c r="R22" s="16">
        <f>O$24+O$34+O$44+O$54</f>
        <v>1378</v>
      </c>
      <c r="S22" s="16">
        <f xml:space="preserve"> O$34+O$44+O$54+O$64</f>
        <v>916</v>
      </c>
      <c r="T22">
        <v>1</v>
      </c>
      <c r="U22">
        <v>9</v>
      </c>
      <c r="V22">
        <f>R22*T22+S22*U22</f>
        <v>9622</v>
      </c>
      <c r="W22" s="19">
        <f>(V22/V$32)*100</f>
        <v>7.6873911445600243</v>
      </c>
      <c r="X22" s="20">
        <f>ABS(W22-10)</f>
        <v>2.3126088554399757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1237</v>
      </c>
      <c r="O23" s="12">
        <v>625</v>
      </c>
      <c r="P23" s="12">
        <v>612</v>
      </c>
      <c r="R23" s="16">
        <f>O$25+O$35+O$45+O$55</f>
        <v>1164</v>
      </c>
      <c r="S23" s="16">
        <f xml:space="preserve"> O$35+O$45+O$55+O$65</f>
        <v>764</v>
      </c>
      <c r="T23">
        <v>2</v>
      </c>
      <c r="U23">
        <v>8</v>
      </c>
      <c r="V23">
        <f t="shared" ref="V23:V31" si="5">R23*T23+S23*U23</f>
        <v>8440</v>
      </c>
      <c r="W23" s="19">
        <f t="shared" ref="W23:W31" si="6">(V23/V$32)*100</f>
        <v>6.7430452359266893</v>
      </c>
      <c r="X23" s="20">
        <f t="shared" ref="X23:X31" si="7">ABS(W23-10)</f>
        <v>3.2569547640733107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248.25405275232262</v>
      </c>
      <c r="J24" s="8">
        <f>J22*50</f>
        <v>302.12508970169523</v>
      </c>
      <c r="K24" s="8">
        <f>K22*50</f>
        <v>183.5428240417632</v>
      </c>
      <c r="M24">
        <v>20</v>
      </c>
      <c r="N24" s="12">
        <v>1028</v>
      </c>
      <c r="O24" s="12">
        <v>523</v>
      </c>
      <c r="P24" s="12">
        <v>505</v>
      </c>
      <c r="R24" s="16">
        <f>O$26+O$36+O$46+O$56</f>
        <v>1133</v>
      </c>
      <c r="S24" s="16">
        <f xml:space="preserve"> O$36+O$46+O$56+O$66</f>
        <v>735</v>
      </c>
      <c r="T24">
        <v>3</v>
      </c>
      <c r="U24">
        <v>7</v>
      </c>
      <c r="V24">
        <f t="shared" si="5"/>
        <v>8544</v>
      </c>
      <c r="W24" s="19">
        <f t="shared" si="6"/>
        <v>6.8261348928622789</v>
      </c>
      <c r="X24" s="20">
        <f t="shared" si="7"/>
        <v>3.1738651071377211</v>
      </c>
    </row>
    <row r="25" spans="1:24" x14ac:dyDescent="0.25">
      <c r="I25" s="1"/>
      <c r="J25" s="1"/>
      <c r="K25" s="1"/>
      <c r="M25">
        <v>21</v>
      </c>
      <c r="N25" s="12">
        <v>902</v>
      </c>
      <c r="O25" s="12">
        <v>459</v>
      </c>
      <c r="P25" s="12">
        <v>443</v>
      </c>
      <c r="R25" s="16">
        <f>O$17+O$27+O$37+O$47</f>
        <v>1740</v>
      </c>
      <c r="S25" s="16">
        <f xml:space="preserve"> O$27+ O$37+O$47+O$57</f>
        <v>1078</v>
      </c>
      <c r="T25">
        <v>4</v>
      </c>
      <c r="U25">
        <v>6</v>
      </c>
      <c r="V25">
        <f t="shared" si="5"/>
        <v>13428</v>
      </c>
      <c r="W25" s="19">
        <f t="shared" si="6"/>
        <v>10.728153012799003</v>
      </c>
      <c r="X25" s="20">
        <f t="shared" si="7"/>
        <v>0.72815301279900346</v>
      </c>
    </row>
    <row r="26" spans="1:24" x14ac:dyDescent="0.25">
      <c r="H26" s="7" t="s">
        <v>30</v>
      </c>
      <c r="I26" s="1">
        <f>I18-I24</f>
        <v>2289.3311768194708</v>
      </c>
      <c r="J26" s="1">
        <f>J18-J24</f>
        <v>2371.6560201044977</v>
      </c>
      <c r="K26" s="1">
        <f>K18-K24</f>
        <v>2214.1362465284847</v>
      </c>
      <c r="M26">
        <v>22</v>
      </c>
      <c r="N26" s="12">
        <v>921</v>
      </c>
      <c r="O26" s="12">
        <v>447</v>
      </c>
      <c r="P26" s="12">
        <v>474</v>
      </c>
      <c r="R26" s="16">
        <f>O$18+O$28+O$38+O$48</f>
        <v>1743</v>
      </c>
      <c r="S26" s="16">
        <f xml:space="preserve"> O$28+O$38+O$48+O$58</f>
        <v>1091</v>
      </c>
      <c r="T26">
        <v>5</v>
      </c>
      <c r="U26">
        <v>5</v>
      </c>
      <c r="V26">
        <f t="shared" si="5"/>
        <v>14170</v>
      </c>
      <c r="W26" s="19">
        <f t="shared" si="6"/>
        <v>11.320965757474074</v>
      </c>
      <c r="X26" s="20">
        <f t="shared" si="7"/>
        <v>1.3209657574740739</v>
      </c>
    </row>
    <row r="27" spans="1:24" x14ac:dyDescent="0.25">
      <c r="I27" s="1"/>
      <c r="J27" s="1"/>
      <c r="K27" s="1"/>
      <c r="M27">
        <v>23</v>
      </c>
      <c r="N27" s="12">
        <v>897</v>
      </c>
      <c r="O27" s="12">
        <v>431</v>
      </c>
      <c r="P27" s="12">
        <v>466</v>
      </c>
      <c r="R27" s="16">
        <f>O$19+O$29+O$39+O$49</f>
        <v>1694</v>
      </c>
      <c r="S27" s="16">
        <f xml:space="preserve"> O$29+O$39+O$49+O$59</f>
        <v>1098</v>
      </c>
      <c r="T27">
        <v>6</v>
      </c>
      <c r="U27">
        <v>4</v>
      </c>
      <c r="V27">
        <f t="shared" si="5"/>
        <v>14556</v>
      </c>
      <c r="W27" s="19">
        <f t="shared" si="6"/>
        <v>11.629356214946551</v>
      </c>
      <c r="X27" s="20">
        <f t="shared" si="7"/>
        <v>1.6293562149465508</v>
      </c>
    </row>
    <row r="28" spans="1:24" x14ac:dyDescent="0.25">
      <c r="H28" s="7" t="s">
        <v>31</v>
      </c>
      <c r="I28" s="1">
        <f>100-I22</f>
        <v>95.034918944953546</v>
      </c>
      <c r="J28" s="1">
        <f>100-J22</f>
        <v>93.95749820596609</v>
      </c>
      <c r="K28" s="1">
        <f>100-K22</f>
        <v>96.329143519164731</v>
      </c>
      <c r="M28">
        <v>24</v>
      </c>
      <c r="N28" s="12">
        <v>797</v>
      </c>
      <c r="O28" s="12">
        <v>406</v>
      </c>
      <c r="P28" s="12">
        <v>391</v>
      </c>
      <c r="R28" s="16">
        <f>O$20+O$30+O$40+O$50</f>
        <v>1591</v>
      </c>
      <c r="S28" s="16">
        <f xml:space="preserve"> O$30+O$40+O$50+O$60</f>
        <v>1053</v>
      </c>
      <c r="T28">
        <v>7</v>
      </c>
      <c r="U28">
        <v>3</v>
      </c>
      <c r="V28">
        <f t="shared" si="5"/>
        <v>14296</v>
      </c>
      <c r="W28" s="19">
        <f t="shared" si="6"/>
        <v>11.421632072607576</v>
      </c>
      <c r="X28" s="20">
        <f t="shared" si="7"/>
        <v>1.4216320726075757</v>
      </c>
    </row>
    <row r="29" spans="1:24" x14ac:dyDescent="0.25">
      <c r="I29" s="1"/>
      <c r="J29" s="1"/>
      <c r="K29" s="1"/>
      <c r="M29">
        <v>25</v>
      </c>
      <c r="N29" s="12">
        <v>854</v>
      </c>
      <c r="O29" s="12">
        <v>444</v>
      </c>
      <c r="P29" s="12">
        <v>410</v>
      </c>
      <c r="R29" s="16">
        <f>O$21+O$31+O$41+O$51</f>
        <v>1416</v>
      </c>
      <c r="S29" s="16">
        <f xml:space="preserve"> O$31+O$41+O$51+O$61</f>
        <v>880</v>
      </c>
      <c r="T29">
        <v>8</v>
      </c>
      <c r="U29">
        <v>2</v>
      </c>
      <c r="V29">
        <f t="shared" si="5"/>
        <v>13088</v>
      </c>
      <c r="W29" s="19">
        <f t="shared" si="6"/>
        <v>10.456513749740346</v>
      </c>
      <c r="X29" s="20">
        <f t="shared" si="7"/>
        <v>0.45651374974034553</v>
      </c>
    </row>
    <row r="30" spans="1:24" x14ac:dyDescent="0.25">
      <c r="C30" t="s">
        <v>32</v>
      </c>
      <c r="H30" s="9" t="s">
        <v>33</v>
      </c>
      <c r="I30" s="10">
        <f>I26/I28</f>
        <v>24.089368436726978</v>
      </c>
      <c r="J30" s="10">
        <f>J26/J28</f>
        <v>25.241796188586711</v>
      </c>
      <c r="K30" s="10">
        <f>K26/K28</f>
        <v>22.985112974537984</v>
      </c>
      <c r="M30">
        <v>26</v>
      </c>
      <c r="N30" s="12">
        <v>759</v>
      </c>
      <c r="O30" s="12">
        <v>381</v>
      </c>
      <c r="P30" s="12">
        <v>378</v>
      </c>
      <c r="R30" s="16">
        <f>O$22+O$32+O$42+O$52</f>
        <v>1390</v>
      </c>
      <c r="S30" s="16">
        <f xml:space="preserve"> O$32+O$42+O$52+O$62</f>
        <v>842</v>
      </c>
      <c r="T30">
        <v>9</v>
      </c>
      <c r="U30">
        <v>1</v>
      </c>
      <c r="V30">
        <f t="shared" si="5"/>
        <v>13352</v>
      </c>
      <c r="W30" s="19">
        <f t="shared" si="6"/>
        <v>10.667433648115303</v>
      </c>
      <c r="X30" s="20">
        <f t="shared" si="7"/>
        <v>0.6674336481153027</v>
      </c>
    </row>
    <row r="31" spans="1:24" x14ac:dyDescent="0.25">
      <c r="M31">
        <v>27</v>
      </c>
      <c r="N31" s="12">
        <v>712</v>
      </c>
      <c r="O31" s="12">
        <v>363</v>
      </c>
      <c r="P31" s="12">
        <v>349</v>
      </c>
      <c r="R31" s="16">
        <f>O$23+O$33+O$43+O$53</f>
        <v>1567</v>
      </c>
      <c r="S31" s="16">
        <f xml:space="preserve"> O$33+O$43+O$53+O$63</f>
        <v>1024</v>
      </c>
      <c r="T31">
        <v>10</v>
      </c>
      <c r="U31">
        <v>0</v>
      </c>
      <c r="V31">
        <f t="shared" si="5"/>
        <v>15670</v>
      </c>
      <c r="W31" s="19">
        <f t="shared" si="6"/>
        <v>12.519374270968154</v>
      </c>
      <c r="X31" s="20">
        <f t="shared" si="7"/>
        <v>2.5193742709681537</v>
      </c>
    </row>
    <row r="32" spans="1:24" x14ac:dyDescent="0.25">
      <c r="M32">
        <v>28</v>
      </c>
      <c r="N32" s="12">
        <v>669</v>
      </c>
      <c r="O32" s="12">
        <v>318</v>
      </c>
      <c r="P32" s="12">
        <v>351</v>
      </c>
      <c r="R32" s="16"/>
      <c r="S32" s="16"/>
      <c r="V32">
        <f>SUM(V22:V31)</f>
        <v>125166</v>
      </c>
      <c r="W32">
        <f>SUM(W22:W31)</f>
        <v>100</v>
      </c>
      <c r="X32" s="20">
        <f>SUM(X22:X31)</f>
        <v>17.486857453302015</v>
      </c>
    </row>
    <row r="33" spans="13:24" x14ac:dyDescent="0.25">
      <c r="M33">
        <v>29</v>
      </c>
      <c r="N33" s="12">
        <v>756</v>
      </c>
      <c r="O33" s="12">
        <v>384</v>
      </c>
      <c r="P33" s="12">
        <v>372</v>
      </c>
      <c r="R33" s="16"/>
      <c r="S33" s="16"/>
      <c r="X33" s="20">
        <f>X$32/2</f>
        <v>8.7434287266510076</v>
      </c>
    </row>
    <row r="34" spans="13:24" x14ac:dyDescent="0.25">
      <c r="M34">
        <v>30</v>
      </c>
      <c r="N34" s="12">
        <v>773</v>
      </c>
      <c r="O34" s="12">
        <v>408</v>
      </c>
      <c r="P34" s="12">
        <v>365</v>
      </c>
      <c r="R34" s="16"/>
      <c r="S34" s="16"/>
    </row>
    <row r="35" spans="13:24" x14ac:dyDescent="0.25">
      <c r="M35">
        <v>31</v>
      </c>
      <c r="N35" s="12">
        <v>619</v>
      </c>
      <c r="O35" s="12">
        <v>309</v>
      </c>
      <c r="P35" s="12">
        <v>310</v>
      </c>
      <c r="Q35" s="3" t="s">
        <v>162</v>
      </c>
      <c r="R35" s="15">
        <f>X50</f>
        <v>8.9531353245732177</v>
      </c>
      <c r="S35" s="16"/>
    </row>
    <row r="36" spans="13:24" x14ac:dyDescent="0.25">
      <c r="M36">
        <v>32</v>
      </c>
      <c r="N36" s="12">
        <v>612</v>
      </c>
      <c r="O36" s="12">
        <v>317</v>
      </c>
      <c r="P36" s="12">
        <v>295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617</v>
      </c>
      <c r="O37" s="12">
        <v>296</v>
      </c>
      <c r="P37" s="12">
        <v>321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599</v>
      </c>
      <c r="O38" s="12">
        <v>322</v>
      </c>
      <c r="P38" s="12">
        <v>277</v>
      </c>
      <c r="R38" s="16"/>
      <c r="S38" s="16"/>
    </row>
    <row r="39" spans="13:24" x14ac:dyDescent="0.25">
      <c r="M39">
        <v>35</v>
      </c>
      <c r="N39" s="12">
        <v>618</v>
      </c>
      <c r="O39" s="12">
        <v>334</v>
      </c>
      <c r="P39" s="12">
        <v>284</v>
      </c>
      <c r="R39" s="16">
        <f>P$24+P$34+P$44+P$54</f>
        <v>1299</v>
      </c>
      <c r="S39" s="16">
        <f xml:space="preserve"> P$34+P$44+P$54+P$64</f>
        <v>847</v>
      </c>
      <c r="T39">
        <v>1</v>
      </c>
      <c r="U39">
        <v>9</v>
      </c>
      <c r="V39">
        <f>R39*T39+S39*U39</f>
        <v>8922</v>
      </c>
      <c r="W39" s="19">
        <f>(V39/V$49)*100</f>
        <v>7.4625492442935162</v>
      </c>
      <c r="X39" s="20">
        <f>ABS(W39-10)</f>
        <v>2.5374507557064838</v>
      </c>
    </row>
    <row r="40" spans="13:24" x14ac:dyDescent="0.25">
      <c r="M40">
        <v>36</v>
      </c>
      <c r="N40" s="12">
        <v>599</v>
      </c>
      <c r="O40" s="12">
        <v>300</v>
      </c>
      <c r="P40" s="12">
        <v>299</v>
      </c>
      <c r="R40" s="16">
        <f>P$25+P$35+P$45+P$55</f>
        <v>1103</v>
      </c>
      <c r="S40" s="16">
        <f xml:space="preserve"> P$35+P$45+P$55+P$65</f>
        <v>725</v>
      </c>
      <c r="T40">
        <v>2</v>
      </c>
      <c r="U40">
        <v>8</v>
      </c>
      <c r="V40">
        <f t="shared" ref="V40:V48" si="8">R40*T40+S40*U40</f>
        <v>8006</v>
      </c>
      <c r="W40" s="19">
        <f t="shared" ref="W40:W48" si="9">(V40/V$49)*100</f>
        <v>6.6963874971770778</v>
      </c>
      <c r="X40" s="20">
        <f t="shared" ref="X40:X48" si="10">ABS(W40-10)</f>
        <v>3.3036125028229222</v>
      </c>
    </row>
    <row r="41" spans="13:24" x14ac:dyDescent="0.25">
      <c r="M41">
        <v>37</v>
      </c>
      <c r="N41" s="12">
        <v>457</v>
      </c>
      <c r="O41" s="12">
        <v>215</v>
      </c>
      <c r="P41" s="12">
        <v>242</v>
      </c>
      <c r="R41" s="16">
        <f>P$26+P$36+P$46+P$56</f>
        <v>1107</v>
      </c>
      <c r="S41" s="16">
        <f xml:space="preserve"> P$36+P$46+P$56+P$66</f>
        <v>702</v>
      </c>
      <c r="T41">
        <v>3</v>
      </c>
      <c r="U41">
        <v>7</v>
      </c>
      <c r="V41">
        <f t="shared" si="8"/>
        <v>8235</v>
      </c>
      <c r="W41" s="19">
        <f t="shared" si="9"/>
        <v>6.8879279339561883</v>
      </c>
      <c r="X41" s="20">
        <f t="shared" si="10"/>
        <v>3.1120720660438117</v>
      </c>
    </row>
    <row r="42" spans="13:24" x14ac:dyDescent="0.25">
      <c r="M42">
        <v>38</v>
      </c>
      <c r="N42" s="12">
        <v>552</v>
      </c>
      <c r="O42" s="12">
        <v>275</v>
      </c>
      <c r="P42" s="12">
        <v>277</v>
      </c>
      <c r="R42" s="16">
        <f>P$17+P$27+P$37+P$47</f>
        <v>1791</v>
      </c>
      <c r="S42" s="16">
        <f xml:space="preserve"> P$27+ P$37+P$47+P$57</f>
        <v>1157</v>
      </c>
      <c r="T42">
        <v>4</v>
      </c>
      <c r="U42">
        <v>6</v>
      </c>
      <c r="V42">
        <f t="shared" si="8"/>
        <v>14106</v>
      </c>
      <c r="W42" s="19">
        <f t="shared" si="9"/>
        <v>11.798556337144625</v>
      </c>
      <c r="X42" s="20">
        <f t="shared" si="10"/>
        <v>1.7985563371446247</v>
      </c>
    </row>
    <row r="43" spans="13:24" x14ac:dyDescent="0.25">
      <c r="M43">
        <v>39</v>
      </c>
      <c r="N43" s="12">
        <v>626</v>
      </c>
      <c r="O43" s="12">
        <v>332</v>
      </c>
      <c r="P43" s="12">
        <v>294</v>
      </c>
      <c r="R43" s="16">
        <f>P$18+P$28+P$38+P$48</f>
        <v>1618</v>
      </c>
      <c r="S43" s="16">
        <f xml:space="preserve"> P$28+P$38+P$48+P$58</f>
        <v>1010</v>
      </c>
      <c r="T43">
        <v>5</v>
      </c>
      <c r="U43">
        <v>5</v>
      </c>
      <c r="V43">
        <f t="shared" si="8"/>
        <v>13140</v>
      </c>
      <c r="W43" s="19">
        <f t="shared" si="9"/>
        <v>10.990573533962881</v>
      </c>
      <c r="X43" s="20">
        <f t="shared" si="10"/>
        <v>0.9905735339628805</v>
      </c>
    </row>
    <row r="44" spans="13:24" x14ac:dyDescent="0.25">
      <c r="M44">
        <v>40</v>
      </c>
      <c r="N44" s="12">
        <v>508</v>
      </c>
      <c r="O44" s="12">
        <v>247</v>
      </c>
      <c r="P44" s="12">
        <v>261</v>
      </c>
      <c r="R44" s="16">
        <f>P$19+P$29+P$39+P$49</f>
        <v>1589</v>
      </c>
      <c r="S44" s="16">
        <f xml:space="preserve"> P$29+P$39+P$49+P$59</f>
        <v>976</v>
      </c>
      <c r="T44">
        <v>6</v>
      </c>
      <c r="U44">
        <v>4</v>
      </c>
      <c r="V44">
        <f t="shared" si="8"/>
        <v>13438</v>
      </c>
      <c r="W44" s="19">
        <f t="shared" si="9"/>
        <v>11.239827028112114</v>
      </c>
      <c r="X44" s="20">
        <f t="shared" si="10"/>
        <v>1.2398270281121135</v>
      </c>
    </row>
    <row r="45" spans="13:24" x14ac:dyDescent="0.25">
      <c r="M45">
        <v>41</v>
      </c>
      <c r="N45" s="12">
        <v>464</v>
      </c>
      <c r="O45" s="12">
        <v>242</v>
      </c>
      <c r="P45" s="12">
        <v>222</v>
      </c>
      <c r="R45" s="16">
        <f>P$20+P$30+P$40+P$50</f>
        <v>1516</v>
      </c>
      <c r="S45" s="16">
        <f xml:space="preserve"> P$30+P$40+P$50+P$60</f>
        <v>948</v>
      </c>
      <c r="T45">
        <v>7</v>
      </c>
      <c r="U45">
        <v>3</v>
      </c>
      <c r="V45">
        <f t="shared" si="8"/>
        <v>13456</v>
      </c>
      <c r="W45" s="19">
        <f t="shared" si="9"/>
        <v>11.254882608295624</v>
      </c>
      <c r="X45" s="20">
        <f t="shared" si="10"/>
        <v>1.2548826082956239</v>
      </c>
    </row>
    <row r="46" spans="13:24" x14ac:dyDescent="0.25">
      <c r="M46">
        <v>42</v>
      </c>
      <c r="N46" s="12">
        <v>442</v>
      </c>
      <c r="O46" s="12">
        <v>234</v>
      </c>
      <c r="P46" s="12">
        <v>208</v>
      </c>
      <c r="R46" s="16">
        <f>P$21+P$31+P$41+P$51</f>
        <v>1341</v>
      </c>
      <c r="S46" s="16">
        <f xml:space="preserve"> P$31+P$41+P$51+P$61</f>
        <v>842</v>
      </c>
      <c r="T46">
        <v>8</v>
      </c>
      <c r="U46">
        <v>2</v>
      </c>
      <c r="V46">
        <f t="shared" si="8"/>
        <v>12412</v>
      </c>
      <c r="W46" s="19">
        <f t="shared" si="9"/>
        <v>10.381658957651998</v>
      </c>
      <c r="X46" s="20">
        <f t="shared" si="10"/>
        <v>0.38165895765199842</v>
      </c>
    </row>
    <row r="47" spans="13:24" x14ac:dyDescent="0.25">
      <c r="M47">
        <v>43</v>
      </c>
      <c r="N47" s="12">
        <v>492</v>
      </c>
      <c r="O47" s="12">
        <v>228</v>
      </c>
      <c r="P47" s="12">
        <v>264</v>
      </c>
      <c r="R47" s="16">
        <f>P$22+P$32+P$42+P$52</f>
        <v>1383</v>
      </c>
      <c r="S47" s="16">
        <f xml:space="preserve"> P$32+P$42+P$52+P$62</f>
        <v>855</v>
      </c>
      <c r="T47">
        <v>9</v>
      </c>
      <c r="U47">
        <v>1</v>
      </c>
      <c r="V47">
        <f t="shared" si="8"/>
        <v>13302</v>
      </c>
      <c r="W47" s="19">
        <f t="shared" si="9"/>
        <v>11.126073755614478</v>
      </c>
      <c r="X47" s="20">
        <f t="shared" si="10"/>
        <v>1.1260737556144775</v>
      </c>
    </row>
    <row r="48" spans="13:24" x14ac:dyDescent="0.25">
      <c r="M48">
        <v>44</v>
      </c>
      <c r="N48" s="12">
        <v>484</v>
      </c>
      <c r="O48" s="12">
        <v>244</v>
      </c>
      <c r="P48" s="12">
        <v>240</v>
      </c>
      <c r="R48" s="16">
        <f>P$23+P$33+P$43+P$53</f>
        <v>1454</v>
      </c>
      <c r="S48" s="16">
        <f xml:space="preserve"> P$33+P$43+P$53+P$63</f>
        <v>899</v>
      </c>
      <c r="T48">
        <v>10</v>
      </c>
      <c r="U48">
        <v>0</v>
      </c>
      <c r="V48">
        <f t="shared" si="8"/>
        <v>14540</v>
      </c>
      <c r="W48" s="19">
        <f t="shared" si="9"/>
        <v>12.161563103791497</v>
      </c>
      <c r="X48" s="20">
        <f t="shared" si="10"/>
        <v>2.1615631037914973</v>
      </c>
    </row>
    <row r="49" spans="13:24" x14ac:dyDescent="0.25">
      <c r="M49">
        <v>45</v>
      </c>
      <c r="N49" s="12">
        <v>424</v>
      </c>
      <c r="O49" s="12">
        <v>227</v>
      </c>
      <c r="P49" s="12">
        <v>197</v>
      </c>
      <c r="R49" s="16"/>
      <c r="S49" s="16"/>
      <c r="V49">
        <f>SUM(V39:V48)</f>
        <v>119557</v>
      </c>
      <c r="W49">
        <f>SUM(W39:W48)</f>
        <v>99.999999999999986</v>
      </c>
      <c r="X49" s="20">
        <f>SUM(X39:X48)</f>
        <v>17.906270649146435</v>
      </c>
    </row>
    <row r="50" spans="13:24" x14ac:dyDescent="0.25">
      <c r="M50">
        <v>46</v>
      </c>
      <c r="N50" s="12">
        <v>465</v>
      </c>
      <c r="O50" s="12">
        <v>271</v>
      </c>
      <c r="P50" s="12">
        <v>194</v>
      </c>
      <c r="R50" s="16"/>
      <c r="S50" s="16"/>
      <c r="X50" s="20">
        <f>X$49/2</f>
        <v>8.9531353245732177</v>
      </c>
    </row>
    <row r="51" spans="13:24" x14ac:dyDescent="0.25">
      <c r="M51">
        <v>47</v>
      </c>
      <c r="N51" s="12">
        <v>393</v>
      </c>
      <c r="O51" s="12">
        <v>220</v>
      </c>
      <c r="P51" s="12">
        <v>173</v>
      </c>
      <c r="R51" s="16"/>
      <c r="S51" s="16"/>
    </row>
    <row r="52" spans="13:24" x14ac:dyDescent="0.25">
      <c r="M52">
        <v>48</v>
      </c>
      <c r="N52" s="12">
        <v>339</v>
      </c>
      <c r="O52" s="12">
        <v>175</v>
      </c>
      <c r="P52" s="12">
        <v>164</v>
      </c>
      <c r="R52" s="16"/>
      <c r="S52" s="16"/>
    </row>
    <row r="53" spans="13:24" x14ac:dyDescent="0.25">
      <c r="M53">
        <v>49</v>
      </c>
      <c r="N53" s="12">
        <v>402</v>
      </c>
      <c r="O53" s="12">
        <v>226</v>
      </c>
      <c r="P53" s="12">
        <v>176</v>
      </c>
      <c r="R53" s="16"/>
      <c r="S53" s="16"/>
    </row>
    <row r="54" spans="13:24" x14ac:dyDescent="0.25">
      <c r="M54">
        <v>50</v>
      </c>
      <c r="N54" s="12">
        <v>368</v>
      </c>
      <c r="O54" s="12">
        <v>200</v>
      </c>
      <c r="P54" s="12">
        <v>168</v>
      </c>
      <c r="R54" s="16"/>
      <c r="S54" s="16"/>
    </row>
    <row r="55" spans="13:24" x14ac:dyDescent="0.25">
      <c r="M55">
        <v>51</v>
      </c>
      <c r="N55" s="12">
        <v>282</v>
      </c>
      <c r="O55" s="12">
        <v>154</v>
      </c>
      <c r="P55" s="12">
        <v>128</v>
      </c>
      <c r="R55" s="16"/>
      <c r="S55" s="16"/>
    </row>
    <row r="56" spans="13:24" x14ac:dyDescent="0.25">
      <c r="M56">
        <v>52</v>
      </c>
      <c r="N56" s="12">
        <v>265</v>
      </c>
      <c r="O56" s="12">
        <v>135</v>
      </c>
      <c r="P56" s="12">
        <v>130</v>
      </c>
      <c r="R56" s="16"/>
      <c r="S56" s="16"/>
    </row>
    <row r="57" spans="13:24" x14ac:dyDescent="0.25">
      <c r="M57">
        <v>53</v>
      </c>
      <c r="N57" s="12">
        <v>229</v>
      </c>
      <c r="O57" s="12">
        <v>123</v>
      </c>
      <c r="P57" s="12">
        <v>106</v>
      </c>
      <c r="R57" s="16"/>
      <c r="S57" s="16"/>
    </row>
    <row r="58" spans="13:24" x14ac:dyDescent="0.25">
      <c r="M58">
        <v>54</v>
      </c>
      <c r="N58" s="12">
        <v>221</v>
      </c>
      <c r="O58" s="12">
        <v>119</v>
      </c>
      <c r="P58" s="12">
        <v>102</v>
      </c>
      <c r="R58" s="16"/>
      <c r="S58" s="16"/>
    </row>
    <row r="59" spans="13:24" x14ac:dyDescent="0.25">
      <c r="M59">
        <v>55</v>
      </c>
      <c r="N59" s="12">
        <v>178</v>
      </c>
      <c r="O59" s="12">
        <v>93</v>
      </c>
      <c r="P59" s="12">
        <v>85</v>
      </c>
      <c r="R59" s="16"/>
      <c r="S59" s="16"/>
    </row>
    <row r="60" spans="13:24" x14ac:dyDescent="0.25">
      <c r="M60">
        <v>56</v>
      </c>
      <c r="N60" s="12">
        <v>178</v>
      </c>
      <c r="O60" s="12">
        <v>101</v>
      </c>
      <c r="P60" s="12">
        <v>77</v>
      </c>
      <c r="R60" s="16"/>
      <c r="S60" s="16"/>
    </row>
    <row r="61" spans="13:24" x14ac:dyDescent="0.25">
      <c r="M61">
        <v>57</v>
      </c>
      <c r="N61" s="12">
        <v>160</v>
      </c>
      <c r="O61" s="12">
        <v>82</v>
      </c>
      <c r="P61" s="12">
        <v>78</v>
      </c>
      <c r="R61" s="16"/>
      <c r="S61" s="16"/>
    </row>
    <row r="62" spans="13:24" x14ac:dyDescent="0.25">
      <c r="M62">
        <v>58</v>
      </c>
      <c r="N62" s="12">
        <v>137</v>
      </c>
      <c r="O62" s="12">
        <v>74</v>
      </c>
      <c r="P62" s="12">
        <v>63</v>
      </c>
      <c r="R62" s="16"/>
      <c r="S62" s="16"/>
    </row>
    <row r="63" spans="13:24" x14ac:dyDescent="0.25">
      <c r="M63">
        <v>59</v>
      </c>
      <c r="N63" s="12">
        <v>139</v>
      </c>
      <c r="O63" s="12">
        <v>82</v>
      </c>
      <c r="P63" s="12">
        <v>57</v>
      </c>
      <c r="R63" s="16"/>
      <c r="S63" s="16"/>
    </row>
    <row r="64" spans="13:24" x14ac:dyDescent="0.25">
      <c r="M64">
        <v>60</v>
      </c>
      <c r="N64" s="12">
        <v>114</v>
      </c>
      <c r="O64" s="12">
        <v>61</v>
      </c>
      <c r="P64" s="12">
        <v>53</v>
      </c>
      <c r="R64" s="16"/>
      <c r="S64" s="16"/>
    </row>
    <row r="65" spans="13:19" x14ac:dyDescent="0.25">
      <c r="M65">
        <v>61</v>
      </c>
      <c r="N65" s="12">
        <v>124</v>
      </c>
      <c r="O65" s="12">
        <v>59</v>
      </c>
      <c r="P65" s="12">
        <v>65</v>
      </c>
      <c r="R65" s="16"/>
      <c r="S65" s="16"/>
    </row>
    <row r="66" spans="13:19" x14ac:dyDescent="0.25">
      <c r="M66">
        <v>62</v>
      </c>
      <c r="N66" s="12">
        <v>118</v>
      </c>
      <c r="O66" s="12">
        <v>49</v>
      </c>
      <c r="P66" s="12">
        <v>69</v>
      </c>
      <c r="R66" s="16"/>
      <c r="S66" s="16"/>
    </row>
    <row r="67" spans="13:19" x14ac:dyDescent="0.25">
      <c r="M67">
        <v>63</v>
      </c>
      <c r="N67" s="12">
        <v>116</v>
      </c>
      <c r="O67" s="12">
        <v>58</v>
      </c>
      <c r="P67" s="12">
        <v>58</v>
      </c>
      <c r="R67" s="16"/>
      <c r="S67" s="16"/>
    </row>
    <row r="68" spans="13:19" x14ac:dyDescent="0.25">
      <c r="M68">
        <v>64</v>
      </c>
      <c r="N68" s="12">
        <v>125</v>
      </c>
      <c r="O68" s="12">
        <v>66</v>
      </c>
      <c r="P68" s="12">
        <v>59</v>
      </c>
      <c r="R68" s="16"/>
      <c r="S68" s="16"/>
    </row>
    <row r="69" spans="13:19" x14ac:dyDescent="0.25">
      <c r="M69">
        <v>65</v>
      </c>
      <c r="N69" s="12">
        <v>82</v>
      </c>
      <c r="O69" s="12">
        <v>34</v>
      </c>
      <c r="P69" s="12">
        <v>48</v>
      </c>
      <c r="R69" s="16"/>
      <c r="S69" s="16"/>
    </row>
    <row r="70" spans="13:19" x14ac:dyDescent="0.25">
      <c r="M70">
        <v>66</v>
      </c>
      <c r="N70" s="12">
        <v>78</v>
      </c>
      <c r="O70" s="12">
        <v>39</v>
      </c>
      <c r="P70" s="12">
        <v>39</v>
      </c>
      <c r="R70" s="16"/>
      <c r="S70" s="16"/>
    </row>
    <row r="71" spans="13:19" x14ac:dyDescent="0.25">
      <c r="M71">
        <v>67</v>
      </c>
      <c r="N71" s="12">
        <v>95</v>
      </c>
      <c r="O71" s="12">
        <v>56</v>
      </c>
      <c r="P71" s="12">
        <v>39</v>
      </c>
      <c r="R71" s="16"/>
      <c r="S71" s="16"/>
    </row>
    <row r="72" spans="13:19" x14ac:dyDescent="0.25">
      <c r="M72">
        <v>68</v>
      </c>
      <c r="N72" s="12">
        <v>91</v>
      </c>
      <c r="O72" s="12">
        <v>50</v>
      </c>
      <c r="P72" s="12">
        <v>41</v>
      </c>
      <c r="R72" s="16"/>
      <c r="S72" s="16"/>
    </row>
    <row r="73" spans="13:19" x14ac:dyDescent="0.25">
      <c r="M73">
        <v>69</v>
      </c>
      <c r="N73" s="12">
        <v>89</v>
      </c>
      <c r="O73" s="12">
        <v>51</v>
      </c>
      <c r="P73" s="12">
        <v>38</v>
      </c>
      <c r="R73" s="16"/>
      <c r="S73" s="16"/>
    </row>
    <row r="74" spans="13:19" x14ac:dyDescent="0.25">
      <c r="M74" s="18">
        <v>70</v>
      </c>
      <c r="N74" s="12">
        <v>70</v>
      </c>
      <c r="O74" s="12">
        <v>31</v>
      </c>
      <c r="P74" s="12">
        <v>39</v>
      </c>
      <c r="R74" s="16"/>
      <c r="S74" s="16"/>
    </row>
    <row r="75" spans="13:19" x14ac:dyDescent="0.25">
      <c r="M75">
        <v>71</v>
      </c>
      <c r="N75" s="12">
        <v>75</v>
      </c>
      <c r="O75" s="12">
        <v>42</v>
      </c>
      <c r="P75" s="12">
        <v>33</v>
      </c>
      <c r="R75" s="16"/>
      <c r="S75" s="16"/>
    </row>
    <row r="76" spans="13:19" x14ac:dyDescent="0.25">
      <c r="M76">
        <v>72</v>
      </c>
      <c r="N76" s="12">
        <v>66</v>
      </c>
      <c r="O76" s="12">
        <v>27</v>
      </c>
      <c r="P76" s="12">
        <v>39</v>
      </c>
      <c r="R76" s="16"/>
      <c r="S76" s="16"/>
    </row>
    <row r="77" spans="13:19" x14ac:dyDescent="0.25">
      <c r="M77">
        <v>73</v>
      </c>
      <c r="N77" s="12">
        <v>39</v>
      </c>
      <c r="O77" s="12">
        <v>19</v>
      </c>
      <c r="P77" s="12">
        <v>20</v>
      </c>
      <c r="R77" s="16"/>
      <c r="S77" s="16"/>
    </row>
    <row r="78" spans="13:19" x14ac:dyDescent="0.25">
      <c r="M78">
        <v>74</v>
      </c>
      <c r="N78" s="12">
        <v>51</v>
      </c>
      <c r="O78" s="12">
        <v>25</v>
      </c>
      <c r="P78" s="12">
        <v>26</v>
      </c>
      <c r="R78" s="16"/>
      <c r="S78" s="16"/>
    </row>
    <row r="79" spans="13:19" x14ac:dyDescent="0.25">
      <c r="M79">
        <v>75</v>
      </c>
      <c r="N79" s="12">
        <v>47</v>
      </c>
      <c r="O79" s="12">
        <v>25</v>
      </c>
      <c r="P79" s="12">
        <v>22</v>
      </c>
      <c r="R79" s="16"/>
      <c r="S79" s="16"/>
    </row>
    <row r="80" spans="13:19" x14ac:dyDescent="0.25">
      <c r="M80">
        <v>76</v>
      </c>
      <c r="N80" s="12">
        <v>34</v>
      </c>
      <c r="O80" s="12">
        <v>14</v>
      </c>
      <c r="P80" s="12">
        <v>20</v>
      </c>
      <c r="R80" s="16"/>
      <c r="S80" s="16"/>
    </row>
    <row r="81" spans="13:19" x14ac:dyDescent="0.25">
      <c r="M81">
        <v>77</v>
      </c>
      <c r="N81" s="12">
        <v>33</v>
      </c>
      <c r="O81" s="12">
        <v>15</v>
      </c>
      <c r="P81" s="12">
        <v>18</v>
      </c>
      <c r="R81" s="16"/>
      <c r="S81" s="16"/>
    </row>
    <row r="82" spans="13:19" x14ac:dyDescent="0.25">
      <c r="M82">
        <v>78</v>
      </c>
      <c r="N82" s="12">
        <v>44</v>
      </c>
      <c r="O82" s="12">
        <v>20</v>
      </c>
      <c r="P82" s="12">
        <v>24</v>
      </c>
      <c r="R82" s="16"/>
      <c r="S82" s="16"/>
    </row>
    <row r="83" spans="13:19" x14ac:dyDescent="0.25">
      <c r="M83">
        <v>79</v>
      </c>
      <c r="N83" s="12">
        <v>40</v>
      </c>
      <c r="O83" s="12">
        <v>17</v>
      </c>
      <c r="P83" s="12">
        <v>23</v>
      </c>
      <c r="R83" s="16"/>
      <c r="S83" s="16"/>
    </row>
    <row r="84" spans="13:19" x14ac:dyDescent="0.25">
      <c r="M84">
        <v>80</v>
      </c>
      <c r="N84" s="12">
        <v>32</v>
      </c>
      <c r="O84" s="12">
        <v>14</v>
      </c>
      <c r="P84" s="12">
        <v>18</v>
      </c>
      <c r="R84" s="16"/>
      <c r="S84" s="16"/>
    </row>
    <row r="85" spans="13:19" x14ac:dyDescent="0.25">
      <c r="M85">
        <v>81</v>
      </c>
      <c r="N85" s="12">
        <v>27</v>
      </c>
      <c r="O85" s="12">
        <v>16</v>
      </c>
      <c r="P85" s="12">
        <v>11</v>
      </c>
      <c r="R85" s="16"/>
      <c r="S85" s="16"/>
    </row>
    <row r="86" spans="13:19" x14ac:dyDescent="0.25">
      <c r="M86">
        <v>82</v>
      </c>
      <c r="N86" s="12">
        <v>17</v>
      </c>
      <c r="O86" s="12">
        <v>8</v>
      </c>
      <c r="P86" s="12">
        <v>9</v>
      </c>
      <c r="R86" s="16"/>
      <c r="S86" s="16"/>
    </row>
    <row r="87" spans="13:19" x14ac:dyDescent="0.25">
      <c r="M87">
        <v>83</v>
      </c>
      <c r="N87" s="12">
        <v>11</v>
      </c>
      <c r="O87" s="12">
        <v>2</v>
      </c>
      <c r="P87" s="12">
        <v>9</v>
      </c>
      <c r="R87" s="16"/>
      <c r="S87" s="16"/>
    </row>
    <row r="88" spans="13:19" x14ac:dyDescent="0.25">
      <c r="M88">
        <v>84</v>
      </c>
      <c r="N88" s="12">
        <v>16</v>
      </c>
      <c r="O88" s="12">
        <v>3</v>
      </c>
      <c r="P88" s="12">
        <v>13</v>
      </c>
      <c r="R88" s="16"/>
      <c r="S88" s="16"/>
    </row>
    <row r="89" spans="13:19" x14ac:dyDescent="0.25">
      <c r="M89">
        <v>85</v>
      </c>
      <c r="N89" s="12">
        <v>21</v>
      </c>
      <c r="O89" s="12">
        <v>10</v>
      </c>
      <c r="P89" s="12">
        <v>11</v>
      </c>
      <c r="R89" s="16"/>
      <c r="S89" s="16"/>
    </row>
    <row r="90" spans="13:19" x14ac:dyDescent="0.25">
      <c r="M90">
        <v>86</v>
      </c>
      <c r="N90" s="12">
        <v>7</v>
      </c>
      <c r="O90" s="12">
        <v>3</v>
      </c>
      <c r="P90" s="12">
        <v>4</v>
      </c>
      <c r="R90" s="16"/>
      <c r="S90" s="16"/>
    </row>
    <row r="91" spans="13:19" x14ac:dyDescent="0.25">
      <c r="M91">
        <v>87</v>
      </c>
      <c r="N91" s="12">
        <v>7</v>
      </c>
      <c r="O91" s="12">
        <v>1</v>
      </c>
      <c r="P91" s="12">
        <v>6</v>
      </c>
      <c r="R91" s="16"/>
      <c r="S91" s="16"/>
    </row>
    <row r="92" spans="13:19" x14ac:dyDescent="0.25">
      <c r="M92">
        <v>88</v>
      </c>
      <c r="N92" s="12">
        <v>7</v>
      </c>
      <c r="O92" s="12">
        <v>4</v>
      </c>
      <c r="P92" s="12">
        <v>3</v>
      </c>
      <c r="R92" s="16"/>
      <c r="S92" s="16"/>
    </row>
    <row r="93" spans="13:19" x14ac:dyDescent="0.25">
      <c r="M93">
        <v>89</v>
      </c>
      <c r="N93" s="12">
        <v>4</v>
      </c>
      <c r="O93" s="12">
        <v>2</v>
      </c>
      <c r="P93" s="12">
        <v>2</v>
      </c>
      <c r="R93" s="16"/>
      <c r="S93" s="16"/>
    </row>
    <row r="94" spans="13:19" x14ac:dyDescent="0.25">
      <c r="M94">
        <v>90</v>
      </c>
      <c r="N94" s="12">
        <v>4</v>
      </c>
      <c r="O94" s="12">
        <v>0</v>
      </c>
      <c r="P94" s="12">
        <v>4</v>
      </c>
      <c r="R94" s="16"/>
      <c r="S94" s="16"/>
    </row>
    <row r="95" spans="13:19" x14ac:dyDescent="0.25">
      <c r="M95">
        <v>91</v>
      </c>
      <c r="N95" s="12">
        <v>1</v>
      </c>
      <c r="O95" s="12">
        <v>0</v>
      </c>
      <c r="P95" s="12">
        <v>1</v>
      </c>
      <c r="R95" s="16"/>
      <c r="S95" s="16"/>
    </row>
    <row r="96" spans="13:19" x14ac:dyDescent="0.25">
      <c r="M96">
        <v>92</v>
      </c>
      <c r="N96" s="12">
        <v>1</v>
      </c>
      <c r="O96" s="12">
        <v>1</v>
      </c>
      <c r="P96" s="12">
        <v>0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3</v>
      </c>
      <c r="O98" s="12">
        <v>2</v>
      </c>
      <c r="P98" s="12">
        <v>1</v>
      </c>
      <c r="R98" s="16"/>
      <c r="S98" s="16"/>
    </row>
    <row r="99" spans="13:19" x14ac:dyDescent="0.25">
      <c r="M99">
        <v>95</v>
      </c>
      <c r="N99" s="12">
        <v>3</v>
      </c>
      <c r="O99" s="12">
        <v>0</v>
      </c>
      <c r="P99" s="12">
        <v>3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4</v>
      </c>
      <c r="O101" s="12">
        <v>2</v>
      </c>
      <c r="P101" s="12">
        <v>2</v>
      </c>
      <c r="R101" s="16"/>
      <c r="S101" s="16"/>
    </row>
    <row r="102" spans="13:19" x14ac:dyDescent="0.25">
      <c r="M102" t="s">
        <v>289</v>
      </c>
      <c r="N102" s="12">
        <v>86</v>
      </c>
      <c r="O102" s="12">
        <v>39</v>
      </c>
      <c r="P102" s="12">
        <v>47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G1" workbookViewId="0">
      <selection activeCell="M1" sqref="M1:X107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workbookViewId="0">
      <selection activeCell="A13" sqref="A13"/>
    </sheetView>
  </sheetViews>
  <sheetFormatPr defaultRowHeight="13.2" x14ac:dyDescent="0.25"/>
  <sheetData>
    <row r="1" spans="1:24" x14ac:dyDescent="0.25">
      <c r="A1" t="s">
        <v>65</v>
      </c>
      <c r="I1" s="1"/>
      <c r="J1" s="1"/>
      <c r="K1" s="1"/>
      <c r="M1" t="s">
        <v>282</v>
      </c>
      <c r="N1" s="12"/>
      <c r="O1" s="12"/>
      <c r="P1" s="12"/>
      <c r="Q1" s="14" t="s">
        <v>1</v>
      </c>
      <c r="R1" s="15">
        <f>X16</f>
        <v>8.7668161434977598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58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14496</v>
      </c>
      <c r="C4">
        <v>7616</v>
      </c>
      <c r="D4">
        <v>6880</v>
      </c>
      <c r="E4">
        <v>9416</v>
      </c>
      <c r="F4">
        <v>4936</v>
      </c>
      <c r="G4">
        <v>4480</v>
      </c>
      <c r="I4" s="1"/>
      <c r="J4" s="1"/>
      <c r="K4" s="1"/>
      <c r="M4" s="18" t="s">
        <v>36</v>
      </c>
      <c r="N4" s="12">
        <v>14496</v>
      </c>
      <c r="O4" s="12">
        <v>7616</v>
      </c>
      <c r="P4" s="12">
        <v>6880</v>
      </c>
      <c r="R4" s="16"/>
      <c r="S4" s="16"/>
    </row>
    <row r="5" spans="1:24" x14ac:dyDescent="0.25">
      <c r="A5" t="s">
        <v>5</v>
      </c>
      <c r="B5">
        <v>2416</v>
      </c>
      <c r="C5">
        <v>1242</v>
      </c>
      <c r="D5">
        <v>1174</v>
      </c>
      <c r="E5">
        <v>2416</v>
      </c>
      <c r="F5">
        <v>1242</v>
      </c>
      <c r="G5">
        <v>1174</v>
      </c>
      <c r="I5" s="1"/>
      <c r="J5" s="1"/>
      <c r="K5" s="1"/>
      <c r="M5" t="s">
        <v>168</v>
      </c>
      <c r="N5" s="12">
        <v>510</v>
      </c>
      <c r="O5" s="12">
        <v>256</v>
      </c>
      <c r="P5" s="12">
        <v>254</v>
      </c>
      <c r="R5" s="16">
        <f>N$24+N$34+N$44+N$54</f>
        <v>632</v>
      </c>
      <c r="S5" s="16">
        <f xml:space="preserve"> N$34+N$44+N$54+N$64</f>
        <v>402</v>
      </c>
      <c r="T5">
        <v>1</v>
      </c>
      <c r="U5">
        <v>9</v>
      </c>
      <c r="V5">
        <f>R5*T5+S5*U5</f>
        <v>4250</v>
      </c>
      <c r="W5" s="19">
        <f>(V5/V$15)*100</f>
        <v>6.3527653213751867</v>
      </c>
      <c r="X5" s="20">
        <f>ABS(W5-10)</f>
        <v>3.6472346786248133</v>
      </c>
    </row>
    <row r="6" spans="1:24" x14ac:dyDescent="0.25">
      <c r="A6" t="s">
        <v>6</v>
      </c>
      <c r="B6">
        <v>2195</v>
      </c>
      <c r="C6">
        <v>1127</v>
      </c>
      <c r="D6">
        <v>1068</v>
      </c>
      <c r="E6">
        <v>2195</v>
      </c>
      <c r="F6">
        <v>1127</v>
      </c>
      <c r="G6">
        <v>1068</v>
      </c>
      <c r="I6" s="1"/>
      <c r="J6" s="1"/>
      <c r="K6" s="1"/>
      <c r="M6" t="s">
        <v>169</v>
      </c>
      <c r="N6" s="12">
        <v>459</v>
      </c>
      <c r="O6" s="12">
        <v>243</v>
      </c>
      <c r="P6" s="12">
        <v>216</v>
      </c>
      <c r="R6" s="16">
        <f>N$25+N$35+N$45+N$55</f>
        <v>651</v>
      </c>
      <c r="S6" s="16">
        <f xml:space="preserve"> N$35+N$45+N$55+N$65</f>
        <v>440</v>
      </c>
      <c r="T6">
        <v>2</v>
      </c>
      <c r="U6">
        <v>8</v>
      </c>
      <c r="V6">
        <f t="shared" ref="V6:V14" si="0">R6*T6+S6*U6</f>
        <v>4822</v>
      </c>
      <c r="W6" s="19">
        <f t="shared" ref="W6:W14" si="1">(V6/V$15)*100</f>
        <v>7.2077727952167407</v>
      </c>
      <c r="X6" s="20">
        <f t="shared" ref="X6:X14" si="2">ABS(W6-10)</f>
        <v>2.7922272047832593</v>
      </c>
    </row>
    <row r="7" spans="1:24" x14ac:dyDescent="0.25">
      <c r="A7" t="s">
        <v>7</v>
      </c>
      <c r="B7">
        <v>1920</v>
      </c>
      <c r="C7">
        <v>997</v>
      </c>
      <c r="D7">
        <v>923</v>
      </c>
      <c r="E7">
        <v>1916</v>
      </c>
      <c r="F7">
        <v>997</v>
      </c>
      <c r="G7">
        <v>919</v>
      </c>
      <c r="H7" s="2"/>
      <c r="I7" s="1"/>
      <c r="J7" s="1"/>
      <c r="K7" s="1"/>
      <c r="M7" t="s">
        <v>170</v>
      </c>
      <c r="N7" s="12">
        <v>476</v>
      </c>
      <c r="O7" s="12">
        <v>252</v>
      </c>
      <c r="P7" s="12">
        <v>224</v>
      </c>
      <c r="R7" s="16">
        <f>N$26+N$36+N$46+N$56</f>
        <v>661</v>
      </c>
      <c r="S7" s="16">
        <f xml:space="preserve"> N$36+N$46+N$56+N$66</f>
        <v>450</v>
      </c>
      <c r="T7">
        <v>3</v>
      </c>
      <c r="U7">
        <v>7</v>
      </c>
      <c r="V7">
        <f t="shared" si="0"/>
        <v>5133</v>
      </c>
      <c r="W7" s="19">
        <f t="shared" si="1"/>
        <v>7.6726457399103136</v>
      </c>
      <c r="X7" s="20">
        <f t="shared" si="2"/>
        <v>2.3273542600896864</v>
      </c>
    </row>
    <row r="8" spans="1:24" x14ac:dyDescent="0.25">
      <c r="A8" s="3" t="s">
        <v>8</v>
      </c>
      <c r="B8">
        <v>1644</v>
      </c>
      <c r="C8">
        <v>782</v>
      </c>
      <c r="D8">
        <v>862</v>
      </c>
      <c r="E8">
        <v>1534</v>
      </c>
      <c r="F8">
        <v>766</v>
      </c>
      <c r="G8">
        <v>768</v>
      </c>
      <c r="H8" s="5" t="s">
        <v>9</v>
      </c>
      <c r="I8" s="6">
        <f t="shared" ref="I8:K15" si="3">E8/B8*100</f>
        <v>93.309002433090029</v>
      </c>
      <c r="J8" s="6">
        <f t="shared" si="3"/>
        <v>97.953964194373398</v>
      </c>
      <c r="K8" s="6">
        <f t="shared" si="3"/>
        <v>89.095127610208806</v>
      </c>
      <c r="M8" t="s">
        <v>171</v>
      </c>
      <c r="N8" s="12">
        <v>495</v>
      </c>
      <c r="O8" s="12">
        <v>243</v>
      </c>
      <c r="P8" s="12">
        <v>252</v>
      </c>
      <c r="R8" s="16">
        <f>N$17+N$27+N$37+N$47</f>
        <v>869</v>
      </c>
      <c r="S8" s="16">
        <f xml:space="preserve"> N$27+ N$37+N$47+N$57</f>
        <v>583</v>
      </c>
      <c r="T8">
        <v>4</v>
      </c>
      <c r="U8">
        <v>6</v>
      </c>
      <c r="V8">
        <f t="shared" si="0"/>
        <v>6974</v>
      </c>
      <c r="W8" s="19">
        <f t="shared" si="1"/>
        <v>10.424514200298955</v>
      </c>
      <c r="X8" s="20">
        <f t="shared" si="2"/>
        <v>0.42451420029895459</v>
      </c>
    </row>
    <row r="9" spans="1:24" x14ac:dyDescent="0.25">
      <c r="A9" s="3" t="s">
        <v>10</v>
      </c>
      <c r="B9">
        <v>1291</v>
      </c>
      <c r="C9">
        <v>616</v>
      </c>
      <c r="D9">
        <v>675</v>
      </c>
      <c r="E9">
        <v>711</v>
      </c>
      <c r="F9">
        <v>417</v>
      </c>
      <c r="G9">
        <v>294</v>
      </c>
      <c r="H9" s="5"/>
      <c r="I9" s="6">
        <f t="shared" si="3"/>
        <v>55.073586367157247</v>
      </c>
      <c r="J9" s="6">
        <f t="shared" si="3"/>
        <v>67.694805194805198</v>
      </c>
      <c r="K9" s="6">
        <f t="shared" si="3"/>
        <v>43.55555555555555</v>
      </c>
      <c r="M9" t="s">
        <v>172</v>
      </c>
      <c r="N9" s="12">
        <v>476</v>
      </c>
      <c r="O9" s="12">
        <v>248</v>
      </c>
      <c r="P9" s="12">
        <v>228</v>
      </c>
      <c r="R9" s="16">
        <f>N$18+N$28+N$38+N$48</f>
        <v>928</v>
      </c>
      <c r="S9" s="16">
        <f xml:space="preserve"> N$28+N$38+N$48+N$58</f>
        <v>629</v>
      </c>
      <c r="T9">
        <v>5</v>
      </c>
      <c r="U9">
        <v>5</v>
      </c>
      <c r="V9">
        <f t="shared" si="0"/>
        <v>7785</v>
      </c>
      <c r="W9" s="19">
        <f t="shared" si="1"/>
        <v>11.63677130044843</v>
      </c>
      <c r="X9" s="20">
        <f t="shared" si="2"/>
        <v>1.6367713004484301</v>
      </c>
    </row>
    <row r="10" spans="1:24" x14ac:dyDescent="0.25">
      <c r="A10" s="3" t="s">
        <v>11</v>
      </c>
      <c r="B10">
        <v>1023</v>
      </c>
      <c r="C10">
        <v>569</v>
      </c>
      <c r="D10">
        <v>454</v>
      </c>
      <c r="E10">
        <v>297</v>
      </c>
      <c r="F10">
        <v>188</v>
      </c>
      <c r="G10">
        <v>109</v>
      </c>
      <c r="H10" s="5"/>
      <c r="I10" s="6">
        <f t="shared" si="3"/>
        <v>29.032258064516132</v>
      </c>
      <c r="J10" s="6">
        <f t="shared" si="3"/>
        <v>33.040421792618631</v>
      </c>
      <c r="K10" s="6">
        <f t="shared" si="3"/>
        <v>24.008810572687224</v>
      </c>
      <c r="M10" t="s">
        <v>173</v>
      </c>
      <c r="N10" s="12">
        <v>511</v>
      </c>
      <c r="O10" s="12">
        <v>263</v>
      </c>
      <c r="P10" s="12">
        <v>248</v>
      </c>
      <c r="R10" s="16">
        <f>N$19+N$29+N$39+N$49</f>
        <v>867</v>
      </c>
      <c r="S10" s="16">
        <f xml:space="preserve"> N$29+N$39+N$49+N$59</f>
        <v>583</v>
      </c>
      <c r="T10">
        <v>6</v>
      </c>
      <c r="U10">
        <v>4</v>
      </c>
      <c r="V10">
        <f t="shared" si="0"/>
        <v>7534</v>
      </c>
      <c r="W10" s="19">
        <f t="shared" si="1"/>
        <v>11.261584454409567</v>
      </c>
      <c r="X10" s="20">
        <f t="shared" si="2"/>
        <v>1.2615844544095669</v>
      </c>
    </row>
    <row r="11" spans="1:24" x14ac:dyDescent="0.25">
      <c r="A11" s="3" t="s">
        <v>12</v>
      </c>
      <c r="B11">
        <v>778</v>
      </c>
      <c r="C11">
        <v>471</v>
      </c>
      <c r="D11">
        <v>307</v>
      </c>
      <c r="E11">
        <v>95</v>
      </c>
      <c r="F11">
        <v>62</v>
      </c>
      <c r="G11">
        <v>33</v>
      </c>
      <c r="H11" s="5"/>
      <c r="I11" s="6">
        <f t="shared" si="3"/>
        <v>12.210796915167094</v>
      </c>
      <c r="J11" s="6">
        <f t="shared" si="3"/>
        <v>13.163481953290871</v>
      </c>
      <c r="K11" s="6">
        <f t="shared" si="3"/>
        <v>10.749185667752444</v>
      </c>
      <c r="M11" t="s">
        <v>174</v>
      </c>
      <c r="N11" s="12">
        <v>446</v>
      </c>
      <c r="O11" s="12">
        <v>210</v>
      </c>
      <c r="P11" s="12">
        <v>236</v>
      </c>
      <c r="R11" s="16">
        <f>N$20+N$30+N$40+N$50</f>
        <v>853</v>
      </c>
      <c r="S11" s="16">
        <f xml:space="preserve"> N$30+N$40+N$50+N$60</f>
        <v>553</v>
      </c>
      <c r="T11">
        <v>7</v>
      </c>
      <c r="U11">
        <v>3</v>
      </c>
      <c r="V11">
        <f t="shared" si="0"/>
        <v>7630</v>
      </c>
      <c r="W11" s="19">
        <f t="shared" si="1"/>
        <v>11.405082212257101</v>
      </c>
      <c r="X11" s="20">
        <f t="shared" si="2"/>
        <v>1.4050822122571009</v>
      </c>
    </row>
    <row r="12" spans="1:24" x14ac:dyDescent="0.25">
      <c r="A12" s="3" t="s">
        <v>13</v>
      </c>
      <c r="B12">
        <v>722</v>
      </c>
      <c r="C12">
        <v>423</v>
      </c>
      <c r="D12">
        <v>299</v>
      </c>
      <c r="E12">
        <v>73</v>
      </c>
      <c r="F12">
        <v>41</v>
      </c>
      <c r="G12">
        <v>32</v>
      </c>
      <c r="H12" s="5"/>
      <c r="I12" s="6">
        <f t="shared" si="3"/>
        <v>10.110803324099724</v>
      </c>
      <c r="J12" s="6">
        <f t="shared" si="3"/>
        <v>9.6926713947990546</v>
      </c>
      <c r="K12" s="6">
        <f t="shared" si="3"/>
        <v>10.702341137123746</v>
      </c>
      <c r="M12" t="s">
        <v>175</v>
      </c>
      <c r="N12" s="12">
        <v>423</v>
      </c>
      <c r="O12" s="12">
        <v>225</v>
      </c>
      <c r="P12" s="12">
        <v>198</v>
      </c>
      <c r="R12" s="16">
        <f>N$21+N$31+N$41+N$51</f>
        <v>864</v>
      </c>
      <c r="S12" s="16">
        <f xml:space="preserve"> N$31+N$41+N$51+N$61</f>
        <v>567</v>
      </c>
      <c r="T12">
        <v>8</v>
      </c>
      <c r="U12">
        <v>2</v>
      </c>
      <c r="V12">
        <f t="shared" si="0"/>
        <v>8046</v>
      </c>
      <c r="W12" s="19">
        <f t="shared" si="1"/>
        <v>12.026905829596412</v>
      </c>
      <c r="X12" s="20">
        <f t="shared" si="2"/>
        <v>2.0269058295964122</v>
      </c>
    </row>
    <row r="13" spans="1:24" x14ac:dyDescent="0.25">
      <c r="A13" s="3" t="s">
        <v>14</v>
      </c>
      <c r="B13">
        <v>614</v>
      </c>
      <c r="C13">
        <v>371</v>
      </c>
      <c r="D13">
        <v>243</v>
      </c>
      <c r="E13">
        <v>42</v>
      </c>
      <c r="F13">
        <v>24</v>
      </c>
      <c r="G13">
        <v>18</v>
      </c>
      <c r="H13" s="5"/>
      <c r="I13" s="6">
        <f t="shared" si="3"/>
        <v>6.8403908794788277</v>
      </c>
      <c r="J13" s="6">
        <f t="shared" si="3"/>
        <v>6.4690026954177897</v>
      </c>
      <c r="K13" s="6">
        <f t="shared" si="3"/>
        <v>7.4074074074074066</v>
      </c>
      <c r="M13" t="s">
        <v>176</v>
      </c>
      <c r="N13" s="12">
        <v>421</v>
      </c>
      <c r="O13" s="12">
        <v>229</v>
      </c>
      <c r="P13" s="12">
        <v>192</v>
      </c>
      <c r="R13" s="16">
        <f>N$22+N$32+N$42+N$52</f>
        <v>782</v>
      </c>
      <c r="S13" s="16">
        <f xml:space="preserve"> N$32+N$42+N$52+N$62</f>
        <v>518</v>
      </c>
      <c r="T13">
        <v>9</v>
      </c>
      <c r="U13">
        <v>1</v>
      </c>
      <c r="V13">
        <f t="shared" si="0"/>
        <v>7556</v>
      </c>
      <c r="W13" s="19">
        <f t="shared" si="1"/>
        <v>11.294469357249625</v>
      </c>
      <c r="X13" s="20">
        <f t="shared" si="2"/>
        <v>1.2944693572496249</v>
      </c>
    </row>
    <row r="14" spans="1:24" x14ac:dyDescent="0.25">
      <c r="A14" s="3" t="s">
        <v>15</v>
      </c>
      <c r="B14">
        <v>459</v>
      </c>
      <c r="C14">
        <v>283</v>
      </c>
      <c r="D14">
        <v>176</v>
      </c>
      <c r="E14">
        <v>39</v>
      </c>
      <c r="F14">
        <v>27</v>
      </c>
      <c r="G14">
        <v>12</v>
      </c>
      <c r="H14" s="5"/>
      <c r="I14" s="6">
        <f t="shared" si="3"/>
        <v>8.4967320261437909</v>
      </c>
      <c r="J14" s="6">
        <f t="shared" si="3"/>
        <v>9.5406360424028271</v>
      </c>
      <c r="K14" s="6">
        <f t="shared" si="3"/>
        <v>6.8181818181818175</v>
      </c>
      <c r="M14" t="s">
        <v>177</v>
      </c>
      <c r="N14" s="12">
        <v>394</v>
      </c>
      <c r="O14" s="12">
        <v>200</v>
      </c>
      <c r="P14" s="12">
        <v>194</v>
      </c>
      <c r="R14" s="16">
        <f>N$23+N$33+N$43+N$53</f>
        <v>717</v>
      </c>
      <c r="S14" s="16">
        <f xml:space="preserve"> N$33+N$43+N$53+N$63</f>
        <v>496</v>
      </c>
      <c r="T14">
        <v>10</v>
      </c>
      <c r="U14">
        <v>0</v>
      </c>
      <c r="V14">
        <f t="shared" si="0"/>
        <v>7170</v>
      </c>
      <c r="W14" s="19">
        <f t="shared" si="1"/>
        <v>10.717488789237668</v>
      </c>
      <c r="X14" s="20">
        <f t="shared" si="2"/>
        <v>0.71748878923766846</v>
      </c>
    </row>
    <row r="15" spans="1:24" x14ac:dyDescent="0.25">
      <c r="A15" s="3" t="s">
        <v>16</v>
      </c>
      <c r="B15">
        <v>424</v>
      </c>
      <c r="C15">
        <v>235</v>
      </c>
      <c r="D15">
        <v>189</v>
      </c>
      <c r="E15">
        <v>25</v>
      </c>
      <c r="F15">
        <v>14</v>
      </c>
      <c r="G15">
        <v>11</v>
      </c>
      <c r="H15" s="5"/>
      <c r="I15" s="6">
        <f t="shared" si="3"/>
        <v>5.8962264150943398</v>
      </c>
      <c r="J15" s="6">
        <f t="shared" si="3"/>
        <v>5.9574468085106389</v>
      </c>
      <c r="K15" s="6">
        <f t="shared" si="3"/>
        <v>5.8201058201058196</v>
      </c>
      <c r="M15" t="s">
        <v>178</v>
      </c>
      <c r="N15" s="12">
        <v>392</v>
      </c>
      <c r="O15" s="12">
        <v>209</v>
      </c>
      <c r="P15" s="12">
        <v>183</v>
      </c>
      <c r="R15" s="16"/>
      <c r="S15" s="16"/>
      <c r="V15">
        <f>SUM(V5:V14)</f>
        <v>66900</v>
      </c>
      <c r="W15">
        <f>SUM(W5:W14)</f>
        <v>100</v>
      </c>
      <c r="X15" s="20">
        <f>SUM(X5:X14)</f>
        <v>17.53363228699552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1075.3678500482642</v>
      </c>
      <c r="J16" s="6">
        <f>SUM(J8:J14)*5</f>
        <v>1187.774916338539</v>
      </c>
      <c r="K16" s="6">
        <f>SUM(K8:K14)*5</f>
        <v>961.68304884458496</v>
      </c>
      <c r="M16" t="s">
        <v>179</v>
      </c>
      <c r="N16" s="12">
        <v>415</v>
      </c>
      <c r="O16" s="12">
        <v>204</v>
      </c>
      <c r="P16" s="12">
        <v>211</v>
      </c>
      <c r="R16" s="16"/>
      <c r="S16" s="16"/>
      <c r="X16" s="20">
        <f>X$15/2</f>
        <v>8.7668161434977598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180</v>
      </c>
      <c r="N17" s="12">
        <v>379</v>
      </c>
      <c r="O17" s="12">
        <v>207</v>
      </c>
      <c r="P17" s="12">
        <v>172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2575.3678500482642</v>
      </c>
      <c r="J18" s="6">
        <f>J16+1500</f>
        <v>2687.7749163385388</v>
      </c>
      <c r="K18" s="6">
        <f>K16+1500</f>
        <v>2461.6830488445848</v>
      </c>
      <c r="M18" t="s">
        <v>181</v>
      </c>
      <c r="N18" s="12">
        <v>376</v>
      </c>
      <c r="O18" s="12">
        <v>196</v>
      </c>
      <c r="P18" s="12">
        <v>180</v>
      </c>
      <c r="Q18" s="3" t="s">
        <v>161</v>
      </c>
      <c r="R18" s="15">
        <f>X33</f>
        <v>7.813840906590384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182</v>
      </c>
      <c r="N19" s="12">
        <v>358</v>
      </c>
      <c r="O19" s="12">
        <v>181</v>
      </c>
      <c r="P19" s="12">
        <v>177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8.4967320261437909</v>
      </c>
      <c r="J20" s="6">
        <f t="shared" si="4"/>
        <v>9.5406360424028271</v>
      </c>
      <c r="K20" s="6">
        <f t="shared" si="4"/>
        <v>6.8181818181818175</v>
      </c>
      <c r="M20" t="s">
        <v>183</v>
      </c>
      <c r="N20" s="12">
        <v>364</v>
      </c>
      <c r="O20" s="12">
        <v>182</v>
      </c>
      <c r="P20" s="12">
        <v>182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5.8962264150943398</v>
      </c>
      <c r="J21" s="6">
        <f t="shared" si="4"/>
        <v>5.9574468085106389</v>
      </c>
      <c r="K21" s="6">
        <f t="shared" si="4"/>
        <v>5.8201058201058196</v>
      </c>
      <c r="M21" t="s">
        <v>184</v>
      </c>
      <c r="N21" s="12">
        <v>367</v>
      </c>
      <c r="O21" s="12">
        <v>180</v>
      </c>
      <c r="P21" s="12">
        <v>187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7.1964792206190653</v>
      </c>
      <c r="J22" s="8">
        <f>(J20+J21)/2</f>
        <v>7.749041425456733</v>
      </c>
      <c r="K22" s="8">
        <f>(K20+K21)/2</f>
        <v>6.3191438191438181</v>
      </c>
      <c r="M22" t="s">
        <v>185</v>
      </c>
      <c r="N22" s="12">
        <v>337</v>
      </c>
      <c r="O22" s="12">
        <v>151</v>
      </c>
      <c r="P22" s="12">
        <v>186</v>
      </c>
      <c r="R22" s="16">
        <f>O$24+O$34+O$44+O$54</f>
        <v>341</v>
      </c>
      <c r="S22" s="16">
        <f xml:space="preserve"> O$34+O$44+O$54+O$64</f>
        <v>228</v>
      </c>
      <c r="T22">
        <v>1</v>
      </c>
      <c r="U22">
        <v>9</v>
      </c>
      <c r="V22">
        <f>R22*T22+S22*U22</f>
        <v>2393</v>
      </c>
      <c r="W22" s="19">
        <f>(V22/V$32)*100</f>
        <v>6.5821322477720319</v>
      </c>
      <c r="X22" s="20">
        <f>ABS(W22-10)</f>
        <v>3.4178677522279681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186</v>
      </c>
      <c r="N23" s="12">
        <v>302</v>
      </c>
      <c r="O23" s="12">
        <v>136</v>
      </c>
      <c r="P23" s="12">
        <v>166</v>
      </c>
      <c r="R23" s="16">
        <f>O$25+O$35+O$45+O$55</f>
        <v>348</v>
      </c>
      <c r="S23" s="16">
        <f xml:space="preserve"> O$35+O$45+O$55+O$65</f>
        <v>245</v>
      </c>
      <c r="T23">
        <v>2</v>
      </c>
      <c r="U23">
        <v>8</v>
      </c>
      <c r="V23">
        <f t="shared" ref="V23:V31" si="5">R23*T23+S23*U23</f>
        <v>2656</v>
      </c>
      <c r="W23" s="19">
        <f t="shared" ref="W23:W31" si="6">(V23/V$32)*100</f>
        <v>7.305534162174057</v>
      </c>
      <c r="X23" s="20">
        <f t="shared" ref="X23:X31" si="7">ABS(W23-10)</f>
        <v>2.694465837825943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359.82396103095328</v>
      </c>
      <c r="J24" s="8">
        <f>J22*50</f>
        <v>387.45207127283663</v>
      </c>
      <c r="K24" s="8">
        <f>K22*50</f>
        <v>315.9571909571909</v>
      </c>
      <c r="M24" t="s">
        <v>187</v>
      </c>
      <c r="N24" s="12">
        <v>274</v>
      </c>
      <c r="O24" s="12">
        <v>133</v>
      </c>
      <c r="P24" s="12">
        <v>141</v>
      </c>
      <c r="R24" s="16">
        <f>O$26+O$36+O$46+O$56</f>
        <v>371</v>
      </c>
      <c r="S24" s="16">
        <f xml:space="preserve"> O$36+O$46+O$56+O$66</f>
        <v>272</v>
      </c>
      <c r="T24">
        <v>3</v>
      </c>
      <c r="U24">
        <v>7</v>
      </c>
      <c r="V24">
        <f t="shared" si="5"/>
        <v>3017</v>
      </c>
      <c r="W24" s="19">
        <f t="shared" si="6"/>
        <v>8.2984926834635271</v>
      </c>
      <c r="X24" s="20">
        <f t="shared" si="7"/>
        <v>1.7015073165364729</v>
      </c>
    </row>
    <row r="25" spans="1:24" x14ac:dyDescent="0.25">
      <c r="I25" s="1"/>
      <c r="J25" s="1"/>
      <c r="K25" s="1"/>
      <c r="M25" t="s">
        <v>188</v>
      </c>
      <c r="N25" s="12">
        <v>270</v>
      </c>
      <c r="O25" s="12">
        <v>130</v>
      </c>
      <c r="P25" s="12">
        <v>140</v>
      </c>
      <c r="R25" s="16">
        <f>O$17+O$27+O$37+O$47</f>
        <v>468</v>
      </c>
      <c r="S25" s="16">
        <f xml:space="preserve"> O$27+ O$37+O$47+O$57</f>
        <v>306</v>
      </c>
      <c r="T25">
        <v>4</v>
      </c>
      <c r="U25">
        <v>6</v>
      </c>
      <c r="V25">
        <f t="shared" si="5"/>
        <v>3708</v>
      </c>
      <c r="W25" s="19">
        <f t="shared" si="6"/>
        <v>10.199141819782154</v>
      </c>
      <c r="X25" s="20">
        <f t="shared" si="7"/>
        <v>0.19914181978215417</v>
      </c>
    </row>
    <row r="26" spans="1:24" x14ac:dyDescent="0.25">
      <c r="H26" s="7" t="s">
        <v>30</v>
      </c>
      <c r="I26" s="1">
        <f>I18-I24</f>
        <v>2215.5438890173109</v>
      </c>
      <c r="J26" s="1">
        <f>J18-J24</f>
        <v>2300.322845065702</v>
      </c>
      <c r="K26" s="1">
        <f>K18-K24</f>
        <v>2145.7258578873939</v>
      </c>
      <c r="M26" t="s">
        <v>189</v>
      </c>
      <c r="N26" s="12">
        <v>280</v>
      </c>
      <c r="O26" s="12">
        <v>137</v>
      </c>
      <c r="P26" s="12">
        <v>143</v>
      </c>
      <c r="R26" s="16">
        <f>O$18+O$28+O$38+O$48</f>
        <v>501</v>
      </c>
      <c r="S26" s="16">
        <f xml:space="preserve"> O$28+O$38+O$48+O$58</f>
        <v>349</v>
      </c>
      <c r="T26">
        <v>5</v>
      </c>
      <c r="U26">
        <v>5</v>
      </c>
      <c r="V26">
        <f t="shared" si="5"/>
        <v>4250</v>
      </c>
      <c r="W26" s="19">
        <f t="shared" si="6"/>
        <v>11.689954890527011</v>
      </c>
      <c r="X26" s="20">
        <f t="shared" si="7"/>
        <v>1.6899548905270105</v>
      </c>
    </row>
    <row r="27" spans="1:24" x14ac:dyDescent="0.25">
      <c r="I27" s="1"/>
      <c r="J27" s="1"/>
      <c r="K27" s="1"/>
      <c r="M27" t="s">
        <v>190</v>
      </c>
      <c r="N27" s="12">
        <v>248</v>
      </c>
      <c r="O27" s="12">
        <v>116</v>
      </c>
      <c r="P27" s="12">
        <v>132</v>
      </c>
      <c r="R27" s="16">
        <f>O$19+O$29+O$39+O$49</f>
        <v>461</v>
      </c>
      <c r="S27" s="16">
        <f xml:space="preserve"> O$29+O$39+O$49+O$59</f>
        <v>319</v>
      </c>
      <c r="T27">
        <v>6</v>
      </c>
      <c r="U27">
        <v>4</v>
      </c>
      <c r="V27">
        <f t="shared" si="5"/>
        <v>4042</v>
      </c>
      <c r="W27" s="19">
        <f t="shared" si="6"/>
        <v>11.117834745296513</v>
      </c>
      <c r="X27" s="20">
        <f t="shared" si="7"/>
        <v>1.1178347452965127</v>
      </c>
    </row>
    <row r="28" spans="1:24" x14ac:dyDescent="0.25">
      <c r="H28" s="7" t="s">
        <v>31</v>
      </c>
      <c r="I28" s="1">
        <f>100-I22</f>
        <v>92.803520779380932</v>
      </c>
      <c r="J28" s="1">
        <f>100-J22</f>
        <v>92.250958574543262</v>
      </c>
      <c r="K28" s="1">
        <f>100-K22</f>
        <v>93.680856180856182</v>
      </c>
      <c r="M28" t="s">
        <v>191</v>
      </c>
      <c r="N28" s="12">
        <v>239</v>
      </c>
      <c r="O28" s="12">
        <v>110</v>
      </c>
      <c r="P28" s="12">
        <v>129</v>
      </c>
      <c r="R28" s="16">
        <f>O$20+O$30+O$40+O$50</f>
        <v>458</v>
      </c>
      <c r="S28" s="16">
        <f xml:space="preserve"> O$30+O$40+O$50+O$60</f>
        <v>306</v>
      </c>
      <c r="T28">
        <v>7</v>
      </c>
      <c r="U28">
        <v>3</v>
      </c>
      <c r="V28">
        <f t="shared" si="5"/>
        <v>4124</v>
      </c>
      <c r="W28" s="19">
        <f t="shared" si="6"/>
        <v>11.343382110243152</v>
      </c>
      <c r="X28" s="20">
        <f t="shared" si="7"/>
        <v>1.3433821102431516</v>
      </c>
    </row>
    <row r="29" spans="1:24" x14ac:dyDescent="0.25">
      <c r="I29" s="1"/>
      <c r="J29" s="1"/>
      <c r="K29" s="1"/>
      <c r="M29" t="s">
        <v>192</v>
      </c>
      <c r="N29" s="12">
        <v>254</v>
      </c>
      <c r="O29" s="12">
        <v>123</v>
      </c>
      <c r="P29" s="12">
        <v>131</v>
      </c>
      <c r="R29" s="16">
        <f>O$21+O$31+O$41+O$51</f>
        <v>462</v>
      </c>
      <c r="S29" s="16">
        <f xml:space="preserve"> O$31+O$41+O$51+O$61</f>
        <v>313</v>
      </c>
      <c r="T29">
        <v>8</v>
      </c>
      <c r="U29">
        <v>2</v>
      </c>
      <c r="V29">
        <f t="shared" si="5"/>
        <v>4322</v>
      </c>
      <c r="W29" s="19">
        <f t="shared" si="6"/>
        <v>11.887996479260645</v>
      </c>
      <c r="X29" s="20">
        <f t="shared" si="7"/>
        <v>1.8879964792606447</v>
      </c>
    </row>
    <row r="30" spans="1:24" x14ac:dyDescent="0.25">
      <c r="C30" t="s">
        <v>32</v>
      </c>
      <c r="H30" s="9" t="s">
        <v>33</v>
      </c>
      <c r="I30" s="10">
        <f>I26/I28</f>
        <v>23.873489609130864</v>
      </c>
      <c r="J30" s="10">
        <f>J26/J28</f>
        <v>24.935489892031086</v>
      </c>
      <c r="K30" s="10">
        <f>K26/K28</f>
        <v>22.904635433144943</v>
      </c>
      <c r="M30" t="s">
        <v>193</v>
      </c>
      <c r="N30" s="12">
        <v>242</v>
      </c>
      <c r="O30" s="12">
        <v>129</v>
      </c>
      <c r="P30" s="12">
        <v>113</v>
      </c>
      <c r="R30" s="16">
        <f>O$22+O$32+O$42+O$52</f>
        <v>410</v>
      </c>
      <c r="S30" s="16">
        <f xml:space="preserve"> O$32+O$42+O$52+O$62</f>
        <v>294</v>
      </c>
      <c r="T30">
        <v>9</v>
      </c>
      <c r="U30">
        <v>1</v>
      </c>
      <c r="V30">
        <f t="shared" si="5"/>
        <v>3984</v>
      </c>
      <c r="W30" s="19">
        <f t="shared" si="6"/>
        <v>10.958301243261085</v>
      </c>
      <c r="X30" s="20">
        <f t="shared" si="7"/>
        <v>0.95830124326108468</v>
      </c>
    </row>
    <row r="31" spans="1:24" x14ac:dyDescent="0.25">
      <c r="A31" t="s">
        <v>53</v>
      </c>
      <c r="M31" t="s">
        <v>194</v>
      </c>
      <c r="N31" s="12">
        <v>252</v>
      </c>
      <c r="O31" s="12">
        <v>130</v>
      </c>
      <c r="P31" s="12">
        <v>122</v>
      </c>
      <c r="R31" s="16">
        <f>O$23+O$33+O$43+O$53</f>
        <v>386</v>
      </c>
      <c r="S31" s="16">
        <f xml:space="preserve"> O$33+O$43+O$53+O$63</f>
        <v>293</v>
      </c>
      <c r="T31">
        <v>10</v>
      </c>
      <c r="U31">
        <v>0</v>
      </c>
      <c r="V31">
        <f t="shared" si="5"/>
        <v>3860</v>
      </c>
      <c r="W31" s="19">
        <f t="shared" si="6"/>
        <v>10.617229618219826</v>
      </c>
      <c r="X31" s="20">
        <f t="shared" si="7"/>
        <v>0.61722961821982558</v>
      </c>
    </row>
    <row r="32" spans="1:24" x14ac:dyDescent="0.25">
      <c r="A32" t="s">
        <v>54</v>
      </c>
      <c r="B32" t="s">
        <v>1</v>
      </c>
      <c r="E32" t="s">
        <v>2</v>
      </c>
      <c r="M32" t="s">
        <v>195</v>
      </c>
      <c r="N32" s="12">
        <v>213</v>
      </c>
      <c r="O32" s="12">
        <v>122</v>
      </c>
      <c r="P32" s="12">
        <v>91</v>
      </c>
      <c r="R32" s="16"/>
      <c r="S32" s="16"/>
      <c r="V32">
        <f>SUM(V22:V31)</f>
        <v>36356</v>
      </c>
      <c r="W32">
        <f>SUM(W22:W31)</f>
        <v>100.00000000000001</v>
      </c>
      <c r="X32" s="20">
        <f>SUM(X22:X31)</f>
        <v>15.627681813180768</v>
      </c>
    </row>
    <row r="33" spans="1:24" x14ac:dyDescent="0.25">
      <c r="B33" t="s">
        <v>1</v>
      </c>
      <c r="C33" t="s">
        <v>3</v>
      </c>
      <c r="D33" t="s">
        <v>4</v>
      </c>
      <c r="E33" t="s">
        <v>1</v>
      </c>
      <c r="F33" t="s">
        <v>3</v>
      </c>
      <c r="G33" t="s">
        <v>4</v>
      </c>
      <c r="M33" t="s">
        <v>196</v>
      </c>
      <c r="N33" s="12">
        <v>178</v>
      </c>
      <c r="O33" s="12">
        <v>107</v>
      </c>
      <c r="P33" s="12">
        <v>71</v>
      </c>
      <c r="R33" s="16"/>
      <c r="S33" s="16"/>
      <c r="X33" s="20">
        <f>X$32/2</f>
        <v>7.813840906590384</v>
      </c>
    </row>
    <row r="34" spans="1:24" x14ac:dyDescent="0.25">
      <c r="A34" t="s">
        <v>36</v>
      </c>
      <c r="M34" t="s">
        <v>197</v>
      </c>
      <c r="N34" s="12">
        <v>138</v>
      </c>
      <c r="O34" s="12">
        <v>81</v>
      </c>
      <c r="P34" s="12">
        <v>57</v>
      </c>
      <c r="R34" s="16"/>
      <c r="S34" s="16"/>
    </row>
    <row r="35" spans="1:24" x14ac:dyDescent="0.25">
      <c r="A35" t="s">
        <v>36</v>
      </c>
      <c r="B35">
        <v>115251</v>
      </c>
      <c r="C35">
        <v>59557</v>
      </c>
      <c r="D35">
        <v>55694</v>
      </c>
      <c r="E35">
        <v>73409</v>
      </c>
      <c r="F35">
        <v>39471</v>
      </c>
      <c r="G35">
        <v>33938</v>
      </c>
      <c r="M35" t="s">
        <v>198</v>
      </c>
      <c r="N35" s="12">
        <v>153</v>
      </c>
      <c r="O35" s="12">
        <v>86</v>
      </c>
      <c r="P35" s="12">
        <v>67</v>
      </c>
      <c r="Q35" s="3" t="s">
        <v>162</v>
      </c>
      <c r="R35" s="15">
        <f>X50</f>
        <v>9.9011262441068624</v>
      </c>
      <c r="S35" s="16"/>
    </row>
    <row r="36" spans="1:24" x14ac:dyDescent="0.25">
      <c r="A36" t="s">
        <v>55</v>
      </c>
      <c r="B36">
        <v>20462</v>
      </c>
      <c r="C36">
        <v>10641</v>
      </c>
      <c r="D36">
        <v>9821</v>
      </c>
      <c r="E36">
        <v>20462</v>
      </c>
      <c r="F36">
        <v>10641</v>
      </c>
      <c r="G36">
        <v>9821</v>
      </c>
      <c r="M36" t="s">
        <v>199</v>
      </c>
      <c r="N36" s="12">
        <v>173</v>
      </c>
      <c r="O36" s="12">
        <v>98</v>
      </c>
      <c r="P36" s="12">
        <v>75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6</v>
      </c>
      <c r="B37">
        <v>17666</v>
      </c>
      <c r="C37">
        <v>9152</v>
      </c>
      <c r="D37">
        <v>8514</v>
      </c>
      <c r="E37">
        <v>17666</v>
      </c>
      <c r="F37">
        <v>9152</v>
      </c>
      <c r="G37">
        <v>8514</v>
      </c>
      <c r="M37" t="s">
        <v>200</v>
      </c>
      <c r="N37" s="12">
        <v>145</v>
      </c>
      <c r="O37" s="12">
        <v>89</v>
      </c>
      <c r="P37" s="12">
        <v>56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7</v>
      </c>
      <c r="B38">
        <v>15168</v>
      </c>
      <c r="C38">
        <v>7863</v>
      </c>
      <c r="D38">
        <v>7305</v>
      </c>
      <c r="E38">
        <v>15123</v>
      </c>
      <c r="F38">
        <v>7853</v>
      </c>
      <c r="G38">
        <v>7270</v>
      </c>
      <c r="M38" t="s">
        <v>201</v>
      </c>
      <c r="N38" s="12">
        <v>168</v>
      </c>
      <c r="O38" s="12">
        <v>108</v>
      </c>
      <c r="P38" s="12">
        <v>60</v>
      </c>
      <c r="R38" s="16"/>
      <c r="S38" s="16"/>
    </row>
    <row r="39" spans="1:24" x14ac:dyDescent="0.25">
      <c r="A39" t="s">
        <v>8</v>
      </c>
      <c r="B39">
        <v>13017</v>
      </c>
      <c r="C39">
        <v>6636</v>
      </c>
      <c r="D39">
        <v>6381</v>
      </c>
      <c r="E39">
        <v>11545</v>
      </c>
      <c r="F39">
        <v>6382</v>
      </c>
      <c r="G39">
        <v>5163</v>
      </c>
      <c r="M39" t="s">
        <v>202</v>
      </c>
      <c r="N39" s="12">
        <v>139</v>
      </c>
      <c r="O39" s="12">
        <v>90</v>
      </c>
      <c r="P39" s="12">
        <v>49</v>
      </c>
      <c r="R39" s="16">
        <f>P$24+P$34+P$44+P$54</f>
        <v>291</v>
      </c>
      <c r="S39" s="16">
        <f xml:space="preserve"> P$34+P$44+P$54+P$64</f>
        <v>174</v>
      </c>
      <c r="T39">
        <v>1</v>
      </c>
      <c r="U39">
        <v>9</v>
      </c>
      <c r="V39">
        <f>R39*T39+S39*U39</f>
        <v>1857</v>
      </c>
      <c r="W39" s="19">
        <f>(V39/V$49)*100</f>
        <v>6.0797537977998948</v>
      </c>
      <c r="X39" s="20">
        <f>ABS(W39-10)</f>
        <v>3.9202462022001052</v>
      </c>
    </row>
    <row r="40" spans="1:24" x14ac:dyDescent="0.25">
      <c r="A40" t="s">
        <v>10</v>
      </c>
      <c r="B40">
        <v>9689</v>
      </c>
      <c r="C40">
        <v>4948</v>
      </c>
      <c r="D40">
        <v>4741</v>
      </c>
      <c r="E40">
        <v>4930</v>
      </c>
      <c r="F40">
        <v>3179</v>
      </c>
      <c r="G40">
        <v>1751</v>
      </c>
      <c r="M40" t="s">
        <v>203</v>
      </c>
      <c r="N40" s="12">
        <v>142</v>
      </c>
      <c r="O40" s="12">
        <v>84</v>
      </c>
      <c r="P40" s="12">
        <v>58</v>
      </c>
      <c r="R40" s="16">
        <f>P$25+P$35+P$45+P$55</f>
        <v>303</v>
      </c>
      <c r="S40" s="16">
        <f xml:space="preserve"> P$35+P$45+P$55+P$65</f>
        <v>195</v>
      </c>
      <c r="T40">
        <v>2</v>
      </c>
      <c r="U40">
        <v>8</v>
      </c>
      <c r="V40">
        <f t="shared" ref="V40:V48" si="8">R40*T40+S40*U40</f>
        <v>2166</v>
      </c>
      <c r="W40" s="19">
        <f t="shared" ref="W40:W48" si="9">(V40/V$49)*100</f>
        <v>7.0914091147197489</v>
      </c>
      <c r="X40" s="20">
        <f t="shared" ref="X40:X48" si="10">ABS(W40-10)</f>
        <v>2.9085908852802511</v>
      </c>
    </row>
    <row r="41" spans="1:24" x14ac:dyDescent="0.25">
      <c r="A41" t="s">
        <v>11</v>
      </c>
      <c r="B41">
        <v>6990</v>
      </c>
      <c r="C41">
        <v>3655</v>
      </c>
      <c r="D41">
        <v>3335</v>
      </c>
      <c r="E41">
        <v>1585</v>
      </c>
      <c r="F41">
        <v>1043</v>
      </c>
      <c r="G41">
        <v>542</v>
      </c>
      <c r="M41" t="s">
        <v>204</v>
      </c>
      <c r="N41" s="12">
        <v>144</v>
      </c>
      <c r="O41" s="12">
        <v>91</v>
      </c>
      <c r="P41" s="12">
        <v>53</v>
      </c>
      <c r="R41" s="16">
        <f>P$26+P$36+P$46+P$56</f>
        <v>290</v>
      </c>
      <c r="S41" s="16">
        <f xml:space="preserve"> P$36+P$46+P$56+P$66</f>
        <v>178</v>
      </c>
      <c r="T41">
        <v>3</v>
      </c>
      <c r="U41">
        <v>7</v>
      </c>
      <c r="V41">
        <f t="shared" si="8"/>
        <v>2116</v>
      </c>
      <c r="W41" s="19">
        <f t="shared" si="9"/>
        <v>6.927710843373494</v>
      </c>
      <c r="X41" s="20">
        <f t="shared" si="10"/>
        <v>3.072289156626506</v>
      </c>
    </row>
    <row r="42" spans="1:24" x14ac:dyDescent="0.25">
      <c r="A42" t="s">
        <v>12</v>
      </c>
      <c r="B42">
        <v>5090</v>
      </c>
      <c r="C42">
        <v>2704</v>
      </c>
      <c r="D42">
        <v>2386</v>
      </c>
      <c r="E42">
        <v>523</v>
      </c>
      <c r="F42">
        <v>310</v>
      </c>
      <c r="G42">
        <v>213</v>
      </c>
      <c r="M42" t="s">
        <v>205</v>
      </c>
      <c r="N42" s="12">
        <v>143</v>
      </c>
      <c r="O42" s="12">
        <v>80</v>
      </c>
      <c r="P42" s="12">
        <v>63</v>
      </c>
      <c r="R42" s="16">
        <f>P$17+P$27+P$37+P$47</f>
        <v>401</v>
      </c>
      <c r="S42" s="16">
        <f xml:space="preserve"> P$27+ P$37+P$47+P$57</f>
        <v>277</v>
      </c>
      <c r="T42">
        <v>4</v>
      </c>
      <c r="U42">
        <v>6</v>
      </c>
      <c r="V42">
        <f t="shared" si="8"/>
        <v>3266</v>
      </c>
      <c r="W42" s="19">
        <f t="shared" si="9"/>
        <v>10.692771084337348</v>
      </c>
      <c r="X42" s="20">
        <f t="shared" si="10"/>
        <v>0.69277108433734824</v>
      </c>
    </row>
    <row r="43" spans="1:24" x14ac:dyDescent="0.25">
      <c r="A43" t="s">
        <v>13</v>
      </c>
      <c r="B43">
        <v>5051</v>
      </c>
      <c r="C43">
        <v>2598</v>
      </c>
      <c r="D43">
        <v>2453</v>
      </c>
      <c r="E43">
        <v>333</v>
      </c>
      <c r="F43">
        <v>187</v>
      </c>
      <c r="G43">
        <v>146</v>
      </c>
      <c r="M43" t="s">
        <v>206</v>
      </c>
      <c r="N43" s="12">
        <v>151</v>
      </c>
      <c r="O43" s="12">
        <v>86</v>
      </c>
      <c r="P43" s="12">
        <v>65</v>
      </c>
      <c r="R43" s="16">
        <f>P$18+P$28+P$38+P$48</f>
        <v>427</v>
      </c>
      <c r="S43" s="16">
        <f xml:space="preserve"> P$28+P$38+P$48+P$58</f>
        <v>280</v>
      </c>
      <c r="T43">
        <v>5</v>
      </c>
      <c r="U43">
        <v>5</v>
      </c>
      <c r="V43">
        <f t="shared" si="8"/>
        <v>3535</v>
      </c>
      <c r="W43" s="19">
        <f t="shared" si="9"/>
        <v>11.573467784180199</v>
      </c>
      <c r="X43" s="20">
        <f t="shared" si="10"/>
        <v>1.5734677841801989</v>
      </c>
    </row>
    <row r="44" spans="1:24" x14ac:dyDescent="0.25">
      <c r="A44" t="s">
        <v>14</v>
      </c>
      <c r="B44">
        <v>4461</v>
      </c>
      <c r="C44">
        <v>2406</v>
      </c>
      <c r="D44">
        <v>2055</v>
      </c>
      <c r="E44">
        <v>224</v>
      </c>
      <c r="F44">
        <v>145</v>
      </c>
      <c r="G44">
        <v>79</v>
      </c>
      <c r="M44" t="s">
        <v>207</v>
      </c>
      <c r="N44" s="12">
        <v>142</v>
      </c>
      <c r="O44" s="12">
        <v>82</v>
      </c>
      <c r="P44" s="12">
        <v>60</v>
      </c>
      <c r="R44" s="16">
        <f>P$19+P$29+P$39+P$49</f>
        <v>406</v>
      </c>
      <c r="S44" s="16">
        <f xml:space="preserve"> P$29+P$39+P$49+P$59</f>
        <v>264</v>
      </c>
      <c r="T44">
        <v>6</v>
      </c>
      <c r="U44">
        <v>4</v>
      </c>
      <c r="V44">
        <f t="shared" si="8"/>
        <v>3492</v>
      </c>
      <c r="W44" s="19">
        <f t="shared" si="9"/>
        <v>11.43268727082242</v>
      </c>
      <c r="X44" s="20">
        <f t="shared" si="10"/>
        <v>1.4326872708224201</v>
      </c>
    </row>
    <row r="45" spans="1:24" x14ac:dyDescent="0.25">
      <c r="A45" t="s">
        <v>15</v>
      </c>
      <c r="B45">
        <v>3806</v>
      </c>
      <c r="C45">
        <v>1937</v>
      </c>
      <c r="D45">
        <v>1869</v>
      </c>
      <c r="E45">
        <v>183</v>
      </c>
      <c r="F45">
        <v>110</v>
      </c>
      <c r="G45">
        <v>73</v>
      </c>
      <c r="M45" t="s">
        <v>208</v>
      </c>
      <c r="N45" s="12">
        <v>125</v>
      </c>
      <c r="O45" s="12">
        <v>79</v>
      </c>
      <c r="P45" s="12">
        <v>46</v>
      </c>
      <c r="R45" s="16">
        <f>P$20+P$30+P$40+P$50</f>
        <v>395</v>
      </c>
      <c r="S45" s="16">
        <f xml:space="preserve"> P$30+P$40+P$50+P$60</f>
        <v>247</v>
      </c>
      <c r="T45">
        <v>7</v>
      </c>
      <c r="U45">
        <v>3</v>
      </c>
      <c r="V45">
        <f t="shared" si="8"/>
        <v>3506</v>
      </c>
      <c r="W45" s="19">
        <f t="shared" si="9"/>
        <v>11.47852278679937</v>
      </c>
      <c r="X45" s="20">
        <f t="shared" si="10"/>
        <v>1.4785227867993704</v>
      </c>
    </row>
    <row r="46" spans="1:24" x14ac:dyDescent="0.25">
      <c r="A46" t="s">
        <v>16</v>
      </c>
      <c r="B46">
        <v>3779</v>
      </c>
      <c r="C46">
        <v>1909</v>
      </c>
      <c r="D46">
        <v>1870</v>
      </c>
      <c r="E46">
        <v>160</v>
      </c>
      <c r="F46">
        <v>101</v>
      </c>
      <c r="G46">
        <v>59</v>
      </c>
      <c r="M46" t="s">
        <v>209</v>
      </c>
      <c r="N46" s="12">
        <v>131</v>
      </c>
      <c r="O46" s="12">
        <v>82</v>
      </c>
      <c r="P46" s="12">
        <v>49</v>
      </c>
      <c r="R46" s="16">
        <f>P$21+P$31+P$41+P$51</f>
        <v>402</v>
      </c>
      <c r="S46" s="16">
        <f xml:space="preserve"> P$31+P$41+P$51+P$61</f>
        <v>254</v>
      </c>
      <c r="T46">
        <v>8</v>
      </c>
      <c r="U46">
        <v>2</v>
      </c>
      <c r="V46">
        <f t="shared" si="8"/>
        <v>3724</v>
      </c>
      <c r="W46" s="19">
        <f t="shared" si="9"/>
        <v>12.192247249869041</v>
      </c>
      <c r="X46" s="20">
        <f t="shared" si="10"/>
        <v>2.1922472498690411</v>
      </c>
    </row>
    <row r="47" spans="1:24" x14ac:dyDescent="0.25">
      <c r="A47" t="s">
        <v>17</v>
      </c>
      <c r="B47">
        <v>2898</v>
      </c>
      <c r="C47">
        <v>1468</v>
      </c>
      <c r="D47">
        <v>1430</v>
      </c>
      <c r="E47">
        <v>117</v>
      </c>
      <c r="F47">
        <v>70</v>
      </c>
      <c r="G47">
        <v>47</v>
      </c>
      <c r="M47" t="s">
        <v>210</v>
      </c>
      <c r="N47" s="12">
        <v>97</v>
      </c>
      <c r="O47" s="12">
        <v>56</v>
      </c>
      <c r="P47" s="12">
        <v>41</v>
      </c>
      <c r="R47" s="16">
        <f>P$22+P$32+P$42+P$52</f>
        <v>372</v>
      </c>
      <c r="S47" s="16">
        <f xml:space="preserve"> P$32+P$42+P$52+P$62</f>
        <v>224</v>
      </c>
      <c r="T47">
        <v>9</v>
      </c>
      <c r="U47">
        <v>1</v>
      </c>
      <c r="V47">
        <f t="shared" si="8"/>
        <v>3572</v>
      </c>
      <c r="W47" s="19">
        <f t="shared" si="9"/>
        <v>11.694604504976427</v>
      </c>
      <c r="X47" s="20">
        <f t="shared" si="10"/>
        <v>1.6946045049764269</v>
      </c>
    </row>
    <row r="48" spans="1:24" x14ac:dyDescent="0.25">
      <c r="A48" t="s">
        <v>19</v>
      </c>
      <c r="B48">
        <v>2456</v>
      </c>
      <c r="C48">
        <v>1292</v>
      </c>
      <c r="D48">
        <v>1164</v>
      </c>
      <c r="E48">
        <v>106</v>
      </c>
      <c r="F48">
        <v>56</v>
      </c>
      <c r="G48">
        <v>50</v>
      </c>
      <c r="M48" t="s">
        <v>211</v>
      </c>
      <c r="N48" s="12">
        <v>145</v>
      </c>
      <c r="O48" s="12">
        <v>87</v>
      </c>
      <c r="P48" s="12">
        <v>58</v>
      </c>
      <c r="R48" s="16">
        <f>P$23+P$33+P$43+P$53</f>
        <v>331</v>
      </c>
      <c r="S48" s="16">
        <f xml:space="preserve"> P$33+P$43+P$53+P$63</f>
        <v>203</v>
      </c>
      <c r="T48">
        <v>10</v>
      </c>
      <c r="U48">
        <v>0</v>
      </c>
      <c r="V48">
        <f t="shared" si="8"/>
        <v>3310</v>
      </c>
      <c r="W48" s="19">
        <f t="shared" si="9"/>
        <v>10.836825563122053</v>
      </c>
      <c r="X48" s="20">
        <f t="shared" si="10"/>
        <v>0.83682556312205314</v>
      </c>
    </row>
    <row r="49" spans="1:24" x14ac:dyDescent="0.25">
      <c r="A49" t="s">
        <v>20</v>
      </c>
      <c r="B49">
        <v>1666</v>
      </c>
      <c r="C49">
        <v>809</v>
      </c>
      <c r="D49">
        <v>857</v>
      </c>
      <c r="E49">
        <v>103</v>
      </c>
      <c r="F49">
        <v>39</v>
      </c>
      <c r="G49">
        <v>64</v>
      </c>
      <c r="M49" t="s">
        <v>212</v>
      </c>
      <c r="N49" s="12">
        <v>116</v>
      </c>
      <c r="O49" s="12">
        <v>67</v>
      </c>
      <c r="P49" s="12">
        <v>49</v>
      </c>
      <c r="R49" s="16"/>
      <c r="S49" s="16"/>
      <c r="V49">
        <f>SUM(V39:V48)</f>
        <v>30544</v>
      </c>
      <c r="W49">
        <f>SUM(W39:W48)</f>
        <v>99.999999999999986</v>
      </c>
      <c r="X49" s="20">
        <f>SUM(X39:X48)</f>
        <v>19.802252488213725</v>
      </c>
    </row>
    <row r="50" spans="1:24" x14ac:dyDescent="0.25">
      <c r="A50" t="s">
        <v>22</v>
      </c>
      <c r="B50">
        <v>1209</v>
      </c>
      <c r="C50">
        <v>604</v>
      </c>
      <c r="D50">
        <v>605</v>
      </c>
      <c r="E50">
        <v>75</v>
      </c>
      <c r="F50">
        <v>36</v>
      </c>
      <c r="G50">
        <v>39</v>
      </c>
      <c r="M50" t="s">
        <v>213</v>
      </c>
      <c r="N50" s="12">
        <v>105</v>
      </c>
      <c r="O50" s="12">
        <v>63</v>
      </c>
      <c r="P50" s="12">
        <v>42</v>
      </c>
      <c r="R50" s="16"/>
      <c r="S50" s="16"/>
      <c r="X50" s="20">
        <f>X$49/2</f>
        <v>9.9011262441068624</v>
      </c>
    </row>
    <row r="51" spans="1:24" x14ac:dyDescent="0.25">
      <c r="A51" t="s">
        <v>56</v>
      </c>
      <c r="B51">
        <v>1452</v>
      </c>
      <c r="C51">
        <v>703</v>
      </c>
      <c r="D51">
        <v>749</v>
      </c>
      <c r="E51">
        <v>98</v>
      </c>
      <c r="F51">
        <v>50</v>
      </c>
      <c r="G51">
        <v>48</v>
      </c>
      <c r="M51" t="s">
        <v>214</v>
      </c>
      <c r="N51" s="12">
        <v>101</v>
      </c>
      <c r="O51" s="12">
        <v>61</v>
      </c>
      <c r="P51" s="12">
        <v>40</v>
      </c>
      <c r="R51" s="16"/>
      <c r="S51" s="16"/>
    </row>
    <row r="52" spans="1:24" x14ac:dyDescent="0.25">
      <c r="A52" t="s">
        <v>57</v>
      </c>
      <c r="B52">
        <v>391</v>
      </c>
      <c r="C52">
        <v>232</v>
      </c>
      <c r="D52">
        <v>159</v>
      </c>
      <c r="E52">
        <v>176</v>
      </c>
      <c r="F52">
        <v>117</v>
      </c>
      <c r="G52">
        <v>59</v>
      </c>
      <c r="M52" t="s">
        <v>215</v>
      </c>
      <c r="N52" s="12">
        <v>89</v>
      </c>
      <c r="O52" s="12">
        <v>57</v>
      </c>
      <c r="P52" s="12">
        <v>32</v>
      </c>
      <c r="R52" s="16"/>
      <c r="S52" s="16"/>
    </row>
    <row r="53" spans="1:24" x14ac:dyDescent="0.25">
      <c r="A53" t="s">
        <v>58</v>
      </c>
      <c r="M53" t="s">
        <v>216</v>
      </c>
      <c r="N53" s="12">
        <v>86</v>
      </c>
      <c r="O53" s="12">
        <v>57</v>
      </c>
      <c r="P53" s="12">
        <v>29</v>
      </c>
      <c r="R53" s="16"/>
      <c r="S53" s="16"/>
    </row>
    <row r="54" spans="1:24" x14ac:dyDescent="0.25">
      <c r="A54" t="s">
        <v>36</v>
      </c>
      <c r="B54">
        <v>14496</v>
      </c>
      <c r="C54">
        <v>7616</v>
      </c>
      <c r="D54">
        <v>6880</v>
      </c>
      <c r="E54">
        <v>9416</v>
      </c>
      <c r="F54">
        <v>4936</v>
      </c>
      <c r="G54">
        <v>4480</v>
      </c>
      <c r="M54" t="s">
        <v>217</v>
      </c>
      <c r="N54" s="12">
        <v>78</v>
      </c>
      <c r="O54" s="12">
        <v>45</v>
      </c>
      <c r="P54" s="12">
        <v>33</v>
      </c>
      <c r="R54" s="16"/>
      <c r="S54" s="16"/>
    </row>
    <row r="55" spans="1:24" x14ac:dyDescent="0.25">
      <c r="A55" t="s">
        <v>55</v>
      </c>
      <c r="B55">
        <v>2416</v>
      </c>
      <c r="C55">
        <v>1242</v>
      </c>
      <c r="D55">
        <v>1174</v>
      </c>
      <c r="E55">
        <v>2416</v>
      </c>
      <c r="F55">
        <v>1242</v>
      </c>
      <c r="G55">
        <v>1174</v>
      </c>
      <c r="M55" t="s">
        <v>218</v>
      </c>
      <c r="N55" s="12">
        <v>103</v>
      </c>
      <c r="O55" s="12">
        <v>53</v>
      </c>
      <c r="P55" s="12">
        <v>50</v>
      </c>
      <c r="R55" s="16"/>
      <c r="S55" s="16"/>
    </row>
    <row r="56" spans="1:24" x14ac:dyDescent="0.25">
      <c r="A56" t="s">
        <v>6</v>
      </c>
      <c r="B56">
        <v>2195</v>
      </c>
      <c r="C56">
        <v>1127</v>
      </c>
      <c r="D56">
        <v>1068</v>
      </c>
      <c r="E56">
        <v>2195</v>
      </c>
      <c r="F56">
        <v>1127</v>
      </c>
      <c r="G56">
        <v>1068</v>
      </c>
      <c r="M56" t="s">
        <v>219</v>
      </c>
      <c r="N56" s="12">
        <v>77</v>
      </c>
      <c r="O56" s="12">
        <v>54</v>
      </c>
      <c r="P56" s="12">
        <v>23</v>
      </c>
      <c r="R56" s="16"/>
      <c r="S56" s="16"/>
    </row>
    <row r="57" spans="1:24" x14ac:dyDescent="0.25">
      <c r="A57" t="s">
        <v>7</v>
      </c>
      <c r="B57">
        <v>1920</v>
      </c>
      <c r="C57">
        <v>997</v>
      </c>
      <c r="D57">
        <v>923</v>
      </c>
      <c r="E57">
        <v>1916</v>
      </c>
      <c r="F57">
        <v>997</v>
      </c>
      <c r="G57">
        <v>919</v>
      </c>
      <c r="M57" t="s">
        <v>220</v>
      </c>
      <c r="N57" s="12">
        <v>93</v>
      </c>
      <c r="O57" s="12">
        <v>45</v>
      </c>
      <c r="P57" s="12">
        <v>48</v>
      </c>
      <c r="R57" s="16"/>
      <c r="S57" s="16"/>
    </row>
    <row r="58" spans="1:24" x14ac:dyDescent="0.25">
      <c r="A58" t="s">
        <v>8</v>
      </c>
      <c r="B58">
        <v>1644</v>
      </c>
      <c r="C58">
        <v>782</v>
      </c>
      <c r="D58">
        <v>862</v>
      </c>
      <c r="E58">
        <v>1534</v>
      </c>
      <c r="F58">
        <v>766</v>
      </c>
      <c r="G58">
        <v>768</v>
      </c>
      <c r="M58" t="s">
        <v>221</v>
      </c>
      <c r="N58" s="12">
        <v>77</v>
      </c>
      <c r="O58" s="12">
        <v>44</v>
      </c>
      <c r="P58" s="12">
        <v>33</v>
      </c>
      <c r="R58" s="16"/>
      <c r="S58" s="16"/>
    </row>
    <row r="59" spans="1:24" x14ac:dyDescent="0.25">
      <c r="A59" t="s">
        <v>10</v>
      </c>
      <c r="B59">
        <v>1291</v>
      </c>
      <c r="C59">
        <v>616</v>
      </c>
      <c r="D59">
        <v>675</v>
      </c>
      <c r="E59">
        <v>711</v>
      </c>
      <c r="F59">
        <v>417</v>
      </c>
      <c r="G59">
        <v>294</v>
      </c>
      <c r="M59" t="s">
        <v>222</v>
      </c>
      <c r="N59" s="12">
        <v>74</v>
      </c>
      <c r="O59" s="12">
        <v>39</v>
      </c>
      <c r="P59" s="12">
        <v>35</v>
      </c>
      <c r="R59" s="16"/>
      <c r="S59" s="16"/>
    </row>
    <row r="60" spans="1:24" x14ac:dyDescent="0.25">
      <c r="A60" t="s">
        <v>11</v>
      </c>
      <c r="B60">
        <v>1023</v>
      </c>
      <c r="C60">
        <v>569</v>
      </c>
      <c r="D60">
        <v>454</v>
      </c>
      <c r="E60">
        <v>297</v>
      </c>
      <c r="F60">
        <v>188</v>
      </c>
      <c r="G60">
        <v>109</v>
      </c>
      <c r="M60" t="s">
        <v>223</v>
      </c>
      <c r="N60" s="12">
        <v>64</v>
      </c>
      <c r="O60" s="12">
        <v>30</v>
      </c>
      <c r="P60" s="12">
        <v>34</v>
      </c>
      <c r="R60" s="16"/>
      <c r="S60" s="16"/>
    </row>
    <row r="61" spans="1:24" x14ac:dyDescent="0.25">
      <c r="A61" t="s">
        <v>12</v>
      </c>
      <c r="B61">
        <v>778</v>
      </c>
      <c r="C61">
        <v>471</v>
      </c>
      <c r="D61">
        <v>307</v>
      </c>
      <c r="E61">
        <v>95</v>
      </c>
      <c r="F61">
        <v>62</v>
      </c>
      <c r="G61">
        <v>33</v>
      </c>
      <c r="M61" t="s">
        <v>224</v>
      </c>
      <c r="N61" s="12">
        <v>70</v>
      </c>
      <c r="O61" s="12">
        <v>31</v>
      </c>
      <c r="P61" s="12">
        <v>39</v>
      </c>
      <c r="R61" s="16"/>
      <c r="S61" s="16"/>
    </row>
    <row r="62" spans="1:24" x14ac:dyDescent="0.25">
      <c r="A62" t="s">
        <v>13</v>
      </c>
      <c r="B62">
        <v>722</v>
      </c>
      <c r="C62">
        <v>423</v>
      </c>
      <c r="D62">
        <v>299</v>
      </c>
      <c r="E62">
        <v>73</v>
      </c>
      <c r="F62">
        <v>41</v>
      </c>
      <c r="G62">
        <v>32</v>
      </c>
      <c r="M62" t="s">
        <v>225</v>
      </c>
      <c r="N62" s="12">
        <v>73</v>
      </c>
      <c r="O62" s="12">
        <v>35</v>
      </c>
      <c r="P62" s="12">
        <v>38</v>
      </c>
      <c r="R62" s="16"/>
      <c r="S62" s="16"/>
    </row>
    <row r="63" spans="1:24" x14ac:dyDescent="0.25">
      <c r="A63" t="s">
        <v>14</v>
      </c>
      <c r="B63">
        <v>614</v>
      </c>
      <c r="C63">
        <v>371</v>
      </c>
      <c r="D63">
        <v>243</v>
      </c>
      <c r="E63">
        <v>42</v>
      </c>
      <c r="F63">
        <v>24</v>
      </c>
      <c r="G63">
        <v>18</v>
      </c>
      <c r="M63" t="s">
        <v>226</v>
      </c>
      <c r="N63" s="12">
        <v>81</v>
      </c>
      <c r="O63" s="12">
        <v>43</v>
      </c>
      <c r="P63" s="12">
        <v>38</v>
      </c>
      <c r="R63" s="16"/>
      <c r="S63" s="16"/>
    </row>
    <row r="64" spans="1:24" x14ac:dyDescent="0.25">
      <c r="A64" t="s">
        <v>15</v>
      </c>
      <c r="B64">
        <v>459</v>
      </c>
      <c r="C64">
        <v>283</v>
      </c>
      <c r="D64">
        <v>176</v>
      </c>
      <c r="E64">
        <v>39</v>
      </c>
      <c r="F64">
        <v>27</v>
      </c>
      <c r="G64">
        <v>12</v>
      </c>
      <c r="M64" t="s">
        <v>227</v>
      </c>
      <c r="N64" s="12">
        <v>44</v>
      </c>
      <c r="O64" s="12">
        <v>20</v>
      </c>
      <c r="P64" s="12">
        <v>24</v>
      </c>
      <c r="R64" s="16"/>
      <c r="S64" s="16"/>
    </row>
    <row r="65" spans="1:19" x14ac:dyDescent="0.25">
      <c r="A65" t="s">
        <v>16</v>
      </c>
      <c r="B65">
        <v>424</v>
      </c>
      <c r="C65">
        <v>235</v>
      </c>
      <c r="D65">
        <v>189</v>
      </c>
      <c r="E65">
        <v>25</v>
      </c>
      <c r="F65">
        <v>14</v>
      </c>
      <c r="G65">
        <v>11</v>
      </c>
      <c r="M65" t="s">
        <v>228</v>
      </c>
      <c r="N65" s="12">
        <v>59</v>
      </c>
      <c r="O65" s="12">
        <v>27</v>
      </c>
      <c r="P65" s="12">
        <v>32</v>
      </c>
      <c r="R65" s="16"/>
      <c r="S65" s="16"/>
    </row>
    <row r="66" spans="1:19" x14ac:dyDescent="0.25">
      <c r="A66" t="s">
        <v>17</v>
      </c>
      <c r="B66">
        <v>332</v>
      </c>
      <c r="C66">
        <v>159</v>
      </c>
      <c r="D66">
        <v>173</v>
      </c>
      <c r="E66">
        <v>20</v>
      </c>
      <c r="F66">
        <v>12</v>
      </c>
      <c r="G66">
        <v>8</v>
      </c>
      <c r="M66" t="s">
        <v>229</v>
      </c>
      <c r="N66" s="12">
        <v>69</v>
      </c>
      <c r="O66" s="12">
        <v>38</v>
      </c>
      <c r="P66" s="12">
        <v>31</v>
      </c>
      <c r="R66" s="16"/>
      <c r="S66" s="16"/>
    </row>
    <row r="67" spans="1:19" x14ac:dyDescent="0.25">
      <c r="A67" t="s">
        <v>19</v>
      </c>
      <c r="B67">
        <v>271</v>
      </c>
      <c r="C67">
        <v>152</v>
      </c>
      <c r="D67">
        <v>119</v>
      </c>
      <c r="E67">
        <v>20</v>
      </c>
      <c r="F67">
        <v>11</v>
      </c>
      <c r="G67">
        <v>9</v>
      </c>
      <c r="M67" t="s">
        <v>230</v>
      </c>
      <c r="N67" s="12">
        <v>56</v>
      </c>
      <c r="O67" s="12">
        <v>36</v>
      </c>
      <c r="P67" s="12">
        <v>20</v>
      </c>
      <c r="R67" s="16"/>
      <c r="S67" s="16"/>
    </row>
    <row r="68" spans="1:19" x14ac:dyDescent="0.25">
      <c r="A68" t="s">
        <v>20</v>
      </c>
      <c r="B68">
        <v>171</v>
      </c>
      <c r="C68">
        <v>83</v>
      </c>
      <c r="D68">
        <v>88</v>
      </c>
      <c r="E68">
        <v>11</v>
      </c>
      <c r="F68">
        <v>3</v>
      </c>
      <c r="G68">
        <v>8</v>
      </c>
      <c r="M68" t="s">
        <v>231</v>
      </c>
      <c r="N68" s="12">
        <v>48</v>
      </c>
      <c r="O68" s="12">
        <v>28</v>
      </c>
      <c r="P68" s="12">
        <v>20</v>
      </c>
      <c r="R68" s="16"/>
      <c r="S68" s="16"/>
    </row>
    <row r="69" spans="1:19" x14ac:dyDescent="0.25">
      <c r="A69" t="s">
        <v>22</v>
      </c>
      <c r="B69">
        <v>109</v>
      </c>
      <c r="C69">
        <v>45</v>
      </c>
      <c r="D69">
        <v>64</v>
      </c>
      <c r="E69">
        <v>7</v>
      </c>
      <c r="F69">
        <v>2</v>
      </c>
      <c r="G69">
        <v>5</v>
      </c>
      <c r="M69" t="s">
        <v>232</v>
      </c>
      <c r="N69" s="12">
        <v>39</v>
      </c>
      <c r="O69" s="12">
        <v>23</v>
      </c>
      <c r="P69" s="12">
        <v>16</v>
      </c>
      <c r="R69" s="16"/>
      <c r="S69" s="16"/>
    </row>
    <row r="70" spans="1:19" x14ac:dyDescent="0.25">
      <c r="A70" t="s">
        <v>56</v>
      </c>
      <c r="B70">
        <v>102</v>
      </c>
      <c r="C70">
        <v>45</v>
      </c>
      <c r="D70">
        <v>57</v>
      </c>
      <c r="E70">
        <v>7</v>
      </c>
      <c r="F70">
        <v>0</v>
      </c>
      <c r="G70">
        <v>7</v>
      </c>
      <c r="M70" t="s">
        <v>233</v>
      </c>
      <c r="N70" s="12">
        <v>46</v>
      </c>
      <c r="O70" s="12">
        <v>20</v>
      </c>
      <c r="P70" s="12">
        <v>26</v>
      </c>
      <c r="R70" s="16"/>
      <c r="S70" s="16"/>
    </row>
    <row r="71" spans="1:19" x14ac:dyDescent="0.25">
      <c r="A71" t="s">
        <v>57</v>
      </c>
      <c r="B71">
        <v>25</v>
      </c>
      <c r="C71">
        <v>16</v>
      </c>
      <c r="D71">
        <v>9</v>
      </c>
      <c r="E71">
        <v>8</v>
      </c>
      <c r="F71">
        <v>3</v>
      </c>
      <c r="G71">
        <v>5</v>
      </c>
      <c r="M71" t="s">
        <v>234</v>
      </c>
      <c r="N71" s="12">
        <v>37</v>
      </c>
      <c r="O71" s="12">
        <v>19</v>
      </c>
      <c r="P71" s="12">
        <v>18</v>
      </c>
      <c r="R71" s="16"/>
      <c r="S71" s="16"/>
    </row>
    <row r="72" spans="1:19" x14ac:dyDescent="0.25">
      <c r="A72" t="s">
        <v>59</v>
      </c>
      <c r="M72" t="s">
        <v>235</v>
      </c>
      <c r="N72" s="12">
        <v>32</v>
      </c>
      <c r="O72" s="12">
        <v>15</v>
      </c>
      <c r="P72" s="12">
        <v>17</v>
      </c>
      <c r="R72" s="16"/>
      <c r="S72" s="16"/>
    </row>
    <row r="73" spans="1:19" x14ac:dyDescent="0.25">
      <c r="A73" t="s">
        <v>36</v>
      </c>
      <c r="B73">
        <v>25188</v>
      </c>
      <c r="C73">
        <v>13059</v>
      </c>
      <c r="D73">
        <v>12129</v>
      </c>
      <c r="E73">
        <v>16015</v>
      </c>
      <c r="F73">
        <v>8681</v>
      </c>
      <c r="G73">
        <v>7334</v>
      </c>
      <c r="M73" t="s">
        <v>236</v>
      </c>
      <c r="N73" s="12">
        <v>32</v>
      </c>
      <c r="O73" s="12">
        <v>14</v>
      </c>
      <c r="P73" s="12">
        <v>18</v>
      </c>
      <c r="R73" s="16"/>
      <c r="S73" s="16"/>
    </row>
    <row r="74" spans="1:19" x14ac:dyDescent="0.25">
      <c r="A74" t="s">
        <v>55</v>
      </c>
      <c r="B74">
        <v>4810</v>
      </c>
      <c r="C74">
        <v>2532</v>
      </c>
      <c r="D74">
        <v>2278</v>
      </c>
      <c r="E74">
        <v>4810</v>
      </c>
      <c r="F74">
        <v>2532</v>
      </c>
      <c r="G74">
        <v>2278</v>
      </c>
      <c r="M74" s="18" t="s">
        <v>237</v>
      </c>
      <c r="N74" s="12">
        <v>24</v>
      </c>
      <c r="O74" s="12">
        <v>15</v>
      </c>
      <c r="P74" s="12">
        <v>9</v>
      </c>
      <c r="R74" s="16"/>
      <c r="S74" s="16"/>
    </row>
    <row r="75" spans="1:19" x14ac:dyDescent="0.25">
      <c r="A75" t="s">
        <v>6</v>
      </c>
      <c r="B75">
        <v>3983</v>
      </c>
      <c r="C75">
        <v>2067</v>
      </c>
      <c r="D75">
        <v>1916</v>
      </c>
      <c r="E75">
        <v>3983</v>
      </c>
      <c r="F75">
        <v>2067</v>
      </c>
      <c r="G75">
        <v>1916</v>
      </c>
      <c r="M75" t="s">
        <v>238</v>
      </c>
      <c r="N75" s="12">
        <v>27</v>
      </c>
      <c r="O75" s="12">
        <v>11</v>
      </c>
      <c r="P75" s="12">
        <v>16</v>
      </c>
      <c r="R75" s="16"/>
      <c r="S75" s="16"/>
    </row>
    <row r="76" spans="1:19" x14ac:dyDescent="0.25">
      <c r="A76" t="s">
        <v>7</v>
      </c>
      <c r="B76">
        <v>3135</v>
      </c>
      <c r="C76">
        <v>1578</v>
      </c>
      <c r="D76">
        <v>1557</v>
      </c>
      <c r="E76">
        <v>3124</v>
      </c>
      <c r="F76">
        <v>1577</v>
      </c>
      <c r="G76">
        <v>1547</v>
      </c>
      <c r="M76" t="s">
        <v>239</v>
      </c>
      <c r="N76" s="12">
        <v>30</v>
      </c>
      <c r="O76" s="12">
        <v>13</v>
      </c>
      <c r="P76" s="12">
        <v>17</v>
      </c>
      <c r="R76" s="16"/>
      <c r="S76" s="16"/>
    </row>
    <row r="77" spans="1:19" x14ac:dyDescent="0.25">
      <c r="A77" t="s">
        <v>8</v>
      </c>
      <c r="B77">
        <v>2844</v>
      </c>
      <c r="C77">
        <v>1424</v>
      </c>
      <c r="D77">
        <v>1420</v>
      </c>
      <c r="E77">
        <v>2412</v>
      </c>
      <c r="F77">
        <v>1341</v>
      </c>
      <c r="G77">
        <v>1071</v>
      </c>
      <c r="M77" t="s">
        <v>240</v>
      </c>
      <c r="N77" s="12">
        <v>20</v>
      </c>
      <c r="O77" s="12">
        <v>11</v>
      </c>
      <c r="P77" s="12">
        <v>9</v>
      </c>
      <c r="R77" s="16"/>
      <c r="S77" s="16"/>
    </row>
    <row r="78" spans="1:19" x14ac:dyDescent="0.25">
      <c r="A78" t="s">
        <v>10</v>
      </c>
      <c r="B78">
        <v>2158</v>
      </c>
      <c r="C78">
        <v>1154</v>
      </c>
      <c r="D78">
        <v>1004</v>
      </c>
      <c r="E78">
        <v>1008</v>
      </c>
      <c r="F78">
        <v>690</v>
      </c>
      <c r="G78">
        <v>318</v>
      </c>
      <c r="M78" t="s">
        <v>241</v>
      </c>
      <c r="N78" s="12">
        <v>14</v>
      </c>
      <c r="O78" s="12">
        <v>3</v>
      </c>
      <c r="P78" s="12">
        <v>11</v>
      </c>
      <c r="R78" s="16"/>
      <c r="S78" s="16"/>
    </row>
    <row r="79" spans="1:19" x14ac:dyDescent="0.25">
      <c r="A79" t="s">
        <v>11</v>
      </c>
      <c r="B79">
        <v>1636</v>
      </c>
      <c r="C79">
        <v>838</v>
      </c>
      <c r="D79">
        <v>798</v>
      </c>
      <c r="E79">
        <v>303</v>
      </c>
      <c r="F79">
        <v>222</v>
      </c>
      <c r="G79">
        <v>81</v>
      </c>
      <c r="M79" t="s">
        <v>242</v>
      </c>
      <c r="N79" s="12">
        <v>18</v>
      </c>
      <c r="O79" s="12">
        <v>7</v>
      </c>
      <c r="P79" s="12">
        <v>11</v>
      </c>
      <c r="R79" s="16"/>
      <c r="S79" s="16"/>
    </row>
    <row r="80" spans="1:19" x14ac:dyDescent="0.25">
      <c r="A80" t="s">
        <v>12</v>
      </c>
      <c r="B80">
        <v>1076</v>
      </c>
      <c r="C80">
        <v>606</v>
      </c>
      <c r="D80">
        <v>470</v>
      </c>
      <c r="E80">
        <v>91</v>
      </c>
      <c r="F80">
        <v>63</v>
      </c>
      <c r="G80">
        <v>28</v>
      </c>
      <c r="M80" t="s">
        <v>243</v>
      </c>
      <c r="N80" s="12">
        <v>19</v>
      </c>
      <c r="O80" s="12">
        <v>9</v>
      </c>
      <c r="P80" s="12">
        <v>10</v>
      </c>
      <c r="R80" s="16"/>
      <c r="S80" s="16"/>
    </row>
    <row r="81" spans="1:19" x14ac:dyDescent="0.25">
      <c r="A81" t="s">
        <v>13</v>
      </c>
      <c r="B81">
        <v>948</v>
      </c>
      <c r="C81">
        <v>499</v>
      </c>
      <c r="D81">
        <v>449</v>
      </c>
      <c r="E81">
        <v>44</v>
      </c>
      <c r="F81">
        <v>29</v>
      </c>
      <c r="G81">
        <v>15</v>
      </c>
      <c r="M81" t="s">
        <v>244</v>
      </c>
      <c r="N81" s="12">
        <v>12</v>
      </c>
      <c r="O81" s="12">
        <v>5</v>
      </c>
      <c r="P81" s="12">
        <v>7</v>
      </c>
      <c r="R81" s="16"/>
      <c r="S81" s="16"/>
    </row>
    <row r="82" spans="1:19" x14ac:dyDescent="0.25">
      <c r="A82" t="s">
        <v>14</v>
      </c>
      <c r="B82">
        <v>856</v>
      </c>
      <c r="C82">
        <v>475</v>
      </c>
      <c r="D82">
        <v>381</v>
      </c>
      <c r="E82">
        <v>38</v>
      </c>
      <c r="F82">
        <v>27</v>
      </c>
      <c r="G82">
        <v>11</v>
      </c>
      <c r="M82" t="s">
        <v>245</v>
      </c>
      <c r="N82" s="12">
        <v>12</v>
      </c>
      <c r="O82" s="12">
        <v>7</v>
      </c>
      <c r="P82" s="12">
        <v>5</v>
      </c>
      <c r="R82" s="16"/>
      <c r="S82" s="16"/>
    </row>
    <row r="83" spans="1:19" x14ac:dyDescent="0.25">
      <c r="A83" t="s">
        <v>15</v>
      </c>
      <c r="B83">
        <v>781</v>
      </c>
      <c r="C83">
        <v>398</v>
      </c>
      <c r="D83">
        <v>383</v>
      </c>
      <c r="E83">
        <v>34</v>
      </c>
      <c r="F83">
        <v>18</v>
      </c>
      <c r="G83">
        <v>16</v>
      </c>
      <c r="M83" t="s">
        <v>246</v>
      </c>
      <c r="N83" s="12">
        <v>11</v>
      </c>
      <c r="O83" s="12">
        <v>6</v>
      </c>
      <c r="P83" s="12">
        <v>5</v>
      </c>
      <c r="R83" s="16"/>
      <c r="S83" s="16"/>
    </row>
    <row r="84" spans="1:19" x14ac:dyDescent="0.25">
      <c r="A84" t="s">
        <v>16</v>
      </c>
      <c r="B84">
        <v>746</v>
      </c>
      <c r="C84">
        <v>382</v>
      </c>
      <c r="D84">
        <v>364</v>
      </c>
      <c r="E84">
        <v>25</v>
      </c>
      <c r="F84">
        <v>20</v>
      </c>
      <c r="G84">
        <v>5</v>
      </c>
      <c r="M84" t="s">
        <v>247</v>
      </c>
      <c r="N84" s="12">
        <v>5</v>
      </c>
      <c r="O84" s="12">
        <v>0</v>
      </c>
      <c r="P84" s="12">
        <v>5</v>
      </c>
      <c r="R84" s="16"/>
      <c r="S84" s="16"/>
    </row>
    <row r="85" spans="1:19" x14ac:dyDescent="0.25">
      <c r="A85" t="s">
        <v>17</v>
      </c>
      <c r="B85">
        <v>661</v>
      </c>
      <c r="C85">
        <v>344</v>
      </c>
      <c r="D85">
        <v>317</v>
      </c>
      <c r="E85">
        <v>34</v>
      </c>
      <c r="F85">
        <v>19</v>
      </c>
      <c r="G85">
        <v>15</v>
      </c>
      <c r="M85" t="s">
        <v>248</v>
      </c>
      <c r="N85" s="12">
        <v>5</v>
      </c>
      <c r="O85" s="12">
        <v>3</v>
      </c>
      <c r="P85" s="12">
        <v>2</v>
      </c>
      <c r="R85" s="16"/>
      <c r="S85" s="16"/>
    </row>
    <row r="86" spans="1:19" x14ac:dyDescent="0.25">
      <c r="A86" t="s">
        <v>19</v>
      </c>
      <c r="B86">
        <v>519</v>
      </c>
      <c r="C86">
        <v>268</v>
      </c>
      <c r="D86">
        <v>251</v>
      </c>
      <c r="E86">
        <v>21</v>
      </c>
      <c r="F86">
        <v>14</v>
      </c>
      <c r="G86">
        <v>7</v>
      </c>
      <c r="M86" t="s">
        <v>249</v>
      </c>
      <c r="N86" s="12">
        <v>5</v>
      </c>
      <c r="O86" s="12">
        <v>3</v>
      </c>
      <c r="P86" s="12">
        <v>2</v>
      </c>
      <c r="R86" s="16"/>
      <c r="S86" s="16"/>
    </row>
    <row r="87" spans="1:19" x14ac:dyDescent="0.25">
      <c r="A87" t="s">
        <v>20</v>
      </c>
      <c r="B87">
        <v>359</v>
      </c>
      <c r="C87">
        <v>167</v>
      </c>
      <c r="D87">
        <v>192</v>
      </c>
      <c r="E87">
        <v>15</v>
      </c>
      <c r="F87">
        <v>7</v>
      </c>
      <c r="G87">
        <v>8</v>
      </c>
      <c r="M87" t="s">
        <v>250</v>
      </c>
      <c r="N87" s="12">
        <v>4</v>
      </c>
      <c r="O87" s="12">
        <v>3</v>
      </c>
      <c r="P87" s="12">
        <v>1</v>
      </c>
      <c r="R87" s="16"/>
      <c r="S87" s="16"/>
    </row>
    <row r="88" spans="1:19" x14ac:dyDescent="0.25">
      <c r="A88" t="s">
        <v>22</v>
      </c>
      <c r="B88">
        <v>255</v>
      </c>
      <c r="C88">
        <v>113</v>
      </c>
      <c r="D88">
        <v>142</v>
      </c>
      <c r="E88">
        <v>16</v>
      </c>
      <c r="F88">
        <v>10</v>
      </c>
      <c r="G88">
        <v>6</v>
      </c>
      <c r="M88" t="s">
        <v>251</v>
      </c>
      <c r="N88" s="12">
        <v>5</v>
      </c>
      <c r="O88" s="12">
        <v>2</v>
      </c>
      <c r="P88" s="12">
        <v>3</v>
      </c>
      <c r="R88" s="16"/>
      <c r="S88" s="16"/>
    </row>
    <row r="89" spans="1:19" x14ac:dyDescent="0.25">
      <c r="A89" t="s">
        <v>56</v>
      </c>
      <c r="B89">
        <v>374</v>
      </c>
      <c r="C89">
        <v>183</v>
      </c>
      <c r="D89">
        <v>191</v>
      </c>
      <c r="E89">
        <v>32</v>
      </c>
      <c r="F89">
        <v>25</v>
      </c>
      <c r="G89">
        <v>7</v>
      </c>
      <c r="M89" t="s">
        <v>252</v>
      </c>
      <c r="N89" s="12">
        <v>8</v>
      </c>
      <c r="O89" s="12">
        <v>2</v>
      </c>
      <c r="P89" s="12">
        <v>6</v>
      </c>
      <c r="R89" s="16"/>
      <c r="S89" s="16"/>
    </row>
    <row r="90" spans="1:19" x14ac:dyDescent="0.25">
      <c r="A90" t="s">
        <v>57</v>
      </c>
      <c r="B90">
        <v>47</v>
      </c>
      <c r="C90">
        <v>31</v>
      </c>
      <c r="D90">
        <v>16</v>
      </c>
      <c r="E90">
        <v>25</v>
      </c>
      <c r="F90">
        <v>20</v>
      </c>
      <c r="G90">
        <v>5</v>
      </c>
      <c r="M90" t="s">
        <v>253</v>
      </c>
      <c r="N90" s="12">
        <v>0</v>
      </c>
      <c r="O90" s="12">
        <v>0</v>
      </c>
      <c r="P90" s="12">
        <v>0</v>
      </c>
      <c r="R90" s="16"/>
      <c r="S90" s="16"/>
    </row>
    <row r="91" spans="1:19" x14ac:dyDescent="0.25">
      <c r="A91" t="s">
        <v>60</v>
      </c>
      <c r="M91" t="s">
        <v>145</v>
      </c>
      <c r="N91" s="12">
        <v>4</v>
      </c>
      <c r="O91" s="12">
        <v>0</v>
      </c>
      <c r="P91" s="12">
        <v>4</v>
      </c>
      <c r="R91" s="16"/>
      <c r="S91" s="16"/>
    </row>
    <row r="92" spans="1:19" x14ac:dyDescent="0.25">
      <c r="A92" t="s">
        <v>36</v>
      </c>
      <c r="B92">
        <v>12721</v>
      </c>
      <c r="C92">
        <v>6653</v>
      </c>
      <c r="D92">
        <v>6068</v>
      </c>
      <c r="E92">
        <v>8430</v>
      </c>
      <c r="F92">
        <v>4578</v>
      </c>
      <c r="G92">
        <v>3852</v>
      </c>
      <c r="M92" t="s">
        <v>146</v>
      </c>
      <c r="N92" s="12">
        <v>2</v>
      </c>
      <c r="O92" s="12">
        <v>0</v>
      </c>
      <c r="P92" s="12">
        <v>2</v>
      </c>
      <c r="R92" s="16"/>
      <c r="S92" s="16"/>
    </row>
    <row r="93" spans="1:19" x14ac:dyDescent="0.25">
      <c r="A93" t="s">
        <v>55</v>
      </c>
      <c r="B93">
        <v>1897</v>
      </c>
      <c r="C93">
        <v>993</v>
      </c>
      <c r="D93">
        <v>904</v>
      </c>
      <c r="E93">
        <v>1897</v>
      </c>
      <c r="F93">
        <v>993</v>
      </c>
      <c r="G93">
        <v>904</v>
      </c>
      <c r="M93" t="s">
        <v>147</v>
      </c>
      <c r="N93" s="12">
        <v>0</v>
      </c>
      <c r="O93" s="12">
        <v>0</v>
      </c>
      <c r="P93" s="12">
        <v>0</v>
      </c>
      <c r="R93" s="16"/>
      <c r="S93" s="16"/>
    </row>
    <row r="94" spans="1:19" x14ac:dyDescent="0.25">
      <c r="A94" t="s">
        <v>6</v>
      </c>
      <c r="B94">
        <v>2011</v>
      </c>
      <c r="C94">
        <v>1018</v>
      </c>
      <c r="D94">
        <v>993</v>
      </c>
      <c r="E94">
        <v>2011</v>
      </c>
      <c r="F94">
        <v>1018</v>
      </c>
      <c r="G94">
        <v>993</v>
      </c>
      <c r="M94" t="s">
        <v>148</v>
      </c>
      <c r="N94" s="12">
        <v>2</v>
      </c>
      <c r="O94" s="12">
        <v>2</v>
      </c>
      <c r="P94" s="12">
        <v>0</v>
      </c>
      <c r="R94" s="16"/>
      <c r="S94" s="16"/>
    </row>
    <row r="95" spans="1:19" x14ac:dyDescent="0.25">
      <c r="A95" t="s">
        <v>7</v>
      </c>
      <c r="B95">
        <v>1826</v>
      </c>
      <c r="C95">
        <v>952</v>
      </c>
      <c r="D95">
        <v>874</v>
      </c>
      <c r="E95">
        <v>1823</v>
      </c>
      <c r="F95">
        <v>951</v>
      </c>
      <c r="G95">
        <v>872</v>
      </c>
      <c r="M95" t="s">
        <v>149</v>
      </c>
      <c r="N95" s="12">
        <v>1</v>
      </c>
      <c r="O95" s="12">
        <v>0</v>
      </c>
      <c r="P95" s="12">
        <v>1</v>
      </c>
      <c r="R95" s="16"/>
      <c r="S95" s="16"/>
    </row>
    <row r="96" spans="1:19" x14ac:dyDescent="0.25">
      <c r="A96" t="s">
        <v>8</v>
      </c>
      <c r="B96">
        <v>1552</v>
      </c>
      <c r="C96">
        <v>836</v>
      </c>
      <c r="D96">
        <v>716</v>
      </c>
      <c r="E96">
        <v>1469</v>
      </c>
      <c r="F96">
        <v>823</v>
      </c>
      <c r="G96">
        <v>646</v>
      </c>
      <c r="M96" t="s">
        <v>150</v>
      </c>
      <c r="N96" s="12">
        <v>2</v>
      </c>
      <c r="O96" s="12">
        <v>1</v>
      </c>
      <c r="P96" s="12">
        <v>1</v>
      </c>
      <c r="R96" s="16"/>
      <c r="S96" s="16"/>
    </row>
    <row r="97" spans="1:19" x14ac:dyDescent="0.25">
      <c r="A97" t="s">
        <v>10</v>
      </c>
      <c r="B97">
        <v>1083</v>
      </c>
      <c r="C97">
        <v>623</v>
      </c>
      <c r="D97">
        <v>460</v>
      </c>
      <c r="E97">
        <v>709</v>
      </c>
      <c r="F97">
        <v>479</v>
      </c>
      <c r="G97">
        <v>230</v>
      </c>
      <c r="M97" t="s">
        <v>151</v>
      </c>
      <c r="N97" s="12">
        <v>0</v>
      </c>
      <c r="O97" s="12">
        <v>0</v>
      </c>
      <c r="P97" s="12">
        <v>0</v>
      </c>
      <c r="R97" s="16"/>
      <c r="S97" s="16"/>
    </row>
    <row r="98" spans="1:19" x14ac:dyDescent="0.25">
      <c r="A98" t="s">
        <v>11</v>
      </c>
      <c r="B98">
        <v>734</v>
      </c>
      <c r="C98">
        <v>414</v>
      </c>
      <c r="D98">
        <v>320</v>
      </c>
      <c r="E98">
        <v>238</v>
      </c>
      <c r="F98">
        <v>163</v>
      </c>
      <c r="G98">
        <v>75</v>
      </c>
      <c r="M98" t="s">
        <v>152</v>
      </c>
      <c r="N98" s="12">
        <v>2</v>
      </c>
      <c r="O98" s="12">
        <v>0</v>
      </c>
      <c r="P98" s="12">
        <v>2</v>
      </c>
      <c r="R98" s="16"/>
      <c r="S98" s="16"/>
    </row>
    <row r="99" spans="1:19" x14ac:dyDescent="0.25">
      <c r="A99" t="s">
        <v>12</v>
      </c>
      <c r="B99">
        <v>563</v>
      </c>
      <c r="C99">
        <v>297</v>
      </c>
      <c r="D99">
        <v>266</v>
      </c>
      <c r="E99">
        <v>94</v>
      </c>
      <c r="F99">
        <v>51</v>
      </c>
      <c r="G99">
        <v>43</v>
      </c>
      <c r="M99" t="s">
        <v>153</v>
      </c>
      <c r="N99" s="12">
        <v>0</v>
      </c>
      <c r="O99" s="12">
        <v>0</v>
      </c>
      <c r="P99" s="12">
        <v>0</v>
      </c>
      <c r="R99" s="16"/>
      <c r="S99" s="16"/>
    </row>
    <row r="100" spans="1:19" x14ac:dyDescent="0.25">
      <c r="A100" t="s">
        <v>13</v>
      </c>
      <c r="B100">
        <v>532</v>
      </c>
      <c r="C100">
        <v>276</v>
      </c>
      <c r="D100">
        <v>256</v>
      </c>
      <c r="E100">
        <v>53</v>
      </c>
      <c r="F100">
        <v>26</v>
      </c>
      <c r="G100">
        <v>27</v>
      </c>
      <c r="M100" t="s">
        <v>154</v>
      </c>
      <c r="N100" s="12">
        <v>1</v>
      </c>
      <c r="O100" s="12">
        <v>1</v>
      </c>
      <c r="P100" s="12">
        <v>0</v>
      </c>
      <c r="R100" s="16"/>
      <c r="S100" s="16"/>
    </row>
    <row r="101" spans="1:19" x14ac:dyDescent="0.25">
      <c r="A101" t="s">
        <v>14</v>
      </c>
      <c r="B101">
        <v>445</v>
      </c>
      <c r="C101">
        <v>227</v>
      </c>
      <c r="D101">
        <v>218</v>
      </c>
      <c r="E101">
        <v>30</v>
      </c>
      <c r="F101">
        <v>18</v>
      </c>
      <c r="G101">
        <v>12</v>
      </c>
      <c r="M101" t="s">
        <v>155</v>
      </c>
      <c r="N101" s="12">
        <v>2</v>
      </c>
      <c r="O101" s="12">
        <v>1</v>
      </c>
      <c r="P101" s="12">
        <v>1</v>
      </c>
      <c r="R101" s="16"/>
      <c r="S101" s="16"/>
    </row>
    <row r="102" spans="1:19" x14ac:dyDescent="0.25">
      <c r="A102" t="s">
        <v>15</v>
      </c>
      <c r="B102">
        <v>440</v>
      </c>
      <c r="C102">
        <v>203</v>
      </c>
      <c r="D102">
        <v>237</v>
      </c>
      <c r="E102">
        <v>22</v>
      </c>
      <c r="F102">
        <v>8</v>
      </c>
      <c r="G102">
        <v>14</v>
      </c>
      <c r="M102" t="s">
        <v>156</v>
      </c>
      <c r="N102" s="12">
        <v>25</v>
      </c>
      <c r="O102" s="12">
        <v>16</v>
      </c>
      <c r="P102" s="12">
        <v>9</v>
      </c>
      <c r="R102" s="16"/>
      <c r="S102" s="16"/>
    </row>
    <row r="103" spans="1:19" x14ac:dyDescent="0.25">
      <c r="A103" t="s">
        <v>16</v>
      </c>
      <c r="B103">
        <v>421</v>
      </c>
      <c r="C103">
        <v>233</v>
      </c>
      <c r="D103">
        <v>188</v>
      </c>
      <c r="E103">
        <v>15</v>
      </c>
      <c r="F103">
        <v>12</v>
      </c>
      <c r="G103">
        <v>3</v>
      </c>
      <c r="M103" t="s">
        <v>157</v>
      </c>
      <c r="N103">
        <v>0</v>
      </c>
      <c r="O103">
        <v>0</v>
      </c>
      <c r="P103">
        <v>0</v>
      </c>
    </row>
    <row r="104" spans="1:19" x14ac:dyDescent="0.25">
      <c r="A104" t="s">
        <v>17</v>
      </c>
      <c r="B104">
        <v>364</v>
      </c>
      <c r="C104">
        <v>173</v>
      </c>
      <c r="D104">
        <v>191</v>
      </c>
      <c r="E104">
        <v>9</v>
      </c>
      <c r="F104">
        <v>5</v>
      </c>
      <c r="G104">
        <v>4</v>
      </c>
      <c r="M104" t="s">
        <v>254</v>
      </c>
      <c r="N104">
        <v>510</v>
      </c>
      <c r="O104">
        <v>256</v>
      </c>
      <c r="P104">
        <v>254</v>
      </c>
    </row>
    <row r="105" spans="1:19" x14ac:dyDescent="0.25">
      <c r="A105" t="s">
        <v>19</v>
      </c>
      <c r="B105">
        <v>212</v>
      </c>
      <c r="C105">
        <v>106</v>
      </c>
      <c r="D105">
        <v>106</v>
      </c>
      <c r="E105">
        <v>6</v>
      </c>
      <c r="F105">
        <v>4</v>
      </c>
      <c r="G105">
        <v>2</v>
      </c>
    </row>
    <row r="106" spans="1:19" x14ac:dyDescent="0.25">
      <c r="A106" t="s">
        <v>20</v>
      </c>
      <c r="B106">
        <v>206</v>
      </c>
      <c r="C106">
        <v>95</v>
      </c>
      <c r="D106">
        <v>111</v>
      </c>
      <c r="E106">
        <v>12</v>
      </c>
      <c r="F106">
        <v>7</v>
      </c>
      <c r="G106">
        <v>5</v>
      </c>
    </row>
    <row r="107" spans="1:19" x14ac:dyDescent="0.25">
      <c r="A107" t="s">
        <v>22</v>
      </c>
      <c r="B107">
        <v>140</v>
      </c>
      <c r="C107">
        <v>66</v>
      </c>
      <c r="D107">
        <v>74</v>
      </c>
      <c r="E107">
        <v>8</v>
      </c>
      <c r="F107">
        <v>2</v>
      </c>
      <c r="G107">
        <v>6</v>
      </c>
    </row>
    <row r="108" spans="1:19" x14ac:dyDescent="0.25">
      <c r="A108" t="s">
        <v>56</v>
      </c>
      <c r="B108">
        <v>253</v>
      </c>
      <c r="C108">
        <v>122</v>
      </c>
      <c r="D108">
        <v>131</v>
      </c>
      <c r="E108">
        <v>17</v>
      </c>
      <c r="F108">
        <v>7</v>
      </c>
      <c r="G108">
        <v>10</v>
      </c>
    </row>
    <row r="109" spans="1:19" x14ac:dyDescent="0.25">
      <c r="A109" t="s">
        <v>57</v>
      </c>
      <c r="B109">
        <v>42</v>
      </c>
      <c r="C109">
        <v>19</v>
      </c>
      <c r="D109">
        <v>23</v>
      </c>
      <c r="E109">
        <v>17</v>
      </c>
      <c r="F109">
        <v>11</v>
      </c>
      <c r="G109">
        <v>6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K1" workbookViewId="0">
      <selection activeCell="Q36" sqref="Q36"/>
    </sheetView>
  </sheetViews>
  <sheetFormatPr defaultRowHeight="13.2" x14ac:dyDescent="0.25"/>
  <sheetData>
    <row r="1" spans="1:24" x14ac:dyDescent="0.25">
      <c r="A1" t="s">
        <v>297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6.099565007249879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16780</v>
      </c>
      <c r="O3" s="12">
        <v>8817</v>
      </c>
      <c r="P3" s="12">
        <v>7963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16780</v>
      </c>
      <c r="C4">
        <v>8817</v>
      </c>
      <c r="D4">
        <v>7963</v>
      </c>
      <c r="E4">
        <v>10267</v>
      </c>
      <c r="F4">
        <v>5321</v>
      </c>
      <c r="G4">
        <v>4946</v>
      </c>
      <c r="I4" s="1"/>
      <c r="J4" s="1"/>
      <c r="K4" s="1"/>
      <c r="M4" s="18" t="s">
        <v>164</v>
      </c>
      <c r="N4" s="12">
        <v>518</v>
      </c>
      <c r="O4" s="12">
        <v>271</v>
      </c>
      <c r="P4" s="12">
        <v>247</v>
      </c>
      <c r="R4" s="16"/>
      <c r="S4" s="16"/>
    </row>
    <row r="5" spans="1:24" x14ac:dyDescent="0.25">
      <c r="A5" t="s">
        <v>98</v>
      </c>
      <c r="B5">
        <v>2464</v>
      </c>
      <c r="C5">
        <v>1274</v>
      </c>
      <c r="D5">
        <v>1190</v>
      </c>
      <c r="E5">
        <v>2464</v>
      </c>
      <c r="F5">
        <v>1274</v>
      </c>
      <c r="G5">
        <v>1190</v>
      </c>
      <c r="I5" s="1"/>
      <c r="J5" s="1"/>
      <c r="K5" s="1"/>
      <c r="M5">
        <v>1</v>
      </c>
      <c r="N5" s="12">
        <v>485</v>
      </c>
      <c r="O5" s="12">
        <v>248</v>
      </c>
      <c r="P5" s="12">
        <v>237</v>
      </c>
      <c r="R5" s="16">
        <f>N$24+N$34+N$44+N$54</f>
        <v>868</v>
      </c>
      <c r="S5" s="16">
        <f xml:space="preserve"> N$34+N$44+N$54+N$64</f>
        <v>616</v>
      </c>
      <c r="T5">
        <v>1</v>
      </c>
      <c r="U5">
        <v>9</v>
      </c>
      <c r="V5">
        <f>R5*T5+S5*U5</f>
        <v>6412</v>
      </c>
      <c r="W5" s="19">
        <f>(V5/V$15)*100</f>
        <v>7.7477042049299172</v>
      </c>
      <c r="X5" s="20">
        <f>ABS(W5-10)</f>
        <v>2.2522957950700828</v>
      </c>
    </row>
    <row r="6" spans="1:24" x14ac:dyDescent="0.25">
      <c r="A6" t="s">
        <v>261</v>
      </c>
      <c r="B6">
        <v>2148</v>
      </c>
      <c r="C6">
        <v>1040</v>
      </c>
      <c r="D6">
        <v>1108</v>
      </c>
      <c r="E6">
        <v>2148</v>
      </c>
      <c r="F6">
        <v>1040</v>
      </c>
      <c r="G6">
        <v>1108</v>
      </c>
      <c r="I6" s="1"/>
      <c r="J6" s="1"/>
      <c r="K6" s="1"/>
      <c r="M6">
        <v>2</v>
      </c>
      <c r="N6" s="12">
        <v>508</v>
      </c>
      <c r="O6" s="12">
        <v>266</v>
      </c>
      <c r="P6" s="12">
        <v>242</v>
      </c>
      <c r="R6" s="16">
        <f>N$25+N$35+N$45+N$55</f>
        <v>867</v>
      </c>
      <c r="S6" s="16">
        <f xml:space="preserve"> N$35+N$45+N$55+N$65</f>
        <v>631</v>
      </c>
      <c r="T6">
        <v>2</v>
      </c>
      <c r="U6">
        <v>8</v>
      </c>
      <c r="V6">
        <f t="shared" ref="V6:V14" si="0">R6*T6+S6*U6</f>
        <v>6782</v>
      </c>
      <c r="W6" s="19">
        <f t="shared" ref="W6:W14" si="1">(V6/V$15)*100</f>
        <v>8.1947800869985503</v>
      </c>
      <c r="X6" s="20">
        <f t="shared" ref="X6:X14" si="2">ABS(W6-10)</f>
        <v>1.8052199130014497</v>
      </c>
    </row>
    <row r="7" spans="1:24" x14ac:dyDescent="0.25">
      <c r="A7" t="s">
        <v>104</v>
      </c>
      <c r="B7">
        <v>2193</v>
      </c>
      <c r="C7">
        <v>1119</v>
      </c>
      <c r="D7">
        <v>1074</v>
      </c>
      <c r="E7">
        <v>2193</v>
      </c>
      <c r="F7">
        <v>1119</v>
      </c>
      <c r="G7">
        <v>1074</v>
      </c>
      <c r="H7" s="2"/>
      <c r="I7" s="1"/>
      <c r="J7" s="1"/>
      <c r="K7" s="1"/>
      <c r="M7">
        <v>3</v>
      </c>
      <c r="N7" s="12">
        <v>478</v>
      </c>
      <c r="O7" s="12">
        <v>246</v>
      </c>
      <c r="P7" s="12">
        <v>232</v>
      </c>
      <c r="R7" s="16">
        <f>N$26+N$36+N$46+N$56</f>
        <v>814</v>
      </c>
      <c r="S7" s="16">
        <f xml:space="preserve"> N$36+N$46+N$56+N$66</f>
        <v>592</v>
      </c>
      <c r="T7">
        <v>3</v>
      </c>
      <c r="U7">
        <v>7</v>
      </c>
      <c r="V7">
        <f t="shared" si="0"/>
        <v>6586</v>
      </c>
      <c r="W7" s="19">
        <f t="shared" si="1"/>
        <v>7.9579507008216535</v>
      </c>
      <c r="X7" s="20">
        <f t="shared" si="2"/>
        <v>2.0420492991783465</v>
      </c>
    </row>
    <row r="8" spans="1:24" x14ac:dyDescent="0.25">
      <c r="A8" s="3" t="s">
        <v>105</v>
      </c>
      <c r="B8" s="3">
        <v>1703</v>
      </c>
      <c r="C8" s="3">
        <v>842</v>
      </c>
      <c r="D8" s="3">
        <v>861</v>
      </c>
      <c r="E8" s="4">
        <v>1581</v>
      </c>
      <c r="F8" s="4">
        <v>819</v>
      </c>
      <c r="G8" s="4">
        <v>762</v>
      </c>
      <c r="H8" s="5"/>
      <c r="I8" s="6">
        <f t="shared" ref="I8:K15" si="3">E8/B8*100</f>
        <v>92.836171462125662</v>
      </c>
      <c r="J8" s="6">
        <f t="shared" si="3"/>
        <v>97.268408551068887</v>
      </c>
      <c r="K8" s="6">
        <f t="shared" si="3"/>
        <v>88.501742160278738</v>
      </c>
      <c r="M8">
        <v>4</v>
      </c>
      <c r="N8" s="12">
        <v>475</v>
      </c>
      <c r="O8" s="12">
        <v>243</v>
      </c>
      <c r="P8" s="12">
        <v>232</v>
      </c>
      <c r="R8" s="16">
        <f>N$17+N$27+N$37+N$47</f>
        <v>1207</v>
      </c>
      <c r="S8" s="16">
        <f xml:space="preserve"> N$27+ N$37+N$47+N$57</f>
        <v>865</v>
      </c>
      <c r="T8">
        <v>4</v>
      </c>
      <c r="U8">
        <v>6</v>
      </c>
      <c r="V8">
        <f t="shared" si="0"/>
        <v>10018</v>
      </c>
      <c r="W8" s="19">
        <f t="shared" si="1"/>
        <v>12.104881585306911</v>
      </c>
      <c r="X8" s="20">
        <f t="shared" si="2"/>
        <v>2.1048815853069112</v>
      </c>
    </row>
    <row r="9" spans="1:24" x14ac:dyDescent="0.25">
      <c r="A9" s="3" t="s">
        <v>106</v>
      </c>
      <c r="B9" s="3">
        <v>1512</v>
      </c>
      <c r="C9" s="3">
        <v>709</v>
      </c>
      <c r="D9" s="3">
        <v>803</v>
      </c>
      <c r="E9" s="4">
        <v>871</v>
      </c>
      <c r="F9" s="4">
        <v>498</v>
      </c>
      <c r="G9" s="4">
        <v>373</v>
      </c>
      <c r="H9" s="5"/>
      <c r="I9" s="6">
        <f t="shared" si="3"/>
        <v>57.605820105820108</v>
      </c>
      <c r="J9" s="6">
        <f t="shared" si="3"/>
        <v>70.239774330042309</v>
      </c>
      <c r="K9" s="6">
        <f t="shared" si="3"/>
        <v>46.450809464508097</v>
      </c>
      <c r="M9">
        <v>5</v>
      </c>
      <c r="N9" s="12">
        <v>428</v>
      </c>
      <c r="O9" s="12">
        <v>194</v>
      </c>
      <c r="P9" s="12">
        <v>234</v>
      </c>
      <c r="R9" s="16">
        <f>N$18+N$28+N$38+N$48</f>
        <v>1053</v>
      </c>
      <c r="S9" s="16">
        <f xml:space="preserve"> N$28+N$38+N$48+N$58</f>
        <v>721</v>
      </c>
      <c r="T9">
        <v>5</v>
      </c>
      <c r="U9">
        <v>5</v>
      </c>
      <c r="V9">
        <f t="shared" si="0"/>
        <v>8870</v>
      </c>
      <c r="W9" s="19">
        <f t="shared" si="1"/>
        <v>10.717738037699371</v>
      </c>
      <c r="X9" s="20">
        <f t="shared" si="2"/>
        <v>0.71773803769937139</v>
      </c>
    </row>
    <row r="10" spans="1:24" x14ac:dyDescent="0.25">
      <c r="A10" s="3" t="s">
        <v>107</v>
      </c>
      <c r="B10" s="3">
        <v>1463</v>
      </c>
      <c r="C10" s="3">
        <v>753</v>
      </c>
      <c r="D10" s="3">
        <v>710</v>
      </c>
      <c r="E10" s="4">
        <v>442</v>
      </c>
      <c r="F10" s="4">
        <v>256</v>
      </c>
      <c r="G10" s="4">
        <v>186</v>
      </c>
      <c r="H10" s="5"/>
      <c r="I10" s="6">
        <f t="shared" si="3"/>
        <v>30.211893369788108</v>
      </c>
      <c r="J10" s="6">
        <f t="shared" si="3"/>
        <v>33.997343957503318</v>
      </c>
      <c r="K10" s="6">
        <f t="shared" si="3"/>
        <v>26.197183098591548</v>
      </c>
      <c r="M10">
        <v>6</v>
      </c>
      <c r="N10" s="12">
        <v>449</v>
      </c>
      <c r="O10" s="12">
        <v>225</v>
      </c>
      <c r="P10" s="12">
        <v>224</v>
      </c>
      <c r="R10" s="16">
        <f>N$19+N$29+N$39+N$49</f>
        <v>977</v>
      </c>
      <c r="S10" s="16">
        <f xml:space="preserve"> N$29+N$39+N$49+N$59</f>
        <v>688</v>
      </c>
      <c r="T10">
        <v>6</v>
      </c>
      <c r="U10">
        <v>4</v>
      </c>
      <c r="V10">
        <f t="shared" si="0"/>
        <v>8614</v>
      </c>
      <c r="W10" s="19">
        <f t="shared" si="1"/>
        <v>10.40840985983567</v>
      </c>
      <c r="X10" s="20">
        <f t="shared" si="2"/>
        <v>0.40840985983567002</v>
      </c>
    </row>
    <row r="11" spans="1:24" x14ac:dyDescent="0.25">
      <c r="A11" s="3" t="s">
        <v>108</v>
      </c>
      <c r="B11" s="3">
        <v>1303</v>
      </c>
      <c r="C11" s="3">
        <v>743</v>
      </c>
      <c r="D11" s="3">
        <v>560</v>
      </c>
      <c r="E11" s="4">
        <v>237</v>
      </c>
      <c r="F11" s="4">
        <v>140</v>
      </c>
      <c r="G11" s="4">
        <v>97</v>
      </c>
      <c r="H11" s="5"/>
      <c r="I11" s="6">
        <f t="shared" si="3"/>
        <v>18.188795088257866</v>
      </c>
      <c r="J11" s="6">
        <f t="shared" si="3"/>
        <v>18.842530282637952</v>
      </c>
      <c r="K11" s="6">
        <f t="shared" si="3"/>
        <v>17.321428571428569</v>
      </c>
      <c r="M11">
        <v>7</v>
      </c>
      <c r="N11" s="12">
        <v>440</v>
      </c>
      <c r="O11" s="12">
        <v>220</v>
      </c>
      <c r="P11" s="12">
        <v>220</v>
      </c>
      <c r="R11" s="16">
        <f>N$20+N$30+N$40+N$50</f>
        <v>1004</v>
      </c>
      <c r="S11" s="16">
        <f xml:space="preserve"> N$30+N$40+N$50+N$60</f>
        <v>720</v>
      </c>
      <c r="T11">
        <v>7</v>
      </c>
      <c r="U11">
        <v>3</v>
      </c>
      <c r="V11">
        <f t="shared" si="0"/>
        <v>9188</v>
      </c>
      <c r="W11" s="19">
        <f t="shared" si="1"/>
        <v>11.10198163363944</v>
      </c>
      <c r="X11" s="20">
        <f t="shared" si="2"/>
        <v>1.1019816336394399</v>
      </c>
    </row>
    <row r="12" spans="1:24" x14ac:dyDescent="0.25">
      <c r="A12" s="3" t="s">
        <v>109</v>
      </c>
      <c r="B12" s="3">
        <v>864</v>
      </c>
      <c r="C12" s="3">
        <v>520</v>
      </c>
      <c r="D12" s="3">
        <v>344</v>
      </c>
      <c r="E12" s="4">
        <v>99</v>
      </c>
      <c r="F12" s="4">
        <v>57</v>
      </c>
      <c r="G12" s="4">
        <v>42</v>
      </c>
      <c r="H12" s="5"/>
      <c r="I12" s="6">
        <f t="shared" si="3"/>
        <v>11.458333333333332</v>
      </c>
      <c r="J12" s="6">
        <f t="shared" si="3"/>
        <v>10.961538461538462</v>
      </c>
      <c r="K12" s="6">
        <f t="shared" si="3"/>
        <v>12.209302325581394</v>
      </c>
      <c r="M12">
        <v>8</v>
      </c>
      <c r="N12" s="12">
        <v>396</v>
      </c>
      <c r="O12" s="12">
        <v>195</v>
      </c>
      <c r="P12" s="12">
        <v>201</v>
      </c>
      <c r="R12" s="16">
        <f>N$21+N$31+N$41+N$51</f>
        <v>964</v>
      </c>
      <c r="S12" s="16">
        <f xml:space="preserve"> N$31+N$41+N$51+N$61</f>
        <v>688</v>
      </c>
      <c r="T12">
        <v>8</v>
      </c>
      <c r="U12">
        <v>2</v>
      </c>
      <c r="V12">
        <f t="shared" si="0"/>
        <v>9088</v>
      </c>
      <c r="W12" s="19">
        <f t="shared" si="1"/>
        <v>10.981150314161431</v>
      </c>
      <c r="X12" s="20">
        <f t="shared" si="2"/>
        <v>0.98115031416143061</v>
      </c>
    </row>
    <row r="13" spans="1:24" x14ac:dyDescent="0.25">
      <c r="A13" s="3" t="s">
        <v>110</v>
      </c>
      <c r="B13" s="3">
        <v>824</v>
      </c>
      <c r="C13" s="3">
        <v>520</v>
      </c>
      <c r="D13" s="3">
        <v>304</v>
      </c>
      <c r="E13" s="4">
        <v>66</v>
      </c>
      <c r="F13" s="4">
        <v>32</v>
      </c>
      <c r="G13" s="4">
        <v>34</v>
      </c>
      <c r="H13" s="5"/>
      <c r="I13" s="6">
        <f t="shared" si="3"/>
        <v>8.009708737864079</v>
      </c>
      <c r="J13" s="6">
        <f t="shared" si="3"/>
        <v>6.1538461538461542</v>
      </c>
      <c r="K13" s="6">
        <f t="shared" si="3"/>
        <v>11.184210526315789</v>
      </c>
      <c r="M13">
        <v>9</v>
      </c>
      <c r="N13" s="12">
        <v>435</v>
      </c>
      <c r="O13" s="12">
        <v>206</v>
      </c>
      <c r="P13" s="12">
        <v>229</v>
      </c>
      <c r="R13" s="16">
        <f>N$22+N$32+N$42+N$52</f>
        <v>880</v>
      </c>
      <c r="S13" s="16">
        <f xml:space="preserve"> N$32+N$42+N$52+N$62</f>
        <v>632</v>
      </c>
      <c r="T13">
        <v>9</v>
      </c>
      <c r="U13">
        <v>1</v>
      </c>
      <c r="V13">
        <f t="shared" si="0"/>
        <v>8552</v>
      </c>
      <c r="W13" s="19">
        <f t="shared" si="1"/>
        <v>10.333494441759305</v>
      </c>
      <c r="X13" s="20">
        <f t="shared" si="2"/>
        <v>0.33349444175930465</v>
      </c>
    </row>
    <row r="14" spans="1:24" x14ac:dyDescent="0.25">
      <c r="A14" s="3" t="s">
        <v>111</v>
      </c>
      <c r="B14" s="3">
        <v>660</v>
      </c>
      <c r="C14" s="3">
        <v>404</v>
      </c>
      <c r="D14" s="3">
        <v>256</v>
      </c>
      <c r="E14" s="4">
        <v>44</v>
      </c>
      <c r="F14" s="4">
        <v>23</v>
      </c>
      <c r="G14" s="4">
        <v>21</v>
      </c>
      <c r="H14" s="5"/>
      <c r="I14" s="6">
        <f t="shared" si="3"/>
        <v>6.666666666666667</v>
      </c>
      <c r="J14" s="6">
        <f t="shared" si="3"/>
        <v>5.6930693069306937</v>
      </c>
      <c r="K14" s="6">
        <f t="shared" si="3"/>
        <v>8.203125</v>
      </c>
      <c r="M14">
        <v>10</v>
      </c>
      <c r="N14" s="12">
        <v>441</v>
      </c>
      <c r="O14" s="12">
        <v>228</v>
      </c>
      <c r="P14" s="12">
        <v>213</v>
      </c>
      <c r="R14" s="16">
        <f>N$23+N$33+N$43+N$53</f>
        <v>865</v>
      </c>
      <c r="S14" s="16">
        <f xml:space="preserve"> N$33+N$43+N$53+N$63</f>
        <v>647</v>
      </c>
      <c r="T14">
        <v>10</v>
      </c>
      <c r="U14">
        <v>0</v>
      </c>
      <c r="V14">
        <f t="shared" si="0"/>
        <v>8650</v>
      </c>
      <c r="W14" s="19">
        <f t="shared" si="1"/>
        <v>10.451909134847751</v>
      </c>
      <c r="X14" s="20">
        <f t="shared" si="2"/>
        <v>0.4519091348477513</v>
      </c>
    </row>
    <row r="15" spans="1:24" x14ac:dyDescent="0.25">
      <c r="A15" s="3" t="s">
        <v>112</v>
      </c>
      <c r="B15" s="3">
        <v>496</v>
      </c>
      <c r="C15" s="3">
        <v>315</v>
      </c>
      <c r="D15" s="3">
        <v>181</v>
      </c>
      <c r="E15" s="4">
        <v>44</v>
      </c>
      <c r="F15" s="4">
        <v>30</v>
      </c>
      <c r="G15" s="4">
        <v>14</v>
      </c>
      <c r="H15" s="5"/>
      <c r="I15" s="6">
        <f t="shared" si="3"/>
        <v>8.870967741935484</v>
      </c>
      <c r="J15" s="6">
        <f t="shared" si="3"/>
        <v>9.5238095238095237</v>
      </c>
      <c r="K15" s="6">
        <f t="shared" si="3"/>
        <v>7.7348066298342539</v>
      </c>
      <c r="M15">
        <v>11</v>
      </c>
      <c r="N15" s="12">
        <v>473</v>
      </c>
      <c r="O15" s="12">
        <v>264</v>
      </c>
      <c r="P15" s="12">
        <v>209</v>
      </c>
      <c r="R15" s="16"/>
      <c r="S15" s="16"/>
      <c r="V15">
        <f>SUM(V5:V14)</f>
        <v>82760</v>
      </c>
      <c r="W15">
        <f>SUM(W5:W14)</f>
        <v>100</v>
      </c>
      <c r="X15" s="20">
        <f>SUM(X5:X14)</f>
        <v>12.199130014499758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1124.8869438192792</v>
      </c>
      <c r="J16" s="6">
        <f>SUM(J8:J14)*5</f>
        <v>1215.7825552178388</v>
      </c>
      <c r="K16" s="6">
        <f>SUM(K8:K14)*5</f>
        <v>1050.3390057335207</v>
      </c>
      <c r="M16">
        <v>12</v>
      </c>
      <c r="N16" s="12">
        <v>429</v>
      </c>
      <c r="O16" s="12">
        <v>207</v>
      </c>
      <c r="P16" s="12">
        <v>222</v>
      </c>
      <c r="R16" s="16"/>
      <c r="S16" s="16"/>
      <c r="X16" s="20">
        <f>X$15/2</f>
        <v>6.099565007249879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444</v>
      </c>
      <c r="O17" s="12">
        <v>214</v>
      </c>
      <c r="P17" s="12">
        <v>230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2624.8869438192792</v>
      </c>
      <c r="J18" s="6">
        <f>J16+1500</f>
        <v>2715.7825552178388</v>
      </c>
      <c r="K18" s="6">
        <f>K16+1500</f>
        <v>2550.3390057335209</v>
      </c>
      <c r="M18">
        <v>14</v>
      </c>
      <c r="N18" s="12">
        <v>406</v>
      </c>
      <c r="O18" s="12">
        <v>206</v>
      </c>
      <c r="P18" s="12">
        <v>200</v>
      </c>
      <c r="Q18" s="3" t="s">
        <v>161</v>
      </c>
      <c r="R18" s="15">
        <f>X33</f>
        <v>5.1378656196232413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376</v>
      </c>
      <c r="O19" s="12">
        <v>187</v>
      </c>
      <c r="P19" s="12">
        <v>189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6.666666666666667</v>
      </c>
      <c r="J20" s="6">
        <f t="shared" si="4"/>
        <v>5.6930693069306937</v>
      </c>
      <c r="K20" s="6">
        <f t="shared" si="4"/>
        <v>8.203125</v>
      </c>
      <c r="M20">
        <v>16</v>
      </c>
      <c r="N20" s="12">
        <v>364</v>
      </c>
      <c r="O20" s="12">
        <v>189</v>
      </c>
      <c r="P20" s="12">
        <v>175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8.870967741935484</v>
      </c>
      <c r="J21" s="6">
        <f t="shared" si="4"/>
        <v>9.5238095238095237</v>
      </c>
      <c r="K21" s="6">
        <f t="shared" si="4"/>
        <v>7.7348066298342539</v>
      </c>
      <c r="M21">
        <v>17</v>
      </c>
      <c r="N21" s="12">
        <v>353</v>
      </c>
      <c r="O21" s="12">
        <v>157</v>
      </c>
      <c r="P21" s="12">
        <v>196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7.7688172043010759</v>
      </c>
      <c r="J22" s="8">
        <f>(J20+J21)/2</f>
        <v>7.6084394153701087</v>
      </c>
      <c r="K22" s="8">
        <f>(K20+K21)/2</f>
        <v>7.9689658149171265</v>
      </c>
      <c r="M22">
        <v>18</v>
      </c>
      <c r="N22" s="12">
        <v>320</v>
      </c>
      <c r="O22" s="12">
        <v>156</v>
      </c>
      <c r="P22" s="12">
        <v>164</v>
      </c>
      <c r="R22" s="16">
        <f>O$24+O$34+O$44+O$54</f>
        <v>474</v>
      </c>
      <c r="S22" s="16">
        <f xml:space="preserve"> O$34+O$44+O$54+O$64</f>
        <v>343</v>
      </c>
      <c r="T22">
        <v>1</v>
      </c>
      <c r="U22">
        <v>9</v>
      </c>
      <c r="V22">
        <f>R22*T22+S22*U22</f>
        <v>3561</v>
      </c>
      <c r="W22" s="19">
        <f>(V22/V$32)*100</f>
        <v>7.8550315436537703</v>
      </c>
      <c r="X22" s="20">
        <f>ABS(W22-10)</f>
        <v>2.1449684563462297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290</v>
      </c>
      <c r="O23" s="12">
        <v>153</v>
      </c>
      <c r="P23" s="12">
        <v>137</v>
      </c>
      <c r="R23" s="16">
        <f>O$25+O$35+O$45+O$55</f>
        <v>498</v>
      </c>
      <c r="S23" s="16">
        <f xml:space="preserve"> O$35+O$45+O$55+O$65</f>
        <v>389</v>
      </c>
      <c r="T23">
        <v>2</v>
      </c>
      <c r="U23">
        <v>8</v>
      </c>
      <c r="V23">
        <f t="shared" ref="V23:V31" si="5">R23*T23+S23*U23</f>
        <v>4108</v>
      </c>
      <c r="W23" s="19">
        <f t="shared" ref="W23:W31" si="6">(V23/V$32)*100</f>
        <v>9.0616314465963725</v>
      </c>
      <c r="X23" s="20">
        <f t="shared" ref="X23:X31" si="7">ABS(W23-10)</f>
        <v>0.93836855340362746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388.44086021505382</v>
      </c>
      <c r="J24" s="8">
        <f>J22*50</f>
        <v>380.42197076850545</v>
      </c>
      <c r="K24" s="8">
        <f>K22*50</f>
        <v>398.4482907458563</v>
      </c>
      <c r="M24">
        <v>20</v>
      </c>
      <c r="N24" s="12">
        <v>306</v>
      </c>
      <c r="O24" s="12">
        <v>152</v>
      </c>
      <c r="P24" s="12">
        <v>154</v>
      </c>
      <c r="R24" s="16">
        <f>O$26+O$36+O$46+O$56</f>
        <v>433</v>
      </c>
      <c r="S24" s="16">
        <f xml:space="preserve"> O$36+O$46+O$56+O$66</f>
        <v>329</v>
      </c>
      <c r="T24">
        <v>3</v>
      </c>
      <c r="U24">
        <v>7</v>
      </c>
      <c r="V24">
        <f t="shared" si="5"/>
        <v>3602</v>
      </c>
      <c r="W24" s="19">
        <f t="shared" si="6"/>
        <v>7.9454713901266159</v>
      </c>
      <c r="X24" s="20">
        <f t="shared" si="7"/>
        <v>2.0545286098733841</v>
      </c>
    </row>
    <row r="25" spans="1:24" x14ac:dyDescent="0.25">
      <c r="I25" s="1"/>
      <c r="J25" s="1"/>
      <c r="K25" s="1"/>
      <c r="M25">
        <v>21</v>
      </c>
      <c r="N25" s="12">
        <v>286</v>
      </c>
      <c r="O25" s="12">
        <v>134</v>
      </c>
      <c r="P25" s="12">
        <v>152</v>
      </c>
      <c r="R25" s="16">
        <f>O$17+O$27+O$37+O$47</f>
        <v>640</v>
      </c>
      <c r="S25" s="16">
        <f xml:space="preserve"> O$27+ O$37+O$47+O$57</f>
        <v>492</v>
      </c>
      <c r="T25">
        <v>4</v>
      </c>
      <c r="U25">
        <v>6</v>
      </c>
      <c r="V25">
        <f t="shared" si="5"/>
        <v>5512</v>
      </c>
      <c r="W25" s="19">
        <f t="shared" si="6"/>
        <v>12.158644725812856</v>
      </c>
      <c r="X25" s="20">
        <f t="shared" si="7"/>
        <v>2.1586447258128558</v>
      </c>
    </row>
    <row r="26" spans="1:24" x14ac:dyDescent="0.25">
      <c r="H26" s="7" t="s">
        <v>30</v>
      </c>
      <c r="I26" s="1">
        <f>I18-I24</f>
        <v>2236.4460836042254</v>
      </c>
      <c r="J26" s="1">
        <f>J18-J24</f>
        <v>2335.3605844493331</v>
      </c>
      <c r="K26" s="1">
        <f>K18-K24</f>
        <v>2151.8907149876645</v>
      </c>
      <c r="M26">
        <v>22</v>
      </c>
      <c r="N26" s="12">
        <v>282</v>
      </c>
      <c r="O26" s="12">
        <v>135</v>
      </c>
      <c r="P26" s="12">
        <v>147</v>
      </c>
      <c r="R26" s="16">
        <f>O$18+O$28+O$38+O$48</f>
        <v>542</v>
      </c>
      <c r="S26" s="16">
        <f xml:space="preserve"> O$28+O$38+O$48+O$58</f>
        <v>390</v>
      </c>
      <c r="T26">
        <v>5</v>
      </c>
      <c r="U26">
        <v>5</v>
      </c>
      <c r="V26">
        <f t="shared" si="5"/>
        <v>4660</v>
      </c>
      <c r="W26" s="19">
        <f t="shared" si="6"/>
        <v>10.279260599108838</v>
      </c>
      <c r="X26" s="20">
        <f t="shared" si="7"/>
        <v>0.27926059910883794</v>
      </c>
    </row>
    <row r="27" spans="1:24" x14ac:dyDescent="0.25">
      <c r="I27" s="1"/>
      <c r="J27" s="1"/>
      <c r="K27" s="1"/>
      <c r="M27">
        <v>23</v>
      </c>
      <c r="N27" s="12">
        <v>334</v>
      </c>
      <c r="O27" s="12">
        <v>164</v>
      </c>
      <c r="P27" s="12">
        <v>170</v>
      </c>
      <c r="R27" s="16">
        <f>O$19+O$29+O$39+O$49</f>
        <v>516</v>
      </c>
      <c r="S27" s="16">
        <f xml:space="preserve"> O$29+O$39+O$49+O$59</f>
        <v>382</v>
      </c>
      <c r="T27">
        <v>6</v>
      </c>
      <c r="U27">
        <v>4</v>
      </c>
      <c r="V27">
        <f t="shared" si="5"/>
        <v>4624</v>
      </c>
      <c r="W27" s="19">
        <f t="shared" si="6"/>
        <v>10.199850002205849</v>
      </c>
      <c r="X27" s="20">
        <f t="shared" si="7"/>
        <v>0.19985000220584936</v>
      </c>
    </row>
    <row r="28" spans="1:24" x14ac:dyDescent="0.25">
      <c r="H28" s="7" t="s">
        <v>31</v>
      </c>
      <c r="I28" s="1">
        <f>100-I22</f>
        <v>92.231182795698928</v>
      </c>
      <c r="J28" s="1">
        <f>100-J22</f>
        <v>92.391560584629886</v>
      </c>
      <c r="K28" s="1">
        <f>100-K22</f>
        <v>92.031034185082873</v>
      </c>
      <c r="M28">
        <v>24</v>
      </c>
      <c r="N28" s="12">
        <v>304</v>
      </c>
      <c r="O28" s="12">
        <v>124</v>
      </c>
      <c r="P28" s="12">
        <v>180</v>
      </c>
      <c r="R28" s="16">
        <f>O$20+O$30+O$40+O$50</f>
        <v>558</v>
      </c>
      <c r="S28" s="16">
        <f xml:space="preserve"> O$30+O$40+O$50+O$60</f>
        <v>420</v>
      </c>
      <c r="T28">
        <v>7</v>
      </c>
      <c r="U28">
        <v>3</v>
      </c>
      <c r="V28">
        <f t="shared" si="5"/>
        <v>5166</v>
      </c>
      <c r="W28" s="19">
        <f t="shared" si="6"/>
        <v>11.395420655578596</v>
      </c>
      <c r="X28" s="20">
        <f t="shared" si="7"/>
        <v>1.3954206555785955</v>
      </c>
    </row>
    <row r="29" spans="1:24" x14ac:dyDescent="0.25">
      <c r="I29" s="1"/>
      <c r="J29" s="1"/>
      <c r="K29" s="1"/>
      <c r="M29">
        <v>25</v>
      </c>
      <c r="N29" s="12">
        <v>297</v>
      </c>
      <c r="O29" s="12">
        <v>147</v>
      </c>
      <c r="P29" s="12">
        <v>150</v>
      </c>
      <c r="R29" s="16">
        <f>O$21+O$31+O$41+O$51</f>
        <v>499</v>
      </c>
      <c r="S29" s="16">
        <f xml:space="preserve"> O$31+O$41+O$51+O$61</f>
        <v>385</v>
      </c>
      <c r="T29">
        <v>8</v>
      </c>
      <c r="U29">
        <v>2</v>
      </c>
      <c r="V29">
        <f t="shared" si="5"/>
        <v>4762</v>
      </c>
      <c r="W29" s="19">
        <f t="shared" si="6"/>
        <v>10.504257290333966</v>
      </c>
      <c r="X29" s="20">
        <f t="shared" si="7"/>
        <v>0.50425729033396571</v>
      </c>
    </row>
    <row r="30" spans="1:24" x14ac:dyDescent="0.25">
      <c r="C30" t="s">
        <v>32</v>
      </c>
      <c r="H30" s="9" t="s">
        <v>33</v>
      </c>
      <c r="I30" s="10">
        <f>I26/I28</f>
        <v>24.248264153330567</v>
      </c>
      <c r="J30" s="10">
        <f>J26/J28</f>
        <v>25.276773870597875</v>
      </c>
      <c r="K30" s="10">
        <f>K26/K28</f>
        <v>23.382228984409917</v>
      </c>
      <c r="M30">
        <v>26</v>
      </c>
      <c r="N30" s="12">
        <v>308</v>
      </c>
      <c r="O30" s="12">
        <v>156</v>
      </c>
      <c r="P30" s="12">
        <v>152</v>
      </c>
      <c r="R30" s="16">
        <f>O$22+O$32+O$42+O$52</f>
        <v>466</v>
      </c>
      <c r="S30" s="16">
        <f xml:space="preserve"> O$32+O$42+O$52+O$62</f>
        <v>345</v>
      </c>
      <c r="T30">
        <v>9</v>
      </c>
      <c r="U30">
        <v>1</v>
      </c>
      <c r="V30">
        <f t="shared" si="5"/>
        <v>4539</v>
      </c>
      <c r="W30" s="19">
        <f t="shared" si="6"/>
        <v>10.012352759518242</v>
      </c>
      <c r="X30" s="20">
        <f t="shared" si="7"/>
        <v>1.2352759518241996E-2</v>
      </c>
    </row>
    <row r="31" spans="1:24" x14ac:dyDescent="0.25">
      <c r="M31">
        <v>27</v>
      </c>
      <c r="N31" s="12">
        <v>310</v>
      </c>
      <c r="O31" s="12">
        <v>163</v>
      </c>
      <c r="P31" s="12">
        <v>147</v>
      </c>
      <c r="R31" s="16">
        <f>O$23+O$33+O$43+O$53</f>
        <v>480</v>
      </c>
      <c r="S31" s="16">
        <f xml:space="preserve"> O$33+O$43+O$53+O$63</f>
        <v>370</v>
      </c>
      <c r="T31">
        <v>10</v>
      </c>
      <c r="U31">
        <v>0</v>
      </c>
      <c r="V31">
        <f t="shared" si="5"/>
        <v>4800</v>
      </c>
      <c r="W31" s="19">
        <f t="shared" si="6"/>
        <v>10.588079587064895</v>
      </c>
      <c r="X31" s="20">
        <f t="shared" si="7"/>
        <v>0.58807958706489494</v>
      </c>
    </row>
    <row r="32" spans="1:24" x14ac:dyDescent="0.25">
      <c r="M32">
        <v>28</v>
      </c>
      <c r="N32" s="12">
        <v>260</v>
      </c>
      <c r="O32" s="12">
        <v>136</v>
      </c>
      <c r="P32" s="12">
        <v>124</v>
      </c>
      <c r="R32" s="16"/>
      <c r="S32" s="16"/>
      <c r="V32">
        <f>SUM(V22:V31)</f>
        <v>45334</v>
      </c>
      <c r="W32">
        <f>SUM(W22:W31)</f>
        <v>100</v>
      </c>
      <c r="X32" s="20">
        <f>SUM(X22:X31)</f>
        <v>10.275731239246483</v>
      </c>
    </row>
    <row r="33" spans="13:24" x14ac:dyDescent="0.25">
      <c r="M33">
        <v>29</v>
      </c>
      <c r="N33" s="12">
        <v>288</v>
      </c>
      <c r="O33" s="12">
        <v>151</v>
      </c>
      <c r="P33" s="12">
        <v>137</v>
      </c>
      <c r="R33" s="16"/>
      <c r="S33" s="16"/>
      <c r="X33" s="20">
        <f>X$32/2</f>
        <v>5.1378656196232413</v>
      </c>
    </row>
    <row r="34" spans="13:24" x14ac:dyDescent="0.25">
      <c r="M34">
        <v>30</v>
      </c>
      <c r="N34" s="12">
        <v>269</v>
      </c>
      <c r="O34" s="12">
        <v>136</v>
      </c>
      <c r="P34" s="12">
        <v>133</v>
      </c>
      <c r="R34" s="16"/>
      <c r="S34" s="16"/>
    </row>
    <row r="35" spans="13:24" x14ac:dyDescent="0.25">
      <c r="M35">
        <v>31</v>
      </c>
      <c r="N35" s="12">
        <v>297</v>
      </c>
      <c r="O35" s="12">
        <v>180</v>
      </c>
      <c r="P35" s="12">
        <v>117</v>
      </c>
      <c r="Q35" s="3" t="s">
        <v>162</v>
      </c>
      <c r="R35" s="15">
        <f>X50</f>
        <v>7.264468551274514</v>
      </c>
      <c r="S35" s="16"/>
    </row>
    <row r="36" spans="13:24" x14ac:dyDescent="0.25">
      <c r="M36">
        <v>32</v>
      </c>
      <c r="N36" s="12">
        <v>280</v>
      </c>
      <c r="O36" s="12">
        <v>150</v>
      </c>
      <c r="P36" s="12">
        <v>130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269</v>
      </c>
      <c r="O37" s="12">
        <v>161</v>
      </c>
      <c r="P37" s="12">
        <v>108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188</v>
      </c>
      <c r="O38" s="12">
        <v>116</v>
      </c>
      <c r="P38" s="12">
        <v>72</v>
      </c>
      <c r="R38" s="16"/>
      <c r="S38" s="16"/>
    </row>
    <row r="39" spans="13:24" x14ac:dyDescent="0.25">
      <c r="M39">
        <v>35</v>
      </c>
      <c r="N39" s="12">
        <v>168</v>
      </c>
      <c r="O39" s="12">
        <v>100</v>
      </c>
      <c r="P39" s="12">
        <v>68</v>
      </c>
      <c r="R39" s="16">
        <f>P$24+P$34+P$44+P$54</f>
        <v>394</v>
      </c>
      <c r="S39" s="16">
        <f xml:space="preserve"> P$34+P$44+P$54+P$64</f>
        <v>273</v>
      </c>
      <c r="T39">
        <v>1</v>
      </c>
      <c r="U39">
        <v>9</v>
      </c>
      <c r="V39">
        <f>R39*T39+S39*U39</f>
        <v>2851</v>
      </c>
      <c r="W39" s="19">
        <f>(V39/V$49)*100</f>
        <v>7.6176989258804033</v>
      </c>
      <c r="X39" s="20">
        <f>ABS(W39-10)</f>
        <v>2.3823010741195967</v>
      </c>
    </row>
    <row r="40" spans="13:24" x14ac:dyDescent="0.25">
      <c r="M40">
        <v>36</v>
      </c>
      <c r="N40" s="12">
        <v>170</v>
      </c>
      <c r="O40" s="12">
        <v>104</v>
      </c>
      <c r="P40" s="12">
        <v>66</v>
      </c>
      <c r="R40" s="16">
        <f>P$25+P$35+P$45+P$55</f>
        <v>369</v>
      </c>
      <c r="S40" s="16">
        <f xml:space="preserve"> P$35+P$45+P$55+P$65</f>
        <v>242</v>
      </c>
      <c r="T40">
        <v>2</v>
      </c>
      <c r="U40">
        <v>8</v>
      </c>
      <c r="V40">
        <f t="shared" ref="V40:V48" si="8">R40*T40+S40*U40</f>
        <v>2674</v>
      </c>
      <c r="W40" s="19">
        <f t="shared" ref="W40:W48" si="9">(V40/V$49)*100</f>
        <v>7.1447656709239569</v>
      </c>
      <c r="X40" s="20">
        <f t="shared" ref="X40:X48" si="10">ABS(W40-10)</f>
        <v>2.8552343290760431</v>
      </c>
    </row>
    <row r="41" spans="13:24" x14ac:dyDescent="0.25">
      <c r="M41">
        <v>37</v>
      </c>
      <c r="N41" s="12">
        <v>180</v>
      </c>
      <c r="O41" s="12">
        <v>110</v>
      </c>
      <c r="P41" s="12">
        <v>70</v>
      </c>
      <c r="R41" s="16">
        <f>P$26+P$36+P$46+P$56</f>
        <v>381</v>
      </c>
      <c r="S41" s="16">
        <f xml:space="preserve"> P$36+P$46+P$56+P$66</f>
        <v>263</v>
      </c>
      <c r="T41">
        <v>3</v>
      </c>
      <c r="U41">
        <v>7</v>
      </c>
      <c r="V41">
        <f t="shared" si="8"/>
        <v>2984</v>
      </c>
      <c r="W41" s="19">
        <f t="shared" si="9"/>
        <v>7.973066851921125</v>
      </c>
      <c r="X41" s="20">
        <f t="shared" si="10"/>
        <v>2.026933148078875</v>
      </c>
    </row>
    <row r="42" spans="13:24" x14ac:dyDescent="0.25">
      <c r="M42">
        <v>38</v>
      </c>
      <c r="N42" s="12">
        <v>176</v>
      </c>
      <c r="O42" s="12">
        <v>100</v>
      </c>
      <c r="P42" s="12">
        <v>76</v>
      </c>
      <c r="R42" s="16">
        <f>P$17+P$27+P$37+P$47</f>
        <v>567</v>
      </c>
      <c r="S42" s="16">
        <f xml:space="preserve"> P$27+ P$37+P$47+P$57</f>
        <v>373</v>
      </c>
      <c r="T42">
        <v>4</v>
      </c>
      <c r="U42">
        <v>6</v>
      </c>
      <c r="V42">
        <f t="shared" si="8"/>
        <v>4506</v>
      </c>
      <c r="W42" s="19">
        <f t="shared" si="9"/>
        <v>12.039758456687863</v>
      </c>
      <c r="X42" s="20">
        <f t="shared" si="10"/>
        <v>2.0397584566878635</v>
      </c>
    </row>
    <row r="43" spans="13:24" x14ac:dyDescent="0.25">
      <c r="M43">
        <v>39</v>
      </c>
      <c r="N43" s="12">
        <v>170</v>
      </c>
      <c r="O43" s="12">
        <v>106</v>
      </c>
      <c r="P43" s="12">
        <v>64</v>
      </c>
      <c r="R43" s="16">
        <f>P$18+P$28+P$38+P$48</f>
        <v>511</v>
      </c>
      <c r="S43" s="16">
        <f xml:space="preserve"> P$28+P$38+P$48+P$58</f>
        <v>331</v>
      </c>
      <c r="T43">
        <v>5</v>
      </c>
      <c r="U43">
        <v>5</v>
      </c>
      <c r="V43">
        <f t="shared" si="8"/>
        <v>4210</v>
      </c>
      <c r="W43" s="19">
        <f t="shared" si="9"/>
        <v>11.248864425800246</v>
      </c>
      <c r="X43" s="20">
        <f t="shared" si="10"/>
        <v>1.2488644258002459</v>
      </c>
    </row>
    <row r="44" spans="13:24" x14ac:dyDescent="0.25">
      <c r="M44">
        <v>40</v>
      </c>
      <c r="N44" s="12">
        <v>179</v>
      </c>
      <c r="O44" s="12">
        <v>121</v>
      </c>
      <c r="P44" s="12">
        <v>58</v>
      </c>
      <c r="R44" s="16">
        <f>P$19+P$29+P$39+P$49</f>
        <v>461</v>
      </c>
      <c r="S44" s="16">
        <f xml:space="preserve"> P$29+P$39+P$49+P$59</f>
        <v>306</v>
      </c>
      <c r="T44">
        <v>6</v>
      </c>
      <c r="U44">
        <v>4</v>
      </c>
      <c r="V44">
        <f t="shared" si="8"/>
        <v>3990</v>
      </c>
      <c r="W44" s="19">
        <f t="shared" si="9"/>
        <v>10.66103778122161</v>
      </c>
      <c r="X44" s="20">
        <f t="shared" si="10"/>
        <v>0.66103778122161039</v>
      </c>
    </row>
    <row r="45" spans="13:24" x14ac:dyDescent="0.25">
      <c r="M45">
        <v>41</v>
      </c>
      <c r="N45" s="12">
        <v>175</v>
      </c>
      <c r="O45" s="12">
        <v>113</v>
      </c>
      <c r="P45" s="12">
        <v>62</v>
      </c>
      <c r="R45" s="16">
        <f>P$20+P$30+P$40+P$50</f>
        <v>446</v>
      </c>
      <c r="S45" s="16">
        <f xml:space="preserve"> P$30+P$40+P$50+P$60</f>
        <v>300</v>
      </c>
      <c r="T45">
        <v>7</v>
      </c>
      <c r="U45">
        <v>3</v>
      </c>
      <c r="V45">
        <f t="shared" si="8"/>
        <v>4022</v>
      </c>
      <c r="W45" s="19">
        <f t="shared" si="9"/>
        <v>10.746539838614867</v>
      </c>
      <c r="X45" s="20">
        <f t="shared" si="10"/>
        <v>0.74653983861486672</v>
      </c>
    </row>
    <row r="46" spans="13:24" x14ac:dyDescent="0.25">
      <c r="M46">
        <v>42</v>
      </c>
      <c r="N46" s="12">
        <v>155</v>
      </c>
      <c r="O46" s="12">
        <v>89</v>
      </c>
      <c r="P46" s="12">
        <v>66</v>
      </c>
      <c r="R46" s="16">
        <f>P$21+P$31+P$41+P$51</f>
        <v>465</v>
      </c>
      <c r="S46" s="16">
        <f xml:space="preserve"> P$31+P$41+P$51+P$61</f>
        <v>303</v>
      </c>
      <c r="T46">
        <v>8</v>
      </c>
      <c r="U46">
        <v>2</v>
      </c>
      <c r="V46">
        <f t="shared" si="8"/>
        <v>4326</v>
      </c>
      <c r="W46" s="19">
        <f t="shared" si="9"/>
        <v>11.558809383850798</v>
      </c>
      <c r="X46" s="20">
        <f t="shared" si="10"/>
        <v>1.5588093838507984</v>
      </c>
    </row>
    <row r="47" spans="13:24" x14ac:dyDescent="0.25">
      <c r="M47">
        <v>43</v>
      </c>
      <c r="N47" s="12">
        <v>160</v>
      </c>
      <c r="O47" s="12">
        <v>101</v>
      </c>
      <c r="P47" s="12">
        <v>59</v>
      </c>
      <c r="R47" s="16">
        <f>P$22+P$32+P$42+P$52</f>
        <v>414</v>
      </c>
      <c r="S47" s="16">
        <f xml:space="preserve"> P$32+P$42+P$52+P$62</f>
        <v>287</v>
      </c>
      <c r="T47">
        <v>9</v>
      </c>
      <c r="U47">
        <v>1</v>
      </c>
      <c r="V47">
        <f t="shared" si="8"/>
        <v>4013</v>
      </c>
      <c r="W47" s="19">
        <f t="shared" si="9"/>
        <v>10.722492384973012</v>
      </c>
      <c r="X47" s="20">
        <f t="shared" si="10"/>
        <v>0.72249238497301249</v>
      </c>
    </row>
    <row r="48" spans="13:24" x14ac:dyDescent="0.25">
      <c r="M48">
        <v>44</v>
      </c>
      <c r="N48" s="12">
        <v>155</v>
      </c>
      <c r="O48" s="12">
        <v>96</v>
      </c>
      <c r="P48" s="12">
        <v>59</v>
      </c>
      <c r="R48" s="16">
        <f>P$23+P$33+P$43+P$53</f>
        <v>385</v>
      </c>
      <c r="S48" s="16">
        <f xml:space="preserve"> P$33+P$43+P$53+P$63</f>
        <v>277</v>
      </c>
      <c r="T48">
        <v>10</v>
      </c>
      <c r="U48">
        <v>0</v>
      </c>
      <c r="V48">
        <f t="shared" si="8"/>
        <v>3850</v>
      </c>
      <c r="W48" s="19">
        <f t="shared" si="9"/>
        <v>10.286966280126116</v>
      </c>
      <c r="X48" s="20">
        <f t="shared" si="10"/>
        <v>0.28696628012611569</v>
      </c>
    </row>
    <row r="49" spans="13:24" x14ac:dyDescent="0.25">
      <c r="M49">
        <v>45</v>
      </c>
      <c r="N49" s="12">
        <v>136</v>
      </c>
      <c r="O49" s="12">
        <v>82</v>
      </c>
      <c r="P49" s="12">
        <v>54</v>
      </c>
      <c r="R49" s="16"/>
      <c r="S49" s="16"/>
      <c r="V49">
        <f>SUM(V39:V48)</f>
        <v>37426</v>
      </c>
      <c r="W49">
        <f>SUM(W39:W48)</f>
        <v>100</v>
      </c>
      <c r="X49" s="20">
        <f>SUM(X39:X48)</f>
        <v>14.528937102549028</v>
      </c>
    </row>
    <row r="50" spans="13:24" x14ac:dyDescent="0.25">
      <c r="M50">
        <v>46</v>
      </c>
      <c r="N50" s="12">
        <v>162</v>
      </c>
      <c r="O50" s="12">
        <v>109</v>
      </c>
      <c r="P50" s="12">
        <v>53</v>
      </c>
      <c r="R50" s="16"/>
      <c r="S50" s="16"/>
      <c r="X50" s="20">
        <f>X$49/2</f>
        <v>7.264468551274514</v>
      </c>
    </row>
    <row r="51" spans="13:24" x14ac:dyDescent="0.25">
      <c r="M51">
        <v>47</v>
      </c>
      <c r="N51" s="12">
        <v>121</v>
      </c>
      <c r="O51" s="12">
        <v>69</v>
      </c>
      <c r="P51" s="12">
        <v>52</v>
      </c>
      <c r="R51" s="16"/>
      <c r="S51" s="16"/>
    </row>
    <row r="52" spans="13:24" x14ac:dyDescent="0.25">
      <c r="M52">
        <v>48</v>
      </c>
      <c r="N52" s="12">
        <v>124</v>
      </c>
      <c r="O52" s="12">
        <v>74</v>
      </c>
      <c r="P52" s="12">
        <v>50</v>
      </c>
      <c r="R52" s="16"/>
      <c r="S52" s="16"/>
    </row>
    <row r="53" spans="13:24" x14ac:dyDescent="0.25">
      <c r="M53">
        <v>49</v>
      </c>
      <c r="N53" s="12">
        <v>117</v>
      </c>
      <c r="O53" s="12">
        <v>70</v>
      </c>
      <c r="P53" s="12">
        <v>47</v>
      </c>
      <c r="R53" s="16"/>
      <c r="S53" s="16"/>
    </row>
    <row r="54" spans="13:24" x14ac:dyDescent="0.25">
      <c r="M54">
        <v>50</v>
      </c>
      <c r="N54" s="12">
        <v>114</v>
      </c>
      <c r="O54" s="12">
        <v>65</v>
      </c>
      <c r="P54" s="12">
        <v>49</v>
      </c>
      <c r="R54" s="16"/>
      <c r="S54" s="16"/>
    </row>
    <row r="55" spans="13:24" x14ac:dyDescent="0.25">
      <c r="M55">
        <v>51</v>
      </c>
      <c r="N55" s="12">
        <v>109</v>
      </c>
      <c r="O55" s="12">
        <v>71</v>
      </c>
      <c r="P55" s="12">
        <v>38</v>
      </c>
      <c r="R55" s="16"/>
      <c r="S55" s="16"/>
    </row>
    <row r="56" spans="13:24" x14ac:dyDescent="0.25">
      <c r="M56">
        <v>52</v>
      </c>
      <c r="N56" s="12">
        <v>97</v>
      </c>
      <c r="O56" s="12">
        <v>59</v>
      </c>
      <c r="P56" s="12">
        <v>38</v>
      </c>
      <c r="R56" s="16"/>
      <c r="S56" s="16"/>
    </row>
    <row r="57" spans="13:24" x14ac:dyDescent="0.25">
      <c r="M57">
        <v>53</v>
      </c>
      <c r="N57" s="12">
        <v>102</v>
      </c>
      <c r="O57" s="12">
        <v>66</v>
      </c>
      <c r="P57" s="12">
        <v>36</v>
      </c>
      <c r="R57" s="16"/>
      <c r="S57" s="16"/>
    </row>
    <row r="58" spans="13:24" x14ac:dyDescent="0.25">
      <c r="M58">
        <v>54</v>
      </c>
      <c r="N58" s="12">
        <v>74</v>
      </c>
      <c r="O58" s="12">
        <v>54</v>
      </c>
      <c r="P58" s="12">
        <v>20</v>
      </c>
      <c r="R58" s="16"/>
      <c r="S58" s="16"/>
    </row>
    <row r="59" spans="13:24" x14ac:dyDescent="0.25">
      <c r="M59">
        <v>55</v>
      </c>
      <c r="N59" s="12">
        <v>87</v>
      </c>
      <c r="O59" s="12">
        <v>53</v>
      </c>
      <c r="P59" s="12">
        <v>34</v>
      </c>
      <c r="R59" s="16"/>
      <c r="S59" s="16"/>
    </row>
    <row r="60" spans="13:24" x14ac:dyDescent="0.25">
      <c r="M60">
        <v>56</v>
      </c>
      <c r="N60" s="12">
        <v>80</v>
      </c>
      <c r="O60" s="12">
        <v>51</v>
      </c>
      <c r="P60" s="12">
        <v>29</v>
      </c>
      <c r="R60" s="16"/>
      <c r="S60" s="16"/>
    </row>
    <row r="61" spans="13:24" x14ac:dyDescent="0.25">
      <c r="M61">
        <v>57</v>
      </c>
      <c r="N61" s="12">
        <v>77</v>
      </c>
      <c r="O61" s="12">
        <v>43</v>
      </c>
      <c r="P61" s="12">
        <v>34</v>
      </c>
      <c r="R61" s="16"/>
      <c r="S61" s="16"/>
    </row>
    <row r="62" spans="13:24" x14ac:dyDescent="0.25">
      <c r="M62">
        <v>58</v>
      </c>
      <c r="N62" s="12">
        <v>72</v>
      </c>
      <c r="O62" s="12">
        <v>35</v>
      </c>
      <c r="P62" s="12">
        <v>37</v>
      </c>
      <c r="R62" s="16"/>
      <c r="S62" s="16"/>
    </row>
    <row r="63" spans="13:24" x14ac:dyDescent="0.25">
      <c r="M63">
        <v>59</v>
      </c>
      <c r="N63" s="12">
        <v>72</v>
      </c>
      <c r="O63" s="12">
        <v>43</v>
      </c>
      <c r="P63" s="12">
        <v>29</v>
      </c>
      <c r="R63" s="16"/>
      <c r="S63" s="16"/>
    </row>
    <row r="64" spans="13:24" x14ac:dyDescent="0.25">
      <c r="M64">
        <v>60</v>
      </c>
      <c r="N64" s="12">
        <v>54</v>
      </c>
      <c r="O64" s="12">
        <v>21</v>
      </c>
      <c r="P64" s="12">
        <v>33</v>
      </c>
      <c r="R64" s="16"/>
      <c r="S64" s="16"/>
    </row>
    <row r="65" spans="13:19" x14ac:dyDescent="0.25">
      <c r="M65">
        <v>61</v>
      </c>
      <c r="N65" s="12">
        <v>50</v>
      </c>
      <c r="O65" s="12">
        <v>25</v>
      </c>
      <c r="P65" s="12">
        <v>25</v>
      </c>
      <c r="R65" s="16"/>
      <c r="S65" s="16"/>
    </row>
    <row r="66" spans="13:19" x14ac:dyDescent="0.25">
      <c r="M66">
        <v>62</v>
      </c>
      <c r="N66" s="12">
        <v>60</v>
      </c>
      <c r="O66" s="12">
        <v>31</v>
      </c>
      <c r="P66" s="12">
        <v>29</v>
      </c>
      <c r="R66" s="16"/>
      <c r="S66" s="16"/>
    </row>
    <row r="67" spans="13:19" x14ac:dyDescent="0.25">
      <c r="M67">
        <v>63</v>
      </c>
      <c r="N67" s="12">
        <v>62</v>
      </c>
      <c r="O67" s="12">
        <v>31</v>
      </c>
      <c r="P67" s="12">
        <v>31</v>
      </c>
      <c r="R67" s="16"/>
      <c r="S67" s="16"/>
    </row>
    <row r="68" spans="13:19" x14ac:dyDescent="0.25">
      <c r="M68">
        <v>64</v>
      </c>
      <c r="N68" s="12">
        <v>41</v>
      </c>
      <c r="O68" s="12">
        <v>17</v>
      </c>
      <c r="P68" s="12">
        <v>24</v>
      </c>
      <c r="R68" s="16"/>
      <c r="S68" s="16"/>
    </row>
    <row r="69" spans="13:19" x14ac:dyDescent="0.25">
      <c r="M69">
        <v>65</v>
      </c>
      <c r="N69" s="12">
        <v>49</v>
      </c>
      <c r="O69" s="12">
        <v>22</v>
      </c>
      <c r="P69" s="12">
        <v>27</v>
      </c>
      <c r="R69" s="16"/>
      <c r="S69" s="16"/>
    </row>
    <row r="70" spans="13:19" x14ac:dyDescent="0.25">
      <c r="M70">
        <v>66</v>
      </c>
      <c r="N70" s="12">
        <v>33</v>
      </c>
      <c r="O70" s="12">
        <v>16</v>
      </c>
      <c r="P70" s="12">
        <v>17</v>
      </c>
      <c r="R70" s="16"/>
      <c r="S70" s="16"/>
    </row>
    <row r="71" spans="13:19" x14ac:dyDescent="0.25">
      <c r="M71">
        <v>67</v>
      </c>
      <c r="N71" s="12">
        <v>62</v>
      </c>
      <c r="O71" s="12">
        <v>35</v>
      </c>
      <c r="P71" s="12">
        <v>27</v>
      </c>
      <c r="R71" s="16"/>
      <c r="S71" s="16"/>
    </row>
    <row r="72" spans="13:19" x14ac:dyDescent="0.25">
      <c r="M72">
        <v>68</v>
      </c>
      <c r="N72" s="12">
        <v>42</v>
      </c>
      <c r="O72" s="12">
        <v>23</v>
      </c>
      <c r="P72" s="12">
        <v>19</v>
      </c>
      <c r="R72" s="16"/>
      <c r="S72" s="16"/>
    </row>
    <row r="73" spans="13:19" x14ac:dyDescent="0.25">
      <c r="M73">
        <v>69</v>
      </c>
      <c r="N73" s="12">
        <v>42</v>
      </c>
      <c r="O73" s="12">
        <v>23</v>
      </c>
      <c r="P73" s="12">
        <v>19</v>
      </c>
      <c r="R73" s="16"/>
      <c r="S73" s="16"/>
    </row>
    <row r="74" spans="13:19" x14ac:dyDescent="0.25">
      <c r="M74" s="18">
        <v>70</v>
      </c>
      <c r="N74" s="12">
        <v>37</v>
      </c>
      <c r="O74" s="12">
        <v>18</v>
      </c>
      <c r="P74" s="12">
        <v>19</v>
      </c>
      <c r="R74" s="16"/>
      <c r="S74" s="16"/>
    </row>
    <row r="75" spans="13:19" x14ac:dyDescent="0.25">
      <c r="M75">
        <v>71</v>
      </c>
      <c r="N75" s="12">
        <v>28</v>
      </c>
      <c r="O75" s="12">
        <v>12</v>
      </c>
      <c r="P75" s="12">
        <v>16</v>
      </c>
      <c r="R75" s="16"/>
      <c r="S75" s="16"/>
    </row>
    <row r="76" spans="13:19" x14ac:dyDescent="0.25">
      <c r="M76">
        <v>72</v>
      </c>
      <c r="N76" s="12">
        <v>32</v>
      </c>
      <c r="O76" s="12">
        <v>16</v>
      </c>
      <c r="P76" s="12">
        <v>16</v>
      </c>
      <c r="R76" s="16"/>
      <c r="S76" s="16"/>
    </row>
    <row r="77" spans="13:19" x14ac:dyDescent="0.25">
      <c r="M77">
        <v>73</v>
      </c>
      <c r="N77" s="12">
        <v>15</v>
      </c>
      <c r="O77" s="12">
        <v>6</v>
      </c>
      <c r="P77" s="12">
        <v>9</v>
      </c>
      <c r="R77" s="16"/>
      <c r="S77" s="16"/>
    </row>
    <row r="78" spans="13:19" x14ac:dyDescent="0.25">
      <c r="M78">
        <v>74</v>
      </c>
      <c r="N78" s="12">
        <v>27</v>
      </c>
      <c r="O78" s="12">
        <v>13</v>
      </c>
      <c r="P78" s="12">
        <v>14</v>
      </c>
      <c r="R78" s="16"/>
      <c r="S78" s="16"/>
    </row>
    <row r="79" spans="13:19" x14ac:dyDescent="0.25">
      <c r="M79">
        <v>75</v>
      </c>
      <c r="N79" s="12">
        <v>19</v>
      </c>
      <c r="O79" s="12">
        <v>9</v>
      </c>
      <c r="P79" s="12">
        <v>10</v>
      </c>
      <c r="R79" s="16"/>
      <c r="S79" s="16"/>
    </row>
    <row r="80" spans="13:19" x14ac:dyDescent="0.25">
      <c r="M80">
        <v>76</v>
      </c>
      <c r="N80" s="12">
        <v>14</v>
      </c>
      <c r="O80" s="12">
        <v>5</v>
      </c>
      <c r="P80" s="12">
        <v>9</v>
      </c>
      <c r="R80" s="16"/>
      <c r="S80" s="16"/>
    </row>
    <row r="81" spans="13:19" x14ac:dyDescent="0.25">
      <c r="M81">
        <v>77</v>
      </c>
      <c r="N81" s="12">
        <v>18</v>
      </c>
      <c r="O81" s="12">
        <v>6</v>
      </c>
      <c r="P81" s="12">
        <v>12</v>
      </c>
      <c r="R81" s="16"/>
      <c r="S81" s="16"/>
    </row>
    <row r="82" spans="13:19" x14ac:dyDescent="0.25">
      <c r="M82">
        <v>78</v>
      </c>
      <c r="N82" s="12">
        <v>7</v>
      </c>
      <c r="O82" s="12">
        <v>1</v>
      </c>
      <c r="P82" s="12">
        <v>6</v>
      </c>
      <c r="R82" s="16"/>
      <c r="S82" s="16"/>
    </row>
    <row r="83" spans="13:19" x14ac:dyDescent="0.25">
      <c r="M83">
        <v>79</v>
      </c>
      <c r="N83" s="12">
        <v>20</v>
      </c>
      <c r="O83" s="12">
        <v>6</v>
      </c>
      <c r="P83" s="12">
        <v>14</v>
      </c>
      <c r="R83" s="16"/>
      <c r="S83" s="16"/>
    </row>
    <row r="84" spans="13:19" x14ac:dyDescent="0.25">
      <c r="M84">
        <v>80</v>
      </c>
      <c r="N84" s="12">
        <v>6</v>
      </c>
      <c r="O84" s="12">
        <v>2</v>
      </c>
      <c r="P84" s="12">
        <v>4</v>
      </c>
      <c r="R84" s="16"/>
      <c r="S84" s="16"/>
    </row>
    <row r="85" spans="13:19" x14ac:dyDescent="0.25">
      <c r="M85">
        <v>81</v>
      </c>
      <c r="N85" s="12">
        <v>9</v>
      </c>
      <c r="O85" s="12">
        <v>3</v>
      </c>
      <c r="P85" s="12">
        <v>6</v>
      </c>
      <c r="R85" s="16"/>
      <c r="S85" s="16"/>
    </row>
    <row r="86" spans="13:19" x14ac:dyDescent="0.25">
      <c r="M86">
        <v>82</v>
      </c>
      <c r="N86" s="12">
        <v>7</v>
      </c>
      <c r="O86" s="12">
        <v>0</v>
      </c>
      <c r="P86" s="12">
        <v>7</v>
      </c>
      <c r="R86" s="16"/>
      <c r="S86" s="16"/>
    </row>
    <row r="87" spans="13:19" x14ac:dyDescent="0.25">
      <c r="M87">
        <v>83</v>
      </c>
      <c r="N87" s="12">
        <v>7</v>
      </c>
      <c r="O87" s="12">
        <v>2</v>
      </c>
      <c r="P87" s="12">
        <v>5</v>
      </c>
      <c r="R87" s="16"/>
      <c r="S87" s="16"/>
    </row>
    <row r="88" spans="13:19" x14ac:dyDescent="0.25">
      <c r="M88">
        <v>84</v>
      </c>
      <c r="N88" s="12">
        <v>7</v>
      </c>
      <c r="O88" s="12">
        <v>5</v>
      </c>
      <c r="P88" s="12">
        <v>2</v>
      </c>
      <c r="R88" s="16"/>
      <c r="S88" s="16"/>
    </row>
    <row r="89" spans="13:19" x14ac:dyDescent="0.25">
      <c r="M89">
        <v>85</v>
      </c>
      <c r="N89" s="12">
        <v>3</v>
      </c>
      <c r="O89" s="12">
        <v>0</v>
      </c>
      <c r="P89" s="12">
        <v>3</v>
      </c>
      <c r="R89" s="16"/>
      <c r="S89" s="16"/>
    </row>
    <row r="90" spans="13:19" x14ac:dyDescent="0.25">
      <c r="M90">
        <v>86</v>
      </c>
      <c r="N90" s="12">
        <v>2</v>
      </c>
      <c r="O90" s="12">
        <v>1</v>
      </c>
      <c r="P90" s="12">
        <v>1</v>
      </c>
      <c r="R90" s="16"/>
      <c r="S90" s="16"/>
    </row>
    <row r="91" spans="13:19" x14ac:dyDescent="0.25">
      <c r="M91">
        <v>87</v>
      </c>
      <c r="N91" s="12">
        <v>2</v>
      </c>
      <c r="O91" s="12">
        <v>1</v>
      </c>
      <c r="P91" s="12">
        <v>1</v>
      </c>
      <c r="R91" s="16"/>
      <c r="S91" s="16"/>
    </row>
    <row r="92" spans="13:19" x14ac:dyDescent="0.25">
      <c r="M92">
        <v>88</v>
      </c>
      <c r="N92" s="12">
        <v>2</v>
      </c>
      <c r="O92" s="12">
        <v>2</v>
      </c>
      <c r="P92" s="12">
        <v>0</v>
      </c>
      <c r="R92" s="16"/>
      <c r="S92" s="16"/>
    </row>
    <row r="93" spans="13:19" x14ac:dyDescent="0.25">
      <c r="M93">
        <v>89</v>
      </c>
      <c r="N93" s="12">
        <v>2</v>
      </c>
      <c r="O93" s="12">
        <v>1</v>
      </c>
      <c r="P93" s="12">
        <v>1</v>
      </c>
      <c r="R93" s="16"/>
      <c r="S93" s="16"/>
    </row>
    <row r="94" spans="13:19" x14ac:dyDescent="0.25">
      <c r="M94">
        <v>90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>
        <v>91</v>
      </c>
      <c r="N95" s="12">
        <v>2</v>
      </c>
      <c r="O95" s="12">
        <v>0</v>
      </c>
      <c r="P95" s="12">
        <v>2</v>
      </c>
      <c r="R95" s="16"/>
      <c r="S95" s="16"/>
    </row>
    <row r="96" spans="13:19" x14ac:dyDescent="0.25">
      <c r="M96">
        <v>92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1</v>
      </c>
      <c r="O98" s="12">
        <v>0</v>
      </c>
      <c r="P98" s="12">
        <v>1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0</v>
      </c>
      <c r="O102" s="12">
        <v>0</v>
      </c>
      <c r="P102" s="12">
        <v>0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>
      <selection activeCell="A36" sqref="A36"/>
    </sheetView>
  </sheetViews>
  <sheetFormatPr defaultRowHeight="13.2" x14ac:dyDescent="0.25"/>
  <sheetData>
    <row r="1" spans="1:24" x14ac:dyDescent="0.25">
      <c r="A1" t="s">
        <v>333</v>
      </c>
      <c r="I1" s="1"/>
      <c r="J1" s="1"/>
      <c r="K1" s="1"/>
      <c r="M1" t="s">
        <v>335</v>
      </c>
      <c r="N1" s="12"/>
      <c r="O1" s="12"/>
      <c r="P1" s="12"/>
      <c r="Q1" s="14" t="s">
        <v>1</v>
      </c>
      <c r="R1" s="15">
        <f>X16</f>
        <v>3.7671571529049634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334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43345</v>
      </c>
      <c r="O3" s="12">
        <v>22802</v>
      </c>
      <c r="P3" s="12">
        <v>20543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43345</v>
      </c>
      <c r="C4">
        <v>22802</v>
      </c>
      <c r="D4">
        <v>20543</v>
      </c>
      <c r="E4">
        <v>24125</v>
      </c>
      <c r="F4">
        <v>11281</v>
      </c>
      <c r="G4">
        <v>12844</v>
      </c>
      <c r="I4" s="1"/>
      <c r="J4" s="1"/>
      <c r="K4" s="1"/>
      <c r="M4" s="18" t="s">
        <v>164</v>
      </c>
      <c r="N4" s="12">
        <v>824</v>
      </c>
      <c r="O4" s="12">
        <v>426</v>
      </c>
      <c r="P4" s="12">
        <v>398</v>
      </c>
      <c r="R4" s="16"/>
      <c r="S4" s="16"/>
    </row>
    <row r="5" spans="1:24" x14ac:dyDescent="0.25">
      <c r="A5" t="s">
        <v>71</v>
      </c>
      <c r="B5">
        <v>4139</v>
      </c>
      <c r="C5">
        <v>2130</v>
      </c>
      <c r="D5">
        <v>2009</v>
      </c>
      <c r="E5">
        <v>4139</v>
      </c>
      <c r="F5">
        <v>2130</v>
      </c>
      <c r="G5">
        <v>2009</v>
      </c>
      <c r="I5" s="1"/>
      <c r="J5" s="1"/>
      <c r="K5" s="1"/>
      <c r="M5">
        <v>1</v>
      </c>
      <c r="N5" s="12">
        <v>921</v>
      </c>
      <c r="O5" s="12">
        <v>476</v>
      </c>
      <c r="P5" s="12">
        <v>445</v>
      </c>
      <c r="R5" s="16">
        <f>N$24+N$34+N$44+N$54</f>
        <v>3497</v>
      </c>
      <c r="S5" s="16">
        <f xml:space="preserve"> N$34+N$44+N$54+N$64</f>
        <v>2675</v>
      </c>
      <c r="T5">
        <v>1</v>
      </c>
      <c r="U5">
        <v>9</v>
      </c>
      <c r="V5">
        <f>R5*T5+S5*U5</f>
        <v>27572</v>
      </c>
      <c r="W5" s="19">
        <f>(V5/V$15)*100</f>
        <v>9.6003454063050579</v>
      </c>
      <c r="X5" s="20">
        <f>ABS(W5-10)</f>
        <v>0.39965459369494205</v>
      </c>
    </row>
    <row r="6" spans="1:24" x14ac:dyDescent="0.25">
      <c r="A6" t="s">
        <v>6</v>
      </c>
      <c r="B6">
        <v>3275</v>
      </c>
      <c r="C6">
        <v>1686</v>
      </c>
      <c r="D6">
        <v>1589</v>
      </c>
      <c r="E6">
        <v>3275</v>
      </c>
      <c r="F6">
        <v>1686</v>
      </c>
      <c r="G6">
        <v>1589</v>
      </c>
      <c r="I6" s="1"/>
      <c r="J6" s="1"/>
      <c r="K6" s="1"/>
      <c r="M6">
        <v>2</v>
      </c>
      <c r="N6" s="12">
        <v>857</v>
      </c>
      <c r="O6" s="12">
        <v>429</v>
      </c>
      <c r="P6" s="12">
        <v>428</v>
      </c>
      <c r="R6" s="16">
        <f>N$25+N$35+N$45+N$55</f>
        <v>3078</v>
      </c>
      <c r="S6" s="16">
        <f xml:space="preserve"> N$35+N$45+N$55+N$65</f>
        <v>2120</v>
      </c>
      <c r="T6">
        <v>2</v>
      </c>
      <c r="U6">
        <v>8</v>
      </c>
      <c r="V6">
        <f t="shared" ref="V6:V14" si="0">R6*T6+S6*U6</f>
        <v>23116</v>
      </c>
      <c r="W6" s="19">
        <f t="shared" ref="W6:W14" si="1">(V6/V$15)*100</f>
        <v>8.0488025682630102</v>
      </c>
      <c r="X6" s="20">
        <f t="shared" ref="X6:X14" si="2">ABS(W6-10)</f>
        <v>1.9511974317369898</v>
      </c>
    </row>
    <row r="7" spans="1:24" x14ac:dyDescent="0.25">
      <c r="A7" t="s">
        <v>7</v>
      </c>
      <c r="B7">
        <v>2901</v>
      </c>
      <c r="C7">
        <v>1494</v>
      </c>
      <c r="D7">
        <v>1407</v>
      </c>
      <c r="E7">
        <v>2901</v>
      </c>
      <c r="F7">
        <v>1494</v>
      </c>
      <c r="G7">
        <v>1407</v>
      </c>
      <c r="H7" s="2"/>
      <c r="I7" s="1"/>
      <c r="J7" s="1"/>
      <c r="K7" s="1"/>
      <c r="M7">
        <v>3</v>
      </c>
      <c r="N7" s="12">
        <v>816</v>
      </c>
      <c r="O7" s="12">
        <v>407</v>
      </c>
      <c r="P7" s="12">
        <v>409</v>
      </c>
      <c r="R7" s="16">
        <f>N$26+N$36+N$46+N$56</f>
        <v>3309</v>
      </c>
      <c r="S7" s="16">
        <f xml:space="preserve"> N$36+N$46+N$56+N$66</f>
        <v>2221</v>
      </c>
      <c r="T7">
        <v>3</v>
      </c>
      <c r="U7">
        <v>7</v>
      </c>
      <c r="V7">
        <f t="shared" si="0"/>
        <v>25474</v>
      </c>
      <c r="W7" s="19">
        <f t="shared" si="1"/>
        <v>8.8698389264549196</v>
      </c>
      <c r="X7" s="20">
        <f t="shared" si="2"/>
        <v>1.1301610735450804</v>
      </c>
    </row>
    <row r="8" spans="1:24" x14ac:dyDescent="0.25">
      <c r="A8" s="3" t="s">
        <v>8</v>
      </c>
      <c r="B8" s="3">
        <v>2773</v>
      </c>
      <c r="C8" s="3">
        <v>1215</v>
      </c>
      <c r="D8" s="3">
        <v>1558</v>
      </c>
      <c r="E8" s="4">
        <v>2689</v>
      </c>
      <c r="F8" s="4">
        <v>1198</v>
      </c>
      <c r="G8" s="4">
        <v>1491</v>
      </c>
      <c r="H8" s="5"/>
      <c r="I8" s="6">
        <f t="shared" ref="I8:K15" si="3">E8/B8*100</f>
        <v>96.970789758384427</v>
      </c>
      <c r="J8" s="6">
        <f t="shared" si="3"/>
        <v>98.600823045267489</v>
      </c>
      <c r="K8" s="6">
        <f t="shared" si="3"/>
        <v>95.699614890885755</v>
      </c>
      <c r="M8">
        <v>4</v>
      </c>
      <c r="N8" s="12">
        <v>721</v>
      </c>
      <c r="O8" s="12">
        <v>392</v>
      </c>
      <c r="P8" s="12">
        <v>329</v>
      </c>
      <c r="R8" s="16">
        <f>N$17+N$27+N$37+N$47</f>
        <v>3398</v>
      </c>
      <c r="S8" s="16">
        <f xml:space="preserve"> N$27+ N$37+N$47+N$57</f>
        <v>3047</v>
      </c>
      <c r="T8">
        <v>4</v>
      </c>
      <c r="U8">
        <v>6</v>
      </c>
      <c r="V8">
        <f t="shared" si="0"/>
        <v>31874</v>
      </c>
      <c r="W8" s="19">
        <f t="shared" si="1"/>
        <v>11.098266701021595</v>
      </c>
      <c r="X8" s="20">
        <f t="shared" si="2"/>
        <v>1.0982667010215952</v>
      </c>
    </row>
    <row r="9" spans="1:24" x14ac:dyDescent="0.25">
      <c r="A9" s="3" t="s">
        <v>10</v>
      </c>
      <c r="B9" s="3">
        <v>5624</v>
      </c>
      <c r="C9" s="3">
        <v>1832</v>
      </c>
      <c r="D9" s="3">
        <v>3792</v>
      </c>
      <c r="E9" s="4">
        <v>4700</v>
      </c>
      <c r="F9" s="4">
        <v>1486</v>
      </c>
      <c r="G9" s="4">
        <v>3214</v>
      </c>
      <c r="H9" s="5"/>
      <c r="I9" s="6">
        <f t="shared" si="3"/>
        <v>83.570412517780937</v>
      </c>
      <c r="J9" s="6">
        <f t="shared" si="3"/>
        <v>81.113537117903931</v>
      </c>
      <c r="K9" s="6">
        <f t="shared" si="3"/>
        <v>84.757383966244731</v>
      </c>
      <c r="M9">
        <v>5</v>
      </c>
      <c r="N9" s="12">
        <v>703</v>
      </c>
      <c r="O9" s="12">
        <v>359</v>
      </c>
      <c r="P9" s="12">
        <v>344</v>
      </c>
      <c r="R9" s="16">
        <f>N$18+N$28+N$38+N$48</f>
        <v>3287</v>
      </c>
      <c r="S9" s="16">
        <f xml:space="preserve"> N$28+N$38+N$48+N$58</f>
        <v>2930</v>
      </c>
      <c r="T9">
        <v>5</v>
      </c>
      <c r="U9">
        <v>5</v>
      </c>
      <c r="V9">
        <f t="shared" si="0"/>
        <v>31085</v>
      </c>
      <c r="W9" s="19">
        <f t="shared" si="1"/>
        <v>10.823543339438297</v>
      </c>
      <c r="X9" s="20">
        <f t="shared" si="2"/>
        <v>0.82354333943829694</v>
      </c>
    </row>
    <row r="10" spans="1:24" x14ac:dyDescent="0.25">
      <c r="A10" s="3" t="s">
        <v>11</v>
      </c>
      <c r="B10" s="3">
        <v>6140</v>
      </c>
      <c r="C10" s="3">
        <v>3134</v>
      </c>
      <c r="D10" s="3">
        <v>3006</v>
      </c>
      <c r="E10" s="4">
        <v>3411</v>
      </c>
      <c r="F10" s="4">
        <v>1695</v>
      </c>
      <c r="G10" s="4">
        <v>1716</v>
      </c>
      <c r="H10" s="5"/>
      <c r="I10" s="6">
        <f t="shared" si="3"/>
        <v>55.553745928338763</v>
      </c>
      <c r="J10" s="6">
        <f t="shared" si="3"/>
        <v>54.084237396298661</v>
      </c>
      <c r="K10" s="6">
        <f t="shared" si="3"/>
        <v>57.085828343313374</v>
      </c>
      <c r="M10">
        <v>6</v>
      </c>
      <c r="N10" s="12">
        <v>636</v>
      </c>
      <c r="O10" s="12">
        <v>310</v>
      </c>
      <c r="P10" s="12">
        <v>326</v>
      </c>
      <c r="R10" s="16">
        <f>N$19+N$29+N$39+N$49</f>
        <v>3284</v>
      </c>
      <c r="S10" s="16">
        <f xml:space="preserve"> N$29+N$39+N$49+N$59</f>
        <v>2973</v>
      </c>
      <c r="T10">
        <v>6</v>
      </c>
      <c r="U10">
        <v>4</v>
      </c>
      <c r="V10">
        <f t="shared" si="0"/>
        <v>31596</v>
      </c>
      <c r="W10" s="19">
        <f t="shared" si="1"/>
        <v>11.001469369563853</v>
      </c>
      <c r="X10" s="20">
        <f t="shared" si="2"/>
        <v>1.0014693695638535</v>
      </c>
    </row>
    <row r="11" spans="1:24" x14ac:dyDescent="0.25">
      <c r="A11" s="3" t="s">
        <v>12</v>
      </c>
      <c r="B11" s="3">
        <v>5878</v>
      </c>
      <c r="C11" s="3">
        <v>3330</v>
      </c>
      <c r="D11" s="3">
        <v>2548</v>
      </c>
      <c r="E11" s="4">
        <v>1692</v>
      </c>
      <c r="F11" s="4">
        <v>936</v>
      </c>
      <c r="G11" s="4">
        <v>756</v>
      </c>
      <c r="H11" s="5"/>
      <c r="I11" s="6">
        <f t="shared" si="3"/>
        <v>28.785301122830898</v>
      </c>
      <c r="J11" s="6">
        <f t="shared" si="3"/>
        <v>28.108108108108109</v>
      </c>
      <c r="K11" s="6">
        <f t="shared" si="3"/>
        <v>29.670329670329672</v>
      </c>
      <c r="M11">
        <v>7</v>
      </c>
      <c r="N11" s="12">
        <v>685</v>
      </c>
      <c r="O11" s="12">
        <v>352</v>
      </c>
      <c r="P11" s="12">
        <v>333</v>
      </c>
      <c r="R11" s="16">
        <f>N$20+N$30+N$40+N$50</f>
        <v>3093</v>
      </c>
      <c r="S11" s="16">
        <f xml:space="preserve"> N$30+N$40+N$50+N$60</f>
        <v>2718</v>
      </c>
      <c r="T11">
        <v>7</v>
      </c>
      <c r="U11">
        <v>3</v>
      </c>
      <c r="V11">
        <f t="shared" si="0"/>
        <v>29805</v>
      </c>
      <c r="W11" s="19">
        <f t="shared" si="1"/>
        <v>10.377857784524961</v>
      </c>
      <c r="X11" s="20">
        <f t="shared" si="2"/>
        <v>0.3778577845249611</v>
      </c>
    </row>
    <row r="12" spans="1:24" x14ac:dyDescent="0.25">
      <c r="A12" s="3" t="s">
        <v>13</v>
      </c>
      <c r="B12" s="3">
        <v>4330</v>
      </c>
      <c r="C12" s="3">
        <v>2635</v>
      </c>
      <c r="D12" s="3">
        <v>1695</v>
      </c>
      <c r="E12" s="4">
        <v>707</v>
      </c>
      <c r="F12" s="4">
        <v>364</v>
      </c>
      <c r="G12" s="4">
        <v>343</v>
      </c>
      <c r="H12" s="5"/>
      <c r="I12" s="6">
        <f t="shared" si="3"/>
        <v>16.327944572748269</v>
      </c>
      <c r="J12" s="6">
        <f t="shared" si="3"/>
        <v>13.814041745730551</v>
      </c>
      <c r="K12" s="6">
        <f t="shared" si="3"/>
        <v>20.235988200589972</v>
      </c>
      <c r="M12">
        <v>8</v>
      </c>
      <c r="N12" s="12">
        <v>637</v>
      </c>
      <c r="O12" s="12">
        <v>341</v>
      </c>
      <c r="P12" s="12">
        <v>296</v>
      </c>
      <c r="R12" s="16">
        <f>N$21+N$31+N$41+N$51</f>
        <v>3019</v>
      </c>
      <c r="S12" s="16">
        <f xml:space="preserve"> N$31+N$41+N$51+N$61</f>
        <v>2608</v>
      </c>
      <c r="T12">
        <v>8</v>
      </c>
      <c r="U12">
        <v>2</v>
      </c>
      <c r="V12">
        <f t="shared" si="0"/>
        <v>29368</v>
      </c>
      <c r="W12" s="19">
        <f t="shared" si="1"/>
        <v>10.22569795054283</v>
      </c>
      <c r="X12" s="20">
        <f t="shared" si="2"/>
        <v>0.22569795054283048</v>
      </c>
    </row>
    <row r="13" spans="1:24" x14ac:dyDescent="0.25">
      <c r="A13" s="3" t="s">
        <v>14</v>
      </c>
      <c r="B13" s="3">
        <v>3112</v>
      </c>
      <c r="C13" s="3">
        <v>2042</v>
      </c>
      <c r="D13" s="3">
        <v>1070</v>
      </c>
      <c r="E13" s="4">
        <v>297</v>
      </c>
      <c r="F13" s="4">
        <v>144</v>
      </c>
      <c r="G13" s="4">
        <v>153</v>
      </c>
      <c r="H13" s="5"/>
      <c r="I13" s="6">
        <f t="shared" si="3"/>
        <v>9.5437017994858611</v>
      </c>
      <c r="J13" s="6">
        <f t="shared" si="3"/>
        <v>7.0519098922624881</v>
      </c>
      <c r="K13" s="6">
        <f t="shared" si="3"/>
        <v>14.299065420560748</v>
      </c>
      <c r="M13">
        <v>9</v>
      </c>
      <c r="N13" s="12">
        <v>614</v>
      </c>
      <c r="O13" s="12">
        <v>324</v>
      </c>
      <c r="P13" s="12">
        <v>290</v>
      </c>
      <c r="R13" s="16">
        <f>N$22+N$32+N$42+N$52</f>
        <v>2827</v>
      </c>
      <c r="S13" s="16">
        <f xml:space="preserve"> N$32+N$42+N$52+N$62</f>
        <v>2455</v>
      </c>
      <c r="T13">
        <v>9</v>
      </c>
      <c r="U13">
        <v>1</v>
      </c>
      <c r="V13">
        <f t="shared" si="0"/>
        <v>27898</v>
      </c>
      <c r="W13" s="19">
        <f t="shared" si="1"/>
        <v>9.7138559460720479</v>
      </c>
      <c r="X13" s="20">
        <f t="shared" si="2"/>
        <v>0.28614405392795206</v>
      </c>
    </row>
    <row r="14" spans="1:24" x14ac:dyDescent="0.25">
      <c r="A14" s="3" t="s">
        <v>15</v>
      </c>
      <c r="B14" s="3">
        <v>1921</v>
      </c>
      <c r="C14" s="3">
        <v>1352</v>
      </c>
      <c r="D14" s="3">
        <v>569</v>
      </c>
      <c r="E14" s="4">
        <v>126</v>
      </c>
      <c r="F14" s="4">
        <v>64</v>
      </c>
      <c r="G14" s="4">
        <v>62</v>
      </c>
      <c r="H14" s="5"/>
      <c r="I14" s="6">
        <f t="shared" si="3"/>
        <v>6.5590838105153564</v>
      </c>
      <c r="J14" s="6">
        <f t="shared" si="3"/>
        <v>4.7337278106508878</v>
      </c>
      <c r="K14" s="6">
        <f t="shared" si="3"/>
        <v>10.896309314586995</v>
      </c>
      <c r="M14">
        <v>10</v>
      </c>
      <c r="N14" s="12">
        <v>650</v>
      </c>
      <c r="O14" s="12">
        <v>313</v>
      </c>
      <c r="P14" s="12">
        <v>337</v>
      </c>
      <c r="R14" s="16">
        <f>N$23+N$33+N$43+N$53</f>
        <v>2941</v>
      </c>
      <c r="S14" s="16">
        <f xml:space="preserve"> N$33+N$43+N$53+N$63</f>
        <v>2408</v>
      </c>
      <c r="T14">
        <v>10</v>
      </c>
      <c r="U14">
        <v>0</v>
      </c>
      <c r="V14">
        <f t="shared" si="0"/>
        <v>29410</v>
      </c>
      <c r="W14" s="19">
        <f t="shared" si="1"/>
        <v>10.240322007813425</v>
      </c>
      <c r="X14" s="20">
        <f t="shared" si="2"/>
        <v>0.24032200781342539</v>
      </c>
    </row>
    <row r="15" spans="1:24" x14ac:dyDescent="0.25">
      <c r="A15" s="3" t="s">
        <v>16</v>
      </c>
      <c r="B15" s="3">
        <v>1247</v>
      </c>
      <c r="C15" s="3">
        <v>861</v>
      </c>
      <c r="D15" s="3">
        <v>386</v>
      </c>
      <c r="E15" s="4">
        <v>62</v>
      </c>
      <c r="F15" s="4">
        <v>28</v>
      </c>
      <c r="G15" s="4">
        <v>34</v>
      </c>
      <c r="H15" s="5"/>
      <c r="I15" s="6">
        <f t="shared" si="3"/>
        <v>4.9719326383319968</v>
      </c>
      <c r="J15" s="6">
        <f t="shared" si="3"/>
        <v>3.2520325203252036</v>
      </c>
      <c r="K15" s="6">
        <f t="shared" si="3"/>
        <v>8.8082901554404138</v>
      </c>
      <c r="M15">
        <v>11</v>
      </c>
      <c r="N15" s="12">
        <v>522</v>
      </c>
      <c r="O15" s="12">
        <v>269</v>
      </c>
      <c r="P15" s="12">
        <v>253</v>
      </c>
      <c r="R15" s="16"/>
      <c r="S15" s="16"/>
      <c r="V15">
        <f>SUM(V5:V14)</f>
        <v>287198</v>
      </c>
      <c r="W15">
        <f>SUM(W5:W14)</f>
        <v>100</v>
      </c>
      <c r="X15" s="20">
        <f>SUM(X5:X14)</f>
        <v>7.5343143058099269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1486.5548975504225</v>
      </c>
      <c r="J16" s="6">
        <f>SUM(J8:J14)*5</f>
        <v>1437.5319255811105</v>
      </c>
      <c r="K16" s="6">
        <f>SUM(K8:K14)*5</f>
        <v>1563.2225990325562</v>
      </c>
      <c r="M16">
        <v>12</v>
      </c>
      <c r="N16" s="12">
        <v>610</v>
      </c>
      <c r="O16" s="12">
        <v>340</v>
      </c>
      <c r="P16" s="12">
        <v>270</v>
      </c>
      <c r="R16" s="16"/>
      <c r="S16" s="16"/>
      <c r="X16" s="20">
        <f>X$15/2</f>
        <v>3.7671571529049634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556</v>
      </c>
      <c r="O17" s="12">
        <v>286</v>
      </c>
      <c r="P17" s="12">
        <v>270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2986.5548975504225</v>
      </c>
      <c r="J18" s="6">
        <f>J16+1500</f>
        <v>2937.5319255811105</v>
      </c>
      <c r="K18" s="6">
        <f>K16+1500</f>
        <v>3063.222599032556</v>
      </c>
      <c r="M18">
        <v>14</v>
      </c>
      <c r="N18" s="12">
        <v>563</v>
      </c>
      <c r="O18" s="12">
        <v>286</v>
      </c>
      <c r="P18" s="12">
        <v>277</v>
      </c>
      <c r="Q18" s="3" t="s">
        <v>161</v>
      </c>
      <c r="R18" s="15">
        <f>X33</f>
        <v>2.3926925003646131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508</v>
      </c>
      <c r="O19" s="12">
        <v>226</v>
      </c>
      <c r="P19" s="12">
        <v>282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6.5590838105153564</v>
      </c>
      <c r="J20" s="6">
        <f t="shared" si="4"/>
        <v>4.7337278106508878</v>
      </c>
      <c r="K20" s="6">
        <f t="shared" si="4"/>
        <v>10.896309314586995</v>
      </c>
      <c r="M20">
        <v>16</v>
      </c>
      <c r="N20" s="12">
        <v>537</v>
      </c>
      <c r="O20" s="12">
        <v>272</v>
      </c>
      <c r="P20" s="12">
        <v>265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4.9719326383319968</v>
      </c>
      <c r="J21" s="6">
        <f t="shared" si="4"/>
        <v>3.2520325203252036</v>
      </c>
      <c r="K21" s="6">
        <f t="shared" si="4"/>
        <v>8.8082901554404138</v>
      </c>
      <c r="M21">
        <v>17</v>
      </c>
      <c r="N21" s="12">
        <v>545</v>
      </c>
      <c r="O21" s="12">
        <v>276</v>
      </c>
      <c r="P21" s="12">
        <v>269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5.7655082244236766</v>
      </c>
      <c r="J22" s="8">
        <f>(J20+J21)/2</f>
        <v>3.9928801654880459</v>
      </c>
      <c r="K22" s="8">
        <f>(K20+K21)/2</f>
        <v>9.8522997350137054</v>
      </c>
      <c r="M22">
        <v>18</v>
      </c>
      <c r="N22" s="12">
        <v>516</v>
      </c>
      <c r="O22" s="12">
        <v>228</v>
      </c>
      <c r="P22" s="12">
        <v>288</v>
      </c>
      <c r="R22" s="16">
        <f>O$24+O$34+O$44+O$54</f>
        <v>1801</v>
      </c>
      <c r="S22" s="16">
        <f xml:space="preserve"> O$34+O$44+O$54+O$64</f>
        <v>1589</v>
      </c>
      <c r="T22">
        <v>1</v>
      </c>
      <c r="U22">
        <v>9</v>
      </c>
      <c r="V22">
        <f>R22*T22+S22*U22</f>
        <v>16102</v>
      </c>
      <c r="W22" s="19">
        <f>(V22/V$32)*100</f>
        <v>10.21046156967933</v>
      </c>
      <c r="X22" s="20">
        <f>ABS(W22-10)</f>
        <v>0.21046156967932994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667</v>
      </c>
      <c r="O23" s="12">
        <v>213</v>
      </c>
      <c r="P23" s="12">
        <v>454</v>
      </c>
      <c r="R23" s="16">
        <f>O$25+O$35+O$45+O$55</f>
        <v>1546</v>
      </c>
      <c r="S23" s="16">
        <f xml:space="preserve"> O$35+O$45+O$55+O$65</f>
        <v>1289</v>
      </c>
      <c r="T23">
        <v>2</v>
      </c>
      <c r="U23">
        <v>8</v>
      </c>
      <c r="V23">
        <f t="shared" ref="V23:V31" si="5">R23*T23+S23*U23</f>
        <v>13404</v>
      </c>
      <c r="W23" s="19">
        <f t="shared" ref="W23:W31" si="6">(V23/V$32)*100</f>
        <v>8.4996290448380165</v>
      </c>
      <c r="X23" s="20">
        <f t="shared" ref="X23:X31" si="7">ABS(W23-10)</f>
        <v>1.5003709551619835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288.27541122118384</v>
      </c>
      <c r="J24" s="8">
        <f>J22*50</f>
        <v>199.6440082744023</v>
      </c>
      <c r="K24" s="8">
        <f>K22*50</f>
        <v>492.61498675068526</v>
      </c>
      <c r="M24">
        <v>20</v>
      </c>
      <c r="N24" s="12">
        <v>954</v>
      </c>
      <c r="O24" s="12">
        <v>289</v>
      </c>
      <c r="P24" s="12">
        <v>665</v>
      </c>
      <c r="R24" s="16">
        <f>O$26+O$36+O$46+O$56</f>
        <v>1668</v>
      </c>
      <c r="S24" s="16">
        <f xml:space="preserve"> O$36+O$46+O$56+O$66</f>
        <v>1352</v>
      </c>
      <c r="T24">
        <v>3</v>
      </c>
      <c r="U24">
        <v>7</v>
      </c>
      <c r="V24">
        <f t="shared" si="5"/>
        <v>14468</v>
      </c>
      <c r="W24" s="19">
        <f t="shared" si="6"/>
        <v>9.1743235616768448</v>
      </c>
      <c r="X24" s="20">
        <f t="shared" si="7"/>
        <v>0.82567643832315518</v>
      </c>
    </row>
    <row r="25" spans="1:24" x14ac:dyDescent="0.25">
      <c r="I25" s="1"/>
      <c r="J25" s="1"/>
      <c r="K25" s="1"/>
      <c r="M25">
        <v>21</v>
      </c>
      <c r="N25" s="12">
        <v>1060</v>
      </c>
      <c r="O25" s="12">
        <v>314</v>
      </c>
      <c r="P25" s="12">
        <v>746</v>
      </c>
      <c r="R25" s="16">
        <f>O$17+O$27+O$37+O$47</f>
        <v>1708</v>
      </c>
      <c r="S25" s="16">
        <f xml:space="preserve"> O$27+ O$37+O$47+O$57</f>
        <v>1557</v>
      </c>
      <c r="T25">
        <v>4</v>
      </c>
      <c r="U25">
        <v>6</v>
      </c>
      <c r="V25">
        <f t="shared" si="5"/>
        <v>16174</v>
      </c>
      <c r="W25" s="19">
        <f t="shared" si="6"/>
        <v>10.256117589615792</v>
      </c>
      <c r="X25" s="20">
        <f t="shared" si="7"/>
        <v>0.25611758961579234</v>
      </c>
    </row>
    <row r="26" spans="1:24" x14ac:dyDescent="0.25">
      <c r="H26" s="7" t="s">
        <v>30</v>
      </c>
      <c r="I26" s="1">
        <f>I18-I24</f>
        <v>2698.2794863292388</v>
      </c>
      <c r="J26" s="1">
        <f>J18-J24</f>
        <v>2737.887917306708</v>
      </c>
      <c r="K26" s="1">
        <f>K18-K24</f>
        <v>2570.6076122818708</v>
      </c>
      <c r="M26">
        <v>22</v>
      </c>
      <c r="N26" s="12">
        <v>1173</v>
      </c>
      <c r="O26" s="12">
        <v>370</v>
      </c>
      <c r="P26" s="12">
        <v>803</v>
      </c>
      <c r="R26" s="16">
        <f>O$18+O$28+O$38+O$48</f>
        <v>1640</v>
      </c>
      <c r="S26" s="16">
        <f xml:space="preserve"> O$28+O$38+O$48+O$58</f>
        <v>1493</v>
      </c>
      <c r="T26">
        <v>5</v>
      </c>
      <c r="U26">
        <v>5</v>
      </c>
      <c r="V26">
        <f t="shared" si="5"/>
        <v>15665</v>
      </c>
      <c r="W26" s="19">
        <f t="shared" si="6"/>
        <v>9.9333548931205264</v>
      </c>
      <c r="X26" s="20">
        <f t="shared" si="7"/>
        <v>6.6645106879473559E-2</v>
      </c>
    </row>
    <row r="27" spans="1:24" x14ac:dyDescent="0.25">
      <c r="I27" s="1"/>
      <c r="J27" s="1"/>
      <c r="K27" s="1"/>
      <c r="M27">
        <v>23</v>
      </c>
      <c r="N27" s="12">
        <v>1197</v>
      </c>
      <c r="O27" s="12">
        <v>405</v>
      </c>
      <c r="P27" s="12">
        <v>792</v>
      </c>
      <c r="R27" s="16">
        <f>O$19+O$29+O$39+O$49</f>
        <v>1744</v>
      </c>
      <c r="S27" s="16">
        <f xml:space="preserve"> O$29+O$39+O$49+O$59</f>
        <v>1635</v>
      </c>
      <c r="T27">
        <v>6</v>
      </c>
      <c r="U27">
        <v>4</v>
      </c>
      <c r="V27">
        <f t="shared" si="5"/>
        <v>17004</v>
      </c>
      <c r="W27" s="19">
        <f t="shared" si="6"/>
        <v>10.782430041661119</v>
      </c>
      <c r="X27" s="20">
        <f t="shared" si="7"/>
        <v>0.78243004166111874</v>
      </c>
    </row>
    <row r="28" spans="1:24" x14ac:dyDescent="0.25">
      <c r="H28" s="7" t="s">
        <v>31</v>
      </c>
      <c r="I28" s="1">
        <f>100-I22</f>
        <v>94.234491775576316</v>
      </c>
      <c r="J28" s="1">
        <f>100-J22</f>
        <v>96.007119834511954</v>
      </c>
      <c r="K28" s="1">
        <f>100-K22</f>
        <v>90.147700264986298</v>
      </c>
      <c r="M28">
        <v>24</v>
      </c>
      <c r="N28" s="12">
        <v>1240</v>
      </c>
      <c r="O28" s="12">
        <v>454</v>
      </c>
      <c r="P28" s="12">
        <v>786</v>
      </c>
      <c r="R28" s="16">
        <f>O$20+O$30+O$40+O$50</f>
        <v>1682</v>
      </c>
      <c r="S28" s="16">
        <f xml:space="preserve"> O$30+O$40+O$50+O$60</f>
        <v>1513</v>
      </c>
      <c r="T28">
        <v>7</v>
      </c>
      <c r="U28">
        <v>3</v>
      </c>
      <c r="V28">
        <f t="shared" si="5"/>
        <v>16313</v>
      </c>
      <c r="W28" s="19">
        <f t="shared" si="6"/>
        <v>10.344259072548684</v>
      </c>
      <c r="X28" s="20">
        <f t="shared" si="7"/>
        <v>0.34425907254868449</v>
      </c>
    </row>
    <row r="29" spans="1:24" x14ac:dyDescent="0.25">
      <c r="I29" s="1"/>
      <c r="J29" s="1"/>
      <c r="K29" s="1"/>
      <c r="M29">
        <v>25</v>
      </c>
      <c r="N29" s="12">
        <v>1213</v>
      </c>
      <c r="O29" s="12">
        <v>540</v>
      </c>
      <c r="P29" s="12">
        <v>673</v>
      </c>
      <c r="R29" s="16">
        <f>O$21+O$31+O$41+O$51</f>
        <v>1712</v>
      </c>
      <c r="S29" s="16">
        <f xml:space="preserve"> O$31+O$41+O$51+O$61</f>
        <v>1518</v>
      </c>
      <c r="T29">
        <v>8</v>
      </c>
      <c r="U29">
        <v>2</v>
      </c>
      <c r="V29">
        <f t="shared" si="5"/>
        <v>16732</v>
      </c>
      <c r="W29" s="19">
        <f t="shared" si="6"/>
        <v>10.609951744123371</v>
      </c>
      <c r="X29" s="20">
        <f t="shared" si="7"/>
        <v>0.6099517441233715</v>
      </c>
    </row>
    <row r="30" spans="1:24" x14ac:dyDescent="0.25">
      <c r="C30" t="s">
        <v>32</v>
      </c>
      <c r="H30" s="9" t="s">
        <v>33</v>
      </c>
      <c r="I30" s="10">
        <f>I26/I28</f>
        <v>28.633671551551558</v>
      </c>
      <c r="J30" s="10">
        <f>J26/J28</f>
        <v>28.517550802753188</v>
      </c>
      <c r="K30" s="10">
        <f>K26/K28</f>
        <v>28.515509599531118</v>
      </c>
      <c r="M30">
        <v>26</v>
      </c>
      <c r="N30" s="12">
        <v>1241</v>
      </c>
      <c r="O30" s="12">
        <v>600</v>
      </c>
      <c r="P30" s="12">
        <v>641</v>
      </c>
      <c r="R30" s="16">
        <f>O$22+O$32+O$42+O$52</f>
        <v>1598</v>
      </c>
      <c r="S30" s="16">
        <f xml:space="preserve"> O$32+O$42+O$52+O$62</f>
        <v>1457</v>
      </c>
      <c r="T30">
        <v>9</v>
      </c>
      <c r="U30">
        <v>1</v>
      </c>
      <c r="V30">
        <f t="shared" si="5"/>
        <v>15839</v>
      </c>
      <c r="W30" s="19">
        <f t="shared" si="6"/>
        <v>10.043690274633642</v>
      </c>
      <c r="X30" s="20">
        <f t="shared" si="7"/>
        <v>4.3690274633641835E-2</v>
      </c>
    </row>
    <row r="31" spans="1:24" x14ac:dyDescent="0.25">
      <c r="M31">
        <v>27</v>
      </c>
      <c r="N31" s="12">
        <v>1296</v>
      </c>
      <c r="O31" s="12">
        <v>667</v>
      </c>
      <c r="P31" s="12">
        <v>629</v>
      </c>
      <c r="R31" s="16">
        <f>O$23+O$33+O$43+O$53</f>
        <v>1600</v>
      </c>
      <c r="S31" s="16">
        <f xml:space="preserve"> O$33+O$43+O$53+O$63</f>
        <v>1464</v>
      </c>
      <c r="T31">
        <v>10</v>
      </c>
      <c r="U31">
        <v>0</v>
      </c>
      <c r="V31">
        <f t="shared" si="5"/>
        <v>16000</v>
      </c>
      <c r="W31" s="19">
        <f t="shared" si="6"/>
        <v>10.145782208102675</v>
      </c>
      <c r="X31" s="20">
        <f t="shared" si="7"/>
        <v>0.14578220810267517</v>
      </c>
    </row>
    <row r="32" spans="1:24" x14ac:dyDescent="0.25">
      <c r="M32">
        <v>28</v>
      </c>
      <c r="N32" s="12">
        <v>1175</v>
      </c>
      <c r="O32" s="12">
        <v>641</v>
      </c>
      <c r="P32" s="12">
        <v>534</v>
      </c>
      <c r="R32" s="16"/>
      <c r="S32" s="16"/>
      <c r="V32">
        <f>SUM(V22:V31)</f>
        <v>157701</v>
      </c>
      <c r="W32">
        <f>SUM(W22:W31)</f>
        <v>99.999999999999986</v>
      </c>
      <c r="X32" s="20">
        <f>SUM(X22:X31)</f>
        <v>4.7853850007292262</v>
      </c>
    </row>
    <row r="33" spans="13:24" x14ac:dyDescent="0.25">
      <c r="M33">
        <v>29</v>
      </c>
      <c r="N33" s="12">
        <v>1215</v>
      </c>
      <c r="O33" s="12">
        <v>686</v>
      </c>
      <c r="P33" s="12">
        <v>529</v>
      </c>
      <c r="R33" s="16"/>
      <c r="S33" s="16"/>
      <c r="X33" s="20">
        <f>X$32/2</f>
        <v>2.3926925003646131</v>
      </c>
    </row>
    <row r="34" spans="13:24" x14ac:dyDescent="0.25">
      <c r="M34">
        <v>30</v>
      </c>
      <c r="N34" s="12">
        <v>1433</v>
      </c>
      <c r="O34" s="12">
        <v>780</v>
      </c>
      <c r="P34" s="12">
        <v>653</v>
      </c>
      <c r="R34" s="16"/>
      <c r="S34" s="16"/>
    </row>
    <row r="35" spans="13:24" x14ac:dyDescent="0.25">
      <c r="M35">
        <v>31</v>
      </c>
      <c r="N35" s="12">
        <v>1152</v>
      </c>
      <c r="O35" s="12">
        <v>650</v>
      </c>
      <c r="P35" s="12">
        <v>502</v>
      </c>
      <c r="Q35" s="3" t="s">
        <v>162</v>
      </c>
      <c r="R35" s="15">
        <f>X50</f>
        <v>6.0738858815262136</v>
      </c>
      <c r="S35" s="16"/>
    </row>
    <row r="36" spans="13:24" x14ac:dyDescent="0.25">
      <c r="M36">
        <v>32</v>
      </c>
      <c r="N36" s="12">
        <v>1190</v>
      </c>
      <c r="O36" s="12">
        <v>668</v>
      </c>
      <c r="P36" s="12">
        <v>522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1076</v>
      </c>
      <c r="O37" s="12">
        <v>634</v>
      </c>
      <c r="P37" s="12">
        <v>442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1027</v>
      </c>
      <c r="O38" s="12">
        <v>598</v>
      </c>
      <c r="P38" s="12">
        <v>429</v>
      </c>
      <c r="R38" s="16"/>
      <c r="S38" s="16"/>
    </row>
    <row r="39" spans="13:24" x14ac:dyDescent="0.25">
      <c r="M39">
        <v>35</v>
      </c>
      <c r="N39" s="12">
        <v>1069</v>
      </c>
      <c r="O39" s="12">
        <v>637</v>
      </c>
      <c r="P39" s="12">
        <v>432</v>
      </c>
      <c r="R39" s="16">
        <f>P$24+P$34+P$44+P$54</f>
        <v>1696</v>
      </c>
      <c r="S39" s="16">
        <f xml:space="preserve"> P$34+P$44+P$54+P$64</f>
        <v>1086</v>
      </c>
      <c r="T39">
        <v>1</v>
      </c>
      <c r="U39">
        <v>9</v>
      </c>
      <c r="V39">
        <f>R39*T39+S39*U39</f>
        <v>11470</v>
      </c>
      <c r="W39" s="19">
        <f>(V39/V$49)*100</f>
        <v>8.8573480466728949</v>
      </c>
      <c r="X39" s="20">
        <f>ABS(W39-10)</f>
        <v>1.1426519533271051</v>
      </c>
    </row>
    <row r="40" spans="13:24" x14ac:dyDescent="0.25">
      <c r="M40">
        <v>36</v>
      </c>
      <c r="N40" s="12">
        <v>947</v>
      </c>
      <c r="O40" s="12">
        <v>563</v>
      </c>
      <c r="P40" s="12">
        <v>384</v>
      </c>
      <c r="R40" s="16">
        <f>P$25+P$35+P$45+P$55</f>
        <v>1532</v>
      </c>
      <c r="S40" s="16">
        <f xml:space="preserve"> P$35+P$45+P$55+P$65</f>
        <v>831</v>
      </c>
      <c r="T40">
        <v>2</v>
      </c>
      <c r="U40">
        <v>8</v>
      </c>
      <c r="V40">
        <f t="shared" ref="V40:V48" si="8">R40*T40+S40*U40</f>
        <v>9712</v>
      </c>
      <c r="W40" s="19">
        <f t="shared" ref="W40:W48" si="9">(V40/V$49)*100</f>
        <v>7.4997876398681047</v>
      </c>
      <c r="X40" s="20">
        <f t="shared" ref="X40:X48" si="10">ABS(W40-10)</f>
        <v>2.5002123601318953</v>
      </c>
    </row>
    <row r="41" spans="13:24" x14ac:dyDescent="0.25">
      <c r="M41">
        <v>37</v>
      </c>
      <c r="N41" s="12">
        <v>803</v>
      </c>
      <c r="O41" s="12">
        <v>496</v>
      </c>
      <c r="P41" s="12">
        <v>307</v>
      </c>
      <c r="R41" s="16">
        <f>P$26+P$36+P$46+P$56</f>
        <v>1641</v>
      </c>
      <c r="S41" s="16">
        <f xml:space="preserve"> P$36+P$46+P$56+P$66</f>
        <v>869</v>
      </c>
      <c r="T41">
        <v>3</v>
      </c>
      <c r="U41">
        <v>7</v>
      </c>
      <c r="V41">
        <f t="shared" si="8"/>
        <v>11006</v>
      </c>
      <c r="W41" s="19">
        <f t="shared" si="9"/>
        <v>8.4990385877665116</v>
      </c>
      <c r="X41" s="20">
        <f t="shared" si="10"/>
        <v>1.5009614122334884</v>
      </c>
    </row>
    <row r="42" spans="13:24" x14ac:dyDescent="0.25">
      <c r="M42">
        <v>38</v>
      </c>
      <c r="N42" s="12">
        <v>783</v>
      </c>
      <c r="O42" s="12">
        <v>479</v>
      </c>
      <c r="P42" s="12">
        <v>304</v>
      </c>
      <c r="R42" s="16">
        <f>P$17+P$27+P$37+P$47</f>
        <v>1690</v>
      </c>
      <c r="S42" s="16">
        <f xml:space="preserve"> P$27+ P$37+P$47+P$57</f>
        <v>1490</v>
      </c>
      <c r="T42">
        <v>4</v>
      </c>
      <c r="U42">
        <v>6</v>
      </c>
      <c r="V42">
        <f t="shared" si="8"/>
        <v>15700</v>
      </c>
      <c r="W42" s="19">
        <f t="shared" si="9"/>
        <v>12.123832984547905</v>
      </c>
      <c r="X42" s="20">
        <f t="shared" si="10"/>
        <v>2.1238329845479047</v>
      </c>
    </row>
    <row r="43" spans="13:24" x14ac:dyDescent="0.25">
      <c r="M43">
        <v>39</v>
      </c>
      <c r="N43" s="12">
        <v>728</v>
      </c>
      <c r="O43" s="12">
        <v>460</v>
      </c>
      <c r="P43" s="12">
        <v>268</v>
      </c>
      <c r="R43" s="16">
        <f>P$18+P$28+P$38+P$48</f>
        <v>1647</v>
      </c>
      <c r="S43" s="16">
        <f xml:space="preserve"> P$28+P$38+P$48+P$58</f>
        <v>1437</v>
      </c>
      <c r="T43">
        <v>5</v>
      </c>
      <c r="U43">
        <v>5</v>
      </c>
      <c r="V43">
        <f t="shared" si="8"/>
        <v>15420</v>
      </c>
      <c r="W43" s="19">
        <f t="shared" si="9"/>
        <v>11.907611759345777</v>
      </c>
      <c r="X43" s="20">
        <f t="shared" si="10"/>
        <v>1.9076117593457766</v>
      </c>
    </row>
    <row r="44" spans="13:24" x14ac:dyDescent="0.25">
      <c r="M44">
        <v>40</v>
      </c>
      <c r="N44" s="12">
        <v>776</v>
      </c>
      <c r="O44" s="12">
        <v>502</v>
      </c>
      <c r="P44" s="12">
        <v>274</v>
      </c>
      <c r="R44" s="16">
        <f>P$19+P$29+P$39+P$49</f>
        <v>1540</v>
      </c>
      <c r="S44" s="16">
        <f xml:space="preserve"> P$29+P$39+P$49+P$59</f>
        <v>1338</v>
      </c>
      <c r="T44">
        <v>6</v>
      </c>
      <c r="U44">
        <v>4</v>
      </c>
      <c r="V44">
        <f t="shared" si="8"/>
        <v>14592</v>
      </c>
      <c r="W44" s="19">
        <f t="shared" si="9"/>
        <v>11.268214707676625</v>
      </c>
      <c r="X44" s="20">
        <f t="shared" si="10"/>
        <v>1.2682147076766253</v>
      </c>
    </row>
    <row r="45" spans="13:24" x14ac:dyDescent="0.25">
      <c r="M45">
        <v>41</v>
      </c>
      <c r="N45" s="12">
        <v>618</v>
      </c>
      <c r="O45" s="12">
        <v>404</v>
      </c>
      <c r="P45" s="12">
        <v>214</v>
      </c>
      <c r="R45" s="16">
        <f>P$20+P$30+P$40+P$50</f>
        <v>1411</v>
      </c>
      <c r="S45" s="16">
        <f xml:space="preserve"> P$30+P$40+P$50+P$60</f>
        <v>1205</v>
      </c>
      <c r="T45">
        <v>7</v>
      </c>
      <c r="U45">
        <v>3</v>
      </c>
      <c r="V45">
        <f t="shared" si="8"/>
        <v>13492</v>
      </c>
      <c r="W45" s="19">
        <f t="shared" si="9"/>
        <v>10.418774180096836</v>
      </c>
      <c r="X45" s="20">
        <f t="shared" si="10"/>
        <v>0.41877418009683609</v>
      </c>
    </row>
    <row r="46" spans="13:24" x14ac:dyDescent="0.25">
      <c r="M46">
        <v>42</v>
      </c>
      <c r="N46" s="12">
        <v>692</v>
      </c>
      <c r="O46" s="12">
        <v>451</v>
      </c>
      <c r="P46" s="12">
        <v>241</v>
      </c>
      <c r="R46" s="16">
        <f>P$21+P$31+P$41+P$51</f>
        <v>1307</v>
      </c>
      <c r="S46" s="16">
        <f xml:space="preserve"> P$31+P$41+P$51+P$61</f>
        <v>1090</v>
      </c>
      <c r="T46">
        <v>8</v>
      </c>
      <c r="U46">
        <v>2</v>
      </c>
      <c r="V46">
        <f t="shared" si="8"/>
        <v>12636</v>
      </c>
      <c r="W46" s="19">
        <f t="shared" si="9"/>
        <v>9.7577550059074731</v>
      </c>
      <c r="X46" s="20">
        <f t="shared" si="10"/>
        <v>0.24224499409252687</v>
      </c>
    </row>
    <row r="47" spans="13:24" x14ac:dyDescent="0.25">
      <c r="M47">
        <v>43</v>
      </c>
      <c r="N47" s="12">
        <v>569</v>
      </c>
      <c r="O47" s="12">
        <v>383</v>
      </c>
      <c r="P47" s="12">
        <v>186</v>
      </c>
      <c r="R47" s="16">
        <f>P$22+P$32+P$42+P$52</f>
        <v>1229</v>
      </c>
      <c r="S47" s="16">
        <f xml:space="preserve"> P$32+P$42+P$52+P$62</f>
        <v>998</v>
      </c>
      <c r="T47">
        <v>9</v>
      </c>
      <c r="U47">
        <v>1</v>
      </c>
      <c r="V47">
        <f t="shared" si="8"/>
        <v>12059</v>
      </c>
      <c r="W47" s="19">
        <f t="shared" si="9"/>
        <v>9.3121848382588013</v>
      </c>
      <c r="X47" s="20">
        <f t="shared" si="10"/>
        <v>0.68781516174119872</v>
      </c>
    </row>
    <row r="48" spans="13:24" x14ac:dyDescent="0.25">
      <c r="M48">
        <v>44</v>
      </c>
      <c r="N48" s="12">
        <v>457</v>
      </c>
      <c r="O48" s="12">
        <v>302</v>
      </c>
      <c r="P48" s="12">
        <v>155</v>
      </c>
      <c r="R48" s="16">
        <f>P$23+P$33+P$43+P$53</f>
        <v>1341</v>
      </c>
      <c r="S48" s="16">
        <f xml:space="preserve"> P$33+P$43+P$53+P$63</f>
        <v>944</v>
      </c>
      <c r="T48">
        <v>10</v>
      </c>
      <c r="U48">
        <v>0</v>
      </c>
      <c r="V48">
        <f t="shared" si="8"/>
        <v>13410</v>
      </c>
      <c r="W48" s="19">
        <f t="shared" si="9"/>
        <v>10.35545224985907</v>
      </c>
      <c r="X48" s="20">
        <f t="shared" si="10"/>
        <v>0.35545224985906998</v>
      </c>
    </row>
    <row r="49" spans="13:24" x14ac:dyDescent="0.25">
      <c r="M49">
        <v>45</v>
      </c>
      <c r="N49" s="12">
        <v>494</v>
      </c>
      <c r="O49" s="12">
        <v>341</v>
      </c>
      <c r="P49" s="12">
        <v>153</v>
      </c>
      <c r="R49" s="16"/>
      <c r="S49" s="16"/>
      <c r="V49">
        <f>SUM(V39:V48)</f>
        <v>129497</v>
      </c>
      <c r="W49">
        <f>SUM(W39:W48)</f>
        <v>100</v>
      </c>
      <c r="X49" s="20">
        <f>SUM(X39:X48)</f>
        <v>12.147771763052427</v>
      </c>
    </row>
    <row r="50" spans="13:24" x14ac:dyDescent="0.25">
      <c r="M50">
        <v>46</v>
      </c>
      <c r="N50" s="12">
        <v>368</v>
      </c>
      <c r="O50" s="12">
        <v>247</v>
      </c>
      <c r="P50" s="12">
        <v>121</v>
      </c>
      <c r="R50" s="16"/>
      <c r="S50" s="16"/>
      <c r="X50" s="20">
        <f>X$49/2</f>
        <v>6.0738858815262136</v>
      </c>
    </row>
    <row r="51" spans="13:24" x14ac:dyDescent="0.25">
      <c r="M51">
        <v>47</v>
      </c>
      <c r="N51" s="12">
        <v>375</v>
      </c>
      <c r="O51" s="12">
        <v>273</v>
      </c>
      <c r="P51" s="12">
        <v>102</v>
      </c>
      <c r="R51" s="16"/>
      <c r="S51" s="16"/>
    </row>
    <row r="52" spans="13:24" x14ac:dyDescent="0.25">
      <c r="M52">
        <v>48</v>
      </c>
      <c r="N52" s="12">
        <v>353</v>
      </c>
      <c r="O52" s="12">
        <v>250</v>
      </c>
      <c r="P52" s="12">
        <v>103</v>
      </c>
      <c r="R52" s="16"/>
      <c r="S52" s="16"/>
    </row>
    <row r="53" spans="13:24" x14ac:dyDescent="0.25">
      <c r="M53">
        <v>49</v>
      </c>
      <c r="N53" s="12">
        <v>331</v>
      </c>
      <c r="O53" s="12">
        <v>241</v>
      </c>
      <c r="P53" s="12">
        <v>90</v>
      </c>
      <c r="R53" s="16"/>
      <c r="S53" s="16"/>
    </row>
    <row r="54" spans="13:24" x14ac:dyDescent="0.25">
      <c r="M54">
        <v>50</v>
      </c>
      <c r="N54" s="12">
        <v>334</v>
      </c>
      <c r="O54" s="12">
        <v>230</v>
      </c>
      <c r="P54" s="12">
        <v>104</v>
      </c>
      <c r="R54" s="16"/>
      <c r="S54" s="16"/>
    </row>
    <row r="55" spans="13:24" x14ac:dyDescent="0.25">
      <c r="M55">
        <v>51</v>
      </c>
      <c r="N55" s="12">
        <v>248</v>
      </c>
      <c r="O55" s="12">
        <v>178</v>
      </c>
      <c r="P55" s="12">
        <v>70</v>
      </c>
      <c r="R55" s="16"/>
      <c r="S55" s="16"/>
    </row>
    <row r="56" spans="13:24" x14ac:dyDescent="0.25">
      <c r="M56">
        <v>52</v>
      </c>
      <c r="N56" s="12">
        <v>254</v>
      </c>
      <c r="O56" s="12">
        <v>179</v>
      </c>
      <c r="P56" s="12">
        <v>75</v>
      </c>
      <c r="R56" s="16"/>
      <c r="S56" s="16"/>
    </row>
    <row r="57" spans="13:24" x14ac:dyDescent="0.25">
      <c r="M57">
        <v>53</v>
      </c>
      <c r="N57" s="12">
        <v>205</v>
      </c>
      <c r="O57" s="12">
        <v>135</v>
      </c>
      <c r="P57" s="12">
        <v>70</v>
      </c>
      <c r="R57" s="16"/>
      <c r="S57" s="16"/>
    </row>
    <row r="58" spans="13:24" x14ac:dyDescent="0.25">
      <c r="M58">
        <v>54</v>
      </c>
      <c r="N58" s="12">
        <v>206</v>
      </c>
      <c r="O58" s="12">
        <v>139</v>
      </c>
      <c r="P58" s="12">
        <v>67</v>
      </c>
      <c r="R58" s="16"/>
      <c r="S58" s="16"/>
    </row>
    <row r="59" spans="13:24" x14ac:dyDescent="0.25">
      <c r="M59">
        <v>55</v>
      </c>
      <c r="N59" s="12">
        <v>197</v>
      </c>
      <c r="O59" s="12">
        <v>117</v>
      </c>
      <c r="P59" s="12">
        <v>80</v>
      </c>
      <c r="R59" s="16"/>
      <c r="S59" s="16"/>
    </row>
    <row r="60" spans="13:24" x14ac:dyDescent="0.25">
      <c r="M60">
        <v>56</v>
      </c>
      <c r="N60" s="12">
        <v>162</v>
      </c>
      <c r="O60" s="12">
        <v>103</v>
      </c>
      <c r="P60" s="12">
        <v>59</v>
      </c>
      <c r="R60" s="16"/>
      <c r="S60" s="16"/>
    </row>
    <row r="61" spans="13:24" x14ac:dyDescent="0.25">
      <c r="M61">
        <v>57</v>
      </c>
      <c r="N61" s="12">
        <v>134</v>
      </c>
      <c r="O61" s="12">
        <v>82</v>
      </c>
      <c r="P61" s="12">
        <v>52</v>
      </c>
      <c r="R61" s="16"/>
      <c r="S61" s="16"/>
    </row>
    <row r="62" spans="13:24" x14ac:dyDescent="0.25">
      <c r="M62">
        <v>58</v>
      </c>
      <c r="N62" s="12">
        <v>144</v>
      </c>
      <c r="O62" s="12">
        <v>87</v>
      </c>
      <c r="P62" s="12">
        <v>57</v>
      </c>
      <c r="R62" s="16"/>
      <c r="S62" s="16"/>
    </row>
    <row r="63" spans="13:24" x14ac:dyDescent="0.25">
      <c r="M63">
        <v>59</v>
      </c>
      <c r="N63" s="12">
        <v>134</v>
      </c>
      <c r="O63" s="12">
        <v>77</v>
      </c>
      <c r="P63" s="12">
        <v>57</v>
      </c>
      <c r="R63" s="16"/>
      <c r="S63" s="16"/>
    </row>
    <row r="64" spans="13:24" x14ac:dyDescent="0.25">
      <c r="M64">
        <v>60</v>
      </c>
      <c r="N64" s="12">
        <v>132</v>
      </c>
      <c r="O64" s="12">
        <v>77</v>
      </c>
      <c r="P64" s="12">
        <v>55</v>
      </c>
      <c r="R64" s="16"/>
      <c r="S64" s="16"/>
    </row>
    <row r="65" spans="13:19" x14ac:dyDescent="0.25">
      <c r="M65">
        <v>61</v>
      </c>
      <c r="N65" s="12">
        <v>102</v>
      </c>
      <c r="O65" s="12">
        <v>57</v>
      </c>
      <c r="P65" s="12">
        <v>45</v>
      </c>
      <c r="R65" s="16"/>
      <c r="S65" s="16"/>
    </row>
    <row r="66" spans="13:19" x14ac:dyDescent="0.25">
      <c r="M66">
        <v>62</v>
      </c>
      <c r="N66" s="12">
        <v>85</v>
      </c>
      <c r="O66" s="12">
        <v>54</v>
      </c>
      <c r="P66" s="12">
        <v>31</v>
      </c>
      <c r="R66" s="16"/>
      <c r="S66" s="16"/>
    </row>
    <row r="67" spans="13:19" x14ac:dyDescent="0.25">
      <c r="M67">
        <v>63</v>
      </c>
      <c r="N67" s="12">
        <v>80</v>
      </c>
      <c r="O67" s="12">
        <v>40</v>
      </c>
      <c r="P67" s="12">
        <v>40</v>
      </c>
      <c r="R67" s="16"/>
      <c r="S67" s="16"/>
    </row>
    <row r="68" spans="13:19" x14ac:dyDescent="0.25">
      <c r="M68">
        <v>64</v>
      </c>
      <c r="N68" s="12">
        <v>59</v>
      </c>
      <c r="O68" s="12">
        <v>34</v>
      </c>
      <c r="P68" s="12">
        <v>25</v>
      </c>
      <c r="R68" s="16"/>
      <c r="S68" s="16"/>
    </row>
    <row r="69" spans="13:19" x14ac:dyDescent="0.25">
      <c r="M69">
        <v>65</v>
      </c>
      <c r="N69" s="12">
        <v>87</v>
      </c>
      <c r="O69" s="12">
        <v>53</v>
      </c>
      <c r="P69" s="12">
        <v>34</v>
      </c>
      <c r="R69" s="16"/>
      <c r="S69" s="16"/>
    </row>
    <row r="70" spans="13:19" x14ac:dyDescent="0.25">
      <c r="M70">
        <v>66</v>
      </c>
      <c r="N70" s="12">
        <v>82</v>
      </c>
      <c r="O70" s="12">
        <v>45</v>
      </c>
      <c r="P70" s="12">
        <v>37</v>
      </c>
      <c r="R70" s="16"/>
      <c r="S70" s="16"/>
    </row>
    <row r="71" spans="13:19" x14ac:dyDescent="0.25">
      <c r="M71">
        <v>67</v>
      </c>
      <c r="N71" s="12">
        <v>65</v>
      </c>
      <c r="O71" s="12">
        <v>36</v>
      </c>
      <c r="P71" s="12">
        <v>29</v>
      </c>
      <c r="R71" s="16"/>
      <c r="S71" s="16"/>
    </row>
    <row r="72" spans="13:19" x14ac:dyDescent="0.25">
      <c r="M72">
        <v>68</v>
      </c>
      <c r="N72" s="12">
        <v>61</v>
      </c>
      <c r="O72" s="12">
        <v>29</v>
      </c>
      <c r="P72" s="12">
        <v>32</v>
      </c>
      <c r="R72" s="16"/>
      <c r="S72" s="16"/>
    </row>
    <row r="73" spans="13:19" x14ac:dyDescent="0.25">
      <c r="M73">
        <v>69</v>
      </c>
      <c r="N73" s="12">
        <v>54</v>
      </c>
      <c r="O73" s="12">
        <v>32</v>
      </c>
      <c r="P73" s="12">
        <v>22</v>
      </c>
      <c r="R73" s="16"/>
      <c r="S73" s="16"/>
    </row>
    <row r="74" spans="13:19" x14ac:dyDescent="0.25">
      <c r="M74" s="18">
        <v>70</v>
      </c>
      <c r="N74" s="12">
        <v>43</v>
      </c>
      <c r="O74" s="12">
        <v>19</v>
      </c>
      <c r="P74" s="12">
        <v>24</v>
      </c>
      <c r="R74" s="16"/>
      <c r="S74" s="16"/>
    </row>
    <row r="75" spans="13:19" x14ac:dyDescent="0.25">
      <c r="M75">
        <v>71</v>
      </c>
      <c r="N75" s="12">
        <v>30</v>
      </c>
      <c r="O75" s="12">
        <v>13</v>
      </c>
      <c r="P75" s="12">
        <v>17</v>
      </c>
      <c r="R75" s="16"/>
      <c r="S75" s="16"/>
    </row>
    <row r="76" spans="13:19" x14ac:dyDescent="0.25">
      <c r="M76">
        <v>72</v>
      </c>
      <c r="N76" s="12">
        <v>38</v>
      </c>
      <c r="O76" s="12">
        <v>18</v>
      </c>
      <c r="P76" s="12">
        <v>20</v>
      </c>
      <c r="R76" s="16"/>
      <c r="S76" s="16"/>
    </row>
    <row r="77" spans="13:19" x14ac:dyDescent="0.25">
      <c r="M77">
        <v>73</v>
      </c>
      <c r="N77" s="12">
        <v>44</v>
      </c>
      <c r="O77" s="12">
        <v>19</v>
      </c>
      <c r="P77" s="12">
        <v>25</v>
      </c>
      <c r="R77" s="16"/>
      <c r="S77" s="16"/>
    </row>
    <row r="78" spans="13:19" x14ac:dyDescent="0.25">
      <c r="M78">
        <v>74</v>
      </c>
      <c r="N78" s="12">
        <v>35</v>
      </c>
      <c r="O78" s="12">
        <v>16</v>
      </c>
      <c r="P78" s="12">
        <v>19</v>
      </c>
      <c r="R78" s="16"/>
      <c r="S78" s="16"/>
    </row>
    <row r="79" spans="13:19" x14ac:dyDescent="0.25">
      <c r="M79">
        <v>75</v>
      </c>
      <c r="N79" s="12">
        <v>30</v>
      </c>
      <c r="O79" s="12">
        <v>12</v>
      </c>
      <c r="P79" s="12">
        <v>18</v>
      </c>
      <c r="R79" s="16"/>
      <c r="S79" s="16"/>
    </row>
    <row r="80" spans="13:19" x14ac:dyDescent="0.25">
      <c r="M80">
        <v>76</v>
      </c>
      <c r="N80" s="12">
        <v>34</v>
      </c>
      <c r="O80" s="12">
        <v>12</v>
      </c>
      <c r="P80" s="12">
        <v>22</v>
      </c>
      <c r="R80" s="16"/>
      <c r="S80" s="16"/>
    </row>
    <row r="81" spans="13:19" x14ac:dyDescent="0.25">
      <c r="M81">
        <v>77</v>
      </c>
      <c r="N81" s="12">
        <v>19</v>
      </c>
      <c r="O81" s="12">
        <v>12</v>
      </c>
      <c r="P81" s="12">
        <v>7</v>
      </c>
      <c r="R81" s="16"/>
      <c r="S81" s="16"/>
    </row>
    <row r="82" spans="13:19" x14ac:dyDescent="0.25">
      <c r="M82">
        <v>78</v>
      </c>
      <c r="N82" s="12">
        <v>36</v>
      </c>
      <c r="O82" s="12">
        <v>11</v>
      </c>
      <c r="P82" s="12">
        <v>25</v>
      </c>
      <c r="R82" s="16"/>
      <c r="S82" s="16"/>
    </row>
    <row r="83" spans="13:19" x14ac:dyDescent="0.25">
      <c r="M83">
        <v>79</v>
      </c>
      <c r="N83" s="12">
        <v>17</v>
      </c>
      <c r="O83" s="12">
        <v>5</v>
      </c>
      <c r="P83" s="12">
        <v>12</v>
      </c>
      <c r="R83" s="16"/>
      <c r="S83" s="16"/>
    </row>
    <row r="84" spans="13:19" x14ac:dyDescent="0.25">
      <c r="M84">
        <v>80</v>
      </c>
      <c r="N84" s="12">
        <v>22</v>
      </c>
      <c r="O84" s="12">
        <v>5</v>
      </c>
      <c r="P84" s="12">
        <v>17</v>
      </c>
      <c r="R84" s="16"/>
      <c r="S84" s="16"/>
    </row>
    <row r="85" spans="13:19" x14ac:dyDescent="0.25">
      <c r="M85">
        <v>81</v>
      </c>
      <c r="N85" s="12">
        <v>10</v>
      </c>
      <c r="O85" s="12">
        <v>5</v>
      </c>
      <c r="P85" s="12">
        <v>5</v>
      </c>
      <c r="R85" s="16"/>
      <c r="S85" s="16"/>
    </row>
    <row r="86" spans="13:19" x14ac:dyDescent="0.25">
      <c r="M86">
        <v>82</v>
      </c>
      <c r="N86" s="12">
        <v>17</v>
      </c>
      <c r="O86" s="12">
        <v>7</v>
      </c>
      <c r="P86" s="12">
        <v>10</v>
      </c>
      <c r="R86" s="16"/>
      <c r="S86" s="16"/>
    </row>
    <row r="87" spans="13:19" x14ac:dyDescent="0.25">
      <c r="M87">
        <v>83</v>
      </c>
      <c r="N87" s="12">
        <v>7</v>
      </c>
      <c r="O87" s="12">
        <v>3</v>
      </c>
      <c r="P87" s="12">
        <v>4</v>
      </c>
      <c r="R87" s="16"/>
      <c r="S87" s="16"/>
    </row>
    <row r="88" spans="13:19" x14ac:dyDescent="0.25">
      <c r="M88">
        <v>84</v>
      </c>
      <c r="N88" s="12">
        <v>7</v>
      </c>
      <c r="O88" s="12">
        <v>2</v>
      </c>
      <c r="P88" s="12">
        <v>5</v>
      </c>
      <c r="R88" s="16"/>
      <c r="S88" s="16"/>
    </row>
    <row r="89" spans="13:19" x14ac:dyDescent="0.25">
      <c r="M89">
        <v>85</v>
      </c>
      <c r="N89" s="12">
        <v>8</v>
      </c>
      <c r="O89" s="12">
        <v>2</v>
      </c>
      <c r="P89" s="12">
        <v>6</v>
      </c>
      <c r="R89" s="16"/>
      <c r="S89" s="16"/>
    </row>
    <row r="90" spans="13:19" x14ac:dyDescent="0.25">
      <c r="M90">
        <v>86</v>
      </c>
      <c r="N90" s="12">
        <v>8</v>
      </c>
      <c r="O90" s="12">
        <v>0</v>
      </c>
      <c r="P90" s="12">
        <v>8</v>
      </c>
      <c r="R90" s="16"/>
      <c r="S90" s="16"/>
    </row>
    <row r="91" spans="13:19" x14ac:dyDescent="0.25">
      <c r="M91">
        <v>87</v>
      </c>
      <c r="N91" s="12">
        <v>4</v>
      </c>
      <c r="O91" s="12">
        <v>2</v>
      </c>
      <c r="P91" s="12">
        <v>2</v>
      </c>
      <c r="R91" s="16"/>
      <c r="S91" s="16"/>
    </row>
    <row r="92" spans="13:19" x14ac:dyDescent="0.25">
      <c r="M92">
        <v>88</v>
      </c>
      <c r="N92" s="12">
        <v>4</v>
      </c>
      <c r="O92" s="12">
        <v>1</v>
      </c>
      <c r="P92" s="12">
        <v>3</v>
      </c>
      <c r="R92" s="16"/>
      <c r="S92" s="16"/>
    </row>
    <row r="93" spans="13:19" x14ac:dyDescent="0.25">
      <c r="M93">
        <v>89</v>
      </c>
      <c r="N93" s="12">
        <v>4</v>
      </c>
      <c r="O93" s="12">
        <v>1</v>
      </c>
      <c r="P93" s="12">
        <v>3</v>
      </c>
      <c r="R93" s="16"/>
      <c r="S93" s="16"/>
    </row>
    <row r="94" spans="13:19" x14ac:dyDescent="0.25">
      <c r="M94">
        <v>90</v>
      </c>
      <c r="N94" s="12">
        <v>1</v>
      </c>
      <c r="O94" s="12">
        <v>1</v>
      </c>
      <c r="P94" s="12">
        <v>0</v>
      </c>
      <c r="R94" s="16"/>
      <c r="S94" s="16"/>
    </row>
    <row r="95" spans="13:19" x14ac:dyDescent="0.25">
      <c r="M95">
        <v>91</v>
      </c>
      <c r="N95" s="12">
        <v>2</v>
      </c>
      <c r="O95" s="12">
        <v>0</v>
      </c>
      <c r="P95" s="12">
        <v>2</v>
      </c>
      <c r="R95" s="16"/>
      <c r="S95" s="16"/>
    </row>
    <row r="96" spans="13:19" x14ac:dyDescent="0.25">
      <c r="M96">
        <v>92</v>
      </c>
      <c r="N96" s="12">
        <v>3</v>
      </c>
      <c r="O96" s="12">
        <v>1</v>
      </c>
      <c r="P96" s="12">
        <v>2</v>
      </c>
      <c r="R96" s="16"/>
      <c r="S96" s="16"/>
    </row>
    <row r="97" spans="13:19" x14ac:dyDescent="0.25">
      <c r="M97">
        <v>93</v>
      </c>
      <c r="N97" s="12">
        <v>2</v>
      </c>
      <c r="O97" s="12">
        <v>0</v>
      </c>
      <c r="P97" s="12">
        <v>2</v>
      </c>
      <c r="R97" s="16"/>
      <c r="S97" s="16"/>
    </row>
    <row r="98" spans="13:19" x14ac:dyDescent="0.25">
      <c r="M98">
        <v>94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2</v>
      </c>
      <c r="O101" s="12">
        <v>1</v>
      </c>
      <c r="P101" s="12">
        <v>1</v>
      </c>
      <c r="R101" s="16"/>
      <c r="S101" s="16"/>
    </row>
    <row r="102" spans="13:19" x14ac:dyDescent="0.25">
      <c r="M102" t="s">
        <v>165</v>
      </c>
      <c r="N102" s="12">
        <v>0</v>
      </c>
      <c r="O102" s="12">
        <v>0</v>
      </c>
      <c r="P102" s="12">
        <v>0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K1" workbookViewId="0">
      <selection activeCell="A36" sqref="A36"/>
    </sheetView>
  </sheetViews>
  <sheetFormatPr defaultRowHeight="13.2" x14ac:dyDescent="0.25"/>
  <cols>
    <col min="1" max="1" width="16.109375" customWidth="1"/>
  </cols>
  <sheetData>
    <row r="1" spans="1:24" x14ac:dyDescent="0.25">
      <c r="A1" t="s">
        <v>297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4.7067450530976336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58846</v>
      </c>
      <c r="O3" s="12">
        <v>29276</v>
      </c>
      <c r="P3" s="12">
        <v>29570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58846</v>
      </c>
      <c r="C4">
        <v>29276</v>
      </c>
      <c r="D4">
        <v>29570</v>
      </c>
      <c r="E4">
        <v>31342</v>
      </c>
      <c r="F4">
        <v>14542</v>
      </c>
      <c r="G4">
        <v>16800</v>
      </c>
      <c r="I4" s="1"/>
      <c r="J4" s="1"/>
      <c r="K4" s="1"/>
      <c r="M4" s="18" t="s">
        <v>164</v>
      </c>
      <c r="N4" s="12">
        <v>1491</v>
      </c>
      <c r="O4" s="12">
        <v>779</v>
      </c>
      <c r="P4" s="12">
        <v>712</v>
      </c>
      <c r="R4" s="16"/>
      <c r="S4" s="16"/>
    </row>
    <row r="5" spans="1:24" x14ac:dyDescent="0.25">
      <c r="A5" t="s">
        <v>55</v>
      </c>
      <c r="B5">
        <v>6084</v>
      </c>
      <c r="C5">
        <v>3114</v>
      </c>
      <c r="D5">
        <v>2970</v>
      </c>
      <c r="E5">
        <v>6084</v>
      </c>
      <c r="F5">
        <v>3114</v>
      </c>
      <c r="G5">
        <v>2970</v>
      </c>
      <c r="I5" s="1"/>
      <c r="J5" s="1"/>
      <c r="K5" s="1"/>
      <c r="M5">
        <v>1</v>
      </c>
      <c r="N5" s="12">
        <v>1092</v>
      </c>
      <c r="O5" s="12">
        <v>541</v>
      </c>
      <c r="P5" s="12">
        <v>551</v>
      </c>
      <c r="R5" s="16">
        <f>N$24+N$34+N$44+N$54</f>
        <v>4135</v>
      </c>
      <c r="S5" s="16">
        <f xml:space="preserve"> N$34+N$44+N$54+N$64</f>
        <v>3417</v>
      </c>
      <c r="T5">
        <v>1</v>
      </c>
      <c r="U5">
        <v>9</v>
      </c>
      <c r="V5">
        <f>R5*T5+S5*U5</f>
        <v>34888</v>
      </c>
      <c r="W5" s="19">
        <f>(V5/V$15)*100</f>
        <v>8.8066095007787322</v>
      </c>
      <c r="X5" s="20">
        <f>ABS(W5-10)</f>
        <v>1.1933904992212678</v>
      </c>
    </row>
    <row r="6" spans="1:24" x14ac:dyDescent="0.25">
      <c r="A6" t="s">
        <v>6</v>
      </c>
      <c r="B6">
        <v>4619</v>
      </c>
      <c r="C6">
        <v>2355</v>
      </c>
      <c r="D6">
        <v>2264</v>
      </c>
      <c r="E6">
        <v>4619</v>
      </c>
      <c r="F6">
        <v>2355</v>
      </c>
      <c r="G6">
        <v>2264</v>
      </c>
      <c r="I6" s="1"/>
      <c r="J6" s="1"/>
      <c r="K6" s="1"/>
      <c r="M6">
        <v>2</v>
      </c>
      <c r="N6" s="12">
        <v>1253</v>
      </c>
      <c r="O6" s="12">
        <v>653</v>
      </c>
      <c r="P6" s="12">
        <v>600</v>
      </c>
      <c r="R6" s="16">
        <f>N$25+N$35+N$45+N$55</f>
        <v>3986</v>
      </c>
      <c r="S6" s="16">
        <f xml:space="preserve"> N$35+N$45+N$55+N$65</f>
        <v>3043</v>
      </c>
      <c r="T6">
        <v>2</v>
      </c>
      <c r="U6">
        <v>8</v>
      </c>
      <c r="V6">
        <f t="shared" ref="V6:V14" si="0">R6*T6+S6*U6</f>
        <v>32316</v>
      </c>
      <c r="W6" s="19">
        <f t="shared" ref="W6:W14" si="1">(V6/V$15)*100</f>
        <v>8.1573719510194191</v>
      </c>
      <c r="X6" s="20">
        <f t="shared" ref="X6:X14" si="2">ABS(W6-10)</f>
        <v>1.8426280489805809</v>
      </c>
    </row>
    <row r="7" spans="1:24" x14ac:dyDescent="0.25">
      <c r="A7" t="s">
        <v>7</v>
      </c>
      <c r="B7">
        <v>3600</v>
      </c>
      <c r="C7">
        <v>1808</v>
      </c>
      <c r="D7">
        <v>1792</v>
      </c>
      <c r="E7">
        <v>3600</v>
      </c>
      <c r="F7">
        <v>1808</v>
      </c>
      <c r="G7">
        <v>1792</v>
      </c>
      <c r="H7" s="2"/>
      <c r="I7" s="1"/>
      <c r="J7" s="1"/>
      <c r="K7" s="1"/>
      <c r="M7">
        <v>3</v>
      </c>
      <c r="N7" s="12">
        <v>1142</v>
      </c>
      <c r="O7" s="12">
        <v>572</v>
      </c>
      <c r="P7" s="12">
        <v>570</v>
      </c>
      <c r="R7" s="16">
        <f>N$26+N$36+N$46+N$56</f>
        <v>4139</v>
      </c>
      <c r="S7" s="16">
        <f xml:space="preserve"> N$36+N$46+N$56+N$66</f>
        <v>2940</v>
      </c>
      <c r="T7">
        <v>3</v>
      </c>
      <c r="U7">
        <v>7</v>
      </c>
      <c r="V7">
        <f t="shared" si="0"/>
        <v>32997</v>
      </c>
      <c r="W7" s="19">
        <f t="shared" si="1"/>
        <v>8.3292734951042142</v>
      </c>
      <c r="X7" s="20">
        <f t="shared" si="2"/>
        <v>1.6707265048957858</v>
      </c>
    </row>
    <row r="8" spans="1:24" x14ac:dyDescent="0.25">
      <c r="A8" s="3" t="s">
        <v>8</v>
      </c>
      <c r="B8" s="3">
        <v>3335</v>
      </c>
      <c r="C8" s="3">
        <v>1616</v>
      </c>
      <c r="D8" s="3">
        <v>1719</v>
      </c>
      <c r="E8" s="4">
        <v>3123</v>
      </c>
      <c r="F8" s="4">
        <v>1545</v>
      </c>
      <c r="G8" s="4">
        <v>1578</v>
      </c>
      <c r="H8" s="5"/>
      <c r="I8" s="6">
        <f t="shared" ref="I8:K15" si="3">E8/B8*100</f>
        <v>93.643178410794604</v>
      </c>
      <c r="J8" s="6">
        <f t="shared" si="3"/>
        <v>95.606435643564353</v>
      </c>
      <c r="K8" s="6">
        <f t="shared" si="3"/>
        <v>91.797556719022694</v>
      </c>
      <c r="M8">
        <v>4</v>
      </c>
      <c r="N8" s="12">
        <v>1106</v>
      </c>
      <c r="O8" s="12">
        <v>569</v>
      </c>
      <c r="P8" s="12">
        <v>537</v>
      </c>
      <c r="R8" s="16">
        <f>N$17+N$27+N$37+N$47</f>
        <v>4396</v>
      </c>
      <c r="S8" s="16">
        <f xml:space="preserve"> N$27+ N$37+N$47+N$57</f>
        <v>3974</v>
      </c>
      <c r="T8">
        <v>4</v>
      </c>
      <c r="U8">
        <v>6</v>
      </c>
      <c r="V8">
        <f t="shared" si="0"/>
        <v>41428</v>
      </c>
      <c r="W8" s="19">
        <f t="shared" si="1"/>
        <v>10.457470144412442</v>
      </c>
      <c r="X8" s="20">
        <f t="shared" si="2"/>
        <v>0.45747014441244183</v>
      </c>
    </row>
    <row r="9" spans="1:24" x14ac:dyDescent="0.25">
      <c r="A9" s="3" t="s">
        <v>10</v>
      </c>
      <c r="B9" s="3">
        <v>6406</v>
      </c>
      <c r="C9" s="3">
        <v>2198</v>
      </c>
      <c r="D9" s="3">
        <v>4208</v>
      </c>
      <c r="E9" s="4">
        <v>4981</v>
      </c>
      <c r="F9" s="4">
        <v>1680</v>
      </c>
      <c r="G9" s="4">
        <v>3301</v>
      </c>
      <c r="H9" s="5"/>
      <c r="I9" s="6">
        <f t="shared" si="3"/>
        <v>77.755229472369663</v>
      </c>
      <c r="J9" s="6">
        <f t="shared" si="3"/>
        <v>76.433121019108285</v>
      </c>
      <c r="K9" s="6">
        <f t="shared" si="3"/>
        <v>78.445817490494292</v>
      </c>
      <c r="M9">
        <v>5</v>
      </c>
      <c r="N9" s="12">
        <v>1029</v>
      </c>
      <c r="O9" s="12">
        <v>508</v>
      </c>
      <c r="P9" s="12">
        <v>521</v>
      </c>
      <c r="R9" s="16">
        <f>N$18+N$28+N$38+N$48</f>
        <v>4338</v>
      </c>
      <c r="S9" s="16">
        <f xml:space="preserve"> N$28+N$38+N$48+N$58</f>
        <v>3915</v>
      </c>
      <c r="T9">
        <v>5</v>
      </c>
      <c r="U9">
        <v>5</v>
      </c>
      <c r="V9">
        <f t="shared" si="0"/>
        <v>41265</v>
      </c>
      <c r="W9" s="19">
        <f t="shared" si="1"/>
        <v>10.416324840909033</v>
      </c>
      <c r="X9" s="20">
        <f t="shared" si="2"/>
        <v>0.41632484090903255</v>
      </c>
    </row>
    <row r="10" spans="1:24" x14ac:dyDescent="0.25">
      <c r="A10" s="3" t="s">
        <v>11</v>
      </c>
      <c r="B10" s="3">
        <v>8914</v>
      </c>
      <c r="C10" s="3">
        <v>3631</v>
      </c>
      <c r="D10" s="3">
        <v>5283</v>
      </c>
      <c r="E10" s="4">
        <v>4356</v>
      </c>
      <c r="F10" s="4">
        <v>1842</v>
      </c>
      <c r="G10" s="4">
        <v>2514</v>
      </c>
      <c r="H10" s="5"/>
      <c r="I10" s="6">
        <f t="shared" si="3"/>
        <v>48.866950863809741</v>
      </c>
      <c r="J10" s="6">
        <f t="shared" si="3"/>
        <v>50.729826494078765</v>
      </c>
      <c r="K10" s="6">
        <f t="shared" si="3"/>
        <v>47.586598523566153</v>
      </c>
      <c r="M10">
        <v>6</v>
      </c>
      <c r="N10" s="12">
        <v>944</v>
      </c>
      <c r="O10" s="12">
        <v>485</v>
      </c>
      <c r="P10" s="12">
        <v>459</v>
      </c>
      <c r="R10" s="16">
        <f>N$19+N$29+N$39+N$49</f>
        <v>4718</v>
      </c>
      <c r="S10" s="16">
        <f xml:space="preserve"> N$29+N$39+N$49+N$59</f>
        <v>4272</v>
      </c>
      <c r="T10">
        <v>6</v>
      </c>
      <c r="U10">
        <v>4</v>
      </c>
      <c r="V10">
        <f t="shared" si="0"/>
        <v>45396</v>
      </c>
      <c r="W10" s="19">
        <f t="shared" si="1"/>
        <v>11.45909323828684</v>
      </c>
      <c r="X10" s="20">
        <f t="shared" si="2"/>
        <v>1.4590932382868402</v>
      </c>
    </row>
    <row r="11" spans="1:24" x14ac:dyDescent="0.25">
      <c r="A11" s="3" t="s">
        <v>12</v>
      </c>
      <c r="B11" s="3">
        <v>7720</v>
      </c>
      <c r="C11" s="3">
        <v>3903</v>
      </c>
      <c r="D11" s="3">
        <v>3817</v>
      </c>
      <c r="E11" s="4">
        <v>2283</v>
      </c>
      <c r="F11" s="4">
        <v>1115</v>
      </c>
      <c r="G11" s="4">
        <v>1168</v>
      </c>
      <c r="H11" s="5"/>
      <c r="I11" s="6">
        <f t="shared" si="3"/>
        <v>29.572538860103627</v>
      </c>
      <c r="J11" s="6">
        <f t="shared" si="3"/>
        <v>28.567768383294901</v>
      </c>
      <c r="K11" s="6">
        <f t="shared" si="3"/>
        <v>30.599947602829445</v>
      </c>
      <c r="M11">
        <v>7</v>
      </c>
      <c r="N11" s="12">
        <v>941</v>
      </c>
      <c r="O11" s="12">
        <v>491</v>
      </c>
      <c r="P11" s="12">
        <v>450</v>
      </c>
      <c r="R11" s="16">
        <f>N$20+N$30+N$40+N$50</f>
        <v>4566</v>
      </c>
      <c r="S11" s="16">
        <f xml:space="preserve"> N$30+N$40+N$50+N$60</f>
        <v>4159</v>
      </c>
      <c r="T11">
        <v>7</v>
      </c>
      <c r="U11">
        <v>3</v>
      </c>
      <c r="V11">
        <f t="shared" si="0"/>
        <v>44439</v>
      </c>
      <c r="W11" s="19">
        <f t="shared" si="1"/>
        <v>11.217522345938605</v>
      </c>
      <c r="X11" s="20">
        <f t="shared" si="2"/>
        <v>1.2175223459386046</v>
      </c>
    </row>
    <row r="12" spans="1:24" x14ac:dyDescent="0.25">
      <c r="A12" s="3" t="s">
        <v>13</v>
      </c>
      <c r="B12" s="3">
        <v>6465</v>
      </c>
      <c r="C12" s="3">
        <v>3625</v>
      </c>
      <c r="D12" s="3">
        <v>2840</v>
      </c>
      <c r="E12" s="4">
        <v>1237</v>
      </c>
      <c r="F12" s="4">
        <v>591</v>
      </c>
      <c r="G12" s="4">
        <v>646</v>
      </c>
      <c r="H12" s="5"/>
      <c r="I12" s="6">
        <f t="shared" si="3"/>
        <v>19.133797370456303</v>
      </c>
      <c r="J12" s="6">
        <f t="shared" si="3"/>
        <v>16.30344827586207</v>
      </c>
      <c r="K12" s="6">
        <f t="shared" si="3"/>
        <v>22.746478873239436</v>
      </c>
      <c r="M12">
        <v>8</v>
      </c>
      <c r="N12" s="12">
        <v>918</v>
      </c>
      <c r="O12" s="12">
        <v>450</v>
      </c>
      <c r="P12" s="12">
        <v>468</v>
      </c>
      <c r="R12" s="16">
        <f>N$21+N$31+N$41+N$51</f>
        <v>4347</v>
      </c>
      <c r="S12" s="16">
        <f xml:space="preserve"> N$31+N$41+N$51+N$61</f>
        <v>3942</v>
      </c>
      <c r="T12">
        <v>8</v>
      </c>
      <c r="U12">
        <v>2</v>
      </c>
      <c r="V12">
        <f t="shared" si="0"/>
        <v>42660</v>
      </c>
      <c r="W12" s="19">
        <f t="shared" si="1"/>
        <v>10.768457959849252</v>
      </c>
      <c r="X12" s="20">
        <f t="shared" si="2"/>
        <v>0.76845795984925225</v>
      </c>
    </row>
    <row r="13" spans="1:24" x14ac:dyDescent="0.25">
      <c r="A13" s="3" t="s">
        <v>14</v>
      </c>
      <c r="B13" s="3">
        <v>4420</v>
      </c>
      <c r="C13" s="3">
        <v>2634</v>
      </c>
      <c r="D13" s="3">
        <v>1786</v>
      </c>
      <c r="E13" s="4">
        <v>519</v>
      </c>
      <c r="F13" s="4">
        <v>251</v>
      </c>
      <c r="G13" s="4">
        <v>268</v>
      </c>
      <c r="H13" s="5"/>
      <c r="I13" s="6">
        <f t="shared" si="3"/>
        <v>11.7420814479638</v>
      </c>
      <c r="J13" s="6">
        <f t="shared" si="3"/>
        <v>9.5292331055429003</v>
      </c>
      <c r="K13" s="6">
        <f t="shared" si="3"/>
        <v>15.005599104143338</v>
      </c>
      <c r="M13">
        <v>9</v>
      </c>
      <c r="N13" s="12">
        <v>787</v>
      </c>
      <c r="O13" s="12">
        <v>421</v>
      </c>
      <c r="P13" s="12">
        <v>366</v>
      </c>
      <c r="R13" s="16">
        <f>N$22+N$32+N$42+N$52</f>
        <v>4034</v>
      </c>
      <c r="S13" s="16">
        <f xml:space="preserve"> N$32+N$42+N$52+N$62</f>
        <v>3572</v>
      </c>
      <c r="T13">
        <v>9</v>
      </c>
      <c r="U13">
        <v>1</v>
      </c>
      <c r="V13">
        <f t="shared" si="0"/>
        <v>39878</v>
      </c>
      <c r="W13" s="19">
        <f t="shared" si="1"/>
        <v>10.066211123367756</v>
      </c>
      <c r="X13" s="20">
        <f t="shared" si="2"/>
        <v>6.6211123367756031E-2</v>
      </c>
    </row>
    <row r="14" spans="1:24" x14ac:dyDescent="0.25">
      <c r="A14" s="3" t="s">
        <v>15</v>
      </c>
      <c r="B14" s="3">
        <v>3040</v>
      </c>
      <c r="C14" s="3">
        <v>1872</v>
      </c>
      <c r="D14" s="3">
        <v>1168</v>
      </c>
      <c r="E14" s="4">
        <v>271</v>
      </c>
      <c r="F14" s="4">
        <v>123</v>
      </c>
      <c r="G14" s="4">
        <v>148</v>
      </c>
      <c r="H14" s="5"/>
      <c r="I14" s="6">
        <f t="shared" si="3"/>
        <v>8.9144736842105257</v>
      </c>
      <c r="J14" s="6">
        <f t="shared" si="3"/>
        <v>6.5705128205128212</v>
      </c>
      <c r="K14" s="6">
        <f t="shared" si="3"/>
        <v>12.671232876712329</v>
      </c>
      <c r="M14">
        <v>10</v>
      </c>
      <c r="N14" s="12">
        <v>789</v>
      </c>
      <c r="O14" s="12">
        <v>431</v>
      </c>
      <c r="P14" s="12">
        <v>358</v>
      </c>
      <c r="R14" s="16">
        <f>N$23+N$33+N$43+N$53</f>
        <v>4089</v>
      </c>
      <c r="S14" s="16">
        <f xml:space="preserve"> N$33+N$43+N$53+N$63</f>
        <v>3527</v>
      </c>
      <c r="T14">
        <v>10</v>
      </c>
      <c r="U14">
        <v>0</v>
      </c>
      <c r="V14">
        <f t="shared" si="0"/>
        <v>40890</v>
      </c>
      <c r="W14" s="19">
        <f t="shared" si="1"/>
        <v>10.321665400333705</v>
      </c>
      <c r="X14" s="20">
        <f t="shared" si="2"/>
        <v>0.32166540033370516</v>
      </c>
    </row>
    <row r="15" spans="1:24" x14ac:dyDescent="0.25">
      <c r="A15" s="3" t="s">
        <v>16</v>
      </c>
      <c r="B15" s="3">
        <v>1603</v>
      </c>
      <c r="C15" s="3">
        <v>1035</v>
      </c>
      <c r="D15" s="3">
        <v>568</v>
      </c>
      <c r="E15" s="4">
        <v>107</v>
      </c>
      <c r="F15" s="4">
        <v>53</v>
      </c>
      <c r="G15" s="4">
        <v>54</v>
      </c>
      <c r="H15" s="5"/>
      <c r="I15" s="6">
        <f t="shared" si="3"/>
        <v>6.6749844042420463</v>
      </c>
      <c r="J15" s="6">
        <f t="shared" si="3"/>
        <v>5.1207729468599039</v>
      </c>
      <c r="K15" s="6">
        <f t="shared" si="3"/>
        <v>9.5070422535211261</v>
      </c>
      <c r="M15">
        <v>11</v>
      </c>
      <c r="N15" s="12">
        <v>700</v>
      </c>
      <c r="O15" s="12">
        <v>333</v>
      </c>
      <c r="P15" s="12">
        <v>367</v>
      </c>
      <c r="R15" s="16"/>
      <c r="S15" s="16"/>
      <c r="V15">
        <f>SUM(V5:V14)</f>
        <v>396157</v>
      </c>
      <c r="W15">
        <f>SUM(W5:W14)</f>
        <v>99.999999999999986</v>
      </c>
      <c r="X15" s="20">
        <f>SUM(X5:X14)</f>
        <v>9.4134901061952672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1448.1412505485414</v>
      </c>
      <c r="J16" s="6">
        <f>SUM(J8:J14)*5</f>
        <v>1418.7017287098204</v>
      </c>
      <c r="K16" s="6">
        <f>SUM(K8:K14)*5</f>
        <v>1494.2661559500384</v>
      </c>
      <c r="M16">
        <v>12</v>
      </c>
      <c r="N16" s="12">
        <v>719</v>
      </c>
      <c r="O16" s="12">
        <v>338</v>
      </c>
      <c r="P16" s="12">
        <v>381</v>
      </c>
      <c r="R16" s="16"/>
      <c r="S16" s="16"/>
      <c r="X16" s="20">
        <f>X$15/2</f>
        <v>4.7067450530976336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729</v>
      </c>
      <c r="O17" s="12">
        <v>374</v>
      </c>
      <c r="P17" s="12">
        <v>355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2948.1412505485414</v>
      </c>
      <c r="J18" s="6">
        <f>J16+1500</f>
        <v>2918.7017287098206</v>
      </c>
      <c r="K18" s="6">
        <f>K16+1500</f>
        <v>2994.2661559500384</v>
      </c>
      <c r="M18">
        <v>14</v>
      </c>
      <c r="N18" s="12">
        <v>663</v>
      </c>
      <c r="O18" s="12">
        <v>332</v>
      </c>
      <c r="P18" s="12">
        <v>331</v>
      </c>
      <c r="Q18" s="3" t="s">
        <v>161</v>
      </c>
      <c r="R18" s="15">
        <f>X33</f>
        <v>3.515911749284073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697</v>
      </c>
      <c r="O19" s="12">
        <v>364</v>
      </c>
      <c r="P19" s="12">
        <v>333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8.9144736842105257</v>
      </c>
      <c r="J20" s="6">
        <f t="shared" si="4"/>
        <v>6.5705128205128212</v>
      </c>
      <c r="K20" s="6">
        <f t="shared" si="4"/>
        <v>12.671232876712329</v>
      </c>
      <c r="M20">
        <v>16</v>
      </c>
      <c r="N20" s="12">
        <v>651</v>
      </c>
      <c r="O20" s="12">
        <v>321</v>
      </c>
      <c r="P20" s="12">
        <v>330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6.6749844042420463</v>
      </c>
      <c r="J21" s="6">
        <f t="shared" si="4"/>
        <v>5.1207729468599039</v>
      </c>
      <c r="K21" s="6">
        <f t="shared" si="4"/>
        <v>9.5070422535211261</v>
      </c>
      <c r="M21">
        <v>17</v>
      </c>
      <c r="N21" s="12">
        <v>602</v>
      </c>
      <c r="O21" s="12">
        <v>332</v>
      </c>
      <c r="P21" s="12">
        <v>270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7.794729044226286</v>
      </c>
      <c r="J22" s="8">
        <f>(J20+J21)/2</f>
        <v>5.845642883686363</v>
      </c>
      <c r="K22" s="8">
        <f>(K20+K21)/2</f>
        <v>11.089137565116728</v>
      </c>
      <c r="M22">
        <v>18</v>
      </c>
      <c r="N22" s="12">
        <v>650</v>
      </c>
      <c r="O22" s="12">
        <v>301</v>
      </c>
      <c r="P22" s="12">
        <v>349</v>
      </c>
      <c r="R22" s="16">
        <f>O$24+O$34+O$44+O$54</f>
        <v>2026</v>
      </c>
      <c r="S22" s="16">
        <f xml:space="preserve"> O$34+O$44+O$54+O$64</f>
        <v>1834</v>
      </c>
      <c r="T22">
        <v>1</v>
      </c>
      <c r="U22">
        <v>9</v>
      </c>
      <c r="V22">
        <f>R22*T22+S22*U22</f>
        <v>18532</v>
      </c>
      <c r="W22" s="19">
        <f>(V22/V$32)*100</f>
        <v>9.3433630460210537</v>
      </c>
      <c r="X22" s="20">
        <f>ABS(W22-10)</f>
        <v>0.65663695397894628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735</v>
      </c>
      <c r="O23" s="12">
        <v>298</v>
      </c>
      <c r="P23" s="12">
        <v>437</v>
      </c>
      <c r="R23" s="16">
        <f>O$25+O$35+O$45+O$55</f>
        <v>1928</v>
      </c>
      <c r="S23" s="16">
        <f xml:space="preserve"> O$35+O$45+O$55+O$65</f>
        <v>1653</v>
      </c>
      <c r="T23">
        <v>2</v>
      </c>
      <c r="U23">
        <v>8</v>
      </c>
      <c r="V23">
        <f t="shared" ref="V23:V31" si="5">R23*T23+S23*U23</f>
        <v>17080</v>
      </c>
      <c r="W23" s="19">
        <f t="shared" ref="W23:W31" si="6">(V23/V$32)*100</f>
        <v>8.6113015770580414</v>
      </c>
      <c r="X23" s="20">
        <f t="shared" ref="X23:X31" si="7">ABS(W23-10)</f>
        <v>1.3886984229419586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389.73645221131432</v>
      </c>
      <c r="J24" s="8">
        <f>J22*50</f>
        <v>292.28214418431816</v>
      </c>
      <c r="K24" s="8">
        <f>K22*50</f>
        <v>554.45687825583639</v>
      </c>
      <c r="M24">
        <v>20</v>
      </c>
      <c r="N24" s="12">
        <v>884</v>
      </c>
      <c r="O24" s="12">
        <v>296</v>
      </c>
      <c r="P24" s="12">
        <v>588</v>
      </c>
      <c r="R24" s="16">
        <f>O$26+O$36+O$46+O$56</f>
        <v>1965</v>
      </c>
      <c r="S24" s="16">
        <f xml:space="preserve"> O$36+O$46+O$56+O$66</f>
        <v>1599</v>
      </c>
      <c r="T24">
        <v>3</v>
      </c>
      <c r="U24">
        <v>7</v>
      </c>
      <c r="V24">
        <f t="shared" si="5"/>
        <v>17088</v>
      </c>
      <c r="W24" s="19">
        <f t="shared" si="6"/>
        <v>8.6153349735812519</v>
      </c>
      <c r="X24" s="20">
        <f t="shared" si="7"/>
        <v>1.3846650264187481</v>
      </c>
    </row>
    <row r="25" spans="1:24" x14ac:dyDescent="0.25">
      <c r="I25" s="1"/>
      <c r="J25" s="1"/>
      <c r="K25" s="1"/>
      <c r="M25">
        <v>21</v>
      </c>
      <c r="N25" s="12">
        <v>1074</v>
      </c>
      <c r="O25" s="12">
        <v>352</v>
      </c>
      <c r="P25" s="12">
        <v>722</v>
      </c>
      <c r="R25" s="16">
        <f>O$17+O$27+O$37+O$47</f>
        <v>2072</v>
      </c>
      <c r="S25" s="16">
        <f xml:space="preserve"> O$27+ O$37+O$47+O$57</f>
        <v>1896</v>
      </c>
      <c r="T25">
        <v>4</v>
      </c>
      <c r="U25">
        <v>6</v>
      </c>
      <c r="V25">
        <f t="shared" si="5"/>
        <v>19664</v>
      </c>
      <c r="W25" s="19">
        <f t="shared" si="6"/>
        <v>9.9140886540555808</v>
      </c>
      <c r="X25" s="20">
        <f t="shared" si="7"/>
        <v>8.5911345944419182E-2</v>
      </c>
    </row>
    <row r="26" spans="1:24" x14ac:dyDescent="0.25">
      <c r="H26" s="7" t="s">
        <v>30</v>
      </c>
      <c r="I26" s="1">
        <f>I18-I24</f>
        <v>2558.404798337227</v>
      </c>
      <c r="J26" s="1">
        <f>J18-J24</f>
        <v>2626.4195845255026</v>
      </c>
      <c r="K26" s="1">
        <f>K18-K24</f>
        <v>2439.8092776942021</v>
      </c>
      <c r="M26">
        <v>22</v>
      </c>
      <c r="N26" s="12">
        <v>1322</v>
      </c>
      <c r="O26" s="12">
        <v>439</v>
      </c>
      <c r="P26" s="12">
        <v>883</v>
      </c>
      <c r="R26" s="16">
        <f>O$18+O$28+O$38+O$48</f>
        <v>2133</v>
      </c>
      <c r="S26" s="16">
        <f xml:space="preserve"> O$28+O$38+O$48+O$58</f>
        <v>1955</v>
      </c>
      <c r="T26">
        <v>5</v>
      </c>
      <c r="U26">
        <v>5</v>
      </c>
      <c r="V26">
        <f t="shared" si="5"/>
        <v>20440</v>
      </c>
      <c r="W26" s="19">
        <f t="shared" si="6"/>
        <v>10.305328116807164</v>
      </c>
      <c r="X26" s="20">
        <f t="shared" si="7"/>
        <v>0.30532811680716421</v>
      </c>
    </row>
    <row r="27" spans="1:24" x14ac:dyDescent="0.25">
      <c r="I27" s="1"/>
      <c r="J27" s="1"/>
      <c r="K27" s="1"/>
      <c r="M27">
        <v>23</v>
      </c>
      <c r="N27" s="12">
        <v>1503</v>
      </c>
      <c r="O27" s="12">
        <v>485</v>
      </c>
      <c r="P27" s="12">
        <v>1018</v>
      </c>
      <c r="R27" s="16">
        <f>O$19+O$29+O$39+O$49</f>
        <v>2285</v>
      </c>
      <c r="S27" s="16">
        <f xml:space="preserve"> O$29+O$39+O$49+O$59</f>
        <v>2083</v>
      </c>
      <c r="T27">
        <v>6</v>
      </c>
      <c r="U27">
        <v>4</v>
      </c>
      <c r="V27">
        <f t="shared" si="5"/>
        <v>22042</v>
      </c>
      <c r="W27" s="19">
        <f t="shared" si="6"/>
        <v>11.113015770580406</v>
      </c>
      <c r="X27" s="20">
        <f t="shared" si="7"/>
        <v>1.1130157705804056</v>
      </c>
    </row>
    <row r="28" spans="1:24" x14ac:dyDescent="0.25">
      <c r="H28" s="7" t="s">
        <v>31</v>
      </c>
      <c r="I28" s="1">
        <f>100-I22</f>
        <v>92.205270955773713</v>
      </c>
      <c r="J28" s="1">
        <f>100-J22</f>
        <v>94.154357116313633</v>
      </c>
      <c r="K28" s="1">
        <f>100-K22</f>
        <v>88.910862434883271</v>
      </c>
      <c r="M28">
        <v>24</v>
      </c>
      <c r="N28" s="12">
        <v>1623</v>
      </c>
      <c r="O28" s="12">
        <v>626</v>
      </c>
      <c r="P28" s="12">
        <v>997</v>
      </c>
      <c r="R28" s="16">
        <f>O$20+O$30+O$40+O$50</f>
        <v>2233</v>
      </c>
      <c r="S28" s="16">
        <f xml:space="preserve"> O$30+O$40+O$50+O$60</f>
        <v>2070</v>
      </c>
      <c r="T28">
        <v>7</v>
      </c>
      <c r="U28">
        <v>3</v>
      </c>
      <c r="V28">
        <f t="shared" si="5"/>
        <v>21841</v>
      </c>
      <c r="W28" s="19">
        <f t="shared" si="6"/>
        <v>11.0116766829347</v>
      </c>
      <c r="X28" s="20">
        <f t="shared" si="7"/>
        <v>1.0116766829347004</v>
      </c>
    </row>
    <row r="29" spans="1:24" x14ac:dyDescent="0.25">
      <c r="I29" s="1"/>
      <c r="J29" s="1"/>
      <c r="K29" s="1"/>
      <c r="M29">
        <v>25</v>
      </c>
      <c r="N29" s="12">
        <v>1815</v>
      </c>
      <c r="O29" s="12">
        <v>669</v>
      </c>
      <c r="P29" s="12">
        <v>1146</v>
      </c>
      <c r="R29" s="16">
        <f>O$21+O$31+O$41+O$51</f>
        <v>2154</v>
      </c>
      <c r="S29" s="16">
        <f xml:space="preserve"> O$31+O$41+O$51+O$61</f>
        <v>1948</v>
      </c>
      <c r="T29">
        <v>8</v>
      </c>
      <c r="U29">
        <v>2</v>
      </c>
      <c r="V29">
        <f t="shared" si="5"/>
        <v>21128</v>
      </c>
      <c r="W29" s="19">
        <f t="shared" si="6"/>
        <v>10.652200217803411</v>
      </c>
      <c r="X29" s="20">
        <f t="shared" si="7"/>
        <v>0.65220021780341142</v>
      </c>
    </row>
    <row r="30" spans="1:24" x14ac:dyDescent="0.25">
      <c r="C30" t="s">
        <v>32</v>
      </c>
      <c r="H30" s="9" t="s">
        <v>33</v>
      </c>
      <c r="I30" s="10">
        <f>I26/I28</f>
        <v>27.746838893455088</v>
      </c>
      <c r="J30" s="10">
        <f>J26/J28</f>
        <v>27.894827865278224</v>
      </c>
      <c r="K30" s="10">
        <f>K26/K28</f>
        <v>27.441070875688276</v>
      </c>
      <c r="M30">
        <v>26</v>
      </c>
      <c r="N30" s="12">
        <v>1874</v>
      </c>
      <c r="O30" s="12">
        <v>732</v>
      </c>
      <c r="P30" s="12">
        <v>1142</v>
      </c>
      <c r="R30" s="16">
        <f>O$22+O$32+O$42+O$52</f>
        <v>2029</v>
      </c>
      <c r="S30" s="16">
        <f xml:space="preserve"> O$32+O$42+O$52+O$62</f>
        <v>1838</v>
      </c>
      <c r="T30">
        <v>9</v>
      </c>
      <c r="U30">
        <v>1</v>
      </c>
      <c r="V30">
        <f t="shared" si="5"/>
        <v>20099</v>
      </c>
      <c r="W30" s="19">
        <f t="shared" si="6"/>
        <v>10.133404590005243</v>
      </c>
      <c r="X30" s="20">
        <f t="shared" si="7"/>
        <v>0.13340459000524341</v>
      </c>
    </row>
    <row r="31" spans="1:24" x14ac:dyDescent="0.25">
      <c r="M31">
        <v>27</v>
      </c>
      <c r="N31" s="12">
        <v>1840</v>
      </c>
      <c r="O31" s="12">
        <v>736</v>
      </c>
      <c r="P31" s="12">
        <v>1104</v>
      </c>
      <c r="R31" s="16">
        <f>O$23+O$33+O$43+O$53</f>
        <v>2043</v>
      </c>
      <c r="S31" s="16">
        <f xml:space="preserve"> O$33+O$43+O$53+O$63</f>
        <v>1845</v>
      </c>
      <c r="T31">
        <v>10</v>
      </c>
      <c r="U31">
        <v>0</v>
      </c>
      <c r="V31">
        <f t="shared" si="5"/>
        <v>20430</v>
      </c>
      <c r="W31" s="19">
        <f t="shared" si="6"/>
        <v>10.300286371153149</v>
      </c>
      <c r="X31" s="20">
        <f t="shared" si="7"/>
        <v>0.30028637115314893</v>
      </c>
    </row>
    <row r="32" spans="1:24" x14ac:dyDescent="0.25">
      <c r="M32">
        <v>28</v>
      </c>
      <c r="N32" s="12">
        <v>1680</v>
      </c>
      <c r="O32" s="12">
        <v>728</v>
      </c>
      <c r="P32" s="12">
        <v>952</v>
      </c>
      <c r="R32" s="16"/>
      <c r="S32" s="16"/>
      <c r="V32">
        <f>SUM(V22:V31)</f>
        <v>198344</v>
      </c>
      <c r="W32">
        <f>SUM(W22:W31)</f>
        <v>100</v>
      </c>
      <c r="X32" s="20">
        <f>SUM(X22:X31)</f>
        <v>7.031823498568146</v>
      </c>
    </row>
    <row r="33" spans="13:24" x14ac:dyDescent="0.25">
      <c r="M33">
        <v>29</v>
      </c>
      <c r="N33" s="12">
        <v>1705</v>
      </c>
      <c r="O33" s="12">
        <v>766</v>
      </c>
      <c r="P33" s="12">
        <v>939</v>
      </c>
      <c r="R33" s="16"/>
      <c r="S33" s="16"/>
      <c r="X33" s="20">
        <f>X$32/2</f>
        <v>3.515911749284073</v>
      </c>
    </row>
    <row r="34" spans="13:24" x14ac:dyDescent="0.25">
      <c r="M34">
        <v>30</v>
      </c>
      <c r="N34" s="12">
        <v>1750</v>
      </c>
      <c r="O34" s="12">
        <v>810</v>
      </c>
      <c r="P34" s="12">
        <v>940</v>
      </c>
      <c r="R34" s="16"/>
      <c r="S34" s="16"/>
    </row>
    <row r="35" spans="13:24" x14ac:dyDescent="0.25">
      <c r="M35">
        <v>31</v>
      </c>
      <c r="N35" s="12">
        <v>1572</v>
      </c>
      <c r="O35" s="12">
        <v>766</v>
      </c>
      <c r="P35" s="12">
        <v>806</v>
      </c>
      <c r="Q35" s="3" t="s">
        <v>162</v>
      </c>
      <c r="R35" s="15">
        <f>X50</f>
        <v>5.9880796509835061</v>
      </c>
      <c r="S35" s="16"/>
    </row>
    <row r="36" spans="13:24" x14ac:dyDescent="0.25">
      <c r="M36">
        <v>32</v>
      </c>
      <c r="N36" s="12">
        <v>1678</v>
      </c>
      <c r="O36" s="12">
        <v>839</v>
      </c>
      <c r="P36" s="12">
        <v>839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1365</v>
      </c>
      <c r="O37" s="12">
        <v>745</v>
      </c>
      <c r="P37" s="12">
        <v>620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1355</v>
      </c>
      <c r="O38" s="12">
        <v>743</v>
      </c>
      <c r="P38" s="12">
        <v>612</v>
      </c>
      <c r="R38" s="16"/>
      <c r="S38" s="16"/>
    </row>
    <row r="39" spans="13:24" x14ac:dyDescent="0.25">
      <c r="M39">
        <v>35</v>
      </c>
      <c r="N39" s="12">
        <v>1497</v>
      </c>
      <c r="O39" s="12">
        <v>816</v>
      </c>
      <c r="P39" s="12">
        <v>681</v>
      </c>
      <c r="R39" s="16">
        <f>P$24+P$34+P$44+P$54</f>
        <v>2109</v>
      </c>
      <c r="S39" s="16">
        <f xml:space="preserve"> P$34+P$44+P$54+P$64</f>
        <v>1583</v>
      </c>
      <c r="T39">
        <v>1</v>
      </c>
      <c r="U39">
        <v>9</v>
      </c>
      <c r="V39">
        <f>R39*T39+S39*U39</f>
        <v>16356</v>
      </c>
      <c r="W39" s="19">
        <f>(V39/V$49)*100</f>
        <v>8.2684151193298714</v>
      </c>
      <c r="X39" s="20">
        <f>ABS(W39-10)</f>
        <v>1.7315848806701286</v>
      </c>
    </row>
    <row r="40" spans="13:24" x14ac:dyDescent="0.25">
      <c r="M40">
        <v>36</v>
      </c>
      <c r="N40" s="12">
        <v>1363</v>
      </c>
      <c r="O40" s="12">
        <v>764</v>
      </c>
      <c r="P40" s="12">
        <v>599</v>
      </c>
      <c r="R40" s="16">
        <f>P$25+P$35+P$45+P$55</f>
        <v>2058</v>
      </c>
      <c r="S40" s="16">
        <f xml:space="preserve"> P$35+P$45+P$55+P$65</f>
        <v>1390</v>
      </c>
      <c r="T40">
        <v>2</v>
      </c>
      <c r="U40">
        <v>8</v>
      </c>
      <c r="V40">
        <f t="shared" ref="V40:V48" si="8">R40*T40+S40*U40</f>
        <v>15236</v>
      </c>
      <c r="W40" s="19">
        <f t="shared" ref="W40:W48" si="9">(V40/V$49)*100</f>
        <v>7.7022238174437474</v>
      </c>
      <c r="X40" s="20">
        <f t="shared" ref="X40:X48" si="10">ABS(W40-10)</f>
        <v>2.2977761825562526</v>
      </c>
    </row>
    <row r="41" spans="13:24" x14ac:dyDescent="0.25">
      <c r="M41">
        <v>37</v>
      </c>
      <c r="N41" s="12">
        <v>1298</v>
      </c>
      <c r="O41" s="12">
        <v>717</v>
      </c>
      <c r="P41" s="12">
        <v>581</v>
      </c>
      <c r="R41" s="16">
        <f>P$26+P$36+P$46+P$56</f>
        <v>2174</v>
      </c>
      <c r="S41" s="16">
        <f xml:space="preserve"> P$36+P$46+P$56+P$66</f>
        <v>1341</v>
      </c>
      <c r="T41">
        <v>3</v>
      </c>
      <c r="U41">
        <v>7</v>
      </c>
      <c r="V41">
        <f t="shared" si="8"/>
        <v>15909</v>
      </c>
      <c r="W41" s="19">
        <f t="shared" si="9"/>
        <v>8.0424441265235345</v>
      </c>
      <c r="X41" s="20">
        <f t="shared" si="10"/>
        <v>1.9575558734764655</v>
      </c>
    </row>
    <row r="42" spans="13:24" x14ac:dyDescent="0.25">
      <c r="M42">
        <v>38</v>
      </c>
      <c r="N42" s="12">
        <v>1118</v>
      </c>
      <c r="O42" s="12">
        <v>641</v>
      </c>
      <c r="P42" s="12">
        <v>477</v>
      </c>
      <c r="R42" s="16">
        <f>P$17+P$27+P$37+P$47</f>
        <v>2324</v>
      </c>
      <c r="S42" s="16">
        <f xml:space="preserve"> P$27+ P$37+P$47+P$57</f>
        <v>2078</v>
      </c>
      <c r="T42">
        <v>4</v>
      </c>
      <c r="U42">
        <v>6</v>
      </c>
      <c r="V42">
        <f t="shared" si="8"/>
        <v>21764</v>
      </c>
      <c r="W42" s="19">
        <f t="shared" si="9"/>
        <v>11.002310262722876</v>
      </c>
      <c r="X42" s="20">
        <f t="shared" si="10"/>
        <v>1.0023102627228759</v>
      </c>
    </row>
    <row r="43" spans="13:24" x14ac:dyDescent="0.25">
      <c r="M43">
        <v>39</v>
      </c>
      <c r="N43" s="12">
        <v>1189</v>
      </c>
      <c r="O43" s="12">
        <v>687</v>
      </c>
      <c r="P43" s="12">
        <v>502</v>
      </c>
      <c r="R43" s="16">
        <f>P$18+P$28+P$38+P$48</f>
        <v>2205</v>
      </c>
      <c r="S43" s="16">
        <f xml:space="preserve"> P$28+P$38+P$48+P$58</f>
        <v>1960</v>
      </c>
      <c r="T43">
        <v>5</v>
      </c>
      <c r="U43">
        <v>5</v>
      </c>
      <c r="V43">
        <f t="shared" si="8"/>
        <v>20825</v>
      </c>
      <c r="W43" s="19">
        <f t="shared" si="9"/>
        <v>10.527619519445132</v>
      </c>
      <c r="X43" s="20">
        <f t="shared" si="10"/>
        <v>0.52761951944513186</v>
      </c>
    </row>
    <row r="44" spans="13:24" x14ac:dyDescent="0.25">
      <c r="M44">
        <v>40</v>
      </c>
      <c r="N44" s="12">
        <v>1076</v>
      </c>
      <c r="O44" s="12">
        <v>635</v>
      </c>
      <c r="P44" s="12">
        <v>441</v>
      </c>
      <c r="R44" s="16">
        <f>P$19+P$29+P$39+P$49</f>
        <v>2433</v>
      </c>
      <c r="S44" s="16">
        <f xml:space="preserve"> P$29+P$39+P$49+P$59</f>
        <v>2189</v>
      </c>
      <c r="T44">
        <v>6</v>
      </c>
      <c r="U44">
        <v>4</v>
      </c>
      <c r="V44">
        <f t="shared" si="8"/>
        <v>23354</v>
      </c>
      <c r="W44" s="19">
        <f t="shared" si="9"/>
        <v>11.806099700221926</v>
      </c>
      <c r="X44" s="20">
        <f t="shared" si="10"/>
        <v>1.8060997002219263</v>
      </c>
    </row>
    <row r="45" spans="13:24" x14ac:dyDescent="0.25">
      <c r="M45">
        <v>41</v>
      </c>
      <c r="N45" s="12">
        <v>984</v>
      </c>
      <c r="O45" s="12">
        <v>582</v>
      </c>
      <c r="P45" s="12">
        <v>402</v>
      </c>
      <c r="R45" s="16">
        <f>P$20+P$30+P$40+P$50</f>
        <v>2333</v>
      </c>
      <c r="S45" s="16">
        <f xml:space="preserve"> P$30+P$40+P$50+P$60</f>
        <v>2089</v>
      </c>
      <c r="T45">
        <v>7</v>
      </c>
      <c r="U45">
        <v>3</v>
      </c>
      <c r="V45">
        <f t="shared" si="8"/>
        <v>22598</v>
      </c>
      <c r="W45" s="19">
        <f t="shared" si="9"/>
        <v>11.423920571448793</v>
      </c>
      <c r="X45" s="20">
        <f t="shared" si="10"/>
        <v>1.423920571448793</v>
      </c>
    </row>
    <row r="46" spans="13:24" x14ac:dyDescent="0.25">
      <c r="M46">
        <v>42</v>
      </c>
      <c r="N46" s="12">
        <v>864</v>
      </c>
      <c r="O46" s="12">
        <v>517</v>
      </c>
      <c r="P46" s="12">
        <v>347</v>
      </c>
      <c r="R46" s="16">
        <f>P$21+P$31+P$41+P$51</f>
        <v>2193</v>
      </c>
      <c r="S46" s="16">
        <f xml:space="preserve"> P$31+P$41+P$51+P$61</f>
        <v>1994</v>
      </c>
      <c r="T46">
        <v>8</v>
      </c>
      <c r="U46">
        <v>2</v>
      </c>
      <c r="V46">
        <f t="shared" si="8"/>
        <v>21532</v>
      </c>
      <c r="W46" s="19">
        <f t="shared" si="9"/>
        <v>10.885027778760749</v>
      </c>
      <c r="X46" s="20">
        <f t="shared" si="10"/>
        <v>0.88502777876074923</v>
      </c>
    </row>
    <row r="47" spans="13:24" x14ac:dyDescent="0.25">
      <c r="M47">
        <v>43</v>
      </c>
      <c r="N47" s="12">
        <v>799</v>
      </c>
      <c r="O47" s="12">
        <v>468</v>
      </c>
      <c r="P47" s="12">
        <v>331</v>
      </c>
      <c r="R47" s="16">
        <f>P$22+P$32+P$42+P$52</f>
        <v>2005</v>
      </c>
      <c r="S47" s="16">
        <f xml:space="preserve"> P$32+P$42+P$52+P$62</f>
        <v>1734</v>
      </c>
      <c r="T47">
        <v>9</v>
      </c>
      <c r="U47">
        <v>1</v>
      </c>
      <c r="V47">
        <f t="shared" si="8"/>
        <v>19779</v>
      </c>
      <c r="W47" s="19">
        <f t="shared" si="9"/>
        <v>9.9988372857193397</v>
      </c>
      <c r="X47" s="20">
        <f t="shared" si="10"/>
        <v>1.1627142806602819E-3</v>
      </c>
    </row>
    <row r="48" spans="13:24" x14ac:dyDescent="0.25">
      <c r="M48">
        <v>44</v>
      </c>
      <c r="N48" s="12">
        <v>697</v>
      </c>
      <c r="O48" s="12">
        <v>432</v>
      </c>
      <c r="P48" s="12">
        <v>265</v>
      </c>
      <c r="R48" s="16">
        <f>P$23+P$33+P$43+P$53</f>
        <v>2046</v>
      </c>
      <c r="S48" s="16">
        <f xml:space="preserve"> P$33+P$43+P$53+P$63</f>
        <v>1682</v>
      </c>
      <c r="T48">
        <v>10</v>
      </c>
      <c r="U48">
        <v>0</v>
      </c>
      <c r="V48">
        <f t="shared" si="8"/>
        <v>20460</v>
      </c>
      <c r="W48" s="19">
        <f t="shared" si="9"/>
        <v>10.34310181838403</v>
      </c>
      <c r="X48" s="20">
        <f t="shared" si="10"/>
        <v>0.34310181838402976</v>
      </c>
    </row>
    <row r="49" spans="13:24" x14ac:dyDescent="0.25">
      <c r="M49">
        <v>45</v>
      </c>
      <c r="N49" s="12">
        <v>709</v>
      </c>
      <c r="O49" s="12">
        <v>436</v>
      </c>
      <c r="P49" s="12">
        <v>273</v>
      </c>
      <c r="R49" s="16"/>
      <c r="S49" s="16"/>
      <c r="V49">
        <f>SUM(V39:V48)</f>
        <v>197813</v>
      </c>
      <c r="W49">
        <f>SUM(W39:W48)</f>
        <v>99.999999999999986</v>
      </c>
      <c r="X49" s="20">
        <f>SUM(X39:X48)</f>
        <v>11.976159301967012</v>
      </c>
    </row>
    <row r="50" spans="13:24" x14ac:dyDescent="0.25">
      <c r="M50">
        <v>46</v>
      </c>
      <c r="N50" s="12">
        <v>678</v>
      </c>
      <c r="O50" s="12">
        <v>416</v>
      </c>
      <c r="P50" s="12">
        <v>262</v>
      </c>
      <c r="R50" s="16"/>
      <c r="S50" s="16"/>
      <c r="X50" s="20">
        <f>X$49/2</f>
        <v>5.9880796509835061</v>
      </c>
    </row>
    <row r="51" spans="13:24" x14ac:dyDescent="0.25">
      <c r="M51">
        <v>47</v>
      </c>
      <c r="N51" s="12">
        <v>607</v>
      </c>
      <c r="O51" s="12">
        <v>369</v>
      </c>
      <c r="P51" s="12">
        <v>238</v>
      </c>
      <c r="R51" s="16"/>
      <c r="S51" s="16"/>
    </row>
    <row r="52" spans="13:24" x14ac:dyDescent="0.25">
      <c r="M52">
        <v>48</v>
      </c>
      <c r="N52" s="12">
        <v>586</v>
      </c>
      <c r="O52" s="12">
        <v>359</v>
      </c>
      <c r="P52" s="12">
        <v>227</v>
      </c>
      <c r="R52" s="16"/>
      <c r="S52" s="16"/>
    </row>
    <row r="53" spans="13:24" x14ac:dyDescent="0.25">
      <c r="M53">
        <v>49</v>
      </c>
      <c r="N53" s="12">
        <v>460</v>
      </c>
      <c r="O53" s="12">
        <v>292</v>
      </c>
      <c r="P53" s="12">
        <v>168</v>
      </c>
      <c r="R53" s="16"/>
      <c r="S53" s="16"/>
    </row>
    <row r="54" spans="13:24" x14ac:dyDescent="0.25">
      <c r="M54">
        <v>50</v>
      </c>
      <c r="N54" s="12">
        <v>425</v>
      </c>
      <c r="O54" s="12">
        <v>285</v>
      </c>
      <c r="P54" s="12">
        <v>140</v>
      </c>
      <c r="R54" s="16"/>
      <c r="S54" s="16"/>
    </row>
    <row r="55" spans="13:24" x14ac:dyDescent="0.25">
      <c r="M55">
        <v>51</v>
      </c>
      <c r="N55" s="12">
        <v>356</v>
      </c>
      <c r="O55" s="12">
        <v>228</v>
      </c>
      <c r="P55" s="12">
        <v>128</v>
      </c>
      <c r="R55" s="16"/>
      <c r="S55" s="16"/>
    </row>
    <row r="56" spans="13:24" x14ac:dyDescent="0.25">
      <c r="M56">
        <v>52</v>
      </c>
      <c r="N56" s="12">
        <v>275</v>
      </c>
      <c r="O56" s="12">
        <v>170</v>
      </c>
      <c r="P56" s="12">
        <v>105</v>
      </c>
      <c r="R56" s="16"/>
      <c r="S56" s="16"/>
    </row>
    <row r="57" spans="13:24" x14ac:dyDescent="0.25">
      <c r="M57">
        <v>53</v>
      </c>
      <c r="N57" s="12">
        <v>307</v>
      </c>
      <c r="O57" s="12">
        <v>198</v>
      </c>
      <c r="P57" s="12">
        <v>109</v>
      </c>
      <c r="R57" s="16"/>
      <c r="S57" s="16"/>
    </row>
    <row r="58" spans="13:24" x14ac:dyDescent="0.25">
      <c r="M58">
        <v>54</v>
      </c>
      <c r="N58" s="12">
        <v>240</v>
      </c>
      <c r="O58" s="12">
        <v>154</v>
      </c>
      <c r="P58" s="12">
        <v>86</v>
      </c>
      <c r="R58" s="16"/>
      <c r="S58" s="16"/>
    </row>
    <row r="59" spans="13:24" x14ac:dyDescent="0.25">
      <c r="M59">
        <v>55</v>
      </c>
      <c r="N59" s="12">
        <v>251</v>
      </c>
      <c r="O59" s="12">
        <v>162</v>
      </c>
      <c r="P59" s="12">
        <v>89</v>
      </c>
      <c r="R59" s="16"/>
      <c r="S59" s="16"/>
    </row>
    <row r="60" spans="13:24" x14ac:dyDescent="0.25">
      <c r="M60">
        <v>56</v>
      </c>
      <c r="N60" s="12">
        <v>244</v>
      </c>
      <c r="O60" s="12">
        <v>158</v>
      </c>
      <c r="P60" s="12">
        <v>86</v>
      </c>
      <c r="R60" s="16"/>
      <c r="S60" s="16"/>
    </row>
    <row r="61" spans="13:24" x14ac:dyDescent="0.25">
      <c r="M61">
        <v>57</v>
      </c>
      <c r="N61" s="12">
        <v>197</v>
      </c>
      <c r="O61" s="12">
        <v>126</v>
      </c>
      <c r="P61" s="12">
        <v>71</v>
      </c>
      <c r="R61" s="16"/>
      <c r="S61" s="16"/>
    </row>
    <row r="62" spans="13:24" x14ac:dyDescent="0.25">
      <c r="M62">
        <v>58</v>
      </c>
      <c r="N62" s="12">
        <v>188</v>
      </c>
      <c r="O62" s="12">
        <v>110</v>
      </c>
      <c r="P62" s="12">
        <v>78</v>
      </c>
      <c r="R62" s="16"/>
      <c r="S62" s="16"/>
    </row>
    <row r="63" spans="13:24" x14ac:dyDescent="0.25">
      <c r="M63">
        <v>59</v>
      </c>
      <c r="N63" s="12">
        <v>173</v>
      </c>
      <c r="O63" s="12">
        <v>100</v>
      </c>
      <c r="P63" s="12">
        <v>73</v>
      </c>
      <c r="R63" s="16"/>
      <c r="S63" s="16"/>
    </row>
    <row r="64" spans="13:24" x14ac:dyDescent="0.25">
      <c r="M64">
        <v>60</v>
      </c>
      <c r="N64" s="12">
        <v>166</v>
      </c>
      <c r="O64" s="12">
        <v>104</v>
      </c>
      <c r="P64" s="12">
        <v>62</v>
      </c>
      <c r="R64" s="16"/>
      <c r="S64" s="16"/>
    </row>
    <row r="65" spans="13:19" x14ac:dyDescent="0.25">
      <c r="M65">
        <v>61</v>
      </c>
      <c r="N65" s="12">
        <v>131</v>
      </c>
      <c r="O65" s="12">
        <v>77</v>
      </c>
      <c r="P65" s="12">
        <v>54</v>
      </c>
      <c r="R65" s="16"/>
      <c r="S65" s="16"/>
    </row>
    <row r="66" spans="13:19" x14ac:dyDescent="0.25">
      <c r="M66">
        <v>62</v>
      </c>
      <c r="N66" s="12">
        <v>123</v>
      </c>
      <c r="O66" s="12">
        <v>73</v>
      </c>
      <c r="P66" s="12">
        <v>50</v>
      </c>
      <c r="R66" s="16"/>
      <c r="S66" s="16"/>
    </row>
    <row r="67" spans="13:19" x14ac:dyDescent="0.25">
      <c r="M67">
        <v>63</v>
      </c>
      <c r="N67" s="12">
        <v>138</v>
      </c>
      <c r="O67" s="12">
        <v>77</v>
      </c>
      <c r="P67" s="12">
        <v>61</v>
      </c>
      <c r="R67" s="16"/>
      <c r="S67" s="16"/>
    </row>
    <row r="68" spans="13:19" x14ac:dyDescent="0.25">
      <c r="M68">
        <v>64</v>
      </c>
      <c r="N68" s="12">
        <v>91</v>
      </c>
      <c r="O68" s="12">
        <v>47</v>
      </c>
      <c r="P68" s="12">
        <v>44</v>
      </c>
      <c r="R68" s="16"/>
      <c r="S68" s="16"/>
    </row>
    <row r="69" spans="13:19" x14ac:dyDescent="0.25">
      <c r="M69">
        <v>65</v>
      </c>
      <c r="N69" s="12">
        <v>104</v>
      </c>
      <c r="O69" s="12">
        <v>52</v>
      </c>
      <c r="P69" s="12">
        <v>52</v>
      </c>
      <c r="R69" s="16"/>
      <c r="S69" s="16"/>
    </row>
    <row r="70" spans="13:19" x14ac:dyDescent="0.25">
      <c r="M70">
        <v>66</v>
      </c>
      <c r="N70" s="12">
        <v>100</v>
      </c>
      <c r="O70" s="12">
        <v>57</v>
      </c>
      <c r="P70" s="12">
        <v>43</v>
      </c>
      <c r="R70" s="16"/>
      <c r="S70" s="16"/>
    </row>
    <row r="71" spans="13:19" x14ac:dyDescent="0.25">
      <c r="M71">
        <v>67</v>
      </c>
      <c r="N71" s="12">
        <v>68</v>
      </c>
      <c r="O71" s="12">
        <v>40</v>
      </c>
      <c r="P71" s="12">
        <v>28</v>
      </c>
      <c r="R71" s="16"/>
      <c r="S71" s="16"/>
    </row>
    <row r="72" spans="13:19" x14ac:dyDescent="0.25">
      <c r="M72">
        <v>68</v>
      </c>
      <c r="N72" s="12">
        <v>75</v>
      </c>
      <c r="O72" s="12">
        <v>38</v>
      </c>
      <c r="P72" s="12">
        <v>37</v>
      </c>
      <c r="R72" s="16"/>
      <c r="S72" s="16"/>
    </row>
    <row r="73" spans="13:19" x14ac:dyDescent="0.25">
      <c r="M73">
        <v>69</v>
      </c>
      <c r="N73" s="12">
        <v>54</v>
      </c>
      <c r="O73" s="12">
        <v>34</v>
      </c>
      <c r="P73" s="12">
        <v>20</v>
      </c>
      <c r="R73" s="16"/>
      <c r="S73" s="16"/>
    </row>
    <row r="74" spans="13:19" x14ac:dyDescent="0.25">
      <c r="M74" s="18">
        <v>70</v>
      </c>
      <c r="N74" s="12">
        <v>62</v>
      </c>
      <c r="O74" s="12">
        <v>30</v>
      </c>
      <c r="P74" s="12">
        <v>32</v>
      </c>
      <c r="R74" s="16"/>
      <c r="S74" s="16"/>
    </row>
    <row r="75" spans="13:19" x14ac:dyDescent="0.25">
      <c r="M75">
        <v>71</v>
      </c>
      <c r="N75" s="12">
        <v>57</v>
      </c>
      <c r="O75" s="12">
        <v>29</v>
      </c>
      <c r="P75" s="12">
        <v>28</v>
      </c>
      <c r="R75" s="16"/>
      <c r="S75" s="16"/>
    </row>
    <row r="76" spans="13:19" x14ac:dyDescent="0.25">
      <c r="M76">
        <v>72</v>
      </c>
      <c r="N76" s="12">
        <v>56</v>
      </c>
      <c r="O76" s="12">
        <v>24</v>
      </c>
      <c r="P76" s="12">
        <v>32</v>
      </c>
      <c r="R76" s="16"/>
      <c r="S76" s="16"/>
    </row>
    <row r="77" spans="13:19" x14ac:dyDescent="0.25">
      <c r="M77">
        <v>73</v>
      </c>
      <c r="N77" s="12">
        <v>44</v>
      </c>
      <c r="O77" s="12">
        <v>23</v>
      </c>
      <c r="P77" s="12">
        <v>21</v>
      </c>
      <c r="R77" s="16"/>
      <c r="S77" s="16"/>
    </row>
    <row r="78" spans="13:19" x14ac:dyDescent="0.25">
      <c r="M78">
        <v>74</v>
      </c>
      <c r="N78" s="12">
        <v>40</v>
      </c>
      <c r="O78" s="12">
        <v>21</v>
      </c>
      <c r="P78" s="12">
        <v>19</v>
      </c>
      <c r="R78" s="16"/>
      <c r="S78" s="16"/>
    </row>
    <row r="79" spans="13:19" x14ac:dyDescent="0.25">
      <c r="M79">
        <v>75</v>
      </c>
      <c r="N79" s="12">
        <v>30</v>
      </c>
      <c r="O79" s="12">
        <v>13</v>
      </c>
      <c r="P79" s="12">
        <v>17</v>
      </c>
      <c r="R79" s="16"/>
      <c r="S79" s="16"/>
    </row>
    <row r="80" spans="13:19" x14ac:dyDescent="0.25">
      <c r="M80">
        <v>76</v>
      </c>
      <c r="N80" s="12">
        <v>31</v>
      </c>
      <c r="O80" s="12">
        <v>8</v>
      </c>
      <c r="P80" s="12">
        <v>23</v>
      </c>
      <c r="R80" s="16"/>
      <c r="S80" s="16"/>
    </row>
    <row r="81" spans="13:19" x14ac:dyDescent="0.25">
      <c r="M81">
        <v>77</v>
      </c>
      <c r="N81" s="12">
        <v>29</v>
      </c>
      <c r="O81" s="12">
        <v>13</v>
      </c>
      <c r="P81" s="12">
        <v>16</v>
      </c>
      <c r="R81" s="16"/>
      <c r="S81" s="16"/>
    </row>
    <row r="82" spans="13:19" x14ac:dyDescent="0.25">
      <c r="M82">
        <v>78</v>
      </c>
      <c r="N82" s="12">
        <v>26</v>
      </c>
      <c r="O82" s="12">
        <v>11</v>
      </c>
      <c r="P82" s="12">
        <v>15</v>
      </c>
      <c r="R82" s="16"/>
      <c r="S82" s="16"/>
    </row>
    <row r="83" spans="13:19" x14ac:dyDescent="0.25">
      <c r="M83">
        <v>79</v>
      </c>
      <c r="N83" s="12">
        <v>28</v>
      </c>
      <c r="O83" s="12">
        <v>13</v>
      </c>
      <c r="P83" s="12">
        <v>15</v>
      </c>
      <c r="R83" s="16"/>
      <c r="S83" s="16"/>
    </row>
    <row r="84" spans="13:19" x14ac:dyDescent="0.25">
      <c r="M84">
        <v>80</v>
      </c>
      <c r="N84" s="12">
        <v>20</v>
      </c>
      <c r="O84" s="12">
        <v>3</v>
      </c>
      <c r="P84" s="12">
        <v>17</v>
      </c>
      <c r="R84" s="16"/>
      <c r="S84" s="16"/>
    </row>
    <row r="85" spans="13:19" x14ac:dyDescent="0.25">
      <c r="M85">
        <v>81</v>
      </c>
      <c r="N85" s="12">
        <v>15</v>
      </c>
      <c r="O85" s="12">
        <v>6</v>
      </c>
      <c r="P85" s="12">
        <v>9</v>
      </c>
      <c r="R85" s="16"/>
      <c r="S85" s="16"/>
    </row>
    <row r="86" spans="13:19" x14ac:dyDescent="0.25">
      <c r="M86">
        <v>82</v>
      </c>
      <c r="N86" s="12">
        <v>20</v>
      </c>
      <c r="O86" s="12">
        <v>10</v>
      </c>
      <c r="P86" s="12">
        <v>10</v>
      </c>
      <c r="R86" s="16"/>
      <c r="S86" s="16"/>
    </row>
    <row r="87" spans="13:19" x14ac:dyDescent="0.25">
      <c r="M87">
        <v>83</v>
      </c>
      <c r="N87" s="12">
        <v>17</v>
      </c>
      <c r="O87" s="12">
        <v>5</v>
      </c>
      <c r="P87" s="12">
        <v>12</v>
      </c>
      <c r="R87" s="16"/>
      <c r="S87" s="16"/>
    </row>
    <row r="88" spans="13:19" x14ac:dyDescent="0.25">
      <c r="M88">
        <v>84</v>
      </c>
      <c r="N88" s="12">
        <v>14</v>
      </c>
      <c r="O88" s="12">
        <v>5</v>
      </c>
      <c r="P88" s="12">
        <v>9</v>
      </c>
      <c r="R88" s="16"/>
      <c r="S88" s="16"/>
    </row>
    <row r="89" spans="13:19" x14ac:dyDescent="0.25">
      <c r="M89">
        <v>85</v>
      </c>
      <c r="N89" s="12">
        <v>10</v>
      </c>
      <c r="O89" s="12">
        <v>4</v>
      </c>
      <c r="P89" s="12">
        <v>6</v>
      </c>
      <c r="R89" s="16"/>
      <c r="S89" s="16"/>
    </row>
    <row r="90" spans="13:19" x14ac:dyDescent="0.25">
      <c r="M90">
        <v>86</v>
      </c>
      <c r="N90" s="12">
        <v>4</v>
      </c>
      <c r="O90" s="12">
        <v>1</v>
      </c>
      <c r="P90" s="12">
        <v>3</v>
      </c>
      <c r="R90" s="16"/>
      <c r="S90" s="16"/>
    </row>
    <row r="91" spans="13:19" x14ac:dyDescent="0.25">
      <c r="M91">
        <v>87</v>
      </c>
      <c r="N91" s="12">
        <v>6</v>
      </c>
      <c r="O91" s="12">
        <v>1</v>
      </c>
      <c r="P91" s="12">
        <v>5</v>
      </c>
      <c r="R91" s="16"/>
      <c r="S91" s="16"/>
    </row>
    <row r="92" spans="13:19" x14ac:dyDescent="0.25">
      <c r="M92">
        <v>88</v>
      </c>
      <c r="N92" s="12">
        <v>8</v>
      </c>
      <c r="O92" s="12">
        <v>3</v>
      </c>
      <c r="P92" s="12">
        <v>5</v>
      </c>
      <c r="R92" s="16"/>
      <c r="S92" s="16"/>
    </row>
    <row r="93" spans="13:19" x14ac:dyDescent="0.25">
      <c r="M93">
        <v>89</v>
      </c>
      <c r="N93" s="12">
        <v>5</v>
      </c>
      <c r="O93" s="12">
        <v>2</v>
      </c>
      <c r="P93" s="12">
        <v>3</v>
      </c>
      <c r="R93" s="16"/>
      <c r="S93" s="16"/>
    </row>
    <row r="94" spans="13:19" x14ac:dyDescent="0.25">
      <c r="M94">
        <v>90</v>
      </c>
      <c r="N94" s="12">
        <v>5</v>
      </c>
      <c r="O94" s="12">
        <v>1</v>
      </c>
      <c r="P94" s="12">
        <v>4</v>
      </c>
      <c r="R94" s="16"/>
      <c r="S94" s="16"/>
    </row>
    <row r="95" spans="13:19" x14ac:dyDescent="0.25">
      <c r="M95">
        <v>91</v>
      </c>
      <c r="N95" s="12">
        <v>2</v>
      </c>
      <c r="O95" s="12">
        <v>0</v>
      </c>
      <c r="P95" s="12">
        <v>2</v>
      </c>
      <c r="R95" s="16"/>
      <c r="S95" s="16"/>
    </row>
    <row r="96" spans="13:19" x14ac:dyDescent="0.25">
      <c r="M96">
        <v>92</v>
      </c>
      <c r="N96" s="12">
        <v>2</v>
      </c>
      <c r="O96" s="12">
        <v>1</v>
      </c>
      <c r="P96" s="12">
        <v>1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2</v>
      </c>
      <c r="O98" s="12">
        <v>0</v>
      </c>
      <c r="P98" s="12">
        <v>2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4</v>
      </c>
      <c r="O102" s="12">
        <v>3</v>
      </c>
      <c r="P102" s="12">
        <v>1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A17" workbookViewId="0">
      <selection activeCell="A35" sqref="A35"/>
    </sheetView>
  </sheetViews>
  <sheetFormatPr defaultRowHeight="13.2" x14ac:dyDescent="0.25"/>
  <sheetData>
    <row r="1" spans="1:24" x14ac:dyDescent="0.25">
      <c r="A1" t="s">
        <v>297</v>
      </c>
      <c r="I1" s="1"/>
      <c r="J1" s="1"/>
      <c r="K1" s="1"/>
      <c r="M1" t="s">
        <v>283</v>
      </c>
      <c r="N1" s="12"/>
      <c r="O1" s="12"/>
      <c r="P1" s="12"/>
      <c r="Q1" s="14" t="s">
        <v>1</v>
      </c>
      <c r="R1" s="15">
        <f>X16</f>
        <v>3.0058156171623853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69221</v>
      </c>
      <c r="O3" s="12">
        <v>31984</v>
      </c>
      <c r="P3" s="12">
        <v>37237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69221</v>
      </c>
      <c r="C4">
        <v>31984</v>
      </c>
      <c r="D4">
        <v>37237</v>
      </c>
      <c r="E4">
        <v>38051</v>
      </c>
      <c r="F4">
        <v>17113</v>
      </c>
      <c r="G4">
        <v>20938</v>
      </c>
      <c r="I4" s="1"/>
      <c r="J4" s="1"/>
      <c r="K4" s="1"/>
      <c r="M4" s="18" t="s">
        <v>164</v>
      </c>
      <c r="N4" s="12">
        <v>1297</v>
      </c>
      <c r="O4" s="12">
        <v>697</v>
      </c>
      <c r="P4" s="12">
        <v>600</v>
      </c>
      <c r="R4" s="16"/>
      <c r="S4" s="16"/>
    </row>
    <row r="5" spans="1:24" x14ac:dyDescent="0.25">
      <c r="A5" t="s">
        <v>98</v>
      </c>
      <c r="B5">
        <v>5792</v>
      </c>
      <c r="C5">
        <v>3043</v>
      </c>
      <c r="D5">
        <v>2749</v>
      </c>
      <c r="E5">
        <v>5792</v>
      </c>
      <c r="F5">
        <v>3043</v>
      </c>
      <c r="G5">
        <v>2749</v>
      </c>
      <c r="I5" s="1"/>
      <c r="J5" s="1"/>
      <c r="K5" s="1"/>
      <c r="M5">
        <v>1</v>
      </c>
      <c r="N5" s="12">
        <v>1174</v>
      </c>
      <c r="O5" s="12">
        <v>600</v>
      </c>
      <c r="P5" s="12">
        <v>574</v>
      </c>
      <c r="R5" s="16">
        <f>N$24+N$34+N$44+N$54</f>
        <v>5540</v>
      </c>
      <c r="S5" s="16">
        <f xml:space="preserve"> N$34+N$44+N$54+N$64</f>
        <v>4494</v>
      </c>
      <c r="T5">
        <v>1</v>
      </c>
      <c r="U5">
        <v>9</v>
      </c>
      <c r="V5">
        <f>R5*T5+S5*U5</f>
        <v>45986</v>
      </c>
      <c r="W5" s="19">
        <f>(V5/V$15)*100</f>
        <v>9.6757225336228512</v>
      </c>
      <c r="X5" s="20">
        <f>ABS(W5-10)</f>
        <v>0.32427746637714883</v>
      </c>
    </row>
    <row r="6" spans="1:24" x14ac:dyDescent="0.25">
      <c r="A6" t="s">
        <v>264</v>
      </c>
      <c r="B6">
        <v>5420</v>
      </c>
      <c r="C6">
        <v>2788</v>
      </c>
      <c r="D6">
        <v>2632</v>
      </c>
      <c r="E6">
        <v>5420</v>
      </c>
      <c r="F6">
        <v>2788</v>
      </c>
      <c r="G6">
        <v>2632</v>
      </c>
      <c r="I6" s="1"/>
      <c r="J6" s="1"/>
      <c r="K6" s="1"/>
      <c r="M6">
        <v>2</v>
      </c>
      <c r="N6" s="12">
        <v>1129</v>
      </c>
      <c r="O6" s="12">
        <v>591</v>
      </c>
      <c r="P6" s="12">
        <v>538</v>
      </c>
      <c r="R6" s="16">
        <f>N$25+N$35+N$45+N$55</f>
        <v>5170</v>
      </c>
      <c r="S6" s="16">
        <f xml:space="preserve"> N$35+N$45+N$55+N$65</f>
        <v>3975</v>
      </c>
      <c r="T6">
        <v>2</v>
      </c>
      <c r="U6">
        <v>8</v>
      </c>
      <c r="V6">
        <f t="shared" ref="V6:V14" si="0">R6*T6+S6*U6</f>
        <v>42140</v>
      </c>
      <c r="W6" s="19">
        <f t="shared" ref="W6:W14" si="1">(V6/V$15)*100</f>
        <v>8.8665017084953455</v>
      </c>
      <c r="X6" s="20">
        <f t="shared" ref="X6:X14" si="2">ABS(W6-10)</f>
        <v>1.1334982915046545</v>
      </c>
    </row>
    <row r="7" spans="1:24" x14ac:dyDescent="0.25">
      <c r="A7" t="s">
        <v>265</v>
      </c>
      <c r="B7">
        <v>4377</v>
      </c>
      <c r="C7">
        <v>2245</v>
      </c>
      <c r="D7">
        <v>2132</v>
      </c>
      <c r="E7">
        <v>4377</v>
      </c>
      <c r="F7">
        <v>2245</v>
      </c>
      <c r="G7">
        <v>2132</v>
      </c>
      <c r="H7" s="2"/>
      <c r="I7" s="1"/>
      <c r="J7" s="1"/>
      <c r="K7" s="1"/>
      <c r="M7">
        <v>3</v>
      </c>
      <c r="N7" s="12">
        <v>1053</v>
      </c>
      <c r="O7" s="12">
        <v>528</v>
      </c>
      <c r="P7" s="12">
        <v>525</v>
      </c>
      <c r="R7" s="16">
        <f>N$26+N$36+N$46+N$56</f>
        <v>5049</v>
      </c>
      <c r="S7" s="16">
        <f xml:space="preserve"> N$36+N$46+N$56+N$66</f>
        <v>3582</v>
      </c>
      <c r="T7">
        <v>3</v>
      </c>
      <c r="U7">
        <v>7</v>
      </c>
      <c r="V7">
        <f t="shared" si="0"/>
        <v>40221</v>
      </c>
      <c r="W7" s="19">
        <f t="shared" si="1"/>
        <v>8.4627329192546572</v>
      </c>
      <c r="X7" s="20">
        <f t="shared" si="2"/>
        <v>1.5372670807453428</v>
      </c>
    </row>
    <row r="8" spans="1:24" x14ac:dyDescent="0.25">
      <c r="A8" s="3" t="s">
        <v>266</v>
      </c>
      <c r="B8" s="3">
        <v>3943</v>
      </c>
      <c r="C8" s="3">
        <v>1738</v>
      </c>
      <c r="D8" s="3">
        <v>2205</v>
      </c>
      <c r="E8" s="4">
        <v>3810</v>
      </c>
      <c r="F8" s="4">
        <v>1701</v>
      </c>
      <c r="G8" s="4">
        <v>2109</v>
      </c>
      <c r="H8" s="5"/>
      <c r="I8" s="6">
        <f t="shared" ref="I8:K15" si="3">E8/B8*100</f>
        <v>96.626933806746123</v>
      </c>
      <c r="J8" s="6">
        <f t="shared" si="3"/>
        <v>97.871116225546601</v>
      </c>
      <c r="K8" s="6">
        <f t="shared" si="3"/>
        <v>95.646258503401356</v>
      </c>
      <c r="M8">
        <v>4</v>
      </c>
      <c r="N8" s="12">
        <v>1139</v>
      </c>
      <c r="O8" s="12">
        <v>627</v>
      </c>
      <c r="P8" s="12">
        <v>512</v>
      </c>
      <c r="R8" s="16">
        <f>N$17+N$27+N$37+N$47</f>
        <v>5246</v>
      </c>
      <c r="S8" s="16">
        <f xml:space="preserve"> N$27+ N$37+N$47+N$57</f>
        <v>4862</v>
      </c>
      <c r="T8">
        <v>4</v>
      </c>
      <c r="U8">
        <v>6</v>
      </c>
      <c r="V8">
        <f t="shared" si="0"/>
        <v>50156</v>
      </c>
      <c r="W8" s="19">
        <f t="shared" si="1"/>
        <v>10.553114847918666</v>
      </c>
      <c r="X8" s="20">
        <f t="shared" si="2"/>
        <v>0.55311484791866583</v>
      </c>
    </row>
    <row r="9" spans="1:24" x14ac:dyDescent="0.25">
      <c r="A9" s="3" t="s">
        <v>267</v>
      </c>
      <c r="B9" s="3">
        <v>7566</v>
      </c>
      <c r="C9" s="3">
        <v>2065</v>
      </c>
      <c r="D9" s="3">
        <v>5501</v>
      </c>
      <c r="E9" s="4">
        <v>6481</v>
      </c>
      <c r="F9" s="4">
        <v>1744</v>
      </c>
      <c r="G9" s="4">
        <v>4737</v>
      </c>
      <c r="H9" s="5"/>
      <c r="I9" s="6">
        <f t="shared" si="3"/>
        <v>85.659529473962465</v>
      </c>
      <c r="J9" s="6">
        <f t="shared" si="3"/>
        <v>84.455205811138015</v>
      </c>
      <c r="K9" s="6">
        <f t="shared" si="3"/>
        <v>86.111616069805478</v>
      </c>
      <c r="M9">
        <v>5</v>
      </c>
      <c r="N9" s="12">
        <v>1025</v>
      </c>
      <c r="O9" s="12">
        <v>515</v>
      </c>
      <c r="P9" s="12">
        <v>510</v>
      </c>
      <c r="R9" s="16">
        <f>N$18+N$28+N$38+N$48</f>
        <v>5028</v>
      </c>
      <c r="S9" s="16">
        <f xml:space="preserve"> N$28+N$38+N$48+N$58</f>
        <v>4614</v>
      </c>
      <c r="T9">
        <v>5</v>
      </c>
      <c r="U9">
        <v>5</v>
      </c>
      <c r="V9">
        <f t="shared" si="0"/>
        <v>48210</v>
      </c>
      <c r="W9" s="19">
        <f t="shared" si="1"/>
        <v>10.143665101247286</v>
      </c>
      <c r="X9" s="20">
        <f t="shared" si="2"/>
        <v>0.14366510124728649</v>
      </c>
    </row>
    <row r="10" spans="1:24" x14ac:dyDescent="0.25">
      <c r="A10" s="3" t="s">
        <v>268</v>
      </c>
      <c r="B10" s="3">
        <v>10540</v>
      </c>
      <c r="C10" s="3">
        <v>3527</v>
      </c>
      <c r="D10" s="3">
        <v>7013</v>
      </c>
      <c r="E10" s="4">
        <v>5227</v>
      </c>
      <c r="F10" s="4">
        <v>2085</v>
      </c>
      <c r="G10" s="4">
        <v>3142</v>
      </c>
      <c r="H10" s="5"/>
      <c r="I10" s="6">
        <f t="shared" si="3"/>
        <v>49.592030360531311</v>
      </c>
      <c r="J10" s="6">
        <f t="shared" si="3"/>
        <v>59.115395520272187</v>
      </c>
      <c r="K10" s="6">
        <f t="shared" si="3"/>
        <v>44.802509624982179</v>
      </c>
      <c r="M10">
        <v>6</v>
      </c>
      <c r="N10" s="12">
        <v>1114</v>
      </c>
      <c r="O10" s="12">
        <v>589</v>
      </c>
      <c r="P10" s="12">
        <v>525</v>
      </c>
      <c r="R10" s="16">
        <f>N$19+N$29+N$39+N$49</f>
        <v>5040</v>
      </c>
      <c r="S10" s="16">
        <f xml:space="preserve"> N$29+N$39+N$49+N$59</f>
        <v>4604</v>
      </c>
      <c r="T10">
        <v>6</v>
      </c>
      <c r="U10">
        <v>4</v>
      </c>
      <c r="V10">
        <f t="shared" si="0"/>
        <v>48656</v>
      </c>
      <c r="W10" s="19">
        <f t="shared" si="1"/>
        <v>10.237506101769092</v>
      </c>
      <c r="X10" s="20">
        <f t="shared" si="2"/>
        <v>0.23750610176909248</v>
      </c>
    </row>
    <row r="11" spans="1:24" x14ac:dyDescent="0.25">
      <c r="A11" s="3" t="s">
        <v>269</v>
      </c>
      <c r="B11" s="3">
        <v>9641</v>
      </c>
      <c r="C11" s="3">
        <v>4200</v>
      </c>
      <c r="D11" s="3">
        <v>5441</v>
      </c>
      <c r="E11" s="4">
        <v>3127</v>
      </c>
      <c r="F11" s="4">
        <v>1534</v>
      </c>
      <c r="G11" s="4">
        <v>1593</v>
      </c>
      <c r="H11" s="5"/>
      <c r="I11" s="6">
        <f t="shared" si="3"/>
        <v>32.434394772326527</v>
      </c>
      <c r="J11" s="6">
        <f t="shared" si="3"/>
        <v>36.523809523809526</v>
      </c>
      <c r="K11" s="6">
        <f t="shared" si="3"/>
        <v>29.277706303988239</v>
      </c>
      <c r="M11">
        <v>7</v>
      </c>
      <c r="N11" s="12">
        <v>1157</v>
      </c>
      <c r="O11" s="12">
        <v>602</v>
      </c>
      <c r="P11" s="12">
        <v>555</v>
      </c>
      <c r="R11" s="16">
        <f>N$20+N$30+N$40+N$50</f>
        <v>4894</v>
      </c>
      <c r="S11" s="16">
        <f xml:space="preserve"> N$30+N$40+N$50+N$60</f>
        <v>4455</v>
      </c>
      <c r="T11">
        <v>7</v>
      </c>
      <c r="U11">
        <v>3</v>
      </c>
      <c r="V11">
        <f t="shared" si="0"/>
        <v>47623</v>
      </c>
      <c r="W11" s="19">
        <f t="shared" si="1"/>
        <v>10.02015687858742</v>
      </c>
      <c r="X11" s="20">
        <f t="shared" si="2"/>
        <v>2.0156878587419769E-2</v>
      </c>
    </row>
    <row r="12" spans="1:24" x14ac:dyDescent="0.25">
      <c r="A12" s="3" t="s">
        <v>270</v>
      </c>
      <c r="B12" s="3">
        <v>7060</v>
      </c>
      <c r="C12" s="3">
        <v>3775</v>
      </c>
      <c r="D12" s="3">
        <v>3285</v>
      </c>
      <c r="E12" s="4">
        <v>1760</v>
      </c>
      <c r="F12" s="4">
        <v>892</v>
      </c>
      <c r="G12" s="4">
        <v>868</v>
      </c>
      <c r="H12" s="5"/>
      <c r="I12" s="6">
        <f t="shared" si="3"/>
        <v>24.929178470254957</v>
      </c>
      <c r="J12" s="6">
        <f t="shared" si="3"/>
        <v>23.629139072847682</v>
      </c>
      <c r="K12" s="6">
        <f t="shared" si="3"/>
        <v>26.423135464231358</v>
      </c>
      <c r="M12">
        <v>8</v>
      </c>
      <c r="N12" s="12">
        <v>1073</v>
      </c>
      <c r="O12" s="12">
        <v>553</v>
      </c>
      <c r="P12" s="12">
        <v>520</v>
      </c>
      <c r="R12" s="16">
        <f>N$21+N$31+N$41+N$51</f>
        <v>5250</v>
      </c>
      <c r="S12" s="16">
        <f xml:space="preserve"> N$31+N$41+N$51+N$61</f>
        <v>4762</v>
      </c>
      <c r="T12">
        <v>8</v>
      </c>
      <c r="U12">
        <v>2</v>
      </c>
      <c r="V12">
        <f t="shared" si="0"/>
        <v>51524</v>
      </c>
      <c r="W12" s="19">
        <f t="shared" si="1"/>
        <v>10.840950024407077</v>
      </c>
      <c r="X12" s="20">
        <f t="shared" si="2"/>
        <v>0.84095002440707667</v>
      </c>
    </row>
    <row r="13" spans="1:24" x14ac:dyDescent="0.25">
      <c r="A13" s="3" t="s">
        <v>271</v>
      </c>
      <c r="B13" s="3">
        <v>5591</v>
      </c>
      <c r="C13" s="3">
        <v>3200</v>
      </c>
      <c r="D13" s="3">
        <v>2391</v>
      </c>
      <c r="E13" s="4">
        <v>1075</v>
      </c>
      <c r="F13" s="4">
        <v>575</v>
      </c>
      <c r="G13" s="4">
        <v>500</v>
      </c>
      <c r="H13" s="5"/>
      <c r="I13" s="6">
        <f t="shared" si="3"/>
        <v>19.227329636916473</v>
      </c>
      <c r="J13" s="6">
        <f t="shared" si="3"/>
        <v>17.96875</v>
      </c>
      <c r="K13" s="6">
        <f t="shared" si="3"/>
        <v>20.911752404851526</v>
      </c>
      <c r="M13">
        <v>9</v>
      </c>
      <c r="N13" s="12">
        <v>1051</v>
      </c>
      <c r="O13" s="12">
        <v>529</v>
      </c>
      <c r="P13" s="12">
        <v>522</v>
      </c>
      <c r="R13" s="16">
        <f>N$22+N$32+N$42+N$52</f>
        <v>4802</v>
      </c>
      <c r="S13" s="16">
        <f xml:space="preserve"> N$32+N$42+N$52+N$62</f>
        <v>4258</v>
      </c>
      <c r="T13">
        <v>9</v>
      </c>
      <c r="U13">
        <v>1</v>
      </c>
      <c r="V13">
        <f t="shared" si="0"/>
        <v>47476</v>
      </c>
      <c r="W13" s="19">
        <f t="shared" si="1"/>
        <v>9.9892272214647608</v>
      </c>
      <c r="X13" s="20">
        <f t="shared" si="2"/>
        <v>1.0772778535239169E-2</v>
      </c>
    </row>
    <row r="14" spans="1:24" x14ac:dyDescent="0.25">
      <c r="A14" s="3" t="s">
        <v>272</v>
      </c>
      <c r="B14" s="3">
        <v>3771</v>
      </c>
      <c r="C14" s="3">
        <v>2187</v>
      </c>
      <c r="D14" s="3">
        <v>1584</v>
      </c>
      <c r="E14" s="4">
        <v>534</v>
      </c>
      <c r="F14" s="4">
        <v>276</v>
      </c>
      <c r="G14" s="4">
        <v>258</v>
      </c>
      <c r="H14" s="5"/>
      <c r="I14" s="6">
        <f t="shared" si="3"/>
        <v>14.160700079554495</v>
      </c>
      <c r="J14" s="6">
        <f t="shared" si="3"/>
        <v>12.620027434842248</v>
      </c>
      <c r="K14" s="6">
        <f t="shared" si="3"/>
        <v>16.287878787878789</v>
      </c>
      <c r="M14">
        <v>10</v>
      </c>
      <c r="N14" s="12">
        <v>922</v>
      </c>
      <c r="O14" s="12">
        <v>480</v>
      </c>
      <c r="P14" s="12">
        <v>442</v>
      </c>
      <c r="R14" s="16">
        <f>N$23+N$33+N$43+N$53</f>
        <v>5328</v>
      </c>
      <c r="S14" s="16">
        <f xml:space="preserve"> N$33+N$43+N$53+N$63</f>
        <v>4491</v>
      </c>
      <c r="T14">
        <v>10</v>
      </c>
      <c r="U14">
        <v>0</v>
      </c>
      <c r="V14">
        <f t="shared" si="0"/>
        <v>53280</v>
      </c>
      <c r="W14" s="19">
        <f t="shared" si="1"/>
        <v>11.210422663232844</v>
      </c>
      <c r="X14" s="20">
        <f t="shared" si="2"/>
        <v>1.2104226632328441</v>
      </c>
    </row>
    <row r="15" spans="1:24" x14ac:dyDescent="0.25">
      <c r="A15" s="3" t="s">
        <v>273</v>
      </c>
      <c r="B15" s="3">
        <v>2437</v>
      </c>
      <c r="C15" s="3">
        <v>1488</v>
      </c>
      <c r="D15" s="3">
        <v>949</v>
      </c>
      <c r="E15" s="4">
        <v>253</v>
      </c>
      <c r="F15" s="4">
        <v>139</v>
      </c>
      <c r="G15" s="4">
        <v>114</v>
      </c>
      <c r="H15" s="5"/>
      <c r="I15" s="6">
        <f t="shared" si="3"/>
        <v>10.381616741895773</v>
      </c>
      <c r="J15" s="6">
        <f t="shared" si="3"/>
        <v>9.341397849462366</v>
      </c>
      <c r="K15" s="6">
        <f t="shared" si="3"/>
        <v>12.012644889357219</v>
      </c>
      <c r="M15">
        <v>11</v>
      </c>
      <c r="N15" s="12">
        <v>940</v>
      </c>
      <c r="O15" s="12">
        <v>476</v>
      </c>
      <c r="P15" s="12">
        <v>464</v>
      </c>
      <c r="R15" s="16"/>
      <c r="S15" s="16"/>
      <c r="V15">
        <f>SUM(V5:V14)</f>
        <v>475272</v>
      </c>
      <c r="W15">
        <f>SUM(W5:W14)</f>
        <v>100</v>
      </c>
      <c r="X15" s="20">
        <f>SUM(X5:X14)</f>
        <v>6.0116312343247706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1613.1504830014615</v>
      </c>
      <c r="J16" s="6">
        <f>SUM(J8:J14)*5</f>
        <v>1660.9172179422812</v>
      </c>
      <c r="K16" s="6">
        <f>SUM(K8:K14)*5</f>
        <v>1597.3042857956946</v>
      </c>
      <c r="M16">
        <v>12</v>
      </c>
      <c r="N16" s="12">
        <v>924</v>
      </c>
      <c r="O16" s="12">
        <v>455</v>
      </c>
      <c r="P16" s="12">
        <v>469</v>
      </c>
      <c r="R16" s="16"/>
      <c r="S16" s="16"/>
      <c r="X16" s="20">
        <f>X$15/2</f>
        <v>3.0058156171623853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829</v>
      </c>
      <c r="O17" s="12">
        <v>428</v>
      </c>
      <c r="P17" s="12">
        <v>401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3113.1504830014615</v>
      </c>
      <c r="J18" s="6">
        <f>J16+1500</f>
        <v>3160.9172179422812</v>
      </c>
      <c r="K18" s="6">
        <f>K16+1500</f>
        <v>3097.3042857956943</v>
      </c>
      <c r="M18">
        <v>14</v>
      </c>
      <c r="N18" s="12">
        <v>762</v>
      </c>
      <c r="O18" s="12">
        <v>406</v>
      </c>
      <c r="P18" s="12">
        <v>356</v>
      </c>
      <c r="Q18" s="3" t="s">
        <v>161</v>
      </c>
      <c r="R18" s="15">
        <f>X33</f>
        <v>1.9378686554142179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734</v>
      </c>
      <c r="O19" s="12">
        <v>366</v>
      </c>
      <c r="P19" s="12">
        <v>368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14.160700079554495</v>
      </c>
      <c r="J20" s="6">
        <f t="shared" si="4"/>
        <v>12.620027434842248</v>
      </c>
      <c r="K20" s="6">
        <f t="shared" si="4"/>
        <v>16.287878787878789</v>
      </c>
      <c r="M20">
        <v>16</v>
      </c>
      <c r="N20" s="12">
        <v>701</v>
      </c>
      <c r="O20" s="12">
        <v>358</v>
      </c>
      <c r="P20" s="12">
        <v>343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10.381616741895773</v>
      </c>
      <c r="J21" s="6">
        <f t="shared" si="4"/>
        <v>9.341397849462366</v>
      </c>
      <c r="K21" s="6">
        <f t="shared" si="4"/>
        <v>12.012644889357219</v>
      </c>
      <c r="M21">
        <v>17</v>
      </c>
      <c r="N21" s="12">
        <v>709</v>
      </c>
      <c r="O21" s="12">
        <v>359</v>
      </c>
      <c r="P21" s="12">
        <v>350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12.271158410725134</v>
      </c>
      <c r="J22" s="8">
        <f>(J20+J21)/2</f>
        <v>10.980712642152307</v>
      </c>
      <c r="K22" s="8">
        <f>(K20+K21)/2</f>
        <v>14.150261838618004</v>
      </c>
      <c r="M22">
        <v>18</v>
      </c>
      <c r="N22" s="12">
        <v>769</v>
      </c>
      <c r="O22" s="12">
        <v>330</v>
      </c>
      <c r="P22" s="12">
        <v>439</v>
      </c>
      <c r="R22" s="16">
        <f>O$24+O$34+O$44+O$54</f>
        <v>2365</v>
      </c>
      <c r="S22" s="16">
        <f xml:space="preserve"> O$34+O$44+O$54+O$64</f>
        <v>2175</v>
      </c>
      <c r="T22">
        <v>1</v>
      </c>
      <c r="U22">
        <v>9</v>
      </c>
      <c r="V22">
        <f>R22*T22+S22*U22</f>
        <v>21940</v>
      </c>
      <c r="W22" s="19">
        <f>(V22/V$32)*100</f>
        <v>10.181966688169149</v>
      </c>
      <c r="X22" s="20">
        <f>ABS(W22-10)</f>
        <v>0.18196668816914929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1030</v>
      </c>
      <c r="O23" s="12">
        <v>325</v>
      </c>
      <c r="P23" s="12">
        <v>705</v>
      </c>
      <c r="R23" s="16">
        <f>O$25+O$35+O$45+O$55</f>
        <v>2246</v>
      </c>
      <c r="S23" s="16">
        <f xml:space="preserve"> O$35+O$45+O$55+O$65</f>
        <v>2002</v>
      </c>
      <c r="T23">
        <v>2</v>
      </c>
      <c r="U23">
        <v>8</v>
      </c>
      <c r="V23">
        <f t="shared" ref="V23:V31" si="5">R23*T23+S23*U23</f>
        <v>20508</v>
      </c>
      <c r="W23" s="19">
        <f t="shared" ref="W23:W31" si="6">(V23/V$32)*100</f>
        <v>9.5174007675922017</v>
      </c>
      <c r="X23" s="20">
        <f t="shared" ref="X23:X31" si="7">ABS(W23-10)</f>
        <v>0.48259923240779834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613.55792053625669</v>
      </c>
      <c r="J24" s="8">
        <f>J22*50</f>
        <v>549.03563210761536</v>
      </c>
      <c r="K24" s="8">
        <f>K22*50</f>
        <v>707.51309193090015</v>
      </c>
      <c r="M24">
        <v>20</v>
      </c>
      <c r="N24" s="12">
        <v>1241</v>
      </c>
      <c r="O24" s="12">
        <v>321</v>
      </c>
      <c r="P24" s="12">
        <v>920</v>
      </c>
      <c r="R24" s="16">
        <f>O$26+O$36+O$46+O$56</f>
        <v>2147</v>
      </c>
      <c r="S24" s="16">
        <f xml:space="preserve"> O$36+O$46+O$56+O$66</f>
        <v>1823</v>
      </c>
      <c r="T24">
        <v>3</v>
      </c>
      <c r="U24">
        <v>7</v>
      </c>
      <c r="V24">
        <f t="shared" si="5"/>
        <v>19202</v>
      </c>
      <c r="W24" s="19">
        <f t="shared" si="6"/>
        <v>8.9113092227084767</v>
      </c>
      <c r="X24" s="20">
        <f t="shared" si="7"/>
        <v>1.0886907772915233</v>
      </c>
    </row>
    <row r="25" spans="1:24" x14ac:dyDescent="0.25">
      <c r="I25" s="1"/>
      <c r="J25" s="1"/>
      <c r="K25" s="1"/>
      <c r="M25">
        <v>21</v>
      </c>
      <c r="N25" s="12">
        <v>1383</v>
      </c>
      <c r="O25" s="12">
        <v>356</v>
      </c>
      <c r="P25" s="12">
        <v>1027</v>
      </c>
      <c r="R25" s="16">
        <f>O$17+O$27+O$37+O$47</f>
        <v>2270</v>
      </c>
      <c r="S25" s="16">
        <f xml:space="preserve"> O$27+ O$37+O$47+O$57</f>
        <v>2124</v>
      </c>
      <c r="T25">
        <v>4</v>
      </c>
      <c r="U25">
        <v>6</v>
      </c>
      <c r="V25">
        <f t="shared" si="5"/>
        <v>21824</v>
      </c>
      <c r="W25" s="19">
        <f t="shared" si="6"/>
        <v>10.128133135943642</v>
      </c>
      <c r="X25" s="20">
        <f t="shared" si="7"/>
        <v>0.12813313594364217</v>
      </c>
    </row>
    <row r="26" spans="1:24" x14ac:dyDescent="0.25">
      <c r="H26" s="7" t="s">
        <v>30</v>
      </c>
      <c r="I26" s="1">
        <f>I18-I24</f>
        <v>2499.5925624652045</v>
      </c>
      <c r="J26" s="1">
        <f>J18-J24</f>
        <v>2611.8815858346661</v>
      </c>
      <c r="K26" s="1">
        <f>K18-K24</f>
        <v>2389.791193864794</v>
      </c>
      <c r="M26">
        <v>22</v>
      </c>
      <c r="N26" s="12">
        <v>1631</v>
      </c>
      <c r="O26" s="12">
        <v>418</v>
      </c>
      <c r="P26" s="12">
        <v>1213</v>
      </c>
      <c r="R26" s="16">
        <f>O$18+O$28+O$38+O$48</f>
        <v>2276</v>
      </c>
      <c r="S26" s="16">
        <f xml:space="preserve"> O$28+O$38+O$48+O$58</f>
        <v>2071</v>
      </c>
      <c r="T26">
        <v>5</v>
      </c>
      <c r="U26">
        <v>5</v>
      </c>
      <c r="V26">
        <f t="shared" si="5"/>
        <v>21735</v>
      </c>
      <c r="W26" s="19">
        <f t="shared" si="6"/>
        <v>10.086829807080969</v>
      </c>
      <c r="X26" s="20">
        <f t="shared" si="7"/>
        <v>8.682980708096899E-2</v>
      </c>
    </row>
    <row r="27" spans="1:24" x14ac:dyDescent="0.25">
      <c r="I27" s="1"/>
      <c r="J27" s="1"/>
      <c r="K27" s="1"/>
      <c r="M27">
        <v>23</v>
      </c>
      <c r="N27" s="12">
        <v>1689</v>
      </c>
      <c r="O27" s="12">
        <v>466</v>
      </c>
      <c r="P27" s="12">
        <v>1223</v>
      </c>
      <c r="R27" s="16">
        <f>O$19+O$29+O$39+O$49</f>
        <v>2238</v>
      </c>
      <c r="S27" s="16">
        <f xml:space="preserve"> O$29+O$39+O$49+O$59</f>
        <v>2047</v>
      </c>
      <c r="T27">
        <v>6</v>
      </c>
      <c r="U27">
        <v>4</v>
      </c>
      <c r="V27">
        <f t="shared" si="5"/>
        <v>21616</v>
      </c>
      <c r="W27" s="19">
        <f t="shared" si="6"/>
        <v>10.031604007815147</v>
      </c>
      <c r="X27" s="20">
        <f t="shared" si="7"/>
        <v>3.1604007815147384E-2</v>
      </c>
    </row>
    <row r="28" spans="1:24" x14ac:dyDescent="0.25">
      <c r="H28" s="7" t="s">
        <v>31</v>
      </c>
      <c r="I28" s="1">
        <f>100-I22</f>
        <v>87.728841589274865</v>
      </c>
      <c r="J28" s="1">
        <f>100-J22</f>
        <v>89.019287357847688</v>
      </c>
      <c r="K28" s="1">
        <f>100-K22</f>
        <v>85.849738161381993</v>
      </c>
      <c r="M28">
        <v>24</v>
      </c>
      <c r="N28" s="12">
        <v>1622</v>
      </c>
      <c r="O28" s="12">
        <v>504</v>
      </c>
      <c r="P28" s="12">
        <v>1118</v>
      </c>
      <c r="R28" s="16">
        <f>O$20+O$30+O$40+O$50</f>
        <v>2228</v>
      </c>
      <c r="S28" s="16">
        <f xml:space="preserve"> O$30+O$40+O$50+O$60</f>
        <v>2036</v>
      </c>
      <c r="T28">
        <v>7</v>
      </c>
      <c r="U28">
        <v>3</v>
      </c>
      <c r="V28">
        <f t="shared" si="5"/>
        <v>21704</v>
      </c>
      <c r="W28" s="19">
        <f t="shared" si="6"/>
        <v>10.072443254331048</v>
      </c>
      <c r="X28" s="20">
        <f t="shared" si="7"/>
        <v>7.2443254331048479E-2</v>
      </c>
    </row>
    <row r="29" spans="1:24" x14ac:dyDescent="0.25">
      <c r="I29" s="1"/>
      <c r="J29" s="1"/>
      <c r="K29" s="1"/>
      <c r="M29">
        <v>25</v>
      </c>
      <c r="N29" s="12">
        <v>1732</v>
      </c>
      <c r="O29" s="12">
        <v>496</v>
      </c>
      <c r="P29" s="12">
        <v>1236</v>
      </c>
      <c r="R29" s="16">
        <f>O$21+O$31+O$41+O$51</f>
        <v>2417</v>
      </c>
      <c r="S29" s="16">
        <f xml:space="preserve"> O$31+O$41+O$51+O$61</f>
        <v>2178</v>
      </c>
      <c r="T29">
        <v>8</v>
      </c>
      <c r="U29">
        <v>2</v>
      </c>
      <c r="V29">
        <f t="shared" si="5"/>
        <v>23692</v>
      </c>
      <c r="W29" s="19">
        <f t="shared" si="6"/>
        <v>10.995038959713012</v>
      </c>
      <c r="X29" s="20">
        <f t="shared" si="7"/>
        <v>0.99503895971301226</v>
      </c>
    </row>
    <row r="30" spans="1:24" x14ac:dyDescent="0.25">
      <c r="C30" t="s">
        <v>32</v>
      </c>
      <c r="H30" s="9" t="s">
        <v>33</v>
      </c>
      <c r="I30" s="10">
        <f>I26/I28</f>
        <v>28.492255422312425</v>
      </c>
      <c r="J30" s="10">
        <f>J26/J28</f>
        <v>29.340625648183309</v>
      </c>
      <c r="K30" s="10">
        <f>K26/K28</f>
        <v>27.836907194433355</v>
      </c>
      <c r="M30">
        <v>26</v>
      </c>
      <c r="N30" s="12">
        <v>1910</v>
      </c>
      <c r="O30" s="12">
        <v>646</v>
      </c>
      <c r="P30" s="12">
        <v>1264</v>
      </c>
      <c r="R30" s="16">
        <f>O$22+O$32+O$42+O$52</f>
        <v>2094</v>
      </c>
      <c r="S30" s="16">
        <f xml:space="preserve"> O$32+O$42+O$52+O$62</f>
        <v>1912</v>
      </c>
      <c r="T30">
        <v>9</v>
      </c>
      <c r="U30">
        <v>1</v>
      </c>
      <c r="V30">
        <f t="shared" si="5"/>
        <v>20758</v>
      </c>
      <c r="W30" s="19">
        <f t="shared" si="6"/>
        <v>9.6334213542851046</v>
      </c>
      <c r="X30" s="20">
        <f t="shared" si="7"/>
        <v>0.3665786457148954</v>
      </c>
    </row>
    <row r="31" spans="1:24" x14ac:dyDescent="0.25">
      <c r="M31">
        <v>27</v>
      </c>
      <c r="N31" s="12">
        <v>2281</v>
      </c>
      <c r="O31" s="12">
        <v>821</v>
      </c>
      <c r="P31" s="12">
        <v>1460</v>
      </c>
      <c r="R31" s="16">
        <f>O$23+O$33+O$43+O$53</f>
        <v>2250</v>
      </c>
      <c r="S31" s="16">
        <f xml:space="preserve"> O$33+O$43+O$53+O$63</f>
        <v>2045</v>
      </c>
      <c r="T31">
        <v>10</v>
      </c>
      <c r="U31">
        <v>0</v>
      </c>
      <c r="V31">
        <f t="shared" si="5"/>
        <v>22500</v>
      </c>
      <c r="W31" s="19">
        <f t="shared" si="6"/>
        <v>10.44185280236125</v>
      </c>
      <c r="X31" s="20">
        <f t="shared" si="7"/>
        <v>0.44185280236125024</v>
      </c>
    </row>
    <row r="32" spans="1:24" x14ac:dyDescent="0.25">
      <c r="M32">
        <v>28</v>
      </c>
      <c r="N32" s="12">
        <v>2249</v>
      </c>
      <c r="O32" s="12">
        <v>769</v>
      </c>
      <c r="P32" s="12">
        <v>1480</v>
      </c>
      <c r="R32" s="16"/>
      <c r="S32" s="16"/>
      <c r="V32">
        <f>SUM(V22:V31)</f>
        <v>215479</v>
      </c>
      <c r="W32">
        <f>SUM(W22:W31)</f>
        <v>100.00000000000001</v>
      </c>
      <c r="X32" s="20">
        <f>SUM(X22:X31)</f>
        <v>3.8757373108284359</v>
      </c>
    </row>
    <row r="33" spans="13:24" x14ac:dyDescent="0.25">
      <c r="M33">
        <v>29</v>
      </c>
      <c r="N33" s="12">
        <v>2368</v>
      </c>
      <c r="O33" s="12">
        <v>795</v>
      </c>
      <c r="P33" s="12">
        <v>1573</v>
      </c>
      <c r="R33" s="16"/>
      <c r="S33" s="16"/>
      <c r="X33" s="20">
        <f>X$32/2</f>
        <v>1.9378686554142179</v>
      </c>
    </row>
    <row r="34" spans="13:24" x14ac:dyDescent="0.25">
      <c r="M34">
        <v>30</v>
      </c>
      <c r="N34" s="12">
        <v>2432</v>
      </c>
      <c r="O34" s="12">
        <v>942</v>
      </c>
      <c r="P34" s="12">
        <v>1490</v>
      </c>
      <c r="R34" s="16"/>
      <c r="S34" s="16"/>
    </row>
    <row r="35" spans="13:24" x14ac:dyDescent="0.25">
      <c r="M35">
        <v>31</v>
      </c>
      <c r="N35" s="12">
        <v>2089</v>
      </c>
      <c r="O35" s="12">
        <v>886</v>
      </c>
      <c r="P35" s="12">
        <v>1203</v>
      </c>
      <c r="Q35" s="3" t="s">
        <v>162</v>
      </c>
      <c r="R35" s="15">
        <f>X50</f>
        <v>4.3500787165166113</v>
      </c>
      <c r="S35" s="16"/>
    </row>
    <row r="36" spans="13:24" x14ac:dyDescent="0.25">
      <c r="M36">
        <v>32</v>
      </c>
      <c r="N36" s="12">
        <v>1824</v>
      </c>
      <c r="O36" s="12">
        <v>807</v>
      </c>
      <c r="P36" s="12">
        <v>1017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1641</v>
      </c>
      <c r="O37" s="12">
        <v>762</v>
      </c>
      <c r="P37" s="12">
        <v>879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1655</v>
      </c>
      <c r="O38" s="12">
        <v>803</v>
      </c>
      <c r="P38" s="12">
        <v>852</v>
      </c>
      <c r="R38" s="16"/>
      <c r="S38" s="16"/>
    </row>
    <row r="39" spans="13:24" x14ac:dyDescent="0.25">
      <c r="M39">
        <v>35</v>
      </c>
      <c r="N39" s="12">
        <v>1623</v>
      </c>
      <c r="O39" s="12">
        <v>829</v>
      </c>
      <c r="P39" s="12">
        <v>794</v>
      </c>
      <c r="R39" s="16">
        <f>P$24+P$34+P$44+P$54</f>
        <v>3175</v>
      </c>
      <c r="S39" s="16">
        <f xml:space="preserve"> P$34+P$44+P$54+P$64</f>
        <v>2319</v>
      </c>
      <c r="T39">
        <v>1</v>
      </c>
      <c r="U39">
        <v>9</v>
      </c>
      <c r="V39">
        <f>R39*T39+S39*U39</f>
        <v>24046</v>
      </c>
      <c r="W39" s="19">
        <f>(V39/V$49)*100</f>
        <v>9.255830603595939</v>
      </c>
      <c r="X39" s="20">
        <f>ABS(W39-10)</f>
        <v>0.74416939640406099</v>
      </c>
    </row>
    <row r="40" spans="13:24" x14ac:dyDescent="0.25">
      <c r="M40">
        <v>36</v>
      </c>
      <c r="N40" s="12">
        <v>1487</v>
      </c>
      <c r="O40" s="12">
        <v>778</v>
      </c>
      <c r="P40" s="12">
        <v>709</v>
      </c>
      <c r="R40" s="16">
        <f>P$25+P$35+P$45+P$55</f>
        <v>2924</v>
      </c>
      <c r="S40" s="16">
        <f xml:space="preserve"> P$35+P$45+P$55+P$65</f>
        <v>1973</v>
      </c>
      <c r="T40">
        <v>2</v>
      </c>
      <c r="U40">
        <v>8</v>
      </c>
      <c r="V40">
        <f t="shared" ref="V40:V48" si="8">R40*T40+S40*U40</f>
        <v>21632</v>
      </c>
      <c r="W40" s="19">
        <f t="shared" ref="W40:W48" si="9">(V40/V$49)*100</f>
        <v>8.3266292779251163</v>
      </c>
      <c r="X40" s="20">
        <f t="shared" ref="X40:X48" si="10">ABS(W40-10)</f>
        <v>1.6733707220748837</v>
      </c>
    </row>
    <row r="41" spans="13:24" x14ac:dyDescent="0.25">
      <c r="M41">
        <v>37</v>
      </c>
      <c r="N41" s="12">
        <v>1484</v>
      </c>
      <c r="O41" s="12">
        <v>796</v>
      </c>
      <c r="P41" s="12">
        <v>688</v>
      </c>
      <c r="R41" s="16">
        <f>P$26+P$36+P$46+P$56</f>
        <v>2902</v>
      </c>
      <c r="S41" s="16">
        <f xml:space="preserve"> P$36+P$46+P$56+P$66</f>
        <v>1759</v>
      </c>
      <c r="T41">
        <v>3</v>
      </c>
      <c r="U41">
        <v>7</v>
      </c>
      <c r="V41">
        <f t="shared" si="8"/>
        <v>21019</v>
      </c>
      <c r="W41" s="19">
        <f t="shared" si="9"/>
        <v>8.0906721890120217</v>
      </c>
      <c r="X41" s="20">
        <f t="shared" si="10"/>
        <v>1.9093278109879783</v>
      </c>
    </row>
    <row r="42" spans="13:24" x14ac:dyDescent="0.25">
      <c r="M42">
        <v>38</v>
      </c>
      <c r="N42" s="12">
        <v>1191</v>
      </c>
      <c r="O42" s="12">
        <v>654</v>
      </c>
      <c r="P42" s="12">
        <v>537</v>
      </c>
      <c r="R42" s="16">
        <f>P$17+P$27+P$37+P$47</f>
        <v>2976</v>
      </c>
      <c r="S42" s="16">
        <f xml:space="preserve"> P$27+ P$37+P$47+P$57</f>
        <v>2738</v>
      </c>
      <c r="T42">
        <v>4</v>
      </c>
      <c r="U42">
        <v>6</v>
      </c>
      <c r="V42">
        <f t="shared" si="8"/>
        <v>28332</v>
      </c>
      <c r="W42" s="19">
        <f t="shared" si="9"/>
        <v>10.905605616779512</v>
      </c>
      <c r="X42" s="20">
        <f t="shared" si="10"/>
        <v>0.90560561677951235</v>
      </c>
    </row>
    <row r="43" spans="13:24" x14ac:dyDescent="0.25">
      <c r="M43">
        <v>39</v>
      </c>
      <c r="N43" s="12">
        <v>1275</v>
      </c>
      <c r="O43" s="12">
        <v>718</v>
      </c>
      <c r="P43" s="12">
        <v>557</v>
      </c>
      <c r="R43" s="16">
        <f>P$18+P$28+P$38+P$48</f>
        <v>2752</v>
      </c>
      <c r="S43" s="16">
        <f xml:space="preserve"> P$28+P$38+P$48+P$58</f>
        <v>2543</v>
      </c>
      <c r="T43">
        <v>5</v>
      </c>
      <c r="U43">
        <v>5</v>
      </c>
      <c r="V43">
        <f t="shared" si="8"/>
        <v>26475</v>
      </c>
      <c r="W43" s="19">
        <f t="shared" si="9"/>
        <v>10.190805756891063</v>
      </c>
      <c r="X43" s="20">
        <f t="shared" si="10"/>
        <v>0.19080575689106283</v>
      </c>
    </row>
    <row r="44" spans="13:24" x14ac:dyDescent="0.25">
      <c r="M44">
        <v>40</v>
      </c>
      <c r="N44" s="12">
        <v>1268</v>
      </c>
      <c r="O44" s="12">
        <v>726</v>
      </c>
      <c r="P44" s="12">
        <v>542</v>
      </c>
      <c r="R44" s="16">
        <f>P$19+P$29+P$39+P$49</f>
        <v>2802</v>
      </c>
      <c r="S44" s="16">
        <f xml:space="preserve"> P$29+P$39+P$49+P$59</f>
        <v>2557</v>
      </c>
      <c r="T44">
        <v>6</v>
      </c>
      <c r="U44">
        <v>4</v>
      </c>
      <c r="V44">
        <f t="shared" si="8"/>
        <v>27040</v>
      </c>
      <c r="W44" s="19">
        <f t="shared" si="9"/>
        <v>10.408286597406397</v>
      </c>
      <c r="X44" s="20">
        <f t="shared" si="10"/>
        <v>0.40828659740639672</v>
      </c>
    </row>
    <row r="45" spans="13:24" x14ac:dyDescent="0.25">
      <c r="M45">
        <v>41</v>
      </c>
      <c r="N45" s="12">
        <v>1173</v>
      </c>
      <c r="O45" s="12">
        <v>682</v>
      </c>
      <c r="P45" s="12">
        <v>491</v>
      </c>
      <c r="R45" s="16">
        <f>P$20+P$30+P$40+P$50</f>
        <v>2666</v>
      </c>
      <c r="S45" s="16">
        <f xml:space="preserve"> P$30+P$40+P$50+P$60</f>
        <v>2419</v>
      </c>
      <c r="T45">
        <v>7</v>
      </c>
      <c r="U45">
        <v>3</v>
      </c>
      <c r="V45">
        <f t="shared" si="8"/>
        <v>25919</v>
      </c>
      <c r="W45" s="19">
        <f t="shared" si="9"/>
        <v>9.97678921295031</v>
      </c>
      <c r="X45" s="20">
        <f t="shared" si="10"/>
        <v>2.321078704969004E-2</v>
      </c>
    </row>
    <row r="46" spans="13:24" x14ac:dyDescent="0.25">
      <c r="M46">
        <v>42</v>
      </c>
      <c r="N46" s="12">
        <v>1074</v>
      </c>
      <c r="O46" s="12">
        <v>615</v>
      </c>
      <c r="P46" s="12">
        <v>459</v>
      </c>
      <c r="R46" s="16">
        <f>P$21+P$31+P$41+P$51</f>
        <v>2833</v>
      </c>
      <c r="S46" s="16">
        <f xml:space="preserve"> P$31+P$41+P$51+P$61</f>
        <v>2584</v>
      </c>
      <c r="T46">
        <v>8</v>
      </c>
      <c r="U46">
        <v>2</v>
      </c>
      <c r="V46">
        <f t="shared" si="8"/>
        <v>27832</v>
      </c>
      <c r="W46" s="19">
        <f t="shared" si="9"/>
        <v>10.713144695969483</v>
      </c>
      <c r="X46" s="20">
        <f t="shared" si="10"/>
        <v>0.71314469596948271</v>
      </c>
    </row>
    <row r="47" spans="13:24" x14ac:dyDescent="0.25">
      <c r="M47">
        <v>43</v>
      </c>
      <c r="N47" s="12">
        <v>1087</v>
      </c>
      <c r="O47" s="12">
        <v>614</v>
      </c>
      <c r="P47" s="12">
        <v>473</v>
      </c>
      <c r="R47" s="16">
        <f>P$22+P$32+P$42+P$52</f>
        <v>2708</v>
      </c>
      <c r="S47" s="16">
        <f xml:space="preserve"> P$32+P$42+P$52+P$62</f>
        <v>2346</v>
      </c>
      <c r="T47">
        <v>9</v>
      </c>
      <c r="U47">
        <v>1</v>
      </c>
      <c r="V47">
        <f t="shared" si="8"/>
        <v>26718</v>
      </c>
      <c r="W47" s="19">
        <f t="shared" si="9"/>
        <v>10.284341764404738</v>
      </c>
      <c r="X47" s="20">
        <f t="shared" si="10"/>
        <v>0.28434176440473813</v>
      </c>
    </row>
    <row r="48" spans="13:24" x14ac:dyDescent="0.25">
      <c r="M48">
        <v>44</v>
      </c>
      <c r="N48" s="12">
        <v>989</v>
      </c>
      <c r="O48" s="12">
        <v>563</v>
      </c>
      <c r="P48" s="12">
        <v>426</v>
      </c>
      <c r="R48" s="16">
        <f>P$23+P$33+P$43+P$53</f>
        <v>3078</v>
      </c>
      <c r="S48" s="16">
        <f xml:space="preserve"> P$33+P$43+P$53+P$63</f>
        <v>2446</v>
      </c>
      <c r="T48">
        <v>10</v>
      </c>
      <c r="U48">
        <v>0</v>
      </c>
      <c r="V48">
        <f t="shared" si="8"/>
        <v>30780</v>
      </c>
      <c r="W48" s="19">
        <f t="shared" si="9"/>
        <v>11.847894285065417</v>
      </c>
      <c r="X48" s="20">
        <f t="shared" si="10"/>
        <v>1.8478942850654168</v>
      </c>
    </row>
    <row r="49" spans="13:24" x14ac:dyDescent="0.25">
      <c r="M49">
        <v>45</v>
      </c>
      <c r="N49" s="12">
        <v>951</v>
      </c>
      <c r="O49" s="12">
        <v>547</v>
      </c>
      <c r="P49" s="12">
        <v>404</v>
      </c>
      <c r="R49" s="16"/>
      <c r="S49" s="16"/>
      <c r="V49">
        <f>SUM(V39:V48)</f>
        <v>259793</v>
      </c>
      <c r="W49">
        <f>SUM(W39:W48)</f>
        <v>100.00000000000001</v>
      </c>
      <c r="X49" s="20">
        <f>SUM(X39:X48)</f>
        <v>8.7001574330332225</v>
      </c>
    </row>
    <row r="50" spans="13:24" x14ac:dyDescent="0.25">
      <c r="M50">
        <v>46</v>
      </c>
      <c r="N50" s="12">
        <v>796</v>
      </c>
      <c r="O50" s="12">
        <v>446</v>
      </c>
      <c r="P50" s="12">
        <v>350</v>
      </c>
      <c r="R50" s="16"/>
      <c r="S50" s="16"/>
      <c r="X50" s="20">
        <f>X$49/2</f>
        <v>4.3500787165166113</v>
      </c>
    </row>
    <row r="51" spans="13:24" x14ac:dyDescent="0.25">
      <c r="M51">
        <v>47</v>
      </c>
      <c r="N51" s="12">
        <v>776</v>
      </c>
      <c r="O51" s="12">
        <v>441</v>
      </c>
      <c r="P51" s="12">
        <v>335</v>
      </c>
      <c r="R51" s="16"/>
      <c r="S51" s="16"/>
    </row>
    <row r="52" spans="13:24" x14ac:dyDescent="0.25">
      <c r="M52">
        <v>48</v>
      </c>
      <c r="N52" s="12">
        <v>593</v>
      </c>
      <c r="O52" s="12">
        <v>341</v>
      </c>
      <c r="P52" s="12">
        <v>252</v>
      </c>
      <c r="R52" s="16"/>
      <c r="S52" s="16"/>
    </row>
    <row r="53" spans="13:24" x14ac:dyDescent="0.25">
      <c r="M53">
        <v>49</v>
      </c>
      <c r="N53" s="12">
        <v>655</v>
      </c>
      <c r="O53" s="12">
        <v>412</v>
      </c>
      <c r="P53" s="12">
        <v>243</v>
      </c>
      <c r="R53" s="16"/>
      <c r="S53" s="16"/>
    </row>
    <row r="54" spans="13:24" x14ac:dyDescent="0.25">
      <c r="M54">
        <v>50</v>
      </c>
      <c r="N54" s="12">
        <v>599</v>
      </c>
      <c r="O54" s="12">
        <v>376</v>
      </c>
      <c r="P54" s="12">
        <v>223</v>
      </c>
      <c r="R54" s="16"/>
      <c r="S54" s="16"/>
    </row>
    <row r="55" spans="13:24" x14ac:dyDescent="0.25">
      <c r="M55">
        <v>51</v>
      </c>
      <c r="N55" s="12">
        <v>525</v>
      </c>
      <c r="O55" s="12">
        <v>322</v>
      </c>
      <c r="P55" s="12">
        <v>203</v>
      </c>
      <c r="R55" s="16"/>
      <c r="S55" s="16"/>
    </row>
    <row r="56" spans="13:24" x14ac:dyDescent="0.25">
      <c r="M56">
        <v>52</v>
      </c>
      <c r="N56" s="12">
        <v>520</v>
      </c>
      <c r="O56" s="12">
        <v>307</v>
      </c>
      <c r="P56" s="12">
        <v>213</v>
      </c>
      <c r="R56" s="16"/>
      <c r="S56" s="16"/>
    </row>
    <row r="57" spans="13:24" x14ac:dyDescent="0.25">
      <c r="M57">
        <v>53</v>
      </c>
      <c r="N57" s="12">
        <v>445</v>
      </c>
      <c r="O57" s="12">
        <v>282</v>
      </c>
      <c r="P57" s="12">
        <v>163</v>
      </c>
      <c r="R57" s="16"/>
      <c r="S57" s="16"/>
    </row>
    <row r="58" spans="13:24" x14ac:dyDescent="0.25">
      <c r="M58">
        <v>54</v>
      </c>
      <c r="N58" s="12">
        <v>348</v>
      </c>
      <c r="O58" s="12">
        <v>201</v>
      </c>
      <c r="P58" s="12">
        <v>147</v>
      </c>
      <c r="R58" s="16"/>
      <c r="S58" s="16"/>
    </row>
    <row r="59" spans="13:24" x14ac:dyDescent="0.25">
      <c r="M59">
        <v>55</v>
      </c>
      <c r="N59" s="12">
        <v>298</v>
      </c>
      <c r="O59" s="12">
        <v>175</v>
      </c>
      <c r="P59" s="12">
        <v>123</v>
      </c>
      <c r="R59" s="16"/>
      <c r="S59" s="16"/>
    </row>
    <row r="60" spans="13:24" x14ac:dyDescent="0.25">
      <c r="M60">
        <v>56</v>
      </c>
      <c r="N60" s="12">
        <v>262</v>
      </c>
      <c r="O60" s="12">
        <v>166</v>
      </c>
      <c r="P60" s="12">
        <v>96</v>
      </c>
      <c r="R60" s="16"/>
      <c r="S60" s="16"/>
    </row>
    <row r="61" spans="13:24" x14ac:dyDescent="0.25">
      <c r="M61">
        <v>57</v>
      </c>
      <c r="N61" s="12">
        <v>221</v>
      </c>
      <c r="O61" s="12">
        <v>120</v>
      </c>
      <c r="P61" s="12">
        <v>101</v>
      </c>
      <c r="R61" s="16"/>
      <c r="S61" s="16"/>
    </row>
    <row r="62" spans="13:24" x14ac:dyDescent="0.25">
      <c r="M62">
        <v>58</v>
      </c>
      <c r="N62" s="12">
        <v>225</v>
      </c>
      <c r="O62" s="12">
        <v>148</v>
      </c>
      <c r="P62" s="12">
        <v>77</v>
      </c>
      <c r="R62" s="16"/>
      <c r="S62" s="16"/>
    </row>
    <row r="63" spans="13:24" x14ac:dyDescent="0.25">
      <c r="M63">
        <v>59</v>
      </c>
      <c r="N63" s="12">
        <v>193</v>
      </c>
      <c r="O63" s="12">
        <v>120</v>
      </c>
      <c r="P63" s="12">
        <v>73</v>
      </c>
      <c r="R63" s="16"/>
      <c r="S63" s="16"/>
    </row>
    <row r="64" spans="13:24" x14ac:dyDescent="0.25">
      <c r="M64">
        <v>60</v>
      </c>
      <c r="N64" s="12">
        <v>195</v>
      </c>
      <c r="O64" s="12">
        <v>131</v>
      </c>
      <c r="P64" s="12">
        <v>64</v>
      </c>
      <c r="R64" s="16"/>
      <c r="S64" s="16"/>
    </row>
    <row r="65" spans="13:19" x14ac:dyDescent="0.25">
      <c r="M65">
        <v>61</v>
      </c>
      <c r="N65" s="12">
        <v>188</v>
      </c>
      <c r="O65" s="12">
        <v>112</v>
      </c>
      <c r="P65" s="12">
        <v>76</v>
      </c>
      <c r="R65" s="16"/>
      <c r="S65" s="16"/>
    </row>
    <row r="66" spans="13:19" x14ac:dyDescent="0.25">
      <c r="M66">
        <v>62</v>
      </c>
      <c r="N66" s="12">
        <v>164</v>
      </c>
      <c r="O66" s="12">
        <v>94</v>
      </c>
      <c r="P66" s="12">
        <v>70</v>
      </c>
      <c r="R66" s="16"/>
      <c r="S66" s="16"/>
    </row>
    <row r="67" spans="13:19" x14ac:dyDescent="0.25">
      <c r="M67">
        <v>63</v>
      </c>
      <c r="N67" s="12">
        <v>139</v>
      </c>
      <c r="O67" s="12">
        <v>75</v>
      </c>
      <c r="P67" s="12">
        <v>64</v>
      </c>
      <c r="R67" s="16"/>
      <c r="S67" s="16"/>
    </row>
    <row r="68" spans="13:19" x14ac:dyDescent="0.25">
      <c r="M68">
        <v>64</v>
      </c>
      <c r="N68" s="12">
        <v>151</v>
      </c>
      <c r="O68" s="12">
        <v>81</v>
      </c>
      <c r="P68" s="12">
        <v>70</v>
      </c>
      <c r="R68" s="16"/>
      <c r="S68" s="16"/>
    </row>
    <row r="69" spans="13:19" x14ac:dyDescent="0.25">
      <c r="M69">
        <v>65</v>
      </c>
      <c r="N69" s="12">
        <v>119</v>
      </c>
      <c r="O69" s="12">
        <v>61</v>
      </c>
      <c r="P69" s="12">
        <v>58</v>
      </c>
      <c r="R69" s="16"/>
      <c r="S69" s="16"/>
    </row>
    <row r="70" spans="13:19" x14ac:dyDescent="0.25">
      <c r="M70">
        <v>66</v>
      </c>
      <c r="N70" s="12">
        <v>86</v>
      </c>
      <c r="O70" s="12">
        <v>47</v>
      </c>
      <c r="P70" s="12">
        <v>39</v>
      </c>
      <c r="R70" s="16"/>
      <c r="S70" s="16"/>
    </row>
    <row r="71" spans="13:19" x14ac:dyDescent="0.25">
      <c r="M71">
        <v>67</v>
      </c>
      <c r="N71" s="12">
        <v>101</v>
      </c>
      <c r="O71" s="12">
        <v>49</v>
      </c>
      <c r="P71" s="12">
        <v>52</v>
      </c>
      <c r="R71" s="16"/>
      <c r="S71" s="16"/>
    </row>
    <row r="72" spans="13:19" x14ac:dyDescent="0.25">
      <c r="M72">
        <v>68</v>
      </c>
      <c r="N72" s="12">
        <v>93</v>
      </c>
      <c r="O72" s="12">
        <v>47</v>
      </c>
      <c r="P72" s="12">
        <v>46</v>
      </c>
      <c r="R72" s="16"/>
      <c r="S72" s="16"/>
    </row>
    <row r="73" spans="13:19" x14ac:dyDescent="0.25">
      <c r="M73">
        <v>69</v>
      </c>
      <c r="N73" s="12">
        <v>87</v>
      </c>
      <c r="O73" s="12">
        <v>44</v>
      </c>
      <c r="P73" s="12">
        <v>43</v>
      </c>
      <c r="R73" s="16"/>
      <c r="S73" s="16"/>
    </row>
    <row r="74" spans="13:19" x14ac:dyDescent="0.25">
      <c r="M74" s="18">
        <v>70</v>
      </c>
      <c r="N74" s="12">
        <v>85</v>
      </c>
      <c r="O74" s="12">
        <v>37</v>
      </c>
      <c r="P74" s="12">
        <v>48</v>
      </c>
      <c r="R74" s="16"/>
      <c r="S74" s="16"/>
    </row>
    <row r="75" spans="13:19" x14ac:dyDescent="0.25">
      <c r="M75">
        <v>71</v>
      </c>
      <c r="N75" s="12">
        <v>54</v>
      </c>
      <c r="O75" s="12">
        <v>29</v>
      </c>
      <c r="P75" s="12">
        <v>25</v>
      </c>
      <c r="R75" s="16"/>
      <c r="S75" s="16"/>
    </row>
    <row r="76" spans="13:19" x14ac:dyDescent="0.25">
      <c r="M76">
        <v>72</v>
      </c>
      <c r="N76" s="12">
        <v>39</v>
      </c>
      <c r="O76" s="12">
        <v>25</v>
      </c>
      <c r="P76" s="12">
        <v>14</v>
      </c>
      <c r="R76" s="16"/>
      <c r="S76" s="16"/>
    </row>
    <row r="77" spans="13:19" x14ac:dyDescent="0.25">
      <c r="M77">
        <v>73</v>
      </c>
      <c r="N77" s="12">
        <v>47</v>
      </c>
      <c r="O77" s="12">
        <v>23</v>
      </c>
      <c r="P77" s="12">
        <v>24</v>
      </c>
      <c r="R77" s="16"/>
      <c r="S77" s="16"/>
    </row>
    <row r="78" spans="13:19" x14ac:dyDescent="0.25">
      <c r="M78">
        <v>74</v>
      </c>
      <c r="N78" s="12">
        <v>37</v>
      </c>
      <c r="O78" s="12">
        <v>18</v>
      </c>
      <c r="P78" s="12">
        <v>19</v>
      </c>
      <c r="R78" s="16"/>
      <c r="S78" s="16"/>
    </row>
    <row r="79" spans="13:19" x14ac:dyDescent="0.25">
      <c r="M79">
        <v>75</v>
      </c>
      <c r="N79" s="12">
        <v>32</v>
      </c>
      <c r="O79" s="12">
        <v>16</v>
      </c>
      <c r="P79" s="12">
        <v>16</v>
      </c>
      <c r="R79" s="16"/>
      <c r="S79" s="16"/>
    </row>
    <row r="80" spans="13:19" x14ac:dyDescent="0.25">
      <c r="M80">
        <v>76</v>
      </c>
      <c r="N80" s="12">
        <v>35</v>
      </c>
      <c r="O80" s="12">
        <v>15</v>
      </c>
      <c r="P80" s="12">
        <v>20</v>
      </c>
      <c r="R80" s="16"/>
      <c r="S80" s="16"/>
    </row>
    <row r="81" spans="13:19" x14ac:dyDescent="0.25">
      <c r="M81">
        <v>77</v>
      </c>
      <c r="N81" s="12">
        <v>32</v>
      </c>
      <c r="O81" s="12">
        <v>13</v>
      </c>
      <c r="P81" s="12">
        <v>19</v>
      </c>
      <c r="R81" s="16"/>
      <c r="S81" s="16"/>
    </row>
    <row r="82" spans="13:19" x14ac:dyDescent="0.25">
      <c r="M82">
        <v>78</v>
      </c>
      <c r="N82" s="12">
        <v>30</v>
      </c>
      <c r="O82" s="12">
        <v>15</v>
      </c>
      <c r="P82" s="12">
        <v>15</v>
      </c>
      <c r="R82" s="16"/>
      <c r="S82" s="16"/>
    </row>
    <row r="83" spans="13:19" x14ac:dyDescent="0.25">
      <c r="M83">
        <v>79</v>
      </c>
      <c r="N83" s="12">
        <v>24</v>
      </c>
      <c r="O83" s="12">
        <v>14</v>
      </c>
      <c r="P83" s="12">
        <v>10</v>
      </c>
      <c r="R83" s="16"/>
      <c r="S83" s="16"/>
    </row>
    <row r="84" spans="13:19" x14ac:dyDescent="0.25">
      <c r="M84">
        <v>80</v>
      </c>
      <c r="N84" s="12">
        <v>19</v>
      </c>
      <c r="O84" s="12">
        <v>6</v>
      </c>
      <c r="P84" s="12">
        <v>13</v>
      </c>
      <c r="R84" s="16"/>
      <c r="S84" s="16"/>
    </row>
    <row r="85" spans="13:19" x14ac:dyDescent="0.25">
      <c r="M85">
        <v>81</v>
      </c>
      <c r="N85" s="12">
        <v>19</v>
      </c>
      <c r="O85" s="12">
        <v>7</v>
      </c>
      <c r="P85" s="12">
        <v>12</v>
      </c>
      <c r="R85" s="16"/>
      <c r="S85" s="16"/>
    </row>
    <row r="86" spans="13:19" x14ac:dyDescent="0.25">
      <c r="M86">
        <v>82</v>
      </c>
      <c r="N86" s="12">
        <v>15</v>
      </c>
      <c r="O86" s="12">
        <v>8</v>
      </c>
      <c r="P86" s="12">
        <v>7</v>
      </c>
      <c r="R86" s="16"/>
      <c r="S86" s="16"/>
    </row>
    <row r="87" spans="13:19" x14ac:dyDescent="0.25">
      <c r="M87">
        <v>83</v>
      </c>
      <c r="N87" s="12">
        <v>15</v>
      </c>
      <c r="O87" s="12">
        <v>6</v>
      </c>
      <c r="P87" s="12">
        <v>9</v>
      </c>
      <c r="R87" s="16"/>
      <c r="S87" s="16"/>
    </row>
    <row r="88" spans="13:19" x14ac:dyDescent="0.25">
      <c r="M88">
        <v>84</v>
      </c>
      <c r="N88" s="12">
        <v>12</v>
      </c>
      <c r="O88" s="12">
        <v>4</v>
      </c>
      <c r="P88" s="12">
        <v>8</v>
      </c>
      <c r="R88" s="16"/>
      <c r="S88" s="16"/>
    </row>
    <row r="89" spans="13:19" x14ac:dyDescent="0.25">
      <c r="M89">
        <v>85</v>
      </c>
      <c r="N89" s="12">
        <v>14</v>
      </c>
      <c r="O89" s="12">
        <v>3</v>
      </c>
      <c r="P89" s="12">
        <v>11</v>
      </c>
      <c r="R89" s="16"/>
      <c r="S89" s="16"/>
    </row>
    <row r="90" spans="13:19" x14ac:dyDescent="0.25">
      <c r="M90">
        <v>86</v>
      </c>
      <c r="N90" s="12">
        <v>8</v>
      </c>
      <c r="O90" s="12">
        <v>4</v>
      </c>
      <c r="P90" s="12">
        <v>4</v>
      </c>
      <c r="R90" s="16"/>
      <c r="S90" s="16"/>
    </row>
    <row r="91" spans="13:19" x14ac:dyDescent="0.25">
      <c r="M91">
        <v>87</v>
      </c>
      <c r="N91" s="12">
        <v>12</v>
      </c>
      <c r="O91" s="12">
        <v>4</v>
      </c>
      <c r="P91" s="12">
        <v>8</v>
      </c>
      <c r="R91" s="16"/>
      <c r="S91" s="16"/>
    </row>
    <row r="92" spans="13:19" x14ac:dyDescent="0.25">
      <c r="M92">
        <v>88</v>
      </c>
      <c r="N92" s="12">
        <v>7</v>
      </c>
      <c r="O92" s="12">
        <v>1</v>
      </c>
      <c r="P92" s="12">
        <v>6</v>
      </c>
      <c r="R92" s="16"/>
      <c r="S92" s="16"/>
    </row>
    <row r="93" spans="13:19" x14ac:dyDescent="0.25">
      <c r="M93">
        <v>89</v>
      </c>
      <c r="N93" s="12">
        <v>7</v>
      </c>
      <c r="O93" s="12">
        <v>3</v>
      </c>
      <c r="P93" s="12">
        <v>4</v>
      </c>
      <c r="R93" s="16"/>
      <c r="S93" s="16"/>
    </row>
    <row r="94" spans="13:19" x14ac:dyDescent="0.25">
      <c r="M94">
        <v>90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>
        <v>91</v>
      </c>
      <c r="N95" s="12">
        <v>4</v>
      </c>
      <c r="O95" s="12">
        <v>1</v>
      </c>
      <c r="P95" s="12">
        <v>3</v>
      </c>
      <c r="R95" s="16"/>
      <c r="S95" s="16"/>
    </row>
    <row r="96" spans="13:19" x14ac:dyDescent="0.25">
      <c r="M96">
        <v>92</v>
      </c>
      <c r="N96" s="12">
        <v>4</v>
      </c>
      <c r="O96" s="12">
        <v>2</v>
      </c>
      <c r="P96" s="12">
        <v>2</v>
      </c>
      <c r="R96" s="16"/>
      <c r="S96" s="16"/>
    </row>
    <row r="97" spans="13:19" x14ac:dyDescent="0.25">
      <c r="M97">
        <v>93</v>
      </c>
      <c r="N97" s="12">
        <v>2</v>
      </c>
      <c r="O97" s="12">
        <v>0</v>
      </c>
      <c r="P97" s="12">
        <v>2</v>
      </c>
      <c r="R97" s="16"/>
      <c r="S97" s="16"/>
    </row>
    <row r="98" spans="13:19" x14ac:dyDescent="0.25">
      <c r="M98">
        <v>94</v>
      </c>
      <c r="N98" s="12">
        <v>1</v>
      </c>
      <c r="O98" s="12">
        <v>0</v>
      </c>
      <c r="P98" s="12">
        <v>1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7</v>
      </c>
      <c r="O102" s="12">
        <v>4</v>
      </c>
      <c r="P102" s="12">
        <v>3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G1" workbookViewId="0">
      <selection activeCell="M1" sqref="M1:X107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opLeftCell="A10" workbookViewId="0">
      <selection activeCell="A32" sqref="A32"/>
    </sheetView>
  </sheetViews>
  <sheetFormatPr defaultRowHeight="13.2" x14ac:dyDescent="0.25"/>
  <cols>
    <col min="1" max="1" width="13" customWidth="1"/>
    <col min="2" max="7" width="7.44140625" customWidth="1"/>
    <col min="8" max="8" width="5.109375" customWidth="1"/>
    <col min="9" max="11" width="8.44140625" customWidth="1"/>
  </cols>
  <sheetData>
    <row r="1" spans="1:24" x14ac:dyDescent="0.25">
      <c r="A1" t="s">
        <v>345</v>
      </c>
      <c r="I1" s="1"/>
      <c r="J1" s="1"/>
      <c r="K1" s="1"/>
      <c r="M1" t="s">
        <v>347</v>
      </c>
      <c r="N1" s="12"/>
      <c r="O1" s="12"/>
      <c r="P1" s="12"/>
      <c r="Q1" s="14"/>
      <c r="R1" s="15">
        <f>X16</f>
        <v>6.7591243890853576</v>
      </c>
      <c r="S1" s="21" t="s">
        <v>125</v>
      </c>
      <c r="T1" s="22"/>
      <c r="U1" s="22"/>
    </row>
    <row r="2" spans="1:24" x14ac:dyDescent="0.25">
      <c r="A2" t="s">
        <v>346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341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341</v>
      </c>
      <c r="I4" s="1"/>
      <c r="J4" s="1"/>
      <c r="K4" s="1"/>
      <c r="M4" s="18" t="s">
        <v>36</v>
      </c>
      <c r="N4" s="12">
        <v>329306</v>
      </c>
      <c r="O4" s="12">
        <v>167256</v>
      </c>
      <c r="P4" s="12">
        <v>162050</v>
      </c>
      <c r="R4" s="16"/>
      <c r="S4" s="16"/>
    </row>
    <row r="5" spans="1:24" x14ac:dyDescent="0.25">
      <c r="A5" t="s">
        <v>36</v>
      </c>
      <c r="B5">
        <v>329306</v>
      </c>
      <c r="C5">
        <v>167256</v>
      </c>
      <c r="D5">
        <v>162050</v>
      </c>
      <c r="E5">
        <v>199046</v>
      </c>
      <c r="F5">
        <v>106514</v>
      </c>
      <c r="G5">
        <v>92532</v>
      </c>
      <c r="I5" s="1"/>
      <c r="J5" s="1"/>
      <c r="K5" s="1"/>
      <c r="M5" t="s">
        <v>168</v>
      </c>
      <c r="N5" s="12">
        <v>10384</v>
      </c>
      <c r="O5" s="12">
        <v>5407</v>
      </c>
      <c r="P5" s="12">
        <v>4977</v>
      </c>
      <c r="R5" s="16">
        <f>N$24+N$34+N$44+N$54</f>
        <v>17462</v>
      </c>
      <c r="S5" s="16">
        <f xml:space="preserve"> N$34+N$44+N$54+N$64</f>
        <v>12321</v>
      </c>
      <c r="T5">
        <v>1</v>
      </c>
      <c r="U5">
        <v>9</v>
      </c>
      <c r="V5">
        <f>R5*T5+S5*U5</f>
        <v>128351</v>
      </c>
      <c r="W5" s="19">
        <f>(V5/V$15)*100</f>
        <v>7.7963216955333827</v>
      </c>
      <c r="X5" s="20">
        <f>ABS(W5-10)</f>
        <v>2.2036783044666173</v>
      </c>
    </row>
    <row r="6" spans="1:24" x14ac:dyDescent="0.25">
      <c r="A6" t="s">
        <v>279</v>
      </c>
      <c r="B6">
        <v>49413</v>
      </c>
      <c r="C6">
        <v>25511</v>
      </c>
      <c r="D6">
        <v>23902</v>
      </c>
      <c r="E6">
        <v>49413</v>
      </c>
      <c r="F6">
        <v>25511</v>
      </c>
      <c r="G6">
        <v>23902</v>
      </c>
      <c r="I6" s="1"/>
      <c r="J6" s="1"/>
      <c r="K6" s="1"/>
      <c r="M6" t="s">
        <v>169</v>
      </c>
      <c r="N6" s="12">
        <v>9786</v>
      </c>
      <c r="O6" s="12">
        <v>5054</v>
      </c>
      <c r="P6" s="12">
        <v>4732</v>
      </c>
      <c r="R6" s="16">
        <f>N$25+N$35+N$45+N$55</f>
        <v>17811</v>
      </c>
      <c r="S6" s="16">
        <f xml:space="preserve"> N$35+N$45+N$55+N$65</f>
        <v>12426</v>
      </c>
      <c r="T6">
        <v>2</v>
      </c>
      <c r="U6">
        <v>8</v>
      </c>
      <c r="V6">
        <f t="shared" ref="V6:V14" si="0">R6*T6+S6*U6</f>
        <v>135030</v>
      </c>
      <c r="W6" s="19">
        <f t="shared" ref="W6:W14" si="1">(V6/V$15)*100</f>
        <v>8.2020188276513064</v>
      </c>
      <c r="X6" s="20">
        <f t="shared" ref="X6:X14" si="2">ABS(W6-10)</f>
        <v>1.7979811723486936</v>
      </c>
    </row>
    <row r="7" spans="1:24" x14ac:dyDescent="0.25">
      <c r="A7" t="s">
        <v>6</v>
      </c>
      <c r="B7">
        <v>42974</v>
      </c>
      <c r="C7">
        <v>22125</v>
      </c>
      <c r="D7">
        <v>20849</v>
      </c>
      <c r="E7">
        <v>42974</v>
      </c>
      <c r="F7">
        <v>22125</v>
      </c>
      <c r="G7">
        <v>20849</v>
      </c>
      <c r="H7" s="2"/>
      <c r="I7" s="1"/>
      <c r="J7" s="1"/>
      <c r="K7" s="1"/>
      <c r="M7" t="s">
        <v>170</v>
      </c>
      <c r="N7" s="12">
        <v>9978</v>
      </c>
      <c r="O7" s="12">
        <v>5097</v>
      </c>
      <c r="P7" s="12">
        <v>4881</v>
      </c>
      <c r="R7" s="16">
        <f>N$26+N$36+N$46+N$56</f>
        <v>15814</v>
      </c>
      <c r="S7" s="16">
        <f xml:space="preserve"> N$36+N$46+N$56+N$66</f>
        <v>10256</v>
      </c>
      <c r="T7">
        <v>3</v>
      </c>
      <c r="U7">
        <v>7</v>
      </c>
      <c r="V7">
        <f t="shared" si="0"/>
        <v>119234</v>
      </c>
      <c r="W7" s="19">
        <f t="shared" si="1"/>
        <v>7.242535087729955</v>
      </c>
      <c r="X7" s="20">
        <f t="shared" si="2"/>
        <v>2.757464912270045</v>
      </c>
    </row>
    <row r="8" spans="1:24" x14ac:dyDescent="0.25">
      <c r="A8" s="3" t="s">
        <v>7</v>
      </c>
      <c r="B8" s="3">
        <v>36632</v>
      </c>
      <c r="C8" s="3">
        <v>18796</v>
      </c>
      <c r="D8" s="3">
        <v>17836</v>
      </c>
      <c r="E8" s="4">
        <v>36632</v>
      </c>
      <c r="F8" s="4">
        <v>18796</v>
      </c>
      <c r="G8" s="4">
        <v>17836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 t="s">
        <v>171</v>
      </c>
      <c r="N8" s="12">
        <v>9878</v>
      </c>
      <c r="O8" s="12">
        <v>5133</v>
      </c>
      <c r="P8" s="12">
        <v>4745</v>
      </c>
      <c r="R8" s="16">
        <f>N$17+N$27+N$37+N$47</f>
        <v>21667</v>
      </c>
      <c r="S8" s="16">
        <f xml:space="preserve"> N$27+ N$37+N$47+N$57</f>
        <v>16184</v>
      </c>
      <c r="T8">
        <v>4</v>
      </c>
      <c r="U8">
        <v>6</v>
      </c>
      <c r="V8">
        <f t="shared" si="0"/>
        <v>183772</v>
      </c>
      <c r="W8" s="19">
        <f t="shared" si="1"/>
        <v>11.16271498181986</v>
      </c>
      <c r="X8" s="20">
        <f t="shared" si="2"/>
        <v>1.1627149818198603</v>
      </c>
    </row>
    <row r="9" spans="1:24" x14ac:dyDescent="0.25">
      <c r="A9" s="3" t="s">
        <v>8</v>
      </c>
      <c r="B9" s="3">
        <v>33803</v>
      </c>
      <c r="C9" s="3">
        <v>17110</v>
      </c>
      <c r="D9" s="3">
        <v>16693</v>
      </c>
      <c r="E9" s="4">
        <v>31714</v>
      </c>
      <c r="F9" s="4">
        <v>16782</v>
      </c>
      <c r="G9" s="4">
        <v>14932</v>
      </c>
      <c r="H9" s="5"/>
      <c r="I9" s="6">
        <f t="shared" si="3"/>
        <v>93.82007514125965</v>
      </c>
      <c r="J9" s="6">
        <f t="shared" si="3"/>
        <v>98.082992402104026</v>
      </c>
      <c r="K9" s="6">
        <f t="shared" si="3"/>
        <v>89.450667944647449</v>
      </c>
      <c r="M9" t="s">
        <v>172</v>
      </c>
      <c r="N9" s="12">
        <v>9387</v>
      </c>
      <c r="O9" s="12">
        <v>4820</v>
      </c>
      <c r="P9" s="12">
        <v>4567</v>
      </c>
      <c r="R9" s="16">
        <f>N$18+N$28+N$38+N$48</f>
        <v>20661</v>
      </c>
      <c r="S9" s="16">
        <f xml:space="preserve"> N$28+N$38+N$48+N$58</f>
        <v>15560</v>
      </c>
      <c r="T9">
        <v>5</v>
      </c>
      <c r="U9">
        <v>5</v>
      </c>
      <c r="V9">
        <f t="shared" si="0"/>
        <v>181105</v>
      </c>
      <c r="W9" s="19">
        <f t="shared" si="1"/>
        <v>11.000715543077758</v>
      </c>
      <c r="X9" s="20">
        <f t="shared" si="2"/>
        <v>1.0007155430777583</v>
      </c>
    </row>
    <row r="10" spans="1:24" x14ac:dyDescent="0.25">
      <c r="A10" s="3" t="s">
        <v>10</v>
      </c>
      <c r="B10" s="3">
        <v>32968</v>
      </c>
      <c r="C10" s="3">
        <v>16438</v>
      </c>
      <c r="D10" s="3">
        <v>16530</v>
      </c>
      <c r="E10" s="4">
        <v>20857</v>
      </c>
      <c r="F10" s="4">
        <v>12730</v>
      </c>
      <c r="G10" s="4">
        <v>8127</v>
      </c>
      <c r="H10" s="5"/>
      <c r="I10" s="6">
        <f t="shared" si="3"/>
        <v>63.264377578257701</v>
      </c>
      <c r="J10" s="6">
        <f t="shared" si="3"/>
        <v>77.442511254410519</v>
      </c>
      <c r="K10" s="6">
        <f t="shared" si="3"/>
        <v>49.165154264972777</v>
      </c>
      <c r="M10" t="s">
        <v>173</v>
      </c>
      <c r="N10" s="12">
        <v>9143</v>
      </c>
      <c r="O10" s="12">
        <v>4707</v>
      </c>
      <c r="P10" s="12">
        <v>4436</v>
      </c>
      <c r="R10" s="16">
        <f>N$19+N$29+N$39+N$49</f>
        <v>19837</v>
      </c>
      <c r="S10" s="16">
        <f xml:space="preserve"> N$29+N$39+N$49+N$59</f>
        <v>15225</v>
      </c>
      <c r="T10">
        <v>6</v>
      </c>
      <c r="U10">
        <v>4</v>
      </c>
      <c r="V10">
        <f t="shared" si="0"/>
        <v>179922</v>
      </c>
      <c r="W10" s="19">
        <f t="shared" si="1"/>
        <v>10.92885752431814</v>
      </c>
      <c r="X10" s="20">
        <f t="shared" si="2"/>
        <v>0.92885752431813984</v>
      </c>
    </row>
    <row r="11" spans="1:24" x14ac:dyDescent="0.25">
      <c r="A11" s="3" t="s">
        <v>11</v>
      </c>
      <c r="B11" s="3">
        <v>26893</v>
      </c>
      <c r="C11" s="3">
        <v>13673</v>
      </c>
      <c r="D11" s="3">
        <v>13220</v>
      </c>
      <c r="E11" s="4">
        <v>8214</v>
      </c>
      <c r="F11" s="4">
        <v>5241</v>
      </c>
      <c r="G11" s="4">
        <v>2973</v>
      </c>
      <c r="H11" s="5"/>
      <c r="I11" s="6">
        <f t="shared" si="3"/>
        <v>30.543264046406126</v>
      </c>
      <c r="J11" s="6">
        <f t="shared" si="3"/>
        <v>38.33101733343085</v>
      </c>
      <c r="K11" s="6">
        <f t="shared" si="3"/>
        <v>22.488653555219365</v>
      </c>
      <c r="M11" t="s">
        <v>174</v>
      </c>
      <c r="N11" s="12">
        <v>9205</v>
      </c>
      <c r="O11" s="12">
        <v>4694</v>
      </c>
      <c r="P11" s="12">
        <v>4511</v>
      </c>
      <c r="R11" s="16">
        <f>N$20+N$30+N$40+N$50</f>
        <v>18876</v>
      </c>
      <c r="S11" s="16">
        <f xml:space="preserve"> N$30+N$40+N$50+N$60</f>
        <v>14382</v>
      </c>
      <c r="T11">
        <v>7</v>
      </c>
      <c r="U11">
        <v>3</v>
      </c>
      <c r="V11">
        <f t="shared" si="0"/>
        <v>175278</v>
      </c>
      <c r="W11" s="19">
        <f t="shared" si="1"/>
        <v>10.646770762593984</v>
      </c>
      <c r="X11" s="20">
        <f t="shared" si="2"/>
        <v>0.64677076259398447</v>
      </c>
    </row>
    <row r="12" spans="1:24" x14ac:dyDescent="0.25">
      <c r="A12" s="3" t="s">
        <v>12</v>
      </c>
      <c r="B12" s="3">
        <v>21444</v>
      </c>
      <c r="C12" s="3">
        <v>10661</v>
      </c>
      <c r="D12" s="3">
        <v>10783</v>
      </c>
      <c r="E12" s="4">
        <v>3296</v>
      </c>
      <c r="F12" s="4">
        <v>1988</v>
      </c>
      <c r="G12" s="4">
        <v>1308</v>
      </c>
      <c r="H12" s="5"/>
      <c r="I12" s="6">
        <f t="shared" si="3"/>
        <v>15.370266741279611</v>
      </c>
      <c r="J12" s="6">
        <f t="shared" si="3"/>
        <v>18.647406434668419</v>
      </c>
      <c r="K12" s="6">
        <f t="shared" si="3"/>
        <v>12.130204952239637</v>
      </c>
      <c r="M12" t="s">
        <v>175</v>
      </c>
      <c r="N12" s="12">
        <v>8717</v>
      </c>
      <c r="O12" s="12">
        <v>4513</v>
      </c>
      <c r="P12" s="12">
        <v>4204</v>
      </c>
      <c r="R12" s="16">
        <f>N$21+N$31+N$41+N$51</f>
        <v>19619</v>
      </c>
      <c r="S12" s="16">
        <f xml:space="preserve"> N$31+N$41+N$51+N$61</f>
        <v>14562</v>
      </c>
      <c r="T12">
        <v>8</v>
      </c>
      <c r="U12">
        <v>2</v>
      </c>
      <c r="V12">
        <f t="shared" si="0"/>
        <v>186076</v>
      </c>
      <c r="W12" s="19">
        <f t="shared" si="1"/>
        <v>11.302665003140373</v>
      </c>
      <c r="X12" s="20">
        <f t="shared" si="2"/>
        <v>1.3026650031403726</v>
      </c>
    </row>
    <row r="13" spans="1:24" x14ac:dyDescent="0.25">
      <c r="A13" s="3" t="s">
        <v>13</v>
      </c>
      <c r="B13" s="3">
        <v>18148</v>
      </c>
      <c r="C13" s="3">
        <v>9152</v>
      </c>
      <c r="D13" s="3">
        <v>8996</v>
      </c>
      <c r="E13" s="4">
        <v>1766</v>
      </c>
      <c r="F13" s="4">
        <v>1033</v>
      </c>
      <c r="G13" s="4">
        <v>733</v>
      </c>
      <c r="H13" s="5"/>
      <c r="I13" s="6">
        <f t="shared" si="3"/>
        <v>9.7310998457130253</v>
      </c>
      <c r="J13" s="6">
        <f t="shared" si="3"/>
        <v>11.28715034965035</v>
      </c>
      <c r="K13" s="6">
        <f t="shared" si="3"/>
        <v>8.1480658070253433</v>
      </c>
      <c r="M13" t="s">
        <v>176</v>
      </c>
      <c r="N13" s="12">
        <v>8117</v>
      </c>
      <c r="O13" s="12">
        <v>4160</v>
      </c>
      <c r="P13" s="12">
        <v>3957</v>
      </c>
      <c r="R13" s="16">
        <f>N$22+N$32+N$42+N$52</f>
        <v>18128</v>
      </c>
      <c r="S13" s="16">
        <f xml:space="preserve"> N$32+N$42+N$52+N$62</f>
        <v>12672</v>
      </c>
      <c r="T13">
        <v>9</v>
      </c>
      <c r="U13">
        <v>1</v>
      </c>
      <c r="V13">
        <f t="shared" si="0"/>
        <v>175824</v>
      </c>
      <c r="W13" s="19">
        <f t="shared" si="1"/>
        <v>10.679936002021501</v>
      </c>
      <c r="X13" s="20">
        <f t="shared" si="2"/>
        <v>0.67993600202150084</v>
      </c>
    </row>
    <row r="14" spans="1:24" x14ac:dyDescent="0.25">
      <c r="A14" s="3" t="s">
        <v>14</v>
      </c>
      <c r="B14" s="3">
        <v>15141</v>
      </c>
      <c r="C14" s="3">
        <v>7624</v>
      </c>
      <c r="D14" s="3">
        <v>7517</v>
      </c>
      <c r="E14" s="4">
        <v>1063</v>
      </c>
      <c r="F14" s="4">
        <v>624</v>
      </c>
      <c r="G14" s="4">
        <v>439</v>
      </c>
      <c r="H14" s="5"/>
      <c r="I14" s="6">
        <f t="shared" si="3"/>
        <v>7.0206723466085457</v>
      </c>
      <c r="J14" s="6">
        <f t="shared" si="3"/>
        <v>8.1846799580272833</v>
      </c>
      <c r="K14" s="6">
        <f t="shared" si="3"/>
        <v>5.840095782892111</v>
      </c>
      <c r="M14" t="s">
        <v>177</v>
      </c>
      <c r="N14" s="12">
        <v>7792</v>
      </c>
      <c r="O14" s="12">
        <v>4051</v>
      </c>
      <c r="P14" s="12">
        <v>3741</v>
      </c>
      <c r="R14" s="16">
        <f>N$23+N$33+N$43+N$53</f>
        <v>18171</v>
      </c>
      <c r="S14" s="16">
        <f xml:space="preserve"> N$33+N$43+N$53+N$63</f>
        <v>12931</v>
      </c>
      <c r="T14">
        <v>10</v>
      </c>
      <c r="U14">
        <v>0</v>
      </c>
      <c r="V14">
        <f t="shared" si="0"/>
        <v>181710</v>
      </c>
      <c r="W14" s="19">
        <f t="shared" si="1"/>
        <v>11.037464572113743</v>
      </c>
      <c r="X14" s="20">
        <f t="shared" si="2"/>
        <v>1.037464572113743</v>
      </c>
    </row>
    <row r="15" spans="1:24" x14ac:dyDescent="0.25">
      <c r="A15" s="3" t="s">
        <v>15</v>
      </c>
      <c r="B15" s="3">
        <v>13412</v>
      </c>
      <c r="C15" s="3">
        <v>6761</v>
      </c>
      <c r="D15" s="3">
        <v>6651</v>
      </c>
      <c r="E15" s="4">
        <v>748</v>
      </c>
      <c r="F15" s="4">
        <v>407</v>
      </c>
      <c r="G15" s="4">
        <v>341</v>
      </c>
      <c r="H15" s="5"/>
      <c r="I15" s="6">
        <f t="shared" si="3"/>
        <v>5.577095138681778</v>
      </c>
      <c r="J15" s="6">
        <f t="shared" si="3"/>
        <v>6.0198195533205148</v>
      </c>
      <c r="K15" s="6">
        <f t="shared" si="3"/>
        <v>5.1270485641256958</v>
      </c>
      <c r="M15" t="s">
        <v>178</v>
      </c>
      <c r="N15" s="12">
        <v>7578</v>
      </c>
      <c r="O15" s="12">
        <v>3867</v>
      </c>
      <c r="P15" s="12">
        <v>3711</v>
      </c>
      <c r="R15" s="16"/>
      <c r="S15" s="16"/>
      <c r="V15">
        <f>SUM(V5:V14)</f>
        <v>1646302</v>
      </c>
      <c r="W15">
        <f>SUM(W5:W14)</f>
        <v>100.00000000000001</v>
      </c>
      <c r="X15" s="20">
        <f>SUM(X5:X14)</f>
        <v>13.518248778170715</v>
      </c>
    </row>
    <row r="16" spans="1:24" x14ac:dyDescent="0.25">
      <c r="A16" t="s">
        <v>16</v>
      </c>
      <c r="B16">
        <v>11041</v>
      </c>
      <c r="C16">
        <v>5603</v>
      </c>
      <c r="D16">
        <v>5438</v>
      </c>
      <c r="E16">
        <v>497</v>
      </c>
      <c r="F16">
        <v>282</v>
      </c>
      <c r="G16">
        <v>215</v>
      </c>
      <c r="H16" s="7"/>
      <c r="I16" s="6">
        <f>SUM(I8:I14)*5</f>
        <v>1598.7487784976233</v>
      </c>
      <c r="J16" s="6">
        <f>SUM(J8:J14)*5</f>
        <v>1759.8787886614573</v>
      </c>
      <c r="K16" s="6">
        <f>SUM(K8:K14)*5</f>
        <v>1436.1142115349833</v>
      </c>
      <c r="M16" t="s">
        <v>179</v>
      </c>
      <c r="N16" s="12">
        <v>7589</v>
      </c>
      <c r="O16" s="12">
        <v>3916</v>
      </c>
      <c r="P16" s="12">
        <v>3673</v>
      </c>
      <c r="R16" s="16"/>
      <c r="S16" s="16"/>
      <c r="X16" s="20">
        <f>X$15/2</f>
        <v>6.7591243890853576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180</v>
      </c>
      <c r="N17" s="12">
        <v>7495</v>
      </c>
      <c r="O17" s="12">
        <v>3878</v>
      </c>
      <c r="P17" s="12">
        <v>3617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3098.7487784976233</v>
      </c>
      <c r="J18" s="6">
        <f>J16+1500</f>
        <v>3259.8787886614573</v>
      </c>
      <c r="K18" s="6">
        <f>K16+1500</f>
        <v>2936.114211534983</v>
      </c>
      <c r="M18" t="s">
        <v>181</v>
      </c>
      <c r="N18" s="12">
        <v>7133</v>
      </c>
      <c r="O18" s="12">
        <v>3616</v>
      </c>
      <c r="P18" s="12">
        <v>3517</v>
      </c>
      <c r="Q18" s="3"/>
      <c r="R18" s="15">
        <f>X33</f>
        <v>6.755678370988111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182</v>
      </c>
      <c r="N19" s="12">
        <v>6837</v>
      </c>
      <c r="O19" s="12">
        <v>3519</v>
      </c>
      <c r="P19" s="12">
        <v>3318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7.0206723466085457</v>
      </c>
      <c r="J20" s="6">
        <f t="shared" si="4"/>
        <v>8.1846799580272833</v>
      </c>
      <c r="K20" s="6">
        <f t="shared" si="4"/>
        <v>5.840095782892111</v>
      </c>
      <c r="M20" t="s">
        <v>183</v>
      </c>
      <c r="N20" s="12">
        <v>6517</v>
      </c>
      <c r="O20" s="12">
        <v>3308</v>
      </c>
      <c r="P20" s="12">
        <v>3209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5.577095138681778</v>
      </c>
      <c r="J21" s="6">
        <f t="shared" si="4"/>
        <v>6.0198195533205148</v>
      </c>
      <c r="K21" s="6">
        <f t="shared" si="4"/>
        <v>5.1270485641256958</v>
      </c>
      <c r="M21" t="s">
        <v>184</v>
      </c>
      <c r="N21" s="12">
        <v>7021</v>
      </c>
      <c r="O21" s="12">
        <v>3542</v>
      </c>
      <c r="P21" s="12">
        <v>3479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6.2988837426451614</v>
      </c>
      <c r="J22" s="8">
        <f>(J20+J21)/2</f>
        <v>7.102249755673899</v>
      </c>
      <c r="K22" s="8">
        <f>(K20+K21)/2</f>
        <v>5.4835721735089038</v>
      </c>
      <c r="M22" t="s">
        <v>185</v>
      </c>
      <c r="N22" s="12">
        <v>6877</v>
      </c>
      <c r="O22" s="12">
        <v>3445</v>
      </c>
      <c r="P22" s="12">
        <v>3432</v>
      </c>
      <c r="R22" s="16">
        <f>O$24+O$34+O$44+O$54</f>
        <v>8913</v>
      </c>
      <c r="S22" s="16">
        <f xml:space="preserve"> O$34+O$44+O$54+O$64</f>
        <v>6242</v>
      </c>
      <c r="T22">
        <v>1</v>
      </c>
      <c r="U22">
        <v>9</v>
      </c>
      <c r="V22">
        <f>R22*T22+S22*U22</f>
        <v>65091</v>
      </c>
      <c r="W22" s="19">
        <f>(V22/V$32)*100</f>
        <v>7.8511145661327735</v>
      </c>
      <c r="X22" s="20">
        <f>ABS(W22-10)</f>
        <v>2.1488854338672265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186</v>
      </c>
      <c r="N23" s="12">
        <v>6757</v>
      </c>
      <c r="O23" s="12">
        <v>3423</v>
      </c>
      <c r="P23" s="12">
        <v>3334</v>
      </c>
      <c r="R23" s="16">
        <f>O$25+O$35+O$45+O$55</f>
        <v>8974</v>
      </c>
      <c r="S23" s="16">
        <f xml:space="preserve"> O$35+O$45+O$55+O$65</f>
        <v>6179</v>
      </c>
      <c r="T23">
        <v>2</v>
      </c>
      <c r="U23">
        <v>8</v>
      </c>
      <c r="V23">
        <f t="shared" ref="V23:V31" si="5">R23*T23+S23*U23</f>
        <v>67380</v>
      </c>
      <c r="W23" s="19">
        <f t="shared" ref="W23:W31" si="6">(V23/V$32)*100</f>
        <v>8.1272080543550764</v>
      </c>
      <c r="X23" s="20">
        <f t="shared" ref="X23:X31" si="7">ABS(W23-10)</f>
        <v>1.8727919456449236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314.94418713225809</v>
      </c>
      <c r="J24" s="8">
        <f>J22*50</f>
        <v>355.11248778369497</v>
      </c>
      <c r="K24" s="8">
        <f>K22*50</f>
        <v>274.17860867544516</v>
      </c>
      <c r="M24" t="s">
        <v>187</v>
      </c>
      <c r="N24" s="12">
        <v>6631</v>
      </c>
      <c r="O24" s="12">
        <v>3392</v>
      </c>
      <c r="P24" s="12">
        <v>3239</v>
      </c>
      <c r="R24" s="16">
        <f>O$26+O$36+O$46+O$56</f>
        <v>7914</v>
      </c>
      <c r="S24" s="16">
        <f xml:space="preserve"> O$36+O$46+O$56+O$66</f>
        <v>5214</v>
      </c>
      <c r="T24">
        <v>3</v>
      </c>
      <c r="U24">
        <v>7</v>
      </c>
      <c r="V24">
        <f t="shared" si="5"/>
        <v>60240</v>
      </c>
      <c r="W24" s="19">
        <f t="shared" si="6"/>
        <v>7.2659990085240391</v>
      </c>
      <c r="X24" s="20">
        <f t="shared" si="7"/>
        <v>2.7340009914759609</v>
      </c>
    </row>
    <row r="25" spans="1:24" x14ac:dyDescent="0.25">
      <c r="I25" s="1"/>
      <c r="J25" s="1"/>
      <c r="K25" s="1"/>
      <c r="M25" t="s">
        <v>188</v>
      </c>
      <c r="N25" s="12">
        <v>6986</v>
      </c>
      <c r="O25" s="12">
        <v>3579</v>
      </c>
      <c r="P25" s="12">
        <v>3407</v>
      </c>
      <c r="R25" s="16">
        <f>O$17+O$27+O$37+O$47</f>
        <v>10884</v>
      </c>
      <c r="S25" s="16">
        <f xml:space="preserve"> O$27+ O$37+O$47+O$57</f>
        <v>8028</v>
      </c>
      <c r="T25">
        <v>4</v>
      </c>
      <c r="U25">
        <v>6</v>
      </c>
      <c r="V25">
        <f t="shared" si="5"/>
        <v>91704</v>
      </c>
      <c r="W25" s="19">
        <f t="shared" si="6"/>
        <v>11.061108450824843</v>
      </c>
      <c r="X25" s="20">
        <f t="shared" si="7"/>
        <v>1.0611084508248432</v>
      </c>
    </row>
    <row r="26" spans="1:24" x14ac:dyDescent="0.25">
      <c r="H26" s="7" t="s">
        <v>30</v>
      </c>
      <c r="I26" s="1">
        <f>I18-I24</f>
        <v>2783.804591365365</v>
      </c>
      <c r="J26" s="1">
        <f>J18-J24</f>
        <v>2904.7663008777622</v>
      </c>
      <c r="K26" s="1">
        <f>K18-K24</f>
        <v>2661.935602859538</v>
      </c>
      <c r="M26" t="s">
        <v>189</v>
      </c>
      <c r="N26" s="12">
        <v>6728</v>
      </c>
      <c r="O26" s="12">
        <v>3317</v>
      </c>
      <c r="P26" s="12">
        <v>3411</v>
      </c>
      <c r="R26" s="16">
        <f>O$18+O$28+O$38+O$48</f>
        <v>10293</v>
      </c>
      <c r="S26" s="16">
        <f xml:space="preserve"> O$28+O$38+O$48+O$58</f>
        <v>7700</v>
      </c>
      <c r="T26">
        <v>5</v>
      </c>
      <c r="U26">
        <v>5</v>
      </c>
      <c r="V26">
        <f t="shared" si="5"/>
        <v>89965</v>
      </c>
      <c r="W26" s="19">
        <f t="shared" si="6"/>
        <v>10.851354594984484</v>
      </c>
      <c r="X26" s="20">
        <f t="shared" si="7"/>
        <v>0.85135459498448363</v>
      </c>
    </row>
    <row r="27" spans="1:24" x14ac:dyDescent="0.25">
      <c r="I27" s="1"/>
      <c r="J27" s="1"/>
      <c r="K27" s="1"/>
      <c r="M27" t="s">
        <v>190</v>
      </c>
      <c r="N27" s="12">
        <v>6934</v>
      </c>
      <c r="O27" s="12">
        <v>3439</v>
      </c>
      <c r="P27" s="12">
        <v>3495</v>
      </c>
      <c r="R27" s="16">
        <f>O$19+O$29+O$39+O$49</f>
        <v>10091</v>
      </c>
      <c r="S27" s="16">
        <f xml:space="preserve"> O$29+O$39+O$49+O$59</f>
        <v>7710</v>
      </c>
      <c r="T27">
        <v>6</v>
      </c>
      <c r="U27">
        <v>4</v>
      </c>
      <c r="V27">
        <f t="shared" si="5"/>
        <v>91386</v>
      </c>
      <c r="W27" s="19">
        <f t="shared" si="6"/>
        <v>11.022752081556737</v>
      </c>
      <c r="X27" s="20">
        <f t="shared" si="7"/>
        <v>1.022752081556737</v>
      </c>
    </row>
    <row r="28" spans="1:24" x14ac:dyDescent="0.25">
      <c r="H28" s="7" t="s">
        <v>31</v>
      </c>
      <c r="I28" s="1">
        <f>100-I22</f>
        <v>93.70111625735484</v>
      </c>
      <c r="J28" s="1">
        <f>100-J22</f>
        <v>92.897750244326105</v>
      </c>
      <c r="K28" s="1">
        <f>100-K22</f>
        <v>94.516427826491096</v>
      </c>
      <c r="M28" t="s">
        <v>191</v>
      </c>
      <c r="N28" s="12">
        <v>6358</v>
      </c>
      <c r="O28" s="12">
        <v>3137</v>
      </c>
      <c r="P28" s="12">
        <v>3221</v>
      </c>
      <c r="R28" s="16">
        <f>O$20+O$30+O$40+O$50</f>
        <v>9715</v>
      </c>
      <c r="S28" s="16">
        <f xml:space="preserve"> O$30+O$40+O$50+O$60</f>
        <v>7451</v>
      </c>
      <c r="T28">
        <v>7</v>
      </c>
      <c r="U28">
        <v>3</v>
      </c>
      <c r="V28">
        <f t="shared" si="5"/>
        <v>90358</v>
      </c>
      <c r="W28" s="19">
        <f t="shared" si="6"/>
        <v>10.898757277759216</v>
      </c>
      <c r="X28" s="20">
        <f t="shared" si="7"/>
        <v>0.89875727775921632</v>
      </c>
    </row>
    <row r="29" spans="1:24" x14ac:dyDescent="0.25">
      <c r="I29" s="1"/>
      <c r="J29" s="1"/>
      <c r="K29" s="1"/>
      <c r="M29" t="s">
        <v>192</v>
      </c>
      <c r="N29" s="12">
        <v>5962</v>
      </c>
      <c r="O29" s="12">
        <v>2966</v>
      </c>
      <c r="P29" s="12">
        <v>2996</v>
      </c>
      <c r="R29" s="16">
        <f>O$21+O$31+O$41+O$51</f>
        <v>9815</v>
      </c>
      <c r="S29" s="16">
        <f xml:space="preserve"> O$31+O$41+O$51+O$61</f>
        <v>7305</v>
      </c>
      <c r="T29">
        <v>8</v>
      </c>
      <c r="U29">
        <v>2</v>
      </c>
      <c r="V29">
        <f t="shared" si="5"/>
        <v>93130</v>
      </c>
      <c r="W29" s="19">
        <f t="shared" si="6"/>
        <v>11.233109024964207</v>
      </c>
      <c r="X29" s="20">
        <f t="shared" si="7"/>
        <v>1.2331090249642074</v>
      </c>
    </row>
    <row r="30" spans="1:24" x14ac:dyDescent="0.25">
      <c r="C30" t="s">
        <v>32</v>
      </c>
      <c r="H30" s="9" t="s">
        <v>33</v>
      </c>
      <c r="I30" s="10">
        <f>I26/I28</f>
        <v>29.70940691591662</v>
      </c>
      <c r="J30" s="10">
        <f>J26/J28</f>
        <v>31.26842461995118</v>
      </c>
      <c r="K30" s="10">
        <f>K26/K28</f>
        <v>28.163734750388542</v>
      </c>
      <c r="M30" t="s">
        <v>193</v>
      </c>
      <c r="N30" s="12">
        <v>5790</v>
      </c>
      <c r="O30" s="12">
        <v>2999</v>
      </c>
      <c r="P30" s="12">
        <v>2791</v>
      </c>
      <c r="R30" s="16">
        <f>O$22+O$32+O$42+O$52</f>
        <v>9051</v>
      </c>
      <c r="S30" s="16">
        <f xml:space="preserve"> O$32+O$42+O$52+O$62</f>
        <v>6334</v>
      </c>
      <c r="T30">
        <v>9</v>
      </c>
      <c r="U30">
        <v>1</v>
      </c>
      <c r="V30">
        <f t="shared" si="5"/>
        <v>87793</v>
      </c>
      <c r="W30" s="19">
        <f t="shared" si="6"/>
        <v>10.589373355832519</v>
      </c>
      <c r="X30" s="20">
        <f t="shared" si="7"/>
        <v>0.58937335583251915</v>
      </c>
    </row>
    <row r="31" spans="1:24" x14ac:dyDescent="0.25">
      <c r="M31" t="s">
        <v>194</v>
      </c>
      <c r="N31" s="12">
        <v>5841</v>
      </c>
      <c r="O31" s="12">
        <v>2926</v>
      </c>
      <c r="P31" s="12">
        <v>2915</v>
      </c>
      <c r="R31" s="16">
        <f>O$23+O$33+O$43+O$53</f>
        <v>9202</v>
      </c>
      <c r="S31" s="16">
        <f xml:space="preserve"> O$33+O$43+O$53+O$63</f>
        <v>6539</v>
      </c>
      <c r="T31">
        <v>10</v>
      </c>
      <c r="U31">
        <v>0</v>
      </c>
      <c r="V31">
        <f t="shared" si="5"/>
        <v>92020</v>
      </c>
      <c r="W31" s="19">
        <f t="shared" si="6"/>
        <v>11.099223585066104</v>
      </c>
      <c r="X31" s="20">
        <f t="shared" si="7"/>
        <v>1.0992235850661043</v>
      </c>
    </row>
    <row r="32" spans="1:24" x14ac:dyDescent="0.25">
      <c r="M32" t="s">
        <v>195</v>
      </c>
      <c r="N32" s="12">
        <v>5244</v>
      </c>
      <c r="O32" s="12">
        <v>2655</v>
      </c>
      <c r="P32" s="12">
        <v>2589</v>
      </c>
      <c r="R32" s="16"/>
      <c r="S32" s="16"/>
      <c r="V32">
        <f>SUM(V22:V31)</f>
        <v>829067</v>
      </c>
      <c r="W32">
        <f>SUM(W22:W31)</f>
        <v>100</v>
      </c>
      <c r="X32" s="20">
        <f>SUM(X22:X31)</f>
        <v>13.511356741976222</v>
      </c>
    </row>
    <row r="33" spans="13:24" x14ac:dyDescent="0.25">
      <c r="M33" t="s">
        <v>196</v>
      </c>
      <c r="N33" s="12">
        <v>5086</v>
      </c>
      <c r="O33" s="12">
        <v>2564</v>
      </c>
      <c r="P33" s="12">
        <v>2522</v>
      </c>
      <c r="R33" s="16"/>
      <c r="S33" s="16"/>
      <c r="X33" s="20">
        <f>X$32/2</f>
        <v>6.755678370988111</v>
      </c>
    </row>
    <row r="34" spans="13:24" x14ac:dyDescent="0.25">
      <c r="M34" t="s">
        <v>197</v>
      </c>
      <c r="N34" s="12">
        <v>4932</v>
      </c>
      <c r="O34" s="12">
        <v>2529</v>
      </c>
      <c r="P34" s="12">
        <v>2403</v>
      </c>
      <c r="R34" s="16"/>
      <c r="S34" s="16"/>
    </row>
    <row r="35" spans="13:24" x14ac:dyDescent="0.25">
      <c r="M35" t="s">
        <v>198</v>
      </c>
      <c r="N35" s="12">
        <v>4623</v>
      </c>
      <c r="O35" s="12">
        <v>2335</v>
      </c>
      <c r="P35" s="12">
        <v>2288</v>
      </c>
      <c r="Q35" s="3"/>
      <c r="R35" s="15">
        <f>X50</f>
        <v>6.7626202989348227</v>
      </c>
      <c r="S35" s="16"/>
    </row>
    <row r="36" spans="13:24" x14ac:dyDescent="0.25">
      <c r="M36" t="s">
        <v>199</v>
      </c>
      <c r="N36" s="12">
        <v>4058</v>
      </c>
      <c r="O36" s="12">
        <v>2012</v>
      </c>
      <c r="P36" s="12">
        <v>2046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 t="s">
        <v>200</v>
      </c>
      <c r="N37" s="12">
        <v>4450</v>
      </c>
      <c r="O37" s="12">
        <v>2168</v>
      </c>
      <c r="P37" s="12">
        <v>2282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 t="s">
        <v>201</v>
      </c>
      <c r="N38" s="12">
        <v>4176</v>
      </c>
      <c r="O38" s="12">
        <v>2033</v>
      </c>
      <c r="P38" s="12">
        <v>2143</v>
      </c>
      <c r="R38" s="16"/>
      <c r="S38" s="16"/>
    </row>
    <row r="39" spans="13:24" x14ac:dyDescent="0.25">
      <c r="M39" t="s">
        <v>202</v>
      </c>
      <c r="N39" s="12">
        <v>4137</v>
      </c>
      <c r="O39" s="12">
        <v>2113</v>
      </c>
      <c r="P39" s="12">
        <v>2024</v>
      </c>
      <c r="R39" s="16">
        <f>P$24+P$34+P$44+P$54</f>
        <v>8549</v>
      </c>
      <c r="S39" s="16">
        <f xml:space="preserve"> P$34+P$44+P$54+P$64</f>
        <v>6079</v>
      </c>
      <c r="T39">
        <v>1</v>
      </c>
      <c r="U39">
        <v>9</v>
      </c>
      <c r="V39">
        <f>R39*T39+S39*U39</f>
        <v>63260</v>
      </c>
      <c r="W39" s="19">
        <f>(V39/V$49)*100</f>
        <v>7.7407355289482211</v>
      </c>
      <c r="X39" s="20">
        <f>ABS(W39-10)</f>
        <v>2.2592644710517789</v>
      </c>
    </row>
    <row r="40" spans="13:24" x14ac:dyDescent="0.25">
      <c r="M40" t="s">
        <v>203</v>
      </c>
      <c r="N40" s="12">
        <v>3525</v>
      </c>
      <c r="O40" s="12">
        <v>1809</v>
      </c>
      <c r="P40" s="12">
        <v>1716</v>
      </c>
      <c r="R40" s="16">
        <f>P$25+P$35+P$45+P$55</f>
        <v>8837</v>
      </c>
      <c r="S40" s="16">
        <f xml:space="preserve"> P$35+P$45+P$55+P$65</f>
        <v>6247</v>
      </c>
      <c r="T40">
        <v>2</v>
      </c>
      <c r="U40">
        <v>8</v>
      </c>
      <c r="V40">
        <f t="shared" ref="V40:V48" si="8">R40*T40+S40*U40</f>
        <v>67650</v>
      </c>
      <c r="W40" s="19">
        <f t="shared" ref="W40:W48" si="9">(V40/V$49)*100</f>
        <v>8.2779127178840852</v>
      </c>
      <c r="X40" s="20">
        <f t="shared" ref="X40:X48" si="10">ABS(W40-10)</f>
        <v>1.7220872821159148</v>
      </c>
    </row>
    <row r="41" spans="13:24" x14ac:dyDescent="0.25">
      <c r="M41" t="s">
        <v>204</v>
      </c>
      <c r="N41" s="12">
        <v>3926</v>
      </c>
      <c r="O41" s="12">
        <v>1961</v>
      </c>
      <c r="P41" s="12">
        <v>1965</v>
      </c>
      <c r="R41" s="16">
        <f>P$26+P$36+P$46+P$56</f>
        <v>7900</v>
      </c>
      <c r="S41" s="16">
        <f xml:space="preserve"> P$36+P$46+P$56+P$66</f>
        <v>5042</v>
      </c>
      <c r="T41">
        <v>3</v>
      </c>
      <c r="U41">
        <v>7</v>
      </c>
      <c r="V41">
        <f t="shared" si="8"/>
        <v>58994</v>
      </c>
      <c r="W41" s="19">
        <f t="shared" si="9"/>
        <v>7.2187314542328709</v>
      </c>
      <c r="X41" s="20">
        <f t="shared" si="10"/>
        <v>2.7812685457671291</v>
      </c>
    </row>
    <row r="42" spans="13:24" x14ac:dyDescent="0.25">
      <c r="M42" t="s">
        <v>205</v>
      </c>
      <c r="N42" s="12">
        <v>3408</v>
      </c>
      <c r="O42" s="12">
        <v>1662</v>
      </c>
      <c r="P42" s="12">
        <v>1746</v>
      </c>
      <c r="R42" s="16">
        <f>P$17+P$27+P$37+P$47</f>
        <v>10783</v>
      </c>
      <c r="S42" s="16">
        <f xml:space="preserve"> P$27+ P$37+P$47+P$57</f>
        <v>8156</v>
      </c>
      <c r="T42">
        <v>4</v>
      </c>
      <c r="U42">
        <v>6</v>
      </c>
      <c r="V42">
        <f t="shared" si="8"/>
        <v>92068</v>
      </c>
      <c r="W42" s="19">
        <f t="shared" si="9"/>
        <v>11.26579258108133</v>
      </c>
      <c r="X42" s="20">
        <f t="shared" si="10"/>
        <v>1.26579258108133</v>
      </c>
    </row>
    <row r="43" spans="13:24" x14ac:dyDescent="0.25">
      <c r="M43" t="s">
        <v>206</v>
      </c>
      <c r="N43" s="12">
        <v>3792</v>
      </c>
      <c r="O43" s="12">
        <v>1905</v>
      </c>
      <c r="P43" s="12">
        <v>1887</v>
      </c>
      <c r="R43" s="16">
        <f>P$18+P$28+P$38+P$48</f>
        <v>10368</v>
      </c>
      <c r="S43" s="16">
        <f xml:space="preserve"> P$28+P$38+P$48+P$58</f>
        <v>7860</v>
      </c>
      <c r="T43">
        <v>5</v>
      </c>
      <c r="U43">
        <v>5</v>
      </c>
      <c r="V43">
        <f t="shared" si="8"/>
        <v>91140</v>
      </c>
      <c r="W43" s="19">
        <f t="shared" si="9"/>
        <v>11.152238952076209</v>
      </c>
      <c r="X43" s="20">
        <f t="shared" si="10"/>
        <v>1.1522389520762086</v>
      </c>
    </row>
    <row r="44" spans="13:24" x14ac:dyDescent="0.25">
      <c r="M44" t="s">
        <v>207</v>
      </c>
      <c r="N44" s="12">
        <v>3497</v>
      </c>
      <c r="O44" s="12">
        <v>1815</v>
      </c>
      <c r="P44" s="12">
        <v>1682</v>
      </c>
      <c r="R44" s="16">
        <f>P$19+P$29+P$39+P$49</f>
        <v>9746</v>
      </c>
      <c r="S44" s="16">
        <f xml:space="preserve"> P$29+P$39+P$49+P$59</f>
        <v>7515</v>
      </c>
      <c r="T44">
        <v>6</v>
      </c>
      <c r="U44">
        <v>4</v>
      </c>
      <c r="V44">
        <f t="shared" si="8"/>
        <v>88536</v>
      </c>
      <c r="W44" s="19">
        <f t="shared" si="9"/>
        <v>10.833603553445458</v>
      </c>
      <c r="X44" s="20">
        <f t="shared" si="10"/>
        <v>0.83360355344545845</v>
      </c>
    </row>
    <row r="45" spans="13:24" x14ac:dyDescent="0.25">
      <c r="M45" t="s">
        <v>208</v>
      </c>
      <c r="N45" s="12">
        <v>3552</v>
      </c>
      <c r="O45" s="12">
        <v>1743</v>
      </c>
      <c r="P45" s="12">
        <v>1809</v>
      </c>
      <c r="R45" s="16">
        <f>P$20+P$30+P$40+P$50</f>
        <v>9161</v>
      </c>
      <c r="S45" s="16">
        <f xml:space="preserve"> P$30+P$40+P$50+P$60</f>
        <v>6931</v>
      </c>
      <c r="T45">
        <v>7</v>
      </c>
      <c r="U45">
        <v>3</v>
      </c>
      <c r="V45">
        <f t="shared" si="8"/>
        <v>84920</v>
      </c>
      <c r="W45" s="19">
        <f t="shared" si="9"/>
        <v>10.391135964563436</v>
      </c>
      <c r="X45" s="20">
        <f t="shared" si="10"/>
        <v>0.39113596456343558</v>
      </c>
    </row>
    <row r="46" spans="13:24" x14ac:dyDescent="0.25">
      <c r="M46" t="s">
        <v>209</v>
      </c>
      <c r="N46" s="12">
        <v>2906</v>
      </c>
      <c r="O46" s="12">
        <v>1482</v>
      </c>
      <c r="P46" s="12">
        <v>1424</v>
      </c>
      <c r="R46" s="16">
        <f>P$21+P$31+P$41+P$51</f>
        <v>9804</v>
      </c>
      <c r="S46" s="16">
        <f xml:space="preserve"> P$31+P$41+P$51+P$61</f>
        <v>7257</v>
      </c>
      <c r="T46">
        <v>8</v>
      </c>
      <c r="U46">
        <v>2</v>
      </c>
      <c r="V46">
        <f t="shared" si="8"/>
        <v>92946</v>
      </c>
      <c r="W46" s="19">
        <f t="shared" si="9"/>
        <v>11.373228018868502</v>
      </c>
      <c r="X46" s="20">
        <f t="shared" si="10"/>
        <v>1.3732280188685024</v>
      </c>
    </row>
    <row r="47" spans="13:24" x14ac:dyDescent="0.25">
      <c r="M47" t="s">
        <v>210</v>
      </c>
      <c r="N47" s="12">
        <v>2788</v>
      </c>
      <c r="O47" s="12">
        <v>1399</v>
      </c>
      <c r="P47" s="12">
        <v>1389</v>
      </c>
      <c r="R47" s="16">
        <f>P$22+P$32+P$42+P$52</f>
        <v>9077</v>
      </c>
      <c r="S47" s="16">
        <f xml:space="preserve"> P$32+P$42+P$52+P$62</f>
        <v>6338</v>
      </c>
      <c r="T47">
        <v>9</v>
      </c>
      <c r="U47">
        <v>1</v>
      </c>
      <c r="V47">
        <f t="shared" si="8"/>
        <v>88031</v>
      </c>
      <c r="W47" s="19">
        <f t="shared" si="9"/>
        <v>10.771809822144181</v>
      </c>
      <c r="X47" s="20">
        <f t="shared" si="10"/>
        <v>0.77180982214418137</v>
      </c>
    </row>
    <row r="48" spans="13:24" x14ac:dyDescent="0.25">
      <c r="M48" t="s">
        <v>211</v>
      </c>
      <c r="N48" s="12">
        <v>2994</v>
      </c>
      <c r="O48" s="12">
        <v>1507</v>
      </c>
      <c r="P48" s="12">
        <v>1487</v>
      </c>
      <c r="R48" s="16">
        <f>P$23+P$33+P$43+P$53</f>
        <v>8969</v>
      </c>
      <c r="S48" s="16">
        <f xml:space="preserve"> P$33+P$43+P$53+P$63</f>
        <v>6392</v>
      </c>
      <c r="T48">
        <v>10</v>
      </c>
      <c r="U48">
        <v>0</v>
      </c>
      <c r="V48">
        <f t="shared" si="8"/>
        <v>89690</v>
      </c>
      <c r="W48" s="19">
        <f t="shared" si="9"/>
        <v>10.974811406755707</v>
      </c>
      <c r="X48" s="20">
        <f t="shared" si="10"/>
        <v>0.97481140675570721</v>
      </c>
    </row>
    <row r="49" spans="13:24" x14ac:dyDescent="0.25">
      <c r="M49" t="s">
        <v>212</v>
      </c>
      <c r="N49" s="12">
        <v>2901</v>
      </c>
      <c r="O49" s="12">
        <v>1493</v>
      </c>
      <c r="P49" s="12">
        <v>1408</v>
      </c>
      <c r="R49" s="16"/>
      <c r="S49" s="16"/>
      <c r="V49">
        <f>SUM(V39:V48)</f>
        <v>817235</v>
      </c>
      <c r="W49">
        <f>SUM(W39:W48)</f>
        <v>100</v>
      </c>
      <c r="X49" s="20">
        <f>SUM(X39:X48)</f>
        <v>13.525240597869645</v>
      </c>
    </row>
    <row r="50" spans="13:24" x14ac:dyDescent="0.25">
      <c r="M50" t="s">
        <v>213</v>
      </c>
      <c r="N50" s="12">
        <v>3044</v>
      </c>
      <c r="O50" s="12">
        <v>1599</v>
      </c>
      <c r="P50" s="12">
        <v>1445</v>
      </c>
      <c r="R50" s="16"/>
      <c r="S50" s="16"/>
      <c r="X50" s="20">
        <f>X$49/2</f>
        <v>6.7626202989348227</v>
      </c>
    </row>
    <row r="51" spans="13:24" x14ac:dyDescent="0.25">
      <c r="M51" t="s">
        <v>214</v>
      </c>
      <c r="N51" s="12">
        <v>2831</v>
      </c>
      <c r="O51" s="12">
        <v>1386</v>
      </c>
      <c r="P51" s="12">
        <v>1445</v>
      </c>
      <c r="R51" s="16"/>
      <c r="S51" s="16"/>
    </row>
    <row r="52" spans="13:24" x14ac:dyDescent="0.25">
      <c r="M52" t="s">
        <v>215</v>
      </c>
      <c r="N52" s="12">
        <v>2599</v>
      </c>
      <c r="O52" s="12">
        <v>1289</v>
      </c>
      <c r="P52" s="12">
        <v>1310</v>
      </c>
      <c r="R52" s="16"/>
      <c r="S52" s="16"/>
    </row>
    <row r="53" spans="13:24" x14ac:dyDescent="0.25">
      <c r="M53" t="s">
        <v>216</v>
      </c>
      <c r="N53" s="12">
        <v>2536</v>
      </c>
      <c r="O53" s="12">
        <v>1310</v>
      </c>
      <c r="P53" s="12">
        <v>1226</v>
      </c>
      <c r="R53" s="16"/>
      <c r="S53" s="16"/>
    </row>
    <row r="54" spans="13:24" x14ac:dyDescent="0.25">
      <c r="M54" t="s">
        <v>217</v>
      </c>
      <c r="N54" s="12">
        <v>2402</v>
      </c>
      <c r="O54" s="12">
        <v>1177</v>
      </c>
      <c r="P54" s="12">
        <v>1225</v>
      </c>
      <c r="R54" s="16"/>
      <c r="S54" s="16"/>
    </row>
    <row r="55" spans="13:24" x14ac:dyDescent="0.25">
      <c r="M55" t="s">
        <v>218</v>
      </c>
      <c r="N55" s="12">
        <v>2650</v>
      </c>
      <c r="O55" s="12">
        <v>1317</v>
      </c>
      <c r="P55" s="12">
        <v>1333</v>
      </c>
      <c r="R55" s="16"/>
      <c r="S55" s="16"/>
    </row>
    <row r="56" spans="13:24" x14ac:dyDescent="0.25">
      <c r="M56" t="s">
        <v>219</v>
      </c>
      <c r="N56" s="12">
        <v>2122</v>
      </c>
      <c r="O56" s="12">
        <v>1103</v>
      </c>
      <c r="P56" s="12">
        <v>1019</v>
      </c>
      <c r="R56" s="16"/>
      <c r="S56" s="16"/>
    </row>
    <row r="57" spans="13:24" x14ac:dyDescent="0.25">
      <c r="M57" t="s">
        <v>220</v>
      </c>
      <c r="N57" s="12">
        <v>2012</v>
      </c>
      <c r="O57" s="12">
        <v>1022</v>
      </c>
      <c r="P57" s="12">
        <v>990</v>
      </c>
      <c r="R57" s="16"/>
      <c r="S57" s="16"/>
    </row>
    <row r="58" spans="13:24" x14ac:dyDescent="0.25">
      <c r="M58" t="s">
        <v>221</v>
      </c>
      <c r="N58" s="12">
        <v>2032</v>
      </c>
      <c r="O58" s="12">
        <v>1023</v>
      </c>
      <c r="P58" s="12">
        <v>1009</v>
      </c>
      <c r="R58" s="16"/>
      <c r="S58" s="16"/>
    </row>
    <row r="59" spans="13:24" x14ac:dyDescent="0.25">
      <c r="M59" t="s">
        <v>222</v>
      </c>
      <c r="N59" s="12">
        <v>2225</v>
      </c>
      <c r="O59" s="12">
        <v>1138</v>
      </c>
      <c r="P59" s="12">
        <v>1087</v>
      </c>
      <c r="R59" s="16"/>
      <c r="S59" s="16"/>
    </row>
    <row r="60" spans="13:24" x14ac:dyDescent="0.25">
      <c r="M60" t="s">
        <v>223</v>
      </c>
      <c r="N60" s="12">
        <v>2023</v>
      </c>
      <c r="O60" s="12">
        <v>1044</v>
      </c>
      <c r="P60" s="12">
        <v>979</v>
      </c>
      <c r="R60" s="16"/>
      <c r="S60" s="16"/>
    </row>
    <row r="61" spans="13:24" x14ac:dyDescent="0.25">
      <c r="M61" t="s">
        <v>224</v>
      </c>
      <c r="N61" s="12">
        <v>1964</v>
      </c>
      <c r="O61" s="12">
        <v>1032</v>
      </c>
      <c r="P61" s="12">
        <v>932</v>
      </c>
      <c r="R61" s="16"/>
      <c r="S61" s="16"/>
    </row>
    <row r="62" spans="13:24" x14ac:dyDescent="0.25">
      <c r="M62" t="s">
        <v>225</v>
      </c>
      <c r="N62" s="12">
        <v>1421</v>
      </c>
      <c r="O62" s="12">
        <v>728</v>
      </c>
      <c r="P62" s="12">
        <v>693</v>
      </c>
      <c r="R62" s="16"/>
      <c r="S62" s="16"/>
    </row>
    <row r="63" spans="13:24" x14ac:dyDescent="0.25">
      <c r="M63" t="s">
        <v>226</v>
      </c>
      <c r="N63" s="12">
        <v>1517</v>
      </c>
      <c r="O63" s="12">
        <v>760</v>
      </c>
      <c r="P63" s="12">
        <v>757</v>
      </c>
      <c r="R63" s="16"/>
      <c r="S63" s="16"/>
    </row>
    <row r="64" spans="13:24" x14ac:dyDescent="0.25">
      <c r="M64" t="s">
        <v>227</v>
      </c>
      <c r="N64" s="12">
        <v>1490</v>
      </c>
      <c r="O64" s="12">
        <v>721</v>
      </c>
      <c r="P64" s="12">
        <v>769</v>
      </c>
      <c r="R64" s="16"/>
      <c r="S64" s="16"/>
    </row>
    <row r="65" spans="13:19" x14ac:dyDescent="0.25">
      <c r="M65" t="s">
        <v>228</v>
      </c>
      <c r="N65" s="12">
        <v>1601</v>
      </c>
      <c r="O65" s="12">
        <v>784</v>
      </c>
      <c r="P65" s="12">
        <v>817</v>
      </c>
      <c r="R65" s="16"/>
      <c r="S65" s="16"/>
    </row>
    <row r="66" spans="13:19" x14ac:dyDescent="0.25">
      <c r="M66" t="s">
        <v>229</v>
      </c>
      <c r="N66" s="12">
        <v>1170</v>
      </c>
      <c r="O66" s="12">
        <v>617</v>
      </c>
      <c r="P66" s="12">
        <v>553</v>
      </c>
      <c r="R66" s="16"/>
      <c r="S66" s="16"/>
    </row>
    <row r="67" spans="13:19" x14ac:dyDescent="0.25">
      <c r="M67" t="s">
        <v>230</v>
      </c>
      <c r="N67" s="12">
        <v>1264</v>
      </c>
      <c r="O67" s="12">
        <v>653</v>
      </c>
      <c r="P67" s="12">
        <v>611</v>
      </c>
      <c r="R67" s="16"/>
      <c r="S67" s="16"/>
    </row>
    <row r="68" spans="13:19" x14ac:dyDescent="0.25">
      <c r="M68" t="s">
        <v>231</v>
      </c>
      <c r="N68" s="12">
        <v>1159</v>
      </c>
      <c r="O68" s="12">
        <v>600</v>
      </c>
      <c r="P68" s="12">
        <v>559</v>
      </c>
      <c r="R68" s="16"/>
      <c r="S68" s="16"/>
    </row>
    <row r="69" spans="13:19" x14ac:dyDescent="0.25">
      <c r="M69" t="s">
        <v>232</v>
      </c>
      <c r="N69" s="12">
        <v>1167</v>
      </c>
      <c r="O69" s="12">
        <v>621</v>
      </c>
      <c r="P69" s="12">
        <v>546</v>
      </c>
      <c r="R69" s="16"/>
      <c r="S69" s="16"/>
    </row>
    <row r="70" spans="13:19" x14ac:dyDescent="0.25">
      <c r="M70" t="s">
        <v>233</v>
      </c>
      <c r="N70" s="12">
        <v>1192</v>
      </c>
      <c r="O70" s="12">
        <v>577</v>
      </c>
      <c r="P70" s="12">
        <v>615</v>
      </c>
      <c r="R70" s="16"/>
      <c r="S70" s="16"/>
    </row>
    <row r="71" spans="13:19" x14ac:dyDescent="0.25">
      <c r="M71" t="s">
        <v>234</v>
      </c>
      <c r="N71" s="12">
        <v>1166</v>
      </c>
      <c r="O71" s="12">
        <v>607</v>
      </c>
      <c r="P71" s="12">
        <v>559</v>
      </c>
      <c r="R71" s="16"/>
      <c r="S71" s="16"/>
    </row>
    <row r="72" spans="13:19" x14ac:dyDescent="0.25">
      <c r="M72" t="s">
        <v>235</v>
      </c>
      <c r="N72" s="12">
        <v>919</v>
      </c>
      <c r="O72" s="12">
        <v>436</v>
      </c>
      <c r="P72" s="12">
        <v>483</v>
      </c>
      <c r="R72" s="16"/>
      <c r="S72" s="16"/>
    </row>
    <row r="73" spans="13:19" x14ac:dyDescent="0.25">
      <c r="M73" t="s">
        <v>236</v>
      </c>
      <c r="N73" s="12">
        <v>886</v>
      </c>
      <c r="O73" s="12">
        <v>435</v>
      </c>
      <c r="P73" s="12">
        <v>451</v>
      </c>
      <c r="R73" s="16"/>
      <c r="S73" s="16"/>
    </row>
    <row r="74" spans="13:19" x14ac:dyDescent="0.25">
      <c r="M74" s="18" t="s">
        <v>237</v>
      </c>
      <c r="N74" s="12">
        <v>781</v>
      </c>
      <c r="O74" s="12">
        <v>369</v>
      </c>
      <c r="P74" s="12">
        <v>412</v>
      </c>
      <c r="R74" s="16"/>
      <c r="S74" s="16"/>
    </row>
    <row r="75" spans="13:19" x14ac:dyDescent="0.25">
      <c r="M75" t="s">
        <v>238</v>
      </c>
      <c r="N75" s="12">
        <v>898</v>
      </c>
      <c r="O75" s="12">
        <v>405</v>
      </c>
      <c r="P75" s="12">
        <v>493</v>
      </c>
      <c r="R75" s="16"/>
      <c r="S75" s="16"/>
    </row>
    <row r="76" spans="13:19" x14ac:dyDescent="0.25">
      <c r="M76" t="s">
        <v>239</v>
      </c>
      <c r="N76" s="12">
        <v>627</v>
      </c>
      <c r="O76" s="12">
        <v>341</v>
      </c>
      <c r="P76" s="12">
        <v>286</v>
      </c>
      <c r="R76" s="16"/>
      <c r="S76" s="16"/>
    </row>
    <row r="77" spans="13:19" x14ac:dyDescent="0.25">
      <c r="M77" t="s">
        <v>240</v>
      </c>
      <c r="N77" s="12">
        <v>674</v>
      </c>
      <c r="O77" s="12">
        <v>355</v>
      </c>
      <c r="P77" s="12">
        <v>319</v>
      </c>
      <c r="R77" s="16"/>
      <c r="S77" s="16"/>
    </row>
    <row r="78" spans="13:19" x14ac:dyDescent="0.25">
      <c r="M78" t="s">
        <v>241</v>
      </c>
      <c r="N78" s="12">
        <v>588</v>
      </c>
      <c r="O78" s="12">
        <v>339</v>
      </c>
      <c r="P78" s="12">
        <v>249</v>
      </c>
      <c r="R78" s="16"/>
      <c r="S78" s="16"/>
    </row>
    <row r="79" spans="13:19" x14ac:dyDescent="0.25">
      <c r="M79" t="s">
        <v>242</v>
      </c>
      <c r="N79" s="12">
        <v>603</v>
      </c>
      <c r="O79" s="12">
        <v>318</v>
      </c>
      <c r="P79" s="12">
        <v>285</v>
      </c>
      <c r="R79" s="16"/>
      <c r="S79" s="16"/>
    </row>
    <row r="80" spans="13:19" x14ac:dyDescent="0.25">
      <c r="M80" t="s">
        <v>243</v>
      </c>
      <c r="N80" s="12">
        <v>545</v>
      </c>
      <c r="O80" s="12">
        <v>280</v>
      </c>
      <c r="P80" s="12">
        <v>265</v>
      </c>
      <c r="R80" s="16"/>
      <c r="S80" s="16"/>
    </row>
    <row r="81" spans="13:19" x14ac:dyDescent="0.25">
      <c r="M81" t="s">
        <v>244</v>
      </c>
      <c r="N81" s="12">
        <v>471</v>
      </c>
      <c r="O81" s="12">
        <v>227</v>
      </c>
      <c r="P81" s="12">
        <v>244</v>
      </c>
      <c r="R81" s="16"/>
      <c r="S81" s="16"/>
    </row>
    <row r="82" spans="13:19" x14ac:dyDescent="0.25">
      <c r="M82" t="s">
        <v>245</v>
      </c>
      <c r="N82" s="12">
        <v>263</v>
      </c>
      <c r="O82" s="12">
        <v>133</v>
      </c>
      <c r="P82" s="12">
        <v>130</v>
      </c>
      <c r="R82" s="16"/>
      <c r="S82" s="16"/>
    </row>
    <row r="83" spans="13:19" x14ac:dyDescent="0.25">
      <c r="M83" t="s">
        <v>246</v>
      </c>
      <c r="N83" s="12">
        <v>260</v>
      </c>
      <c r="O83" s="12">
        <v>133</v>
      </c>
      <c r="P83" s="12">
        <v>127</v>
      </c>
      <c r="R83" s="16"/>
      <c r="S83" s="16"/>
    </row>
    <row r="84" spans="13:19" x14ac:dyDescent="0.25">
      <c r="M84" t="s">
        <v>247</v>
      </c>
      <c r="N84" s="12">
        <v>256</v>
      </c>
      <c r="O84" s="12">
        <v>111</v>
      </c>
      <c r="P84" s="12">
        <v>145</v>
      </c>
      <c r="R84" s="16"/>
      <c r="S84" s="16"/>
    </row>
    <row r="85" spans="13:19" x14ac:dyDescent="0.25">
      <c r="M85" t="s">
        <v>248</v>
      </c>
      <c r="N85" s="12">
        <v>301</v>
      </c>
      <c r="O85" s="12">
        <v>108</v>
      </c>
      <c r="P85" s="12">
        <v>193</v>
      </c>
      <c r="R85" s="16"/>
      <c r="S85" s="16"/>
    </row>
    <row r="86" spans="13:19" x14ac:dyDescent="0.25">
      <c r="M86" t="s">
        <v>249</v>
      </c>
      <c r="N86" s="12">
        <v>153</v>
      </c>
      <c r="O86" s="12">
        <v>70</v>
      </c>
      <c r="P86" s="12">
        <v>83</v>
      </c>
      <c r="R86" s="16"/>
      <c r="S86" s="16"/>
    </row>
    <row r="87" spans="13:19" x14ac:dyDescent="0.25">
      <c r="M87" t="s">
        <v>250</v>
      </c>
      <c r="N87" s="12">
        <v>142</v>
      </c>
      <c r="O87" s="12">
        <v>50</v>
      </c>
      <c r="P87" s="12">
        <v>92</v>
      </c>
      <c r="R87" s="16"/>
      <c r="S87" s="16"/>
    </row>
    <row r="88" spans="13:19" x14ac:dyDescent="0.25">
      <c r="M88" t="s">
        <v>251</v>
      </c>
      <c r="N88" s="12">
        <v>126</v>
      </c>
      <c r="O88" s="12">
        <v>63</v>
      </c>
      <c r="P88" s="12">
        <v>63</v>
      </c>
      <c r="R88" s="16"/>
      <c r="S88" s="16"/>
    </row>
    <row r="89" spans="13:19" x14ac:dyDescent="0.25">
      <c r="M89" t="s">
        <v>252</v>
      </c>
      <c r="N89" s="12">
        <v>129</v>
      </c>
      <c r="O89" s="12">
        <v>48</v>
      </c>
      <c r="P89" s="12">
        <v>81</v>
      </c>
      <c r="R89" s="16"/>
      <c r="S89" s="16"/>
    </row>
    <row r="90" spans="13:19" x14ac:dyDescent="0.25">
      <c r="M90" t="s">
        <v>253</v>
      </c>
      <c r="N90" s="12">
        <v>172</v>
      </c>
      <c r="O90" s="12">
        <v>62</v>
      </c>
      <c r="P90" s="12">
        <v>110</v>
      </c>
      <c r="R90" s="16"/>
      <c r="S90" s="16"/>
    </row>
    <row r="91" spans="13:19" x14ac:dyDescent="0.25">
      <c r="M91" t="s">
        <v>145</v>
      </c>
      <c r="N91" s="12">
        <v>253</v>
      </c>
      <c r="O91" s="12">
        <v>104</v>
      </c>
      <c r="P91" s="12">
        <v>149</v>
      </c>
      <c r="R91" s="16"/>
      <c r="S91" s="16"/>
    </row>
    <row r="92" spans="13:19" x14ac:dyDescent="0.25">
      <c r="M92" t="s">
        <v>146</v>
      </c>
      <c r="N92" s="12">
        <v>0</v>
      </c>
      <c r="O92" s="12">
        <v>0</v>
      </c>
      <c r="P92" s="12">
        <v>0</v>
      </c>
      <c r="R92" s="16"/>
      <c r="S92" s="16"/>
    </row>
    <row r="93" spans="13:19" x14ac:dyDescent="0.25">
      <c r="M93" t="s">
        <v>147</v>
      </c>
      <c r="N93" s="12">
        <v>0</v>
      </c>
      <c r="O93" s="12">
        <v>0</v>
      </c>
      <c r="P93" s="12">
        <v>0</v>
      </c>
      <c r="R93" s="16"/>
      <c r="S93" s="16"/>
    </row>
    <row r="94" spans="13:19" x14ac:dyDescent="0.25">
      <c r="M94" t="s">
        <v>148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 t="s">
        <v>149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 t="s">
        <v>150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 t="s">
        <v>151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 t="s">
        <v>152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 t="s">
        <v>153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 t="s">
        <v>154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 t="s">
        <v>155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156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157</v>
      </c>
      <c r="N103">
        <v>0</v>
      </c>
      <c r="O103">
        <v>0</v>
      </c>
      <c r="P103">
        <v>0</v>
      </c>
    </row>
    <row r="104" spans="13:19" x14ac:dyDescent="0.25">
      <c r="M104" t="s">
        <v>52</v>
      </c>
      <c r="N104">
        <v>1256</v>
      </c>
      <c r="O104">
        <v>671</v>
      </c>
      <c r="P104">
        <v>585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workbookViewId="0"/>
  </sheetViews>
  <sheetFormatPr defaultRowHeight="13.2" x14ac:dyDescent="0.25"/>
  <sheetData>
    <row r="1" spans="1:24" x14ac:dyDescent="0.25">
      <c r="A1" t="s">
        <v>68</v>
      </c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12721</v>
      </c>
      <c r="C4">
        <v>6653</v>
      </c>
      <c r="D4">
        <v>6068</v>
      </c>
      <c r="E4">
        <v>8430</v>
      </c>
      <c r="F4">
        <v>4578</v>
      </c>
      <c r="G4">
        <v>3852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1897</v>
      </c>
      <c r="C5">
        <v>993</v>
      </c>
      <c r="D5">
        <v>904</v>
      </c>
      <c r="E5">
        <v>1897</v>
      </c>
      <c r="F5">
        <v>993</v>
      </c>
      <c r="G5">
        <v>904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2011</v>
      </c>
      <c r="C6">
        <v>1018</v>
      </c>
      <c r="D6">
        <v>993</v>
      </c>
      <c r="E6">
        <v>2011</v>
      </c>
      <c r="F6">
        <v>1018</v>
      </c>
      <c r="G6">
        <v>993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1826</v>
      </c>
      <c r="C7">
        <v>952</v>
      </c>
      <c r="D7">
        <v>874</v>
      </c>
      <c r="E7">
        <v>1823</v>
      </c>
      <c r="F7">
        <v>951</v>
      </c>
      <c r="G7">
        <v>872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>
        <v>1552</v>
      </c>
      <c r="C8">
        <v>836</v>
      </c>
      <c r="D8">
        <v>716</v>
      </c>
      <c r="E8">
        <v>1469</v>
      </c>
      <c r="F8">
        <v>823</v>
      </c>
      <c r="G8">
        <v>646</v>
      </c>
      <c r="H8" s="5" t="s">
        <v>9</v>
      </c>
      <c r="I8" s="6">
        <f t="shared" ref="I8:K15" si="3">E8/B8*100</f>
        <v>94.652061855670098</v>
      </c>
      <c r="J8" s="6">
        <f t="shared" si="3"/>
        <v>98.444976076555022</v>
      </c>
      <c r="K8" s="6">
        <f t="shared" si="3"/>
        <v>90.22346368715084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>
        <v>1083</v>
      </c>
      <c r="C9">
        <v>623</v>
      </c>
      <c r="D9">
        <v>460</v>
      </c>
      <c r="E9">
        <v>709</v>
      </c>
      <c r="F9">
        <v>479</v>
      </c>
      <c r="G9">
        <v>230</v>
      </c>
      <c r="H9" s="5"/>
      <c r="I9" s="6">
        <f t="shared" si="3"/>
        <v>65.466297322252998</v>
      </c>
      <c r="J9" s="6">
        <f t="shared" si="3"/>
        <v>76.886035313001614</v>
      </c>
      <c r="K9" s="6">
        <f t="shared" si="3"/>
        <v>50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>
        <v>734</v>
      </c>
      <c r="C10">
        <v>414</v>
      </c>
      <c r="D10">
        <v>320</v>
      </c>
      <c r="E10">
        <v>238</v>
      </c>
      <c r="F10">
        <v>163</v>
      </c>
      <c r="G10">
        <v>75</v>
      </c>
      <c r="H10" s="5"/>
      <c r="I10" s="6">
        <f t="shared" si="3"/>
        <v>32.425068119891009</v>
      </c>
      <c r="J10" s="6">
        <f t="shared" si="3"/>
        <v>39.371980676328505</v>
      </c>
      <c r="K10" s="6">
        <f t="shared" si="3"/>
        <v>23.4375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>
        <v>563</v>
      </c>
      <c r="C11">
        <v>297</v>
      </c>
      <c r="D11">
        <v>266</v>
      </c>
      <c r="E11">
        <v>94</v>
      </c>
      <c r="F11">
        <v>51</v>
      </c>
      <c r="G11">
        <v>43</v>
      </c>
      <c r="H11" s="5"/>
      <c r="I11" s="6">
        <f t="shared" si="3"/>
        <v>16.696269982238011</v>
      </c>
      <c r="J11" s="6">
        <f t="shared" si="3"/>
        <v>17.171717171717169</v>
      </c>
      <c r="K11" s="6">
        <f t="shared" si="3"/>
        <v>16.165413533834585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>
        <v>532</v>
      </c>
      <c r="C12">
        <v>276</v>
      </c>
      <c r="D12">
        <v>256</v>
      </c>
      <c r="E12">
        <v>53</v>
      </c>
      <c r="F12">
        <v>26</v>
      </c>
      <c r="G12">
        <v>27</v>
      </c>
      <c r="H12" s="5"/>
      <c r="I12" s="6">
        <f t="shared" si="3"/>
        <v>9.9624060150375939</v>
      </c>
      <c r="J12" s="6">
        <f t="shared" si="3"/>
        <v>9.4202898550724647</v>
      </c>
      <c r="K12" s="6">
        <f t="shared" si="3"/>
        <v>10.546875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>
        <v>445</v>
      </c>
      <c r="C13">
        <v>227</v>
      </c>
      <c r="D13">
        <v>218</v>
      </c>
      <c r="E13">
        <v>30</v>
      </c>
      <c r="F13">
        <v>18</v>
      </c>
      <c r="G13">
        <v>12</v>
      </c>
      <c r="H13" s="5"/>
      <c r="I13" s="6">
        <f t="shared" si="3"/>
        <v>6.7415730337078648</v>
      </c>
      <c r="J13" s="6">
        <f t="shared" si="3"/>
        <v>7.929515418502203</v>
      </c>
      <c r="K13" s="6">
        <f t="shared" si="3"/>
        <v>5.5045871559633035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>
        <v>440</v>
      </c>
      <c r="C14">
        <v>203</v>
      </c>
      <c r="D14">
        <v>237</v>
      </c>
      <c r="E14">
        <v>22</v>
      </c>
      <c r="F14">
        <v>8</v>
      </c>
      <c r="G14">
        <v>14</v>
      </c>
      <c r="H14" s="5"/>
      <c r="I14" s="6">
        <f t="shared" si="3"/>
        <v>5</v>
      </c>
      <c r="J14" s="6">
        <f t="shared" si="3"/>
        <v>3.9408866995073892</v>
      </c>
      <c r="K14" s="6">
        <f t="shared" si="3"/>
        <v>5.9071729957805905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>
        <v>421</v>
      </c>
      <c r="C15">
        <v>233</v>
      </c>
      <c r="D15">
        <v>188</v>
      </c>
      <c r="E15">
        <v>15</v>
      </c>
      <c r="F15">
        <v>12</v>
      </c>
      <c r="G15">
        <v>3</v>
      </c>
      <c r="H15" s="5"/>
      <c r="I15" s="6">
        <f t="shared" si="3"/>
        <v>3.5629453681710213</v>
      </c>
      <c r="J15" s="6">
        <f t="shared" si="3"/>
        <v>5.1502145922746783</v>
      </c>
      <c r="K15" s="6">
        <f t="shared" si="3"/>
        <v>1.5957446808510638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1154.7183816439879</v>
      </c>
      <c r="J16" s="6">
        <f>SUM(J8:J14)*5</f>
        <v>1265.8270060534219</v>
      </c>
      <c r="K16" s="6">
        <f>SUM(K8:K14)*5</f>
        <v>1008.9250618636468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2654.7183816439879</v>
      </c>
      <c r="J18" s="6">
        <f>J16+1500</f>
        <v>2765.8270060534219</v>
      </c>
      <c r="K18" s="6">
        <f>K16+1500</f>
        <v>2508.925061863647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</v>
      </c>
      <c r="J20" s="6">
        <f t="shared" si="4"/>
        <v>3.9408866995073892</v>
      </c>
      <c r="K20" s="6">
        <f t="shared" si="4"/>
        <v>5.9071729957805905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3.5629453681710213</v>
      </c>
      <c r="J21" s="6">
        <f t="shared" si="4"/>
        <v>5.1502145922746783</v>
      </c>
      <c r="K21" s="6">
        <f t="shared" si="4"/>
        <v>1.5957446808510638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4.2814726840855108</v>
      </c>
      <c r="J22" s="8">
        <f>(J20+J21)/2</f>
        <v>4.5455506458910335</v>
      </c>
      <c r="K22" s="8">
        <f>(K20+K21)/2</f>
        <v>3.7514588383158269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214.07363420427555</v>
      </c>
      <c r="J24" s="8">
        <f>J22*50</f>
        <v>227.27753229455169</v>
      </c>
      <c r="K24" s="8">
        <f>K22*50</f>
        <v>187.57294191579135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2440.6447474397123</v>
      </c>
      <c r="J26" s="1">
        <f>J18-J24</f>
        <v>2538.5494737588701</v>
      </c>
      <c r="K26" s="1">
        <f>K18-K24</f>
        <v>2321.3521199478555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95.718527315914486</v>
      </c>
      <c r="J28" s="1">
        <f>100-J22</f>
        <v>95.454449354108959</v>
      </c>
      <c r="K28" s="1">
        <f>100-K22</f>
        <v>96.248541161684173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25.498143524340691</v>
      </c>
      <c r="J30" s="10">
        <f>J26/J28</f>
        <v>26.594354594635718</v>
      </c>
      <c r="K30" s="10">
        <f>K26/K28</f>
        <v>24.118309658827002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A31" t="s">
        <v>53</v>
      </c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A32" t="s">
        <v>54</v>
      </c>
      <c r="B32" t="s">
        <v>1</v>
      </c>
      <c r="E32" t="s">
        <v>2</v>
      </c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:24" x14ac:dyDescent="0.25">
      <c r="B33" t="s">
        <v>1</v>
      </c>
      <c r="C33" t="s">
        <v>3</v>
      </c>
      <c r="D33" t="s">
        <v>4</v>
      </c>
      <c r="E33" t="s">
        <v>1</v>
      </c>
      <c r="F33" t="s">
        <v>3</v>
      </c>
      <c r="G33" t="s">
        <v>4</v>
      </c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:24" x14ac:dyDescent="0.25">
      <c r="A34" t="s">
        <v>36</v>
      </c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:24" x14ac:dyDescent="0.25">
      <c r="A35" t="s">
        <v>36</v>
      </c>
      <c r="B35">
        <v>115251</v>
      </c>
      <c r="C35">
        <v>59557</v>
      </c>
      <c r="D35">
        <v>55694</v>
      </c>
      <c r="E35">
        <v>73409</v>
      </c>
      <c r="F35">
        <v>39471</v>
      </c>
      <c r="G35">
        <v>33938</v>
      </c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:24" x14ac:dyDescent="0.25">
      <c r="A36" t="s">
        <v>55</v>
      </c>
      <c r="B36">
        <v>20462</v>
      </c>
      <c r="C36">
        <v>10641</v>
      </c>
      <c r="D36">
        <v>9821</v>
      </c>
      <c r="E36">
        <v>20462</v>
      </c>
      <c r="F36">
        <v>10641</v>
      </c>
      <c r="G36">
        <v>9821</v>
      </c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6</v>
      </c>
      <c r="B37">
        <v>17666</v>
      </c>
      <c r="C37">
        <v>9152</v>
      </c>
      <c r="D37">
        <v>8514</v>
      </c>
      <c r="E37">
        <v>17666</v>
      </c>
      <c r="F37">
        <v>9152</v>
      </c>
      <c r="G37">
        <v>8514</v>
      </c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7</v>
      </c>
      <c r="B38">
        <v>15168</v>
      </c>
      <c r="C38">
        <v>7863</v>
      </c>
      <c r="D38">
        <v>7305</v>
      </c>
      <c r="E38">
        <v>15123</v>
      </c>
      <c r="F38">
        <v>7853</v>
      </c>
      <c r="G38">
        <v>7270</v>
      </c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:24" x14ac:dyDescent="0.25">
      <c r="A39" t="s">
        <v>8</v>
      </c>
      <c r="B39">
        <v>13017</v>
      </c>
      <c r="C39">
        <v>6636</v>
      </c>
      <c r="D39">
        <v>6381</v>
      </c>
      <c r="E39">
        <v>11545</v>
      </c>
      <c r="F39">
        <v>6382</v>
      </c>
      <c r="G39">
        <v>5163</v>
      </c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:24" x14ac:dyDescent="0.25">
      <c r="A40" t="s">
        <v>10</v>
      </c>
      <c r="B40">
        <v>9689</v>
      </c>
      <c r="C40">
        <v>4948</v>
      </c>
      <c r="D40">
        <v>4741</v>
      </c>
      <c r="E40">
        <v>4930</v>
      </c>
      <c r="F40">
        <v>3179</v>
      </c>
      <c r="G40">
        <v>1751</v>
      </c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:24" x14ac:dyDescent="0.25">
      <c r="A41" t="s">
        <v>11</v>
      </c>
      <c r="B41">
        <v>6990</v>
      </c>
      <c r="C41">
        <v>3655</v>
      </c>
      <c r="D41">
        <v>3335</v>
      </c>
      <c r="E41">
        <v>1585</v>
      </c>
      <c r="F41">
        <v>1043</v>
      </c>
      <c r="G41">
        <v>542</v>
      </c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:24" x14ac:dyDescent="0.25">
      <c r="A42" t="s">
        <v>12</v>
      </c>
      <c r="B42">
        <v>5090</v>
      </c>
      <c r="C42">
        <v>2704</v>
      </c>
      <c r="D42">
        <v>2386</v>
      </c>
      <c r="E42">
        <v>523</v>
      </c>
      <c r="F42">
        <v>310</v>
      </c>
      <c r="G42">
        <v>213</v>
      </c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:24" x14ac:dyDescent="0.25">
      <c r="A43" t="s">
        <v>13</v>
      </c>
      <c r="B43">
        <v>5051</v>
      </c>
      <c r="C43">
        <v>2598</v>
      </c>
      <c r="D43">
        <v>2453</v>
      </c>
      <c r="E43">
        <v>333</v>
      </c>
      <c r="F43">
        <v>187</v>
      </c>
      <c r="G43">
        <v>146</v>
      </c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:24" x14ac:dyDescent="0.25">
      <c r="A44" t="s">
        <v>14</v>
      </c>
      <c r="B44">
        <v>4461</v>
      </c>
      <c r="C44">
        <v>2406</v>
      </c>
      <c r="D44">
        <v>2055</v>
      </c>
      <c r="E44">
        <v>224</v>
      </c>
      <c r="F44">
        <v>145</v>
      </c>
      <c r="G44">
        <v>79</v>
      </c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:24" x14ac:dyDescent="0.25">
      <c r="A45" t="s">
        <v>15</v>
      </c>
      <c r="B45">
        <v>3806</v>
      </c>
      <c r="C45">
        <v>1937</v>
      </c>
      <c r="D45">
        <v>1869</v>
      </c>
      <c r="E45">
        <v>183</v>
      </c>
      <c r="F45">
        <v>110</v>
      </c>
      <c r="G45">
        <v>73</v>
      </c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:24" x14ac:dyDescent="0.25">
      <c r="A46" t="s">
        <v>16</v>
      </c>
      <c r="B46">
        <v>3779</v>
      </c>
      <c r="C46">
        <v>1909</v>
      </c>
      <c r="D46">
        <v>1870</v>
      </c>
      <c r="E46">
        <v>160</v>
      </c>
      <c r="F46">
        <v>101</v>
      </c>
      <c r="G46">
        <v>59</v>
      </c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:24" x14ac:dyDescent="0.25">
      <c r="A47" t="s">
        <v>17</v>
      </c>
      <c r="B47">
        <v>2898</v>
      </c>
      <c r="C47">
        <v>1468</v>
      </c>
      <c r="D47">
        <v>1430</v>
      </c>
      <c r="E47">
        <v>117</v>
      </c>
      <c r="F47">
        <v>70</v>
      </c>
      <c r="G47">
        <v>47</v>
      </c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:24" x14ac:dyDescent="0.25">
      <c r="A48" t="s">
        <v>19</v>
      </c>
      <c r="B48">
        <v>2456</v>
      </c>
      <c r="C48">
        <v>1292</v>
      </c>
      <c r="D48">
        <v>1164</v>
      </c>
      <c r="E48">
        <v>106</v>
      </c>
      <c r="F48">
        <v>56</v>
      </c>
      <c r="G48">
        <v>50</v>
      </c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:24" x14ac:dyDescent="0.25">
      <c r="A49" t="s">
        <v>20</v>
      </c>
      <c r="B49">
        <v>1666</v>
      </c>
      <c r="C49">
        <v>809</v>
      </c>
      <c r="D49">
        <v>857</v>
      </c>
      <c r="E49">
        <v>103</v>
      </c>
      <c r="F49">
        <v>39</v>
      </c>
      <c r="G49">
        <v>64</v>
      </c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:24" x14ac:dyDescent="0.25">
      <c r="A50" t="s">
        <v>22</v>
      </c>
      <c r="B50">
        <v>1209</v>
      </c>
      <c r="C50">
        <v>604</v>
      </c>
      <c r="D50">
        <v>605</v>
      </c>
      <c r="E50">
        <v>75</v>
      </c>
      <c r="F50">
        <v>36</v>
      </c>
      <c r="G50">
        <v>39</v>
      </c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:24" x14ac:dyDescent="0.25">
      <c r="A51" t="s">
        <v>56</v>
      </c>
      <c r="B51">
        <v>1452</v>
      </c>
      <c r="C51">
        <v>703</v>
      </c>
      <c r="D51">
        <v>749</v>
      </c>
      <c r="E51">
        <v>98</v>
      </c>
      <c r="F51">
        <v>50</v>
      </c>
      <c r="G51">
        <v>48</v>
      </c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:24" x14ac:dyDescent="0.25">
      <c r="A52" t="s">
        <v>57</v>
      </c>
      <c r="B52">
        <v>391</v>
      </c>
      <c r="C52">
        <v>232</v>
      </c>
      <c r="D52">
        <v>159</v>
      </c>
      <c r="E52">
        <v>176</v>
      </c>
      <c r="F52">
        <v>117</v>
      </c>
      <c r="G52">
        <v>59</v>
      </c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:24" x14ac:dyDescent="0.25">
      <c r="A53" t="s">
        <v>58</v>
      </c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:24" x14ac:dyDescent="0.25">
      <c r="A54" t="s">
        <v>36</v>
      </c>
      <c r="B54">
        <v>14496</v>
      </c>
      <c r="C54">
        <v>7616</v>
      </c>
      <c r="D54">
        <v>6880</v>
      </c>
      <c r="E54">
        <v>9416</v>
      </c>
      <c r="F54">
        <v>4936</v>
      </c>
      <c r="G54">
        <v>4480</v>
      </c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:24" x14ac:dyDescent="0.25">
      <c r="A55" t="s">
        <v>55</v>
      </c>
      <c r="B55">
        <v>2416</v>
      </c>
      <c r="C55">
        <v>1242</v>
      </c>
      <c r="D55">
        <v>1174</v>
      </c>
      <c r="E55">
        <v>2416</v>
      </c>
      <c r="F55">
        <v>1242</v>
      </c>
      <c r="G55">
        <v>1174</v>
      </c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:24" x14ac:dyDescent="0.25">
      <c r="A56" t="s">
        <v>6</v>
      </c>
      <c r="B56">
        <v>2195</v>
      </c>
      <c r="C56">
        <v>1127</v>
      </c>
      <c r="D56">
        <v>1068</v>
      </c>
      <c r="E56">
        <v>2195</v>
      </c>
      <c r="F56">
        <v>1127</v>
      </c>
      <c r="G56">
        <v>1068</v>
      </c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:24" x14ac:dyDescent="0.25">
      <c r="A57" t="s">
        <v>7</v>
      </c>
      <c r="B57">
        <v>1920</v>
      </c>
      <c r="C57">
        <v>997</v>
      </c>
      <c r="D57">
        <v>923</v>
      </c>
      <c r="E57">
        <v>1916</v>
      </c>
      <c r="F57">
        <v>997</v>
      </c>
      <c r="G57">
        <v>919</v>
      </c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:24" x14ac:dyDescent="0.25">
      <c r="A58" t="s">
        <v>8</v>
      </c>
      <c r="B58">
        <v>1644</v>
      </c>
      <c r="C58">
        <v>782</v>
      </c>
      <c r="D58">
        <v>862</v>
      </c>
      <c r="E58">
        <v>1534</v>
      </c>
      <c r="F58">
        <v>766</v>
      </c>
      <c r="G58">
        <v>768</v>
      </c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:24" x14ac:dyDescent="0.25">
      <c r="A59" t="s">
        <v>10</v>
      </c>
      <c r="B59">
        <v>1291</v>
      </c>
      <c r="C59">
        <v>616</v>
      </c>
      <c r="D59">
        <v>675</v>
      </c>
      <c r="E59">
        <v>711</v>
      </c>
      <c r="F59">
        <v>417</v>
      </c>
      <c r="G59">
        <v>294</v>
      </c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:24" x14ac:dyDescent="0.25">
      <c r="A60" t="s">
        <v>11</v>
      </c>
      <c r="B60">
        <v>1023</v>
      </c>
      <c r="C60">
        <v>569</v>
      </c>
      <c r="D60">
        <v>454</v>
      </c>
      <c r="E60">
        <v>297</v>
      </c>
      <c r="F60">
        <v>188</v>
      </c>
      <c r="G60">
        <v>109</v>
      </c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:24" x14ac:dyDescent="0.25">
      <c r="A61" t="s">
        <v>12</v>
      </c>
      <c r="B61">
        <v>778</v>
      </c>
      <c r="C61">
        <v>471</v>
      </c>
      <c r="D61">
        <v>307</v>
      </c>
      <c r="E61">
        <v>95</v>
      </c>
      <c r="F61">
        <v>62</v>
      </c>
      <c r="G61">
        <v>33</v>
      </c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:24" x14ac:dyDescent="0.25">
      <c r="A62" t="s">
        <v>13</v>
      </c>
      <c r="B62">
        <v>722</v>
      </c>
      <c r="C62">
        <v>423</v>
      </c>
      <c r="D62">
        <v>299</v>
      </c>
      <c r="E62">
        <v>73</v>
      </c>
      <c r="F62">
        <v>41</v>
      </c>
      <c r="G62">
        <v>32</v>
      </c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:24" x14ac:dyDescent="0.25">
      <c r="A63" t="s">
        <v>14</v>
      </c>
      <c r="B63">
        <v>614</v>
      </c>
      <c r="C63">
        <v>371</v>
      </c>
      <c r="D63">
        <v>243</v>
      </c>
      <c r="E63">
        <v>42</v>
      </c>
      <c r="F63">
        <v>24</v>
      </c>
      <c r="G63">
        <v>18</v>
      </c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:24" x14ac:dyDescent="0.25">
      <c r="A64" t="s">
        <v>15</v>
      </c>
      <c r="B64">
        <v>459</v>
      </c>
      <c r="C64">
        <v>283</v>
      </c>
      <c r="D64">
        <v>176</v>
      </c>
      <c r="E64">
        <v>39</v>
      </c>
      <c r="F64">
        <v>27</v>
      </c>
      <c r="G64">
        <v>12</v>
      </c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:19" x14ac:dyDescent="0.25">
      <c r="A65" t="s">
        <v>16</v>
      </c>
      <c r="B65">
        <v>424</v>
      </c>
      <c r="C65">
        <v>235</v>
      </c>
      <c r="D65">
        <v>189</v>
      </c>
      <c r="E65">
        <v>25</v>
      </c>
      <c r="F65">
        <v>14</v>
      </c>
      <c r="G65">
        <v>11</v>
      </c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:19" x14ac:dyDescent="0.25">
      <c r="A66" t="s">
        <v>17</v>
      </c>
      <c r="B66">
        <v>332</v>
      </c>
      <c r="C66">
        <v>159</v>
      </c>
      <c r="D66">
        <v>173</v>
      </c>
      <c r="E66">
        <v>20</v>
      </c>
      <c r="F66">
        <v>12</v>
      </c>
      <c r="G66">
        <v>8</v>
      </c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:19" x14ac:dyDescent="0.25">
      <c r="A67" t="s">
        <v>19</v>
      </c>
      <c r="B67">
        <v>271</v>
      </c>
      <c r="C67">
        <v>152</v>
      </c>
      <c r="D67">
        <v>119</v>
      </c>
      <c r="E67">
        <v>20</v>
      </c>
      <c r="F67">
        <v>11</v>
      </c>
      <c r="G67">
        <v>9</v>
      </c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:19" x14ac:dyDescent="0.25">
      <c r="A68" t="s">
        <v>20</v>
      </c>
      <c r="B68">
        <v>171</v>
      </c>
      <c r="C68">
        <v>83</v>
      </c>
      <c r="D68">
        <v>88</v>
      </c>
      <c r="E68">
        <v>11</v>
      </c>
      <c r="F68">
        <v>3</v>
      </c>
      <c r="G68">
        <v>8</v>
      </c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:19" x14ac:dyDescent="0.25">
      <c r="A69" t="s">
        <v>22</v>
      </c>
      <c r="B69">
        <v>109</v>
      </c>
      <c r="C69">
        <v>45</v>
      </c>
      <c r="D69">
        <v>64</v>
      </c>
      <c r="E69">
        <v>7</v>
      </c>
      <c r="F69">
        <v>2</v>
      </c>
      <c r="G69">
        <v>5</v>
      </c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:19" x14ac:dyDescent="0.25">
      <c r="A70" t="s">
        <v>56</v>
      </c>
      <c r="B70">
        <v>102</v>
      </c>
      <c r="C70">
        <v>45</v>
      </c>
      <c r="D70">
        <v>57</v>
      </c>
      <c r="E70">
        <v>7</v>
      </c>
      <c r="F70">
        <v>0</v>
      </c>
      <c r="G70">
        <v>7</v>
      </c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:19" x14ac:dyDescent="0.25">
      <c r="A71" t="s">
        <v>57</v>
      </c>
      <c r="B71">
        <v>25</v>
      </c>
      <c r="C71">
        <v>16</v>
      </c>
      <c r="D71">
        <v>9</v>
      </c>
      <c r="E71">
        <v>8</v>
      </c>
      <c r="F71">
        <v>3</v>
      </c>
      <c r="G71">
        <v>5</v>
      </c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:19" x14ac:dyDescent="0.25">
      <c r="A72" t="s">
        <v>59</v>
      </c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:19" x14ac:dyDescent="0.25">
      <c r="A73" t="s">
        <v>36</v>
      </c>
      <c r="B73">
        <v>25188</v>
      </c>
      <c r="C73">
        <v>13059</v>
      </c>
      <c r="D73">
        <v>12129</v>
      </c>
      <c r="E73">
        <v>16015</v>
      </c>
      <c r="F73">
        <v>8681</v>
      </c>
      <c r="G73">
        <v>7334</v>
      </c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:19" x14ac:dyDescent="0.25">
      <c r="A74" t="s">
        <v>55</v>
      </c>
      <c r="B74">
        <v>4810</v>
      </c>
      <c r="C74">
        <v>2532</v>
      </c>
      <c r="D74">
        <v>2278</v>
      </c>
      <c r="E74">
        <v>4810</v>
      </c>
      <c r="F74">
        <v>2532</v>
      </c>
      <c r="G74">
        <v>2278</v>
      </c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:19" x14ac:dyDescent="0.25">
      <c r="A75" t="s">
        <v>6</v>
      </c>
      <c r="B75">
        <v>3983</v>
      </c>
      <c r="C75">
        <v>2067</v>
      </c>
      <c r="D75">
        <v>1916</v>
      </c>
      <c r="E75">
        <v>3983</v>
      </c>
      <c r="F75">
        <v>2067</v>
      </c>
      <c r="G75">
        <v>1916</v>
      </c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:19" x14ac:dyDescent="0.25">
      <c r="A76" t="s">
        <v>7</v>
      </c>
      <c r="B76">
        <v>3135</v>
      </c>
      <c r="C76">
        <v>1578</v>
      </c>
      <c r="D76">
        <v>1557</v>
      </c>
      <c r="E76">
        <v>3124</v>
      </c>
      <c r="F76">
        <v>1577</v>
      </c>
      <c r="G76">
        <v>1547</v>
      </c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:19" x14ac:dyDescent="0.25">
      <c r="A77" t="s">
        <v>8</v>
      </c>
      <c r="B77">
        <v>2844</v>
      </c>
      <c r="C77">
        <v>1424</v>
      </c>
      <c r="D77">
        <v>1420</v>
      </c>
      <c r="E77">
        <v>2412</v>
      </c>
      <c r="F77">
        <v>1341</v>
      </c>
      <c r="G77">
        <v>1071</v>
      </c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:19" x14ac:dyDescent="0.25">
      <c r="A78" t="s">
        <v>10</v>
      </c>
      <c r="B78">
        <v>2158</v>
      </c>
      <c r="C78">
        <v>1154</v>
      </c>
      <c r="D78">
        <v>1004</v>
      </c>
      <c r="E78">
        <v>1008</v>
      </c>
      <c r="F78">
        <v>690</v>
      </c>
      <c r="G78">
        <v>318</v>
      </c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:19" x14ac:dyDescent="0.25">
      <c r="A79" t="s">
        <v>11</v>
      </c>
      <c r="B79">
        <v>1636</v>
      </c>
      <c r="C79">
        <v>838</v>
      </c>
      <c r="D79">
        <v>798</v>
      </c>
      <c r="E79">
        <v>303</v>
      </c>
      <c r="F79">
        <v>222</v>
      </c>
      <c r="G79">
        <v>81</v>
      </c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:19" x14ac:dyDescent="0.25">
      <c r="A80" t="s">
        <v>12</v>
      </c>
      <c r="B80">
        <v>1076</v>
      </c>
      <c r="C80">
        <v>606</v>
      </c>
      <c r="D80">
        <v>470</v>
      </c>
      <c r="E80">
        <v>91</v>
      </c>
      <c r="F80">
        <v>63</v>
      </c>
      <c r="G80">
        <v>28</v>
      </c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:19" x14ac:dyDescent="0.25">
      <c r="A81" t="s">
        <v>13</v>
      </c>
      <c r="B81">
        <v>948</v>
      </c>
      <c r="C81">
        <v>499</v>
      </c>
      <c r="D81">
        <v>449</v>
      </c>
      <c r="E81">
        <v>44</v>
      </c>
      <c r="F81">
        <v>29</v>
      </c>
      <c r="G81">
        <v>15</v>
      </c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:19" x14ac:dyDescent="0.25">
      <c r="A82" t="s">
        <v>14</v>
      </c>
      <c r="B82">
        <v>856</v>
      </c>
      <c r="C82">
        <v>475</v>
      </c>
      <c r="D82">
        <v>381</v>
      </c>
      <c r="E82">
        <v>38</v>
      </c>
      <c r="F82">
        <v>27</v>
      </c>
      <c r="G82">
        <v>11</v>
      </c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:19" x14ac:dyDescent="0.25">
      <c r="A83" t="s">
        <v>15</v>
      </c>
      <c r="B83">
        <v>781</v>
      </c>
      <c r="C83">
        <v>398</v>
      </c>
      <c r="D83">
        <v>383</v>
      </c>
      <c r="E83">
        <v>34</v>
      </c>
      <c r="F83">
        <v>18</v>
      </c>
      <c r="G83">
        <v>16</v>
      </c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:19" x14ac:dyDescent="0.25">
      <c r="A84" t="s">
        <v>16</v>
      </c>
      <c r="B84">
        <v>746</v>
      </c>
      <c r="C84">
        <v>382</v>
      </c>
      <c r="D84">
        <v>364</v>
      </c>
      <c r="E84">
        <v>25</v>
      </c>
      <c r="F84">
        <v>20</v>
      </c>
      <c r="G84">
        <v>5</v>
      </c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:19" x14ac:dyDescent="0.25">
      <c r="A85" t="s">
        <v>17</v>
      </c>
      <c r="B85">
        <v>661</v>
      </c>
      <c r="C85">
        <v>344</v>
      </c>
      <c r="D85">
        <v>317</v>
      </c>
      <c r="E85">
        <v>34</v>
      </c>
      <c r="F85">
        <v>19</v>
      </c>
      <c r="G85">
        <v>15</v>
      </c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:19" x14ac:dyDescent="0.25">
      <c r="A86" t="s">
        <v>19</v>
      </c>
      <c r="B86">
        <v>519</v>
      </c>
      <c r="C86">
        <v>268</v>
      </c>
      <c r="D86">
        <v>251</v>
      </c>
      <c r="E86">
        <v>21</v>
      </c>
      <c r="F86">
        <v>14</v>
      </c>
      <c r="G86">
        <v>7</v>
      </c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:19" x14ac:dyDescent="0.25">
      <c r="A87" t="s">
        <v>20</v>
      </c>
      <c r="B87">
        <v>359</v>
      </c>
      <c r="C87">
        <v>167</v>
      </c>
      <c r="D87">
        <v>192</v>
      </c>
      <c r="E87">
        <v>15</v>
      </c>
      <c r="F87">
        <v>7</v>
      </c>
      <c r="G87">
        <v>8</v>
      </c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:19" x14ac:dyDescent="0.25">
      <c r="A88" t="s">
        <v>22</v>
      </c>
      <c r="B88">
        <v>255</v>
      </c>
      <c r="C88">
        <v>113</v>
      </c>
      <c r="D88">
        <v>142</v>
      </c>
      <c r="E88">
        <v>16</v>
      </c>
      <c r="F88">
        <v>10</v>
      </c>
      <c r="G88">
        <v>6</v>
      </c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:19" x14ac:dyDescent="0.25">
      <c r="A89" t="s">
        <v>56</v>
      </c>
      <c r="B89">
        <v>374</v>
      </c>
      <c r="C89">
        <v>183</v>
      </c>
      <c r="D89">
        <v>191</v>
      </c>
      <c r="E89">
        <v>32</v>
      </c>
      <c r="F89">
        <v>25</v>
      </c>
      <c r="G89">
        <v>7</v>
      </c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:19" x14ac:dyDescent="0.25">
      <c r="A90" t="s">
        <v>57</v>
      </c>
      <c r="B90">
        <v>47</v>
      </c>
      <c r="C90">
        <v>31</v>
      </c>
      <c r="D90">
        <v>16</v>
      </c>
      <c r="E90">
        <v>25</v>
      </c>
      <c r="F90">
        <v>20</v>
      </c>
      <c r="G90">
        <v>5</v>
      </c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:19" x14ac:dyDescent="0.25">
      <c r="A91" t="s">
        <v>60</v>
      </c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:19" x14ac:dyDescent="0.25">
      <c r="A92" t="s">
        <v>36</v>
      </c>
      <c r="B92">
        <v>12721</v>
      </c>
      <c r="C92">
        <v>6653</v>
      </c>
      <c r="D92">
        <v>6068</v>
      </c>
      <c r="E92">
        <v>8430</v>
      </c>
      <c r="F92">
        <v>4578</v>
      </c>
      <c r="G92">
        <v>3852</v>
      </c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:19" x14ac:dyDescent="0.25">
      <c r="A93" t="s">
        <v>55</v>
      </c>
      <c r="B93">
        <v>1897</v>
      </c>
      <c r="C93">
        <v>993</v>
      </c>
      <c r="D93">
        <v>904</v>
      </c>
      <c r="E93">
        <v>1897</v>
      </c>
      <c r="F93">
        <v>993</v>
      </c>
      <c r="G93">
        <v>904</v>
      </c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:19" x14ac:dyDescent="0.25">
      <c r="A94" t="s">
        <v>6</v>
      </c>
      <c r="B94">
        <v>2011</v>
      </c>
      <c r="C94">
        <v>1018</v>
      </c>
      <c r="D94">
        <v>993</v>
      </c>
      <c r="E94">
        <v>2011</v>
      </c>
      <c r="F94">
        <v>1018</v>
      </c>
      <c r="G94">
        <v>993</v>
      </c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:19" x14ac:dyDescent="0.25">
      <c r="A95" t="s">
        <v>7</v>
      </c>
      <c r="B95">
        <v>1826</v>
      </c>
      <c r="C95">
        <v>952</v>
      </c>
      <c r="D95">
        <v>874</v>
      </c>
      <c r="E95">
        <v>1823</v>
      </c>
      <c r="F95">
        <v>951</v>
      </c>
      <c r="G95">
        <v>872</v>
      </c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:19" x14ac:dyDescent="0.25">
      <c r="A96" t="s">
        <v>8</v>
      </c>
      <c r="B96">
        <v>1552</v>
      </c>
      <c r="C96">
        <v>836</v>
      </c>
      <c r="D96">
        <v>716</v>
      </c>
      <c r="E96">
        <v>1469</v>
      </c>
      <c r="F96">
        <v>823</v>
      </c>
      <c r="G96">
        <v>646</v>
      </c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:19" x14ac:dyDescent="0.25">
      <c r="A97" t="s">
        <v>10</v>
      </c>
      <c r="B97">
        <v>1083</v>
      </c>
      <c r="C97">
        <v>623</v>
      </c>
      <c r="D97">
        <v>460</v>
      </c>
      <c r="E97">
        <v>709</v>
      </c>
      <c r="F97">
        <v>479</v>
      </c>
      <c r="G97">
        <v>230</v>
      </c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:19" x14ac:dyDescent="0.25">
      <c r="A98" t="s">
        <v>11</v>
      </c>
      <c r="B98">
        <v>734</v>
      </c>
      <c r="C98">
        <v>414</v>
      </c>
      <c r="D98">
        <v>320</v>
      </c>
      <c r="E98">
        <v>238</v>
      </c>
      <c r="F98">
        <v>163</v>
      </c>
      <c r="G98">
        <v>75</v>
      </c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:19" x14ac:dyDescent="0.25">
      <c r="A99" t="s">
        <v>12</v>
      </c>
      <c r="B99">
        <v>563</v>
      </c>
      <c r="C99">
        <v>297</v>
      </c>
      <c r="D99">
        <v>266</v>
      </c>
      <c r="E99">
        <v>94</v>
      </c>
      <c r="F99">
        <v>51</v>
      </c>
      <c r="G99">
        <v>43</v>
      </c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:19" x14ac:dyDescent="0.25">
      <c r="A100" t="s">
        <v>13</v>
      </c>
      <c r="B100">
        <v>532</v>
      </c>
      <c r="C100">
        <v>276</v>
      </c>
      <c r="D100">
        <v>256</v>
      </c>
      <c r="E100">
        <v>53</v>
      </c>
      <c r="F100">
        <v>26</v>
      </c>
      <c r="G100">
        <v>27</v>
      </c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:19" x14ac:dyDescent="0.25">
      <c r="A101" t="s">
        <v>14</v>
      </c>
      <c r="B101">
        <v>445</v>
      </c>
      <c r="C101">
        <v>227</v>
      </c>
      <c r="D101">
        <v>218</v>
      </c>
      <c r="E101">
        <v>30</v>
      </c>
      <c r="F101">
        <v>18</v>
      </c>
      <c r="G101">
        <v>12</v>
      </c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:19" x14ac:dyDescent="0.25">
      <c r="A102" t="s">
        <v>15</v>
      </c>
      <c r="B102">
        <v>440</v>
      </c>
      <c r="C102">
        <v>203</v>
      </c>
      <c r="D102">
        <v>237</v>
      </c>
      <c r="E102">
        <v>22</v>
      </c>
      <c r="F102">
        <v>8</v>
      </c>
      <c r="G102">
        <v>14</v>
      </c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  <row r="103" spans="1:19" x14ac:dyDescent="0.25">
      <c r="A103" t="s">
        <v>16</v>
      </c>
      <c r="B103">
        <v>421</v>
      </c>
      <c r="C103">
        <v>233</v>
      </c>
      <c r="D103">
        <v>188</v>
      </c>
      <c r="E103">
        <v>15</v>
      </c>
      <c r="F103">
        <v>12</v>
      </c>
      <c r="G103">
        <v>3</v>
      </c>
    </row>
    <row r="104" spans="1:19" x14ac:dyDescent="0.25">
      <c r="A104" t="s">
        <v>17</v>
      </c>
      <c r="B104">
        <v>364</v>
      </c>
      <c r="C104">
        <v>173</v>
      </c>
      <c r="D104">
        <v>191</v>
      </c>
      <c r="E104">
        <v>9</v>
      </c>
      <c r="F104">
        <v>5</v>
      </c>
      <c r="G104">
        <v>4</v>
      </c>
    </row>
    <row r="105" spans="1:19" x14ac:dyDescent="0.25">
      <c r="A105" t="s">
        <v>19</v>
      </c>
      <c r="B105">
        <v>212</v>
      </c>
      <c r="C105">
        <v>106</v>
      </c>
      <c r="D105">
        <v>106</v>
      </c>
      <c r="E105">
        <v>6</v>
      </c>
      <c r="F105">
        <v>4</v>
      </c>
      <c r="G105">
        <v>2</v>
      </c>
    </row>
    <row r="106" spans="1:19" x14ac:dyDescent="0.25">
      <c r="A106" t="s">
        <v>20</v>
      </c>
      <c r="B106">
        <v>206</v>
      </c>
      <c r="C106">
        <v>95</v>
      </c>
      <c r="D106">
        <v>111</v>
      </c>
      <c r="E106">
        <v>12</v>
      </c>
      <c r="F106">
        <v>7</v>
      </c>
      <c r="G106">
        <v>5</v>
      </c>
    </row>
    <row r="107" spans="1:19" x14ac:dyDescent="0.25">
      <c r="A107" t="s">
        <v>22</v>
      </c>
      <c r="B107">
        <v>140</v>
      </c>
      <c r="C107">
        <v>66</v>
      </c>
      <c r="D107">
        <v>74</v>
      </c>
      <c r="E107">
        <v>8</v>
      </c>
      <c r="F107">
        <v>2</v>
      </c>
      <c r="G107">
        <v>6</v>
      </c>
    </row>
    <row r="108" spans="1:19" x14ac:dyDescent="0.25">
      <c r="A108" t="s">
        <v>56</v>
      </c>
      <c r="B108">
        <v>253</v>
      </c>
      <c r="C108">
        <v>122</v>
      </c>
      <c r="D108">
        <v>131</v>
      </c>
      <c r="E108">
        <v>17</v>
      </c>
      <c r="F108">
        <v>7</v>
      </c>
      <c r="G108">
        <v>10</v>
      </c>
    </row>
    <row r="109" spans="1:19" x14ac:dyDescent="0.25">
      <c r="A109" t="s">
        <v>57</v>
      </c>
      <c r="B109">
        <v>42</v>
      </c>
      <c r="C109">
        <v>19</v>
      </c>
      <c r="D109">
        <v>23</v>
      </c>
      <c r="E109">
        <v>17</v>
      </c>
      <c r="F109">
        <v>11</v>
      </c>
      <c r="G109">
        <v>6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>
      <selection activeCell="A35" sqref="A35"/>
    </sheetView>
  </sheetViews>
  <sheetFormatPr defaultRowHeight="13.2" x14ac:dyDescent="0.25"/>
  <sheetData>
    <row r="1" spans="1:24" x14ac:dyDescent="0.25">
      <c r="A1" t="s">
        <v>292</v>
      </c>
      <c r="I1" s="1"/>
      <c r="J1" s="1"/>
      <c r="K1" s="1"/>
      <c r="M1" t="s">
        <v>293</v>
      </c>
      <c r="N1" s="12"/>
      <c r="O1" s="12"/>
      <c r="P1" s="12"/>
      <c r="Q1" s="14" t="s">
        <v>294</v>
      </c>
      <c r="R1" s="15">
        <f>X16</f>
        <v>6.9401490409772464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12116</v>
      </c>
      <c r="O3" s="12">
        <v>6279</v>
      </c>
      <c r="P3" s="12">
        <v>5837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12116</v>
      </c>
      <c r="C4">
        <v>6279</v>
      </c>
      <c r="D4">
        <v>5837</v>
      </c>
      <c r="E4">
        <v>7821</v>
      </c>
      <c r="F4">
        <v>4294</v>
      </c>
      <c r="G4">
        <v>3527</v>
      </c>
      <c r="I4" s="1"/>
      <c r="J4" s="1"/>
      <c r="K4" s="1"/>
      <c r="M4" s="18" t="s">
        <v>164</v>
      </c>
      <c r="N4" s="12">
        <v>240</v>
      </c>
      <c r="O4" s="12">
        <v>113</v>
      </c>
      <c r="P4" s="12">
        <v>127</v>
      </c>
      <c r="R4" s="16"/>
      <c r="S4" s="16"/>
    </row>
    <row r="5" spans="1:24" x14ac:dyDescent="0.25">
      <c r="A5" t="s">
        <v>98</v>
      </c>
      <c r="B5">
        <v>1401</v>
      </c>
      <c r="C5">
        <v>719</v>
      </c>
      <c r="D5">
        <v>682</v>
      </c>
      <c r="E5">
        <v>1401</v>
      </c>
      <c r="F5">
        <v>719</v>
      </c>
      <c r="G5">
        <v>682</v>
      </c>
      <c r="I5" s="1"/>
      <c r="J5" s="1"/>
      <c r="K5" s="1"/>
      <c r="M5">
        <v>1</v>
      </c>
      <c r="N5" s="12">
        <v>251</v>
      </c>
      <c r="O5" s="12">
        <v>137</v>
      </c>
      <c r="P5" s="12">
        <v>114</v>
      </c>
      <c r="R5" s="16">
        <f>N$24+N$34+N$44+N$54</f>
        <v>644</v>
      </c>
      <c r="S5" s="16">
        <f xml:space="preserve"> N$34+N$44+N$54+N$64</f>
        <v>445</v>
      </c>
      <c r="T5">
        <v>1</v>
      </c>
      <c r="U5">
        <v>9</v>
      </c>
      <c r="V5">
        <f>R5*T5+S5*U5</f>
        <v>4649</v>
      </c>
      <c r="W5" s="19">
        <f>(V5/V$15)*100</f>
        <v>8.3885169881452875</v>
      </c>
      <c r="X5" s="20">
        <f>ABS(W5-10)</f>
        <v>1.6114830118547125</v>
      </c>
    </row>
    <row r="6" spans="1:24" x14ac:dyDescent="0.25">
      <c r="A6" t="s">
        <v>261</v>
      </c>
      <c r="B6">
        <v>1701</v>
      </c>
      <c r="C6">
        <v>887</v>
      </c>
      <c r="D6">
        <v>814</v>
      </c>
      <c r="E6">
        <v>1701</v>
      </c>
      <c r="F6">
        <v>887</v>
      </c>
      <c r="G6">
        <v>814</v>
      </c>
      <c r="I6" s="1"/>
      <c r="J6" s="1"/>
      <c r="K6" s="1"/>
      <c r="M6">
        <v>2</v>
      </c>
      <c r="N6" s="12">
        <v>280</v>
      </c>
      <c r="O6" s="12">
        <v>136</v>
      </c>
      <c r="P6" s="12">
        <v>144</v>
      </c>
      <c r="R6" s="16">
        <f>N$25+N$35+N$45+N$55</f>
        <v>561</v>
      </c>
      <c r="S6" s="16">
        <f xml:space="preserve"> N$35+N$45+N$55+N$65</f>
        <v>364</v>
      </c>
      <c r="T6">
        <v>2</v>
      </c>
      <c r="U6">
        <v>8</v>
      </c>
      <c r="V6">
        <f t="shared" ref="V6:V14" si="0">R6*T6+S6*U6</f>
        <v>4034</v>
      </c>
      <c r="W6" s="19">
        <f t="shared" ref="W6:W14" si="1">(V6/V$15)*100</f>
        <v>7.2788293246242404</v>
      </c>
      <c r="X6" s="20">
        <f t="shared" ref="X6:X14" si="2">ABS(W6-10)</f>
        <v>2.7211706753757596</v>
      </c>
    </row>
    <row r="7" spans="1:24" x14ac:dyDescent="0.25">
      <c r="A7" t="s">
        <v>104</v>
      </c>
      <c r="B7">
        <v>1732</v>
      </c>
      <c r="C7">
        <v>890</v>
      </c>
      <c r="D7">
        <v>842</v>
      </c>
      <c r="E7">
        <v>1732</v>
      </c>
      <c r="F7">
        <v>890</v>
      </c>
      <c r="G7">
        <v>842</v>
      </c>
      <c r="H7" s="2"/>
      <c r="I7" s="1"/>
      <c r="J7" s="1"/>
      <c r="K7" s="1"/>
      <c r="M7">
        <v>3</v>
      </c>
      <c r="N7" s="12">
        <v>305</v>
      </c>
      <c r="O7" s="12">
        <v>159</v>
      </c>
      <c r="P7" s="12">
        <v>146</v>
      </c>
      <c r="R7" s="16">
        <f>N$26+N$36+N$46+N$56</f>
        <v>500</v>
      </c>
      <c r="S7" s="16">
        <f xml:space="preserve"> N$36+N$46+N$56+N$66</f>
        <v>371</v>
      </c>
      <c r="T7">
        <v>3</v>
      </c>
      <c r="U7">
        <v>7</v>
      </c>
      <c r="V7">
        <f t="shared" si="0"/>
        <v>4097</v>
      </c>
      <c r="W7" s="19">
        <f t="shared" si="1"/>
        <v>7.3925046462532258</v>
      </c>
      <c r="X7" s="20">
        <f t="shared" si="2"/>
        <v>2.6074953537467742</v>
      </c>
    </row>
    <row r="8" spans="1:24" x14ac:dyDescent="0.25">
      <c r="A8" s="3" t="s">
        <v>105</v>
      </c>
      <c r="B8" s="3">
        <v>1565</v>
      </c>
      <c r="C8" s="3">
        <v>857</v>
      </c>
      <c r="D8" s="3">
        <v>708</v>
      </c>
      <c r="E8" s="4">
        <v>1502</v>
      </c>
      <c r="F8" s="4">
        <v>844</v>
      </c>
      <c r="G8" s="4">
        <v>658</v>
      </c>
      <c r="H8" s="5"/>
      <c r="I8" s="6">
        <f t="shared" ref="I8:K15" si="3">E8/B8*100</f>
        <v>95.974440894568687</v>
      </c>
      <c r="J8" s="6">
        <f t="shared" si="3"/>
        <v>98.483080513418912</v>
      </c>
      <c r="K8" s="6">
        <f t="shared" si="3"/>
        <v>92.937853107344637</v>
      </c>
      <c r="M8">
        <v>4</v>
      </c>
      <c r="N8" s="12">
        <v>325</v>
      </c>
      <c r="O8" s="12">
        <v>174</v>
      </c>
      <c r="P8" s="12">
        <v>151</v>
      </c>
      <c r="R8" s="16">
        <f>N$17+N$27+N$37+N$47</f>
        <v>748</v>
      </c>
      <c r="S8" s="16">
        <f xml:space="preserve"> N$27+ N$37+N$47+N$57</f>
        <v>462</v>
      </c>
      <c r="T8">
        <v>4</v>
      </c>
      <c r="U8">
        <v>6</v>
      </c>
      <c r="V8">
        <f t="shared" si="0"/>
        <v>5764</v>
      </c>
      <c r="W8" s="19">
        <f t="shared" si="1"/>
        <v>10.40038974395987</v>
      </c>
      <c r="X8" s="20">
        <f t="shared" si="2"/>
        <v>0.40038974395987026</v>
      </c>
    </row>
    <row r="9" spans="1:24" x14ac:dyDescent="0.25">
      <c r="A9" s="3" t="s">
        <v>106</v>
      </c>
      <c r="B9" s="3">
        <v>1081</v>
      </c>
      <c r="C9" s="3">
        <v>626</v>
      </c>
      <c r="D9" s="3">
        <v>455</v>
      </c>
      <c r="E9" s="4">
        <v>833</v>
      </c>
      <c r="F9" s="4">
        <v>553</v>
      </c>
      <c r="G9" s="4">
        <v>280</v>
      </c>
      <c r="H9" s="5"/>
      <c r="I9" s="6">
        <f t="shared" si="3"/>
        <v>77.058279370952818</v>
      </c>
      <c r="J9" s="6">
        <f t="shared" si="3"/>
        <v>88.33865814696486</v>
      </c>
      <c r="K9" s="6">
        <f t="shared" si="3"/>
        <v>61.53846153846154</v>
      </c>
      <c r="M9">
        <v>5</v>
      </c>
      <c r="N9" s="12">
        <v>336</v>
      </c>
      <c r="O9" s="12">
        <v>179</v>
      </c>
      <c r="P9" s="12">
        <v>157</v>
      </c>
      <c r="R9" s="16">
        <f>N$18+N$28+N$38+N$48</f>
        <v>785</v>
      </c>
      <c r="S9" s="16">
        <f xml:space="preserve"> N$28+N$38+N$48+N$58</f>
        <v>486</v>
      </c>
      <c r="T9">
        <v>5</v>
      </c>
      <c r="U9">
        <v>5</v>
      </c>
      <c r="V9">
        <f t="shared" si="0"/>
        <v>6355</v>
      </c>
      <c r="W9" s="19">
        <f t="shared" si="1"/>
        <v>11.46677252305083</v>
      </c>
      <c r="X9" s="20">
        <f t="shared" si="2"/>
        <v>1.4667725230508299</v>
      </c>
    </row>
    <row r="10" spans="1:24" x14ac:dyDescent="0.25">
      <c r="A10" s="3" t="s">
        <v>107</v>
      </c>
      <c r="B10" s="3">
        <v>826</v>
      </c>
      <c r="C10" s="3">
        <v>415</v>
      </c>
      <c r="D10" s="3">
        <v>411</v>
      </c>
      <c r="E10" s="4">
        <v>338</v>
      </c>
      <c r="F10" s="4">
        <v>218</v>
      </c>
      <c r="G10" s="4">
        <v>120</v>
      </c>
      <c r="H10" s="5"/>
      <c r="I10" s="6">
        <f t="shared" si="3"/>
        <v>40.92009685230024</v>
      </c>
      <c r="J10" s="6">
        <f t="shared" si="3"/>
        <v>52.53012048192771</v>
      </c>
      <c r="K10" s="6">
        <f t="shared" si="3"/>
        <v>29.197080291970799</v>
      </c>
      <c r="M10">
        <v>6</v>
      </c>
      <c r="N10" s="12">
        <v>358</v>
      </c>
      <c r="O10" s="12">
        <v>186</v>
      </c>
      <c r="P10" s="12">
        <v>172</v>
      </c>
      <c r="R10" s="16">
        <f>N$19+N$29+N$39+N$49</f>
        <v>692</v>
      </c>
      <c r="S10" s="16">
        <f xml:space="preserve"> N$29+N$39+N$49+N$59</f>
        <v>460</v>
      </c>
      <c r="T10">
        <v>6</v>
      </c>
      <c r="U10">
        <v>4</v>
      </c>
      <c r="V10">
        <f t="shared" si="0"/>
        <v>5992</v>
      </c>
      <c r="W10" s="19">
        <f t="shared" si="1"/>
        <v>10.811786146045723</v>
      </c>
      <c r="X10" s="20">
        <f t="shared" si="2"/>
        <v>0.81178614604572275</v>
      </c>
    </row>
    <row r="11" spans="1:24" x14ac:dyDescent="0.25">
      <c r="A11" s="3" t="s">
        <v>108</v>
      </c>
      <c r="B11" s="3">
        <v>694</v>
      </c>
      <c r="C11" s="3">
        <v>379</v>
      </c>
      <c r="D11" s="3">
        <v>315</v>
      </c>
      <c r="E11" s="4">
        <v>127</v>
      </c>
      <c r="F11" s="4">
        <v>89</v>
      </c>
      <c r="G11" s="4">
        <v>38</v>
      </c>
      <c r="H11" s="5"/>
      <c r="I11" s="6">
        <f t="shared" si="3"/>
        <v>18.29971181556196</v>
      </c>
      <c r="J11" s="6">
        <f t="shared" si="3"/>
        <v>23.482849604221638</v>
      </c>
      <c r="K11" s="6">
        <f t="shared" si="3"/>
        <v>12.063492063492063</v>
      </c>
      <c r="M11">
        <v>7</v>
      </c>
      <c r="N11" s="12">
        <v>355</v>
      </c>
      <c r="O11" s="12">
        <v>181</v>
      </c>
      <c r="P11" s="12">
        <v>174</v>
      </c>
      <c r="R11" s="16">
        <f>N$20+N$30+N$40+N$50</f>
        <v>640</v>
      </c>
      <c r="S11" s="16">
        <f xml:space="preserve"> N$30+N$40+N$50+N$60</f>
        <v>400</v>
      </c>
      <c r="T11">
        <v>7</v>
      </c>
      <c r="U11">
        <v>3</v>
      </c>
      <c r="V11">
        <f t="shared" si="0"/>
        <v>5680</v>
      </c>
      <c r="W11" s="19">
        <f t="shared" si="1"/>
        <v>10.248822648454556</v>
      </c>
      <c r="X11" s="20">
        <f t="shared" si="2"/>
        <v>0.24882264845455637</v>
      </c>
    </row>
    <row r="12" spans="1:24" x14ac:dyDescent="0.25">
      <c r="A12" s="3" t="s">
        <v>109</v>
      </c>
      <c r="B12" s="3">
        <v>503</v>
      </c>
      <c r="C12" s="3">
        <v>243</v>
      </c>
      <c r="D12" s="3">
        <v>260</v>
      </c>
      <c r="E12" s="4">
        <v>49</v>
      </c>
      <c r="F12" s="4">
        <v>23</v>
      </c>
      <c r="G12" s="4">
        <v>26</v>
      </c>
      <c r="H12" s="5"/>
      <c r="I12" s="6">
        <f t="shared" si="3"/>
        <v>9.7415506958250493</v>
      </c>
      <c r="J12" s="6">
        <f t="shared" si="3"/>
        <v>9.4650205761316872</v>
      </c>
      <c r="K12" s="6">
        <f t="shared" si="3"/>
        <v>10</v>
      </c>
      <c r="M12">
        <v>8</v>
      </c>
      <c r="N12" s="12">
        <v>338</v>
      </c>
      <c r="O12" s="12">
        <v>176</v>
      </c>
      <c r="P12" s="12">
        <v>162</v>
      </c>
      <c r="R12" s="16">
        <f>N$21+N$31+N$41+N$51</f>
        <v>677</v>
      </c>
      <c r="S12" s="16">
        <f xml:space="preserve"> N$31+N$41+N$51+N$61</f>
        <v>448</v>
      </c>
      <c r="T12">
        <v>8</v>
      </c>
      <c r="U12">
        <v>2</v>
      </c>
      <c r="V12">
        <f t="shared" si="0"/>
        <v>6312</v>
      </c>
      <c r="W12" s="19">
        <f t="shared" si="1"/>
        <v>11.389184605113584</v>
      </c>
      <c r="X12" s="20">
        <f t="shared" si="2"/>
        <v>1.3891846051135843</v>
      </c>
    </row>
    <row r="13" spans="1:24" x14ac:dyDescent="0.25">
      <c r="A13" s="3" t="s">
        <v>110</v>
      </c>
      <c r="B13" s="3">
        <v>494</v>
      </c>
      <c r="C13" s="3">
        <v>251</v>
      </c>
      <c r="D13" s="3">
        <v>243</v>
      </c>
      <c r="E13" s="4">
        <v>50</v>
      </c>
      <c r="F13" s="4">
        <v>25</v>
      </c>
      <c r="G13" s="4">
        <v>25</v>
      </c>
      <c r="H13" s="5"/>
      <c r="I13" s="6">
        <f t="shared" si="3"/>
        <v>10.121457489878543</v>
      </c>
      <c r="J13" s="6">
        <f t="shared" si="3"/>
        <v>9.9601593625498008</v>
      </c>
      <c r="K13" s="6">
        <f t="shared" si="3"/>
        <v>10.2880658436214</v>
      </c>
      <c r="M13">
        <v>9</v>
      </c>
      <c r="N13" s="12">
        <v>314</v>
      </c>
      <c r="O13" s="12">
        <v>165</v>
      </c>
      <c r="P13" s="12">
        <v>149</v>
      </c>
      <c r="R13" s="16">
        <f>N$22+N$32+N$42+N$52</f>
        <v>704</v>
      </c>
      <c r="S13" s="16">
        <f xml:space="preserve"> N$32+N$42+N$52+N$62</f>
        <v>432</v>
      </c>
      <c r="T13">
        <v>9</v>
      </c>
      <c r="U13">
        <v>1</v>
      </c>
      <c r="V13">
        <f t="shared" si="0"/>
        <v>6768</v>
      </c>
      <c r="W13" s="19">
        <f t="shared" si="1"/>
        <v>12.211977409285289</v>
      </c>
      <c r="X13" s="20">
        <f t="shared" si="2"/>
        <v>2.2119774092852893</v>
      </c>
    </row>
    <row r="14" spans="1:24" x14ac:dyDescent="0.25">
      <c r="A14" s="3" t="s">
        <v>111</v>
      </c>
      <c r="B14" s="3">
        <v>396</v>
      </c>
      <c r="C14" s="3">
        <v>202</v>
      </c>
      <c r="D14" s="3">
        <v>194</v>
      </c>
      <c r="E14" s="4">
        <v>20</v>
      </c>
      <c r="F14" s="4">
        <v>12</v>
      </c>
      <c r="G14" s="4">
        <v>8</v>
      </c>
      <c r="H14" s="5"/>
      <c r="I14" s="6">
        <f t="shared" si="3"/>
        <v>5.0505050505050502</v>
      </c>
      <c r="J14" s="6">
        <f t="shared" si="3"/>
        <v>5.9405940594059405</v>
      </c>
      <c r="K14" s="6">
        <f t="shared" si="3"/>
        <v>4.1237113402061851</v>
      </c>
      <c r="M14">
        <v>10</v>
      </c>
      <c r="N14" s="12">
        <v>306</v>
      </c>
      <c r="O14" s="12">
        <v>154</v>
      </c>
      <c r="P14" s="12">
        <v>152</v>
      </c>
      <c r="R14" s="16">
        <f>N$23+N$33+N$43+N$53</f>
        <v>577</v>
      </c>
      <c r="S14" s="16">
        <f xml:space="preserve"> N$33+N$43+N$53+N$63</f>
        <v>393</v>
      </c>
      <c r="T14">
        <v>10</v>
      </c>
      <c r="U14">
        <v>0</v>
      </c>
      <c r="V14">
        <f t="shared" si="0"/>
        <v>5770</v>
      </c>
      <c r="W14" s="19">
        <f t="shared" si="1"/>
        <v>10.411215965067393</v>
      </c>
      <c r="X14" s="20">
        <f t="shared" si="2"/>
        <v>0.41121596506739344</v>
      </c>
    </row>
    <row r="15" spans="1:24" x14ac:dyDescent="0.25">
      <c r="A15" s="3" t="s">
        <v>112</v>
      </c>
      <c r="B15" s="3">
        <v>384</v>
      </c>
      <c r="C15" s="3">
        <v>189</v>
      </c>
      <c r="D15" s="3">
        <v>195</v>
      </c>
      <c r="E15" s="4">
        <v>11</v>
      </c>
      <c r="F15" s="4">
        <v>7</v>
      </c>
      <c r="G15" s="4">
        <v>4</v>
      </c>
      <c r="H15" s="5"/>
      <c r="I15" s="6">
        <f t="shared" si="3"/>
        <v>2.864583333333333</v>
      </c>
      <c r="J15" s="6">
        <f t="shared" si="3"/>
        <v>3.7037037037037033</v>
      </c>
      <c r="K15" s="6">
        <f t="shared" si="3"/>
        <v>2.0512820512820511</v>
      </c>
      <c r="M15">
        <v>11</v>
      </c>
      <c r="N15" s="12">
        <v>336</v>
      </c>
      <c r="O15" s="12">
        <v>194</v>
      </c>
      <c r="P15" s="12">
        <v>142</v>
      </c>
      <c r="R15" s="16"/>
      <c r="S15" s="16"/>
      <c r="V15">
        <f>SUM(V5:V14)</f>
        <v>55421</v>
      </c>
      <c r="W15">
        <f>SUM(W5:W14)</f>
        <v>100.00000000000001</v>
      </c>
      <c r="X15" s="20">
        <f>SUM(X5:X14)</f>
        <v>13.880298081954493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1285.8302108479618</v>
      </c>
      <c r="J16" s="6">
        <f>SUM(J8:J14)*5</f>
        <v>1441.0024137231028</v>
      </c>
      <c r="K16" s="6">
        <f>SUM(K8:K14)*5</f>
        <v>1100.7433209254832</v>
      </c>
      <c r="M16">
        <v>12</v>
      </c>
      <c r="N16" s="12">
        <v>353</v>
      </c>
      <c r="O16" s="12">
        <v>179</v>
      </c>
      <c r="P16" s="12">
        <v>174</v>
      </c>
      <c r="R16" s="16"/>
      <c r="S16" s="16"/>
      <c r="X16" s="20">
        <f>X$15/2</f>
        <v>6.9401490409772464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363</v>
      </c>
      <c r="O17" s="12">
        <v>176</v>
      </c>
      <c r="P17" s="12">
        <v>187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2785.830210847962</v>
      </c>
      <c r="J18" s="6">
        <f>J16+1500</f>
        <v>2941.002413723103</v>
      </c>
      <c r="K18" s="6">
        <f>K16+1500</f>
        <v>2600.7433209254832</v>
      </c>
      <c r="M18">
        <v>14</v>
      </c>
      <c r="N18" s="12">
        <v>374</v>
      </c>
      <c r="O18" s="12">
        <v>187</v>
      </c>
      <c r="P18" s="12">
        <v>187</v>
      </c>
      <c r="Q18" s="3" t="s">
        <v>295</v>
      </c>
      <c r="R18" s="15">
        <f>X33</f>
        <v>6.8225263013133475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316</v>
      </c>
      <c r="O19" s="12">
        <v>161</v>
      </c>
      <c r="P19" s="12">
        <v>155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5.0505050505050502</v>
      </c>
      <c r="J20" s="6">
        <f t="shared" si="4"/>
        <v>5.9405940594059405</v>
      </c>
      <c r="K20" s="6">
        <f t="shared" si="4"/>
        <v>4.1237113402061851</v>
      </c>
      <c r="M20">
        <v>16</v>
      </c>
      <c r="N20" s="12">
        <v>309</v>
      </c>
      <c r="O20" s="12">
        <v>149</v>
      </c>
      <c r="P20" s="12">
        <v>160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2.864583333333333</v>
      </c>
      <c r="J21" s="6">
        <f t="shared" si="4"/>
        <v>3.7037037037037033</v>
      </c>
      <c r="K21" s="6">
        <f t="shared" si="4"/>
        <v>2.0512820512820511</v>
      </c>
      <c r="M21">
        <v>17</v>
      </c>
      <c r="N21" s="12">
        <v>318</v>
      </c>
      <c r="O21" s="12">
        <v>174</v>
      </c>
      <c r="P21" s="12">
        <v>144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3.9575441919191916</v>
      </c>
      <c r="J22" s="8">
        <f>(J20+J21)/2</f>
        <v>4.8221488815548224</v>
      </c>
      <c r="K22" s="8">
        <f>(K20+K21)/2</f>
        <v>3.0874966957441181</v>
      </c>
      <c r="M22">
        <v>18</v>
      </c>
      <c r="N22" s="12">
        <v>360</v>
      </c>
      <c r="O22" s="12">
        <v>220</v>
      </c>
      <c r="P22" s="12">
        <v>140</v>
      </c>
      <c r="R22" s="16">
        <f>O$24+O$34+O$44+O$54</f>
        <v>359</v>
      </c>
      <c r="S22" s="16">
        <f xml:space="preserve"> O$34+O$44+O$54+O$64</f>
        <v>244</v>
      </c>
      <c r="T22">
        <v>1</v>
      </c>
      <c r="U22">
        <v>9</v>
      </c>
      <c r="V22">
        <f>R22*T22+S22*U22</f>
        <v>2555</v>
      </c>
      <c r="W22" s="19">
        <f>(V22/V$32)*100</f>
        <v>8.784294849755895</v>
      </c>
      <c r="X22" s="20">
        <f>ABS(W22-10)</f>
        <v>1.215705150244105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262</v>
      </c>
      <c r="O23" s="12">
        <v>153</v>
      </c>
      <c r="P23" s="12">
        <v>109</v>
      </c>
      <c r="R23" s="16">
        <f>O$25+O$35+O$45+O$55</f>
        <v>318</v>
      </c>
      <c r="S23" s="16">
        <f xml:space="preserve"> O$35+O$45+O$55+O$65</f>
        <v>200</v>
      </c>
      <c r="T23">
        <v>2</v>
      </c>
      <c r="U23">
        <v>8</v>
      </c>
      <c r="V23">
        <f t="shared" ref="V23:V31" si="5">R23*T23+S23*U23</f>
        <v>2236</v>
      </c>
      <c r="W23" s="19">
        <f t="shared" ref="W23:W31" si="6">(V23/V$32)*100</f>
        <v>7.6875472736024202</v>
      </c>
      <c r="X23" s="20">
        <f t="shared" ref="X23:X31" si="7">ABS(W23-10)</f>
        <v>2.3124527263975798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197.87720959595958</v>
      </c>
      <c r="J24" s="8">
        <f>J22*50</f>
        <v>241.10744407774112</v>
      </c>
      <c r="K24" s="8">
        <f>K22*50</f>
        <v>154.37483478720591</v>
      </c>
      <c r="M24">
        <v>20</v>
      </c>
      <c r="N24" s="12">
        <v>265</v>
      </c>
      <c r="O24" s="12">
        <v>153</v>
      </c>
      <c r="P24" s="12">
        <v>112</v>
      </c>
      <c r="R24" s="16">
        <f>O$26+O$36+O$46+O$56</f>
        <v>265</v>
      </c>
      <c r="S24" s="16">
        <f xml:space="preserve"> O$36+O$46+O$56+O$66</f>
        <v>183</v>
      </c>
      <c r="T24">
        <v>3</v>
      </c>
      <c r="U24">
        <v>7</v>
      </c>
      <c r="V24">
        <f t="shared" si="5"/>
        <v>2076</v>
      </c>
      <c r="W24" s="19">
        <f t="shared" si="6"/>
        <v>7.1374544454376672</v>
      </c>
      <c r="X24" s="20">
        <f t="shared" si="7"/>
        <v>2.8625455545623328</v>
      </c>
    </row>
    <row r="25" spans="1:24" x14ac:dyDescent="0.25">
      <c r="I25" s="1"/>
      <c r="J25" s="1"/>
      <c r="K25" s="1"/>
      <c r="M25">
        <v>21</v>
      </c>
      <c r="N25" s="12">
        <v>244</v>
      </c>
      <c r="O25" s="12">
        <v>145</v>
      </c>
      <c r="P25" s="12">
        <v>99</v>
      </c>
      <c r="R25" s="16">
        <f>O$17+O$27+O$37+O$47</f>
        <v>385</v>
      </c>
      <c r="S25" s="16">
        <f xml:space="preserve"> O$27+ O$37+O$47+O$57</f>
        <v>248</v>
      </c>
      <c r="T25">
        <v>4</v>
      </c>
      <c r="U25">
        <v>6</v>
      </c>
      <c r="V25">
        <f t="shared" si="5"/>
        <v>3028</v>
      </c>
      <c r="W25" s="19">
        <f t="shared" si="6"/>
        <v>10.410506773017946</v>
      </c>
      <c r="X25" s="20">
        <f t="shared" si="7"/>
        <v>0.41050677301794636</v>
      </c>
    </row>
    <row r="26" spans="1:24" x14ac:dyDescent="0.25">
      <c r="H26" s="7" t="s">
        <v>30</v>
      </c>
      <c r="I26" s="1">
        <f>I18-I24</f>
        <v>2587.9530012520027</v>
      </c>
      <c r="J26" s="1">
        <f>J18-J24</f>
        <v>2699.8949696453619</v>
      </c>
      <c r="K26" s="1">
        <f>K18-K24</f>
        <v>2446.3684861382771</v>
      </c>
      <c r="M26">
        <v>22</v>
      </c>
      <c r="N26" s="12">
        <v>190</v>
      </c>
      <c r="O26" s="12">
        <v>111</v>
      </c>
      <c r="P26" s="12">
        <v>79</v>
      </c>
      <c r="R26" s="16">
        <f>O$18+O$28+O$38+O$48</f>
        <v>410</v>
      </c>
      <c r="S26" s="16">
        <f xml:space="preserve"> O$28+O$38+O$48+O$58</f>
        <v>255</v>
      </c>
      <c r="T26">
        <v>5</v>
      </c>
      <c r="U26">
        <v>5</v>
      </c>
      <c r="V26">
        <f t="shared" si="5"/>
        <v>3325</v>
      </c>
      <c r="W26" s="19">
        <f t="shared" si="6"/>
        <v>11.431616585298769</v>
      </c>
      <c r="X26" s="20">
        <f t="shared" si="7"/>
        <v>1.4316165852987695</v>
      </c>
    </row>
    <row r="27" spans="1:24" x14ac:dyDescent="0.25">
      <c r="I27" s="1"/>
      <c r="J27" s="1"/>
      <c r="K27" s="1"/>
      <c r="M27">
        <v>23</v>
      </c>
      <c r="N27" s="12">
        <v>180</v>
      </c>
      <c r="O27" s="12">
        <v>109</v>
      </c>
      <c r="P27" s="12">
        <v>71</v>
      </c>
      <c r="R27" s="16">
        <f>O$19+O$29+O$39+O$49</f>
        <v>354</v>
      </c>
      <c r="S27" s="16">
        <f xml:space="preserve"> O$29+O$39+O$49+O$59</f>
        <v>229</v>
      </c>
      <c r="T27">
        <v>6</v>
      </c>
      <c r="U27">
        <v>4</v>
      </c>
      <c r="V27">
        <f t="shared" si="5"/>
        <v>3040</v>
      </c>
      <c r="W27" s="19">
        <f t="shared" si="6"/>
        <v>10.451763735130303</v>
      </c>
      <c r="X27" s="20">
        <f t="shared" si="7"/>
        <v>0.45176373513030299</v>
      </c>
    </row>
    <row r="28" spans="1:24" x14ac:dyDescent="0.25">
      <c r="H28" s="7" t="s">
        <v>31</v>
      </c>
      <c r="I28" s="1">
        <f>100-I22</f>
        <v>96.042455808080803</v>
      </c>
      <c r="J28" s="1">
        <f>100-J22</f>
        <v>95.177851118445176</v>
      </c>
      <c r="K28" s="1">
        <f>100-K22</f>
        <v>96.912503304255878</v>
      </c>
      <c r="M28">
        <v>24</v>
      </c>
      <c r="N28" s="12">
        <v>202</v>
      </c>
      <c r="O28" s="12">
        <v>108</v>
      </c>
      <c r="P28" s="12">
        <v>94</v>
      </c>
      <c r="R28" s="16">
        <f>O$20+O$30+O$40+O$50</f>
        <v>314</v>
      </c>
      <c r="S28" s="16">
        <f xml:space="preserve"> O$30+O$40+O$50+O$60</f>
        <v>195</v>
      </c>
      <c r="T28">
        <v>7</v>
      </c>
      <c r="U28">
        <v>3</v>
      </c>
      <c r="V28">
        <f t="shared" si="5"/>
        <v>2783</v>
      </c>
      <c r="W28" s="19">
        <f t="shared" si="6"/>
        <v>9.5681771298906693</v>
      </c>
      <c r="X28" s="20">
        <f t="shared" si="7"/>
        <v>0.43182287010933074</v>
      </c>
    </row>
    <row r="29" spans="1:24" x14ac:dyDescent="0.25">
      <c r="I29" s="1"/>
      <c r="J29" s="1"/>
      <c r="K29" s="1"/>
      <c r="M29">
        <v>25</v>
      </c>
      <c r="N29" s="12">
        <v>177</v>
      </c>
      <c r="O29" s="12">
        <v>90</v>
      </c>
      <c r="P29" s="12">
        <v>87</v>
      </c>
      <c r="R29" s="16">
        <f>O$21+O$31+O$41+O$51</f>
        <v>352</v>
      </c>
      <c r="S29" s="16">
        <f xml:space="preserve"> O$31+O$41+O$51+O$61</f>
        <v>217</v>
      </c>
      <c r="T29">
        <v>8</v>
      </c>
      <c r="U29">
        <v>2</v>
      </c>
      <c r="V29">
        <f t="shared" si="5"/>
        <v>3250</v>
      </c>
      <c r="W29" s="19">
        <f t="shared" si="6"/>
        <v>11.173760572096542</v>
      </c>
      <c r="X29" s="20">
        <f t="shared" si="7"/>
        <v>1.1737605720965423</v>
      </c>
    </row>
    <row r="30" spans="1:24" x14ac:dyDescent="0.25">
      <c r="C30" t="s">
        <v>32</v>
      </c>
      <c r="H30" s="9" t="s">
        <v>33</v>
      </c>
      <c r="I30" s="10">
        <f>I26/I28</f>
        <v>26.945926980703653</v>
      </c>
      <c r="J30" s="10">
        <f>J26/J28</f>
        <v>28.366841002592572</v>
      </c>
      <c r="K30" s="10">
        <f>K26/K28</f>
        <v>25.243063616445099</v>
      </c>
      <c r="M30">
        <v>26</v>
      </c>
      <c r="N30" s="12">
        <v>162</v>
      </c>
      <c r="O30" s="12">
        <v>82</v>
      </c>
      <c r="P30" s="12">
        <v>80</v>
      </c>
      <c r="R30" s="16">
        <f>O$22+O$32+O$42+O$52</f>
        <v>377</v>
      </c>
      <c r="S30" s="16">
        <f xml:space="preserve"> O$32+O$42+O$52+O$62</f>
        <v>200</v>
      </c>
      <c r="T30">
        <v>9</v>
      </c>
      <c r="U30">
        <v>1</v>
      </c>
      <c r="V30">
        <f t="shared" si="5"/>
        <v>3593</v>
      </c>
      <c r="W30" s="19">
        <f t="shared" si="6"/>
        <v>12.353022072474729</v>
      </c>
      <c r="X30" s="20">
        <f t="shared" si="7"/>
        <v>2.3530220724747295</v>
      </c>
    </row>
    <row r="31" spans="1:24" x14ac:dyDescent="0.25">
      <c r="M31">
        <v>27</v>
      </c>
      <c r="N31" s="12">
        <v>160</v>
      </c>
      <c r="O31" s="12">
        <v>83</v>
      </c>
      <c r="P31" s="12">
        <v>77</v>
      </c>
      <c r="R31" s="16">
        <f>O$23+O$33+O$43+O$53</f>
        <v>320</v>
      </c>
      <c r="S31" s="16">
        <f xml:space="preserve"> O$33+O$43+O$53+O$63</f>
        <v>210</v>
      </c>
      <c r="T31">
        <v>10</v>
      </c>
      <c r="U31">
        <v>0</v>
      </c>
      <c r="V31">
        <f t="shared" si="5"/>
        <v>3200</v>
      </c>
      <c r="W31" s="19">
        <f t="shared" si="6"/>
        <v>11.001856563295057</v>
      </c>
      <c r="X31" s="20">
        <f t="shared" si="7"/>
        <v>1.0018565632950569</v>
      </c>
    </row>
    <row r="32" spans="1:24" x14ac:dyDescent="0.25">
      <c r="M32">
        <v>28</v>
      </c>
      <c r="N32" s="12">
        <v>168</v>
      </c>
      <c r="O32" s="12">
        <v>70</v>
      </c>
      <c r="P32" s="12">
        <v>98</v>
      </c>
      <c r="R32" s="16"/>
      <c r="S32" s="16"/>
      <c r="V32">
        <f>SUM(V22:V31)</f>
        <v>29086</v>
      </c>
      <c r="W32">
        <f>SUM(W22:W31)</f>
        <v>100</v>
      </c>
      <c r="X32" s="20">
        <f>SUM(X22:X31)</f>
        <v>13.645052602626695</v>
      </c>
    </row>
    <row r="33" spans="13:24" x14ac:dyDescent="0.25">
      <c r="M33">
        <v>29</v>
      </c>
      <c r="N33" s="12">
        <v>159</v>
      </c>
      <c r="O33" s="12">
        <v>90</v>
      </c>
      <c r="P33" s="12">
        <v>69</v>
      </c>
      <c r="R33" s="16"/>
      <c r="S33" s="16"/>
      <c r="X33" s="20">
        <f>X$32/2</f>
        <v>6.8225263013133475</v>
      </c>
    </row>
    <row r="34" spans="13:24" x14ac:dyDescent="0.25">
      <c r="M34">
        <v>30</v>
      </c>
      <c r="N34" s="12">
        <v>187</v>
      </c>
      <c r="O34" s="12">
        <v>104</v>
      </c>
      <c r="P34" s="12">
        <v>83</v>
      </c>
      <c r="R34" s="16"/>
      <c r="S34" s="16"/>
    </row>
    <row r="35" spans="13:24" x14ac:dyDescent="0.25">
      <c r="M35">
        <v>31</v>
      </c>
      <c r="N35" s="12">
        <v>147</v>
      </c>
      <c r="O35" s="12">
        <v>86</v>
      </c>
      <c r="P35" s="12">
        <v>61</v>
      </c>
      <c r="Q35" s="3" t="s">
        <v>277</v>
      </c>
      <c r="R35" s="15">
        <f>X50</f>
        <v>7.7881146762863098</v>
      </c>
      <c r="S35" s="16"/>
    </row>
    <row r="36" spans="13:24" x14ac:dyDescent="0.25">
      <c r="M36">
        <v>32</v>
      </c>
      <c r="N36" s="12">
        <v>159</v>
      </c>
      <c r="O36" s="12">
        <v>80</v>
      </c>
      <c r="P36" s="12">
        <v>79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96</v>
      </c>
      <c r="O37" s="12">
        <v>52</v>
      </c>
      <c r="P37" s="12">
        <v>44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105</v>
      </c>
      <c r="O38" s="12">
        <v>57</v>
      </c>
      <c r="P38" s="12">
        <v>48</v>
      </c>
      <c r="R38" s="16"/>
      <c r="S38" s="16"/>
    </row>
    <row r="39" spans="13:24" x14ac:dyDescent="0.25">
      <c r="M39">
        <v>35</v>
      </c>
      <c r="N39" s="12">
        <v>107</v>
      </c>
      <c r="O39" s="12">
        <v>53</v>
      </c>
      <c r="P39" s="12">
        <v>54</v>
      </c>
      <c r="R39" s="16">
        <f>P$24+P$34+P$44+P$54</f>
        <v>285</v>
      </c>
      <c r="S39" s="16">
        <f xml:space="preserve"> P$34+P$44+P$54+P$64</f>
        <v>201</v>
      </c>
      <c r="T39">
        <v>1</v>
      </c>
      <c r="U39">
        <v>9</v>
      </c>
      <c r="V39">
        <f>R39*T39+S39*U39</f>
        <v>2094</v>
      </c>
      <c r="W39" s="19">
        <f>(V39/V$49)*100</f>
        <v>7.9513954812986523</v>
      </c>
      <c r="X39" s="20">
        <f>ABS(W39-10)</f>
        <v>2.0486045187013477</v>
      </c>
    </row>
    <row r="40" spans="13:24" x14ac:dyDescent="0.25">
      <c r="M40">
        <v>36</v>
      </c>
      <c r="N40" s="12">
        <v>106</v>
      </c>
      <c r="O40" s="12">
        <v>49</v>
      </c>
      <c r="P40" s="12">
        <v>57</v>
      </c>
      <c r="R40" s="16">
        <f>P$25+P$35+P$45+P$55</f>
        <v>243</v>
      </c>
      <c r="S40" s="16">
        <f xml:space="preserve"> P$35+P$45+P$55+P$65</f>
        <v>164</v>
      </c>
      <c r="T40">
        <v>2</v>
      </c>
      <c r="U40">
        <v>8</v>
      </c>
      <c r="V40">
        <f t="shared" ref="V40:V48" si="8">R40*T40+S40*U40</f>
        <v>1798</v>
      </c>
      <c r="W40" s="19">
        <f t="shared" ref="W40:W48" si="9">(V40/V$49)*100</f>
        <v>6.8274159863299797</v>
      </c>
      <c r="X40" s="20">
        <f t="shared" ref="X40:X48" si="10">ABS(W40-10)</f>
        <v>3.1725840136700203</v>
      </c>
    </row>
    <row r="41" spans="13:24" x14ac:dyDescent="0.25">
      <c r="M41">
        <v>37</v>
      </c>
      <c r="N41" s="12">
        <v>114</v>
      </c>
      <c r="O41" s="12">
        <v>49</v>
      </c>
      <c r="P41" s="12">
        <v>65</v>
      </c>
      <c r="R41" s="16">
        <f>P$26+P$36+P$46+P$56</f>
        <v>235</v>
      </c>
      <c r="S41" s="16">
        <f xml:space="preserve"> P$36+P$46+P$56+P$66</f>
        <v>188</v>
      </c>
      <c r="T41">
        <v>3</v>
      </c>
      <c r="U41">
        <v>7</v>
      </c>
      <c r="V41">
        <f t="shared" si="8"/>
        <v>2021</v>
      </c>
      <c r="W41" s="19">
        <f t="shared" si="9"/>
        <v>7.6741978355800269</v>
      </c>
      <c r="X41" s="20">
        <f t="shared" si="10"/>
        <v>2.3258021644199731</v>
      </c>
    </row>
    <row r="42" spans="13:24" x14ac:dyDescent="0.25">
      <c r="M42">
        <v>38</v>
      </c>
      <c r="N42" s="12">
        <v>90</v>
      </c>
      <c r="O42" s="12">
        <v>46</v>
      </c>
      <c r="P42" s="12">
        <v>44</v>
      </c>
      <c r="R42" s="16">
        <f>P$17+P$27+P$37+P$47</f>
        <v>363</v>
      </c>
      <c r="S42" s="16">
        <f xml:space="preserve"> P$27+ P$37+P$47+P$57</f>
        <v>214</v>
      </c>
      <c r="T42">
        <v>4</v>
      </c>
      <c r="U42">
        <v>6</v>
      </c>
      <c r="V42">
        <f t="shared" si="8"/>
        <v>2736</v>
      </c>
      <c r="W42" s="19">
        <f t="shared" si="9"/>
        <v>10.389215872413137</v>
      </c>
      <c r="X42" s="20">
        <f t="shared" si="10"/>
        <v>0.38921587241313738</v>
      </c>
    </row>
    <row r="43" spans="13:24" x14ac:dyDescent="0.25">
      <c r="M43">
        <v>39</v>
      </c>
      <c r="N43" s="12">
        <v>86</v>
      </c>
      <c r="O43" s="12">
        <v>46</v>
      </c>
      <c r="P43" s="12">
        <v>40</v>
      </c>
      <c r="R43" s="16">
        <f>P$18+P$28+P$38+P$48</f>
        <v>375</v>
      </c>
      <c r="S43" s="16">
        <f xml:space="preserve"> P$28+P$38+P$48+P$58</f>
        <v>231</v>
      </c>
      <c r="T43">
        <v>5</v>
      </c>
      <c r="U43">
        <v>5</v>
      </c>
      <c r="V43">
        <f t="shared" si="8"/>
        <v>3030</v>
      </c>
      <c r="W43" s="19">
        <f t="shared" si="9"/>
        <v>11.505600911334726</v>
      </c>
      <c r="X43" s="20">
        <f t="shared" si="10"/>
        <v>1.5056009113347262</v>
      </c>
    </row>
    <row r="44" spans="13:24" x14ac:dyDescent="0.25">
      <c r="M44">
        <v>40</v>
      </c>
      <c r="N44" s="12">
        <v>97</v>
      </c>
      <c r="O44" s="12">
        <v>53</v>
      </c>
      <c r="P44" s="12">
        <v>44</v>
      </c>
      <c r="R44" s="16">
        <f>P$19+P$29+P$39+P$49</f>
        <v>338</v>
      </c>
      <c r="S44" s="16">
        <f xml:space="preserve"> P$29+P$39+P$49+P$59</f>
        <v>231</v>
      </c>
      <c r="T44">
        <v>6</v>
      </c>
      <c r="U44">
        <v>4</v>
      </c>
      <c r="V44">
        <f t="shared" si="8"/>
        <v>2952</v>
      </c>
      <c r="W44" s="19">
        <f t="shared" si="9"/>
        <v>11.209417125498385</v>
      </c>
      <c r="X44" s="20">
        <f t="shared" si="10"/>
        <v>1.2094171254983852</v>
      </c>
    </row>
    <row r="45" spans="13:24" x14ac:dyDescent="0.25">
      <c r="M45">
        <v>41</v>
      </c>
      <c r="N45" s="12">
        <v>97</v>
      </c>
      <c r="O45" s="12">
        <v>49</v>
      </c>
      <c r="P45" s="12">
        <v>48</v>
      </c>
      <c r="R45" s="16">
        <f>P$20+P$30+P$40+P$50</f>
        <v>326</v>
      </c>
      <c r="S45" s="16">
        <f xml:space="preserve"> P$30+P$40+P$50+P$60</f>
        <v>205</v>
      </c>
      <c r="T45">
        <v>7</v>
      </c>
      <c r="U45">
        <v>3</v>
      </c>
      <c r="V45">
        <f t="shared" si="8"/>
        <v>2897</v>
      </c>
      <c r="W45" s="19">
        <f t="shared" si="9"/>
        <v>11.000569584203532</v>
      </c>
      <c r="X45" s="20">
        <f t="shared" si="10"/>
        <v>1.0005695842035323</v>
      </c>
    </row>
    <row r="46" spans="13:24" x14ac:dyDescent="0.25">
      <c r="M46">
        <v>42</v>
      </c>
      <c r="N46" s="12">
        <v>87</v>
      </c>
      <c r="O46" s="12">
        <v>43</v>
      </c>
      <c r="P46" s="12">
        <v>44</v>
      </c>
      <c r="R46" s="16">
        <f>P$21+P$31+P$41+P$51</f>
        <v>325</v>
      </c>
      <c r="S46" s="16">
        <f xml:space="preserve"> P$31+P$41+P$51+P$61</f>
        <v>231</v>
      </c>
      <c r="T46">
        <v>8</v>
      </c>
      <c r="U46">
        <v>2</v>
      </c>
      <c r="V46">
        <f t="shared" si="8"/>
        <v>3062</v>
      </c>
      <c r="W46" s="19">
        <f t="shared" si="9"/>
        <v>11.627112208088096</v>
      </c>
      <c r="X46" s="20">
        <f t="shared" si="10"/>
        <v>1.6271122080880964</v>
      </c>
    </row>
    <row r="47" spans="13:24" x14ac:dyDescent="0.25">
      <c r="M47">
        <v>43</v>
      </c>
      <c r="N47" s="12">
        <v>109</v>
      </c>
      <c r="O47" s="12">
        <v>48</v>
      </c>
      <c r="P47" s="12">
        <v>61</v>
      </c>
      <c r="R47" s="16">
        <f>P$22+P$32+P$42+P$52</f>
        <v>327</v>
      </c>
      <c r="S47" s="16">
        <f xml:space="preserve"> P$32+P$42+P$52+P$62</f>
        <v>232</v>
      </c>
      <c r="T47">
        <v>9</v>
      </c>
      <c r="U47">
        <v>1</v>
      </c>
      <c r="V47">
        <f t="shared" si="8"/>
        <v>3175</v>
      </c>
      <c r="W47" s="19">
        <f t="shared" si="9"/>
        <v>12.056198974748433</v>
      </c>
      <c r="X47" s="20">
        <f t="shared" si="10"/>
        <v>2.0561989747484333</v>
      </c>
    </row>
    <row r="48" spans="13:24" x14ac:dyDescent="0.25">
      <c r="M48">
        <v>44</v>
      </c>
      <c r="N48" s="12">
        <v>104</v>
      </c>
      <c r="O48" s="12">
        <v>58</v>
      </c>
      <c r="P48" s="12">
        <v>46</v>
      </c>
      <c r="R48" s="16">
        <f>P$23+P$33+P$43+P$53</f>
        <v>257</v>
      </c>
      <c r="S48" s="16">
        <f xml:space="preserve"> P$33+P$43+P$53+P$63</f>
        <v>183</v>
      </c>
      <c r="T48">
        <v>10</v>
      </c>
      <c r="U48">
        <v>0</v>
      </c>
      <c r="V48">
        <f t="shared" si="8"/>
        <v>2570</v>
      </c>
      <c r="W48" s="19">
        <f t="shared" si="9"/>
        <v>9.7588760205050313</v>
      </c>
      <c r="X48" s="20">
        <f t="shared" si="10"/>
        <v>0.24112397949496867</v>
      </c>
    </row>
    <row r="49" spans="13:24" x14ac:dyDescent="0.25">
      <c r="M49">
        <v>45</v>
      </c>
      <c r="N49" s="12">
        <v>92</v>
      </c>
      <c r="O49" s="12">
        <v>50</v>
      </c>
      <c r="P49" s="12">
        <v>42</v>
      </c>
      <c r="R49" s="16"/>
      <c r="S49" s="16"/>
      <c r="V49">
        <f>SUM(V39:V48)</f>
        <v>26335</v>
      </c>
      <c r="W49">
        <f>SUM(W39:W48)</f>
        <v>100</v>
      </c>
      <c r="X49" s="20">
        <f>SUM(X39:X48)</f>
        <v>15.57622935257262</v>
      </c>
    </row>
    <row r="50" spans="13:24" x14ac:dyDescent="0.25">
      <c r="M50">
        <v>46</v>
      </c>
      <c r="N50" s="12">
        <v>63</v>
      </c>
      <c r="O50" s="12">
        <v>34</v>
      </c>
      <c r="P50" s="12">
        <v>29</v>
      </c>
      <c r="R50" s="16"/>
      <c r="S50" s="16"/>
      <c r="X50" s="20">
        <f>X$49/2</f>
        <v>7.7881146762863098</v>
      </c>
    </row>
    <row r="51" spans="13:24" x14ac:dyDescent="0.25">
      <c r="M51">
        <v>47</v>
      </c>
      <c r="N51" s="12">
        <v>85</v>
      </c>
      <c r="O51" s="12">
        <v>46</v>
      </c>
      <c r="P51" s="12">
        <v>39</v>
      </c>
      <c r="R51" s="16"/>
      <c r="S51" s="16"/>
    </row>
    <row r="52" spans="13:24" x14ac:dyDescent="0.25">
      <c r="M52">
        <v>48</v>
      </c>
      <c r="N52" s="12">
        <v>86</v>
      </c>
      <c r="O52" s="12">
        <v>41</v>
      </c>
      <c r="P52" s="12">
        <v>45</v>
      </c>
      <c r="R52" s="16"/>
      <c r="S52" s="16"/>
    </row>
    <row r="53" spans="13:24" x14ac:dyDescent="0.25">
      <c r="M53">
        <v>49</v>
      </c>
      <c r="N53" s="12">
        <v>70</v>
      </c>
      <c r="O53" s="12">
        <v>31</v>
      </c>
      <c r="P53" s="12">
        <v>39</v>
      </c>
      <c r="R53" s="16"/>
      <c r="S53" s="16"/>
    </row>
    <row r="54" spans="13:24" x14ac:dyDescent="0.25">
      <c r="M54">
        <v>50</v>
      </c>
      <c r="N54" s="12">
        <v>95</v>
      </c>
      <c r="O54" s="12">
        <v>49</v>
      </c>
      <c r="P54" s="12">
        <v>46</v>
      </c>
      <c r="R54" s="16"/>
      <c r="S54" s="16"/>
    </row>
    <row r="55" spans="13:24" x14ac:dyDescent="0.25">
      <c r="M55">
        <v>51</v>
      </c>
      <c r="N55" s="12">
        <v>73</v>
      </c>
      <c r="O55" s="12">
        <v>38</v>
      </c>
      <c r="P55" s="12">
        <v>35</v>
      </c>
      <c r="R55" s="16"/>
      <c r="S55" s="16"/>
    </row>
    <row r="56" spans="13:24" x14ac:dyDescent="0.25">
      <c r="M56">
        <v>52</v>
      </c>
      <c r="N56" s="12">
        <v>64</v>
      </c>
      <c r="O56" s="12">
        <v>31</v>
      </c>
      <c r="P56" s="12">
        <v>33</v>
      </c>
      <c r="R56" s="16"/>
      <c r="S56" s="16"/>
    </row>
    <row r="57" spans="13:24" x14ac:dyDescent="0.25">
      <c r="M57">
        <v>53</v>
      </c>
      <c r="N57" s="12">
        <v>77</v>
      </c>
      <c r="O57" s="12">
        <v>39</v>
      </c>
      <c r="P57" s="12">
        <v>38</v>
      </c>
      <c r="R57" s="16"/>
      <c r="S57" s="16"/>
    </row>
    <row r="58" spans="13:24" x14ac:dyDescent="0.25">
      <c r="M58">
        <v>54</v>
      </c>
      <c r="N58" s="12">
        <v>75</v>
      </c>
      <c r="O58" s="12">
        <v>32</v>
      </c>
      <c r="P58" s="12">
        <v>43</v>
      </c>
      <c r="R58" s="16"/>
      <c r="S58" s="16"/>
    </row>
    <row r="59" spans="13:24" x14ac:dyDescent="0.25">
      <c r="M59">
        <v>55</v>
      </c>
      <c r="N59" s="12">
        <v>84</v>
      </c>
      <c r="O59" s="12">
        <v>36</v>
      </c>
      <c r="P59" s="12">
        <v>48</v>
      </c>
      <c r="R59" s="16"/>
      <c r="S59" s="16"/>
    </row>
    <row r="60" spans="13:24" x14ac:dyDescent="0.25">
      <c r="M60">
        <v>56</v>
      </c>
      <c r="N60" s="12">
        <v>69</v>
      </c>
      <c r="O60" s="12">
        <v>30</v>
      </c>
      <c r="P60" s="12">
        <v>39</v>
      </c>
      <c r="R60" s="16"/>
      <c r="S60" s="16"/>
    </row>
    <row r="61" spans="13:24" x14ac:dyDescent="0.25">
      <c r="M61">
        <v>57</v>
      </c>
      <c r="N61" s="12">
        <v>89</v>
      </c>
      <c r="O61" s="12">
        <v>39</v>
      </c>
      <c r="P61" s="12">
        <v>50</v>
      </c>
      <c r="R61" s="16"/>
      <c r="S61" s="16"/>
    </row>
    <row r="62" spans="13:24" x14ac:dyDescent="0.25">
      <c r="M62">
        <v>58</v>
      </c>
      <c r="N62" s="12">
        <v>88</v>
      </c>
      <c r="O62" s="12">
        <v>43</v>
      </c>
      <c r="P62" s="12">
        <v>45</v>
      </c>
      <c r="R62" s="16"/>
      <c r="S62" s="16"/>
    </row>
    <row r="63" spans="13:24" x14ac:dyDescent="0.25">
      <c r="M63">
        <v>59</v>
      </c>
      <c r="N63" s="12">
        <v>78</v>
      </c>
      <c r="O63" s="12">
        <v>43</v>
      </c>
      <c r="P63" s="12">
        <v>35</v>
      </c>
      <c r="R63" s="16"/>
      <c r="S63" s="16"/>
    </row>
    <row r="64" spans="13:24" x14ac:dyDescent="0.25">
      <c r="M64">
        <v>60</v>
      </c>
      <c r="N64" s="12">
        <v>66</v>
      </c>
      <c r="O64" s="12">
        <v>38</v>
      </c>
      <c r="P64" s="12">
        <v>28</v>
      </c>
      <c r="R64" s="16"/>
      <c r="S64" s="16"/>
    </row>
    <row r="65" spans="13:19" x14ac:dyDescent="0.25">
      <c r="M65">
        <v>61</v>
      </c>
      <c r="N65" s="12">
        <v>47</v>
      </c>
      <c r="O65" s="12">
        <v>27</v>
      </c>
      <c r="P65" s="12">
        <v>20</v>
      </c>
      <c r="R65" s="16"/>
      <c r="S65" s="16"/>
    </row>
    <row r="66" spans="13:19" x14ac:dyDescent="0.25">
      <c r="M66">
        <v>62</v>
      </c>
      <c r="N66" s="12">
        <v>61</v>
      </c>
      <c r="O66" s="12">
        <v>29</v>
      </c>
      <c r="P66" s="12">
        <v>32</v>
      </c>
      <c r="R66" s="16"/>
      <c r="S66" s="16"/>
    </row>
    <row r="67" spans="13:19" x14ac:dyDescent="0.25">
      <c r="M67">
        <v>63</v>
      </c>
      <c r="N67" s="12">
        <v>65</v>
      </c>
      <c r="O67" s="12">
        <v>32</v>
      </c>
      <c r="P67" s="12">
        <v>33</v>
      </c>
      <c r="R67" s="16"/>
      <c r="S67" s="16"/>
    </row>
    <row r="68" spans="13:19" x14ac:dyDescent="0.25">
      <c r="M68">
        <v>64</v>
      </c>
      <c r="N68" s="12">
        <v>48</v>
      </c>
      <c r="O68" s="12">
        <v>24</v>
      </c>
      <c r="P68" s="12">
        <v>24</v>
      </c>
      <c r="R68" s="16"/>
      <c r="S68" s="16"/>
    </row>
    <row r="69" spans="13:19" x14ac:dyDescent="0.25">
      <c r="M69">
        <v>65</v>
      </c>
      <c r="N69" s="12">
        <v>85</v>
      </c>
      <c r="O69" s="12">
        <v>34</v>
      </c>
      <c r="P69" s="12">
        <v>51</v>
      </c>
      <c r="R69" s="16"/>
      <c r="S69" s="16"/>
    </row>
    <row r="70" spans="13:19" x14ac:dyDescent="0.25">
      <c r="M70">
        <v>66</v>
      </c>
      <c r="N70" s="12">
        <v>67</v>
      </c>
      <c r="O70" s="12">
        <v>26</v>
      </c>
      <c r="P70" s="12">
        <v>41</v>
      </c>
      <c r="R70" s="16"/>
      <c r="S70" s="16"/>
    </row>
    <row r="71" spans="13:19" x14ac:dyDescent="0.25">
      <c r="M71">
        <v>67</v>
      </c>
      <c r="N71" s="12">
        <v>48</v>
      </c>
      <c r="O71" s="12">
        <v>24</v>
      </c>
      <c r="P71" s="12">
        <v>24</v>
      </c>
      <c r="R71" s="16"/>
      <c r="S71" s="16"/>
    </row>
    <row r="72" spans="13:19" x14ac:dyDescent="0.25">
      <c r="M72">
        <v>68</v>
      </c>
      <c r="N72" s="12">
        <v>45</v>
      </c>
      <c r="O72" s="12">
        <v>22</v>
      </c>
      <c r="P72" s="12">
        <v>23</v>
      </c>
      <c r="R72" s="16"/>
      <c r="S72" s="16"/>
    </row>
    <row r="73" spans="13:19" x14ac:dyDescent="0.25">
      <c r="M73">
        <v>69</v>
      </c>
      <c r="N73" s="12">
        <v>39</v>
      </c>
      <c r="O73" s="12">
        <v>16</v>
      </c>
      <c r="P73" s="12">
        <v>23</v>
      </c>
      <c r="R73" s="16"/>
      <c r="S73" s="16"/>
    </row>
    <row r="74" spans="13:19" x14ac:dyDescent="0.25">
      <c r="M74" s="18">
        <v>70</v>
      </c>
      <c r="N74" s="12">
        <v>37</v>
      </c>
      <c r="O74" s="12">
        <v>11</v>
      </c>
      <c r="P74" s="12">
        <v>26</v>
      </c>
      <c r="R74" s="16"/>
      <c r="S74" s="16"/>
    </row>
    <row r="75" spans="13:19" x14ac:dyDescent="0.25">
      <c r="M75">
        <v>71</v>
      </c>
      <c r="N75" s="12">
        <v>24</v>
      </c>
      <c r="O75" s="12">
        <v>7</v>
      </c>
      <c r="P75" s="12">
        <v>17</v>
      </c>
      <c r="R75" s="16"/>
      <c r="S75" s="16"/>
    </row>
    <row r="76" spans="13:19" x14ac:dyDescent="0.25">
      <c r="M76">
        <v>72</v>
      </c>
      <c r="N76" s="12">
        <v>23</v>
      </c>
      <c r="O76" s="12">
        <v>10</v>
      </c>
      <c r="P76" s="12">
        <v>13</v>
      </c>
      <c r="R76" s="16"/>
      <c r="S76" s="16"/>
    </row>
    <row r="77" spans="13:19" x14ac:dyDescent="0.25">
      <c r="M77">
        <v>73</v>
      </c>
      <c r="N77" s="12">
        <v>25</v>
      </c>
      <c r="O77" s="12">
        <v>11</v>
      </c>
      <c r="P77" s="12">
        <v>14</v>
      </c>
      <c r="R77" s="16"/>
      <c r="S77" s="16"/>
    </row>
    <row r="78" spans="13:19" x14ac:dyDescent="0.25">
      <c r="M78">
        <v>74</v>
      </c>
      <c r="N78" s="12">
        <v>21</v>
      </c>
      <c r="O78" s="12">
        <v>8</v>
      </c>
      <c r="P78" s="12">
        <v>13</v>
      </c>
      <c r="R78" s="16"/>
      <c r="S78" s="16"/>
    </row>
    <row r="79" spans="13:19" x14ac:dyDescent="0.25">
      <c r="M79">
        <v>75</v>
      </c>
      <c r="N79" s="12">
        <v>24</v>
      </c>
      <c r="O79" s="12">
        <v>14</v>
      </c>
      <c r="P79" s="12">
        <v>10</v>
      </c>
      <c r="R79" s="16"/>
      <c r="S79" s="16"/>
    </row>
    <row r="80" spans="13:19" x14ac:dyDescent="0.25">
      <c r="M80">
        <v>76</v>
      </c>
      <c r="N80" s="12">
        <v>13</v>
      </c>
      <c r="O80" s="12">
        <v>1</v>
      </c>
      <c r="P80" s="12">
        <v>12</v>
      </c>
      <c r="R80" s="16"/>
      <c r="S80" s="16"/>
    </row>
    <row r="81" spans="13:19" x14ac:dyDescent="0.25">
      <c r="M81">
        <v>77</v>
      </c>
      <c r="N81" s="12">
        <v>20</v>
      </c>
      <c r="O81" s="12">
        <v>11</v>
      </c>
      <c r="P81" s="12">
        <v>9</v>
      </c>
      <c r="R81" s="16"/>
      <c r="S81" s="16"/>
    </row>
    <row r="82" spans="13:19" x14ac:dyDescent="0.25">
      <c r="M82">
        <v>78</v>
      </c>
      <c r="N82" s="12">
        <v>22</v>
      </c>
      <c r="O82" s="12">
        <v>18</v>
      </c>
      <c r="P82" s="12">
        <v>4</v>
      </c>
      <c r="R82" s="16"/>
      <c r="S82" s="16"/>
    </row>
    <row r="83" spans="13:19" x14ac:dyDescent="0.25">
      <c r="M83">
        <v>79</v>
      </c>
      <c r="N83" s="12">
        <v>25</v>
      </c>
      <c r="O83" s="12">
        <v>8</v>
      </c>
      <c r="P83" s="12">
        <v>17</v>
      </c>
      <c r="R83" s="16"/>
      <c r="S83" s="16"/>
    </row>
    <row r="84" spans="13:19" x14ac:dyDescent="0.25">
      <c r="M84">
        <v>80</v>
      </c>
      <c r="N84" s="12">
        <v>29</v>
      </c>
      <c r="O84" s="12">
        <v>9</v>
      </c>
      <c r="P84" s="12">
        <v>20</v>
      </c>
      <c r="R84" s="16"/>
      <c r="S84" s="16"/>
    </row>
    <row r="85" spans="13:19" x14ac:dyDescent="0.25">
      <c r="M85">
        <v>81</v>
      </c>
      <c r="N85" s="12">
        <v>10</v>
      </c>
      <c r="O85" s="12">
        <v>5</v>
      </c>
      <c r="P85" s="12">
        <v>5</v>
      </c>
      <c r="R85" s="16"/>
      <c r="S85" s="16"/>
    </row>
    <row r="86" spans="13:19" x14ac:dyDescent="0.25">
      <c r="M86">
        <v>82</v>
      </c>
      <c r="N86" s="12">
        <v>4</v>
      </c>
      <c r="O86" s="12">
        <v>3</v>
      </c>
      <c r="P86" s="12">
        <v>1</v>
      </c>
      <c r="R86" s="16"/>
      <c r="S86" s="16"/>
    </row>
    <row r="87" spans="13:19" x14ac:dyDescent="0.25">
      <c r="M87">
        <v>83</v>
      </c>
      <c r="N87" s="12">
        <v>13</v>
      </c>
      <c r="O87" s="12">
        <v>5</v>
      </c>
      <c r="P87" s="12">
        <v>8</v>
      </c>
      <c r="R87" s="16"/>
      <c r="S87" s="16"/>
    </row>
    <row r="88" spans="13:19" x14ac:dyDescent="0.25">
      <c r="M88">
        <v>84</v>
      </c>
      <c r="N88" s="12">
        <v>2</v>
      </c>
      <c r="O88" s="12">
        <v>2</v>
      </c>
      <c r="P88" s="12">
        <v>0</v>
      </c>
      <c r="R88" s="16"/>
      <c r="S88" s="16"/>
    </row>
    <row r="89" spans="13:19" x14ac:dyDescent="0.25">
      <c r="M89">
        <v>85</v>
      </c>
      <c r="N89" s="12">
        <v>10</v>
      </c>
      <c r="O89" s="12">
        <v>4</v>
      </c>
      <c r="P89" s="12">
        <v>6</v>
      </c>
      <c r="R89" s="16"/>
      <c r="S89" s="16"/>
    </row>
    <row r="90" spans="13:19" x14ac:dyDescent="0.25">
      <c r="M90">
        <v>86</v>
      </c>
      <c r="N90" s="12">
        <v>4</v>
      </c>
      <c r="O90" s="12">
        <v>3</v>
      </c>
      <c r="P90" s="12">
        <v>1</v>
      </c>
      <c r="R90" s="16"/>
      <c r="S90" s="16"/>
    </row>
    <row r="91" spans="13:19" x14ac:dyDescent="0.25">
      <c r="M91">
        <v>87</v>
      </c>
      <c r="N91" s="12">
        <v>6</v>
      </c>
      <c r="O91" s="12">
        <v>4</v>
      </c>
      <c r="P91" s="12">
        <v>2</v>
      </c>
      <c r="R91" s="16"/>
      <c r="S91" s="16"/>
    </row>
    <row r="92" spans="13:19" x14ac:dyDescent="0.25">
      <c r="M92">
        <v>88</v>
      </c>
      <c r="N92" s="12">
        <v>5</v>
      </c>
      <c r="O92" s="12">
        <v>4</v>
      </c>
      <c r="P92" s="12">
        <v>1</v>
      </c>
      <c r="R92" s="16"/>
      <c r="S92" s="16"/>
    </row>
    <row r="93" spans="13:19" x14ac:dyDescent="0.25">
      <c r="M93">
        <v>89</v>
      </c>
      <c r="N93" s="12">
        <v>5</v>
      </c>
      <c r="O93" s="12">
        <v>2</v>
      </c>
      <c r="P93" s="12">
        <v>3</v>
      </c>
      <c r="R93" s="16"/>
      <c r="S93" s="16"/>
    </row>
    <row r="94" spans="13:19" x14ac:dyDescent="0.25">
      <c r="M94">
        <v>90</v>
      </c>
      <c r="N94" s="12">
        <v>3</v>
      </c>
      <c r="O94" s="12">
        <v>1</v>
      </c>
      <c r="P94" s="12">
        <v>2</v>
      </c>
      <c r="R94" s="16"/>
      <c r="S94" s="16"/>
    </row>
    <row r="95" spans="13:19" x14ac:dyDescent="0.25">
      <c r="M95">
        <v>91</v>
      </c>
      <c r="N95" s="12">
        <v>3</v>
      </c>
      <c r="O95" s="12">
        <v>1</v>
      </c>
      <c r="P95" s="12">
        <v>2</v>
      </c>
      <c r="R95" s="16"/>
      <c r="S95" s="16"/>
    </row>
    <row r="96" spans="13:19" x14ac:dyDescent="0.25">
      <c r="M96">
        <v>92</v>
      </c>
      <c r="N96" s="12">
        <v>1</v>
      </c>
      <c r="O96" s="12">
        <v>1</v>
      </c>
      <c r="P96" s="12">
        <v>0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3</v>
      </c>
      <c r="O98" s="12">
        <v>1</v>
      </c>
      <c r="P98" s="12">
        <v>2</v>
      </c>
      <c r="R98" s="16"/>
      <c r="S98" s="16"/>
    </row>
    <row r="99" spans="13:19" x14ac:dyDescent="0.25">
      <c r="M99">
        <v>95</v>
      </c>
      <c r="N99" s="12">
        <v>2</v>
      </c>
      <c r="O99" s="12">
        <v>2</v>
      </c>
      <c r="P99" s="12">
        <v>0</v>
      </c>
      <c r="R99" s="16"/>
      <c r="S99" s="16"/>
    </row>
    <row r="100" spans="13:19" x14ac:dyDescent="0.25">
      <c r="M100">
        <v>96</v>
      </c>
      <c r="N100" s="12">
        <v>2</v>
      </c>
      <c r="O100" s="12">
        <v>1</v>
      </c>
      <c r="P100" s="12">
        <v>1</v>
      </c>
      <c r="R100" s="16"/>
      <c r="S100" s="16"/>
    </row>
    <row r="101" spans="13:19" x14ac:dyDescent="0.25">
      <c r="M101">
        <v>97</v>
      </c>
      <c r="N101" s="12">
        <v>3</v>
      </c>
      <c r="O101" s="12">
        <v>2</v>
      </c>
      <c r="P101" s="12">
        <v>1</v>
      </c>
      <c r="R101" s="16"/>
      <c r="S101" s="16"/>
    </row>
    <row r="102" spans="13:19" x14ac:dyDescent="0.25">
      <c r="M102" t="s">
        <v>165</v>
      </c>
      <c r="N102" s="12">
        <v>21</v>
      </c>
      <c r="O102" s="12">
        <v>9</v>
      </c>
      <c r="P102" s="12">
        <v>12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F1" workbookViewId="0">
      <selection activeCell="F36" sqref="F36"/>
    </sheetView>
  </sheetViews>
  <sheetFormatPr defaultRowHeight="13.2" x14ac:dyDescent="0.25"/>
  <sheetData>
    <row r="1" spans="1:24" x14ac:dyDescent="0.25">
      <c r="A1" t="s">
        <v>338</v>
      </c>
      <c r="I1" s="1"/>
      <c r="J1" s="1"/>
      <c r="K1" s="1"/>
      <c r="M1" t="s">
        <v>339</v>
      </c>
      <c r="N1" s="12"/>
      <c r="O1" s="12"/>
      <c r="P1" s="12"/>
      <c r="Q1" s="14" t="s">
        <v>1</v>
      </c>
      <c r="R1" s="15">
        <f>X16</f>
        <v>5.3925304878048799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313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15122</v>
      </c>
      <c r="O3" s="12">
        <v>8139</v>
      </c>
      <c r="P3" s="12">
        <v>6983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15122</v>
      </c>
      <c r="C4">
        <v>8139</v>
      </c>
      <c r="D4">
        <v>6983</v>
      </c>
      <c r="E4">
        <v>8537</v>
      </c>
      <c r="F4">
        <v>4781</v>
      </c>
      <c r="G4">
        <v>3756</v>
      </c>
      <c r="I4" s="1"/>
      <c r="J4" s="1"/>
      <c r="K4" s="1"/>
      <c r="M4" s="18" t="s">
        <v>164</v>
      </c>
      <c r="N4" s="12">
        <v>194</v>
      </c>
      <c r="O4" s="12">
        <v>101</v>
      </c>
      <c r="P4" s="12">
        <v>93</v>
      </c>
      <c r="R4" s="16"/>
      <c r="S4" s="16"/>
    </row>
    <row r="5" spans="1:24" x14ac:dyDescent="0.25">
      <c r="A5" t="s">
        <v>71</v>
      </c>
      <c r="B5">
        <v>1513</v>
      </c>
      <c r="C5">
        <v>766</v>
      </c>
      <c r="D5">
        <v>747</v>
      </c>
      <c r="E5">
        <v>1513</v>
      </c>
      <c r="F5">
        <v>766</v>
      </c>
      <c r="G5">
        <v>747</v>
      </c>
      <c r="I5" s="1"/>
      <c r="J5" s="1"/>
      <c r="K5" s="1"/>
      <c r="M5">
        <v>1</v>
      </c>
      <c r="N5" s="12">
        <v>318</v>
      </c>
      <c r="O5" s="12">
        <v>164</v>
      </c>
      <c r="P5" s="12">
        <v>154</v>
      </c>
      <c r="R5" s="16">
        <f>N$24+N$34+N$44+N$54</f>
        <v>929</v>
      </c>
      <c r="S5" s="16">
        <f xml:space="preserve"> N$34+N$44+N$54+N$64</f>
        <v>761</v>
      </c>
      <c r="T5">
        <v>1</v>
      </c>
      <c r="U5">
        <v>9</v>
      </c>
      <c r="V5">
        <f>R5*T5+S5*U5</f>
        <v>7778</v>
      </c>
      <c r="W5" s="19">
        <f>(V5/V$15)*100</f>
        <v>9.2630525914634152</v>
      </c>
      <c r="X5" s="20">
        <f>ABS(W5-10)</f>
        <v>0.7369474085365848</v>
      </c>
    </row>
    <row r="6" spans="1:24" x14ac:dyDescent="0.25">
      <c r="A6" t="s">
        <v>6</v>
      </c>
      <c r="B6">
        <v>1529</v>
      </c>
      <c r="C6">
        <v>793</v>
      </c>
      <c r="D6">
        <v>736</v>
      </c>
      <c r="E6">
        <v>1529</v>
      </c>
      <c r="F6">
        <v>793</v>
      </c>
      <c r="G6">
        <v>736</v>
      </c>
      <c r="I6" s="1"/>
      <c r="J6" s="1"/>
      <c r="K6" s="1"/>
      <c r="M6">
        <v>2</v>
      </c>
      <c r="N6" s="12">
        <v>318</v>
      </c>
      <c r="O6" s="12">
        <v>162</v>
      </c>
      <c r="P6" s="12">
        <v>156</v>
      </c>
      <c r="R6" s="16">
        <f>N$25+N$35+N$45+N$55</f>
        <v>711</v>
      </c>
      <c r="S6" s="16">
        <f xml:space="preserve"> N$35+N$45+N$55+N$65</f>
        <v>547</v>
      </c>
      <c r="T6">
        <v>2</v>
      </c>
      <c r="U6">
        <v>8</v>
      </c>
      <c r="V6">
        <f t="shared" ref="V6:V14" si="0">R6*T6+S6*U6</f>
        <v>5798</v>
      </c>
      <c r="W6" s="19">
        <f t="shared" ref="W6:W14" si="1">(V6/V$15)*100</f>
        <v>6.9050114329268286</v>
      </c>
      <c r="X6" s="20">
        <f t="shared" ref="X6:X14" si="2">ABS(W6-10)</f>
        <v>3.0949885670731714</v>
      </c>
    </row>
    <row r="7" spans="1:24" x14ac:dyDescent="0.25">
      <c r="A7" t="s">
        <v>7</v>
      </c>
      <c r="B7">
        <v>1534</v>
      </c>
      <c r="C7">
        <v>807</v>
      </c>
      <c r="D7">
        <v>727</v>
      </c>
      <c r="E7">
        <v>1534</v>
      </c>
      <c r="F7">
        <v>807</v>
      </c>
      <c r="G7">
        <v>727</v>
      </c>
      <c r="H7" s="2"/>
      <c r="I7" s="1"/>
      <c r="J7" s="1"/>
      <c r="K7" s="1"/>
      <c r="M7">
        <v>3</v>
      </c>
      <c r="N7" s="12">
        <v>314</v>
      </c>
      <c r="O7" s="12">
        <v>141</v>
      </c>
      <c r="P7" s="12">
        <v>173</v>
      </c>
      <c r="R7" s="16">
        <f>N$26+N$36+N$46+N$56</f>
        <v>858</v>
      </c>
      <c r="S7" s="16">
        <f xml:space="preserve"> N$36+N$46+N$56+N$66</f>
        <v>662</v>
      </c>
      <c r="T7">
        <v>3</v>
      </c>
      <c r="U7">
        <v>7</v>
      </c>
      <c r="V7">
        <f t="shared" si="0"/>
        <v>7208</v>
      </c>
      <c r="W7" s="19">
        <f t="shared" si="1"/>
        <v>8.5842225609756095</v>
      </c>
      <c r="X7" s="20">
        <f t="shared" si="2"/>
        <v>1.4157774390243905</v>
      </c>
    </row>
    <row r="8" spans="1:24" x14ac:dyDescent="0.25">
      <c r="A8" s="3" t="s">
        <v>8</v>
      </c>
      <c r="B8" s="3">
        <v>1464</v>
      </c>
      <c r="C8" s="3">
        <v>795</v>
      </c>
      <c r="D8" s="3">
        <v>669</v>
      </c>
      <c r="E8" s="4">
        <v>1425</v>
      </c>
      <c r="F8" s="4">
        <v>784</v>
      </c>
      <c r="G8" s="4">
        <v>641</v>
      </c>
      <c r="H8" s="5"/>
      <c r="I8" s="6">
        <f t="shared" ref="I8:K15" si="3">E8/B8*100</f>
        <v>97.336065573770497</v>
      </c>
      <c r="J8" s="6">
        <f t="shared" si="3"/>
        <v>98.616352201257868</v>
      </c>
      <c r="K8" s="6">
        <f t="shared" si="3"/>
        <v>95.814648729446944</v>
      </c>
      <c r="M8">
        <v>4</v>
      </c>
      <c r="N8" s="12">
        <v>369</v>
      </c>
      <c r="O8" s="12">
        <v>198</v>
      </c>
      <c r="P8" s="12">
        <v>171</v>
      </c>
      <c r="R8" s="16">
        <f>N$17+N$27+N$37+N$47</f>
        <v>1036</v>
      </c>
      <c r="S8" s="16">
        <f xml:space="preserve"> N$27+ N$37+N$47+N$57</f>
        <v>834</v>
      </c>
      <c r="T8">
        <v>4</v>
      </c>
      <c r="U8">
        <v>6</v>
      </c>
      <c r="V8">
        <f t="shared" si="0"/>
        <v>9148</v>
      </c>
      <c r="W8" s="19">
        <f t="shared" si="1"/>
        <v>10.894626524390244</v>
      </c>
      <c r="X8" s="20">
        <f t="shared" si="2"/>
        <v>0.89462652439024382</v>
      </c>
    </row>
    <row r="9" spans="1:24" x14ac:dyDescent="0.25">
      <c r="A9" s="3" t="s">
        <v>10</v>
      </c>
      <c r="B9" s="3">
        <v>1340</v>
      </c>
      <c r="C9" s="3">
        <v>738</v>
      </c>
      <c r="D9" s="3">
        <v>602</v>
      </c>
      <c r="E9" s="4">
        <v>1010</v>
      </c>
      <c r="F9" s="4">
        <v>626</v>
      </c>
      <c r="G9" s="4">
        <v>384</v>
      </c>
      <c r="H9" s="5"/>
      <c r="I9" s="6">
        <f t="shared" si="3"/>
        <v>75.373134328358205</v>
      </c>
      <c r="J9" s="6">
        <f t="shared" si="3"/>
        <v>84.823848238482384</v>
      </c>
      <c r="K9" s="6">
        <f t="shared" si="3"/>
        <v>63.787375415282391</v>
      </c>
      <c r="M9">
        <v>5</v>
      </c>
      <c r="N9" s="12">
        <v>317</v>
      </c>
      <c r="O9" s="12">
        <v>162</v>
      </c>
      <c r="P9" s="12">
        <v>155</v>
      </c>
      <c r="R9" s="16">
        <f>N$18+N$28+N$38+N$48</f>
        <v>974</v>
      </c>
      <c r="S9" s="16">
        <f xml:space="preserve"> N$28+N$38+N$48+N$58</f>
        <v>732</v>
      </c>
      <c r="T9">
        <v>5</v>
      </c>
      <c r="U9">
        <v>5</v>
      </c>
      <c r="V9">
        <f t="shared" si="0"/>
        <v>8530</v>
      </c>
      <c r="W9" s="19">
        <f t="shared" si="1"/>
        <v>10.158631859756099</v>
      </c>
      <c r="X9" s="20">
        <f t="shared" si="2"/>
        <v>0.15863185975609895</v>
      </c>
    </row>
    <row r="10" spans="1:24" x14ac:dyDescent="0.25">
      <c r="A10" s="3" t="s">
        <v>11</v>
      </c>
      <c r="B10" s="3">
        <v>1403</v>
      </c>
      <c r="C10" s="3">
        <v>799</v>
      </c>
      <c r="D10" s="3">
        <v>604</v>
      </c>
      <c r="E10" s="4">
        <v>723</v>
      </c>
      <c r="F10" s="4">
        <v>477</v>
      </c>
      <c r="G10" s="4">
        <v>246</v>
      </c>
      <c r="H10" s="5"/>
      <c r="I10" s="6">
        <f t="shared" si="3"/>
        <v>51.532430506058446</v>
      </c>
      <c r="J10" s="6">
        <f t="shared" si="3"/>
        <v>59.699624530663328</v>
      </c>
      <c r="K10" s="6">
        <f t="shared" si="3"/>
        <v>40.728476821192054</v>
      </c>
      <c r="M10">
        <v>6</v>
      </c>
      <c r="N10" s="12">
        <v>340</v>
      </c>
      <c r="O10" s="12">
        <v>180</v>
      </c>
      <c r="P10" s="12">
        <v>160</v>
      </c>
      <c r="R10" s="16">
        <f>N$19+N$29+N$39+N$49</f>
        <v>1049</v>
      </c>
      <c r="S10" s="16">
        <f xml:space="preserve"> N$29+N$39+N$49+N$59</f>
        <v>840</v>
      </c>
      <c r="T10">
        <v>6</v>
      </c>
      <c r="U10">
        <v>4</v>
      </c>
      <c r="V10">
        <f t="shared" si="0"/>
        <v>9654</v>
      </c>
      <c r="W10" s="19">
        <f t="shared" si="1"/>
        <v>11.497237042682928</v>
      </c>
      <c r="X10" s="20">
        <f t="shared" si="2"/>
        <v>1.4972370426829276</v>
      </c>
    </row>
    <row r="11" spans="1:24" x14ac:dyDescent="0.25">
      <c r="A11" s="3" t="s">
        <v>12</v>
      </c>
      <c r="B11" s="3">
        <v>1338</v>
      </c>
      <c r="C11" s="3">
        <v>768</v>
      </c>
      <c r="D11" s="3">
        <v>570</v>
      </c>
      <c r="E11" s="4">
        <v>386</v>
      </c>
      <c r="F11" s="4">
        <v>259</v>
      </c>
      <c r="G11" s="4">
        <v>127</v>
      </c>
      <c r="H11" s="5"/>
      <c r="I11" s="6">
        <f t="shared" si="3"/>
        <v>28.849028400597909</v>
      </c>
      <c r="J11" s="6">
        <f t="shared" si="3"/>
        <v>33.723958333333329</v>
      </c>
      <c r="K11" s="6">
        <f t="shared" si="3"/>
        <v>22.280701754385966</v>
      </c>
      <c r="M11">
        <v>7</v>
      </c>
      <c r="N11" s="12">
        <v>289</v>
      </c>
      <c r="O11" s="12">
        <v>151</v>
      </c>
      <c r="P11" s="12">
        <v>138</v>
      </c>
      <c r="R11" s="16">
        <f>N$20+N$30+N$40+N$50</f>
        <v>1034</v>
      </c>
      <c r="S11" s="16">
        <f xml:space="preserve"> N$30+N$40+N$50+N$60</f>
        <v>784</v>
      </c>
      <c r="T11">
        <v>7</v>
      </c>
      <c r="U11">
        <v>3</v>
      </c>
      <c r="V11">
        <f t="shared" si="0"/>
        <v>9590</v>
      </c>
      <c r="W11" s="19">
        <f t="shared" si="1"/>
        <v>11.421017530487806</v>
      </c>
      <c r="X11" s="20">
        <f t="shared" si="2"/>
        <v>1.4210175304878057</v>
      </c>
    </row>
    <row r="12" spans="1:24" x14ac:dyDescent="0.25">
      <c r="A12" s="3" t="s">
        <v>13</v>
      </c>
      <c r="B12" s="3">
        <v>1243</v>
      </c>
      <c r="C12" s="3">
        <v>720</v>
      </c>
      <c r="D12" s="3">
        <v>523</v>
      </c>
      <c r="E12" s="4">
        <v>190</v>
      </c>
      <c r="F12" s="4">
        <v>129</v>
      </c>
      <c r="G12" s="4">
        <v>61</v>
      </c>
      <c r="H12" s="5"/>
      <c r="I12" s="6">
        <f t="shared" si="3"/>
        <v>15.285599356395815</v>
      </c>
      <c r="J12" s="6">
        <f t="shared" si="3"/>
        <v>17.916666666666668</v>
      </c>
      <c r="K12" s="6">
        <f t="shared" si="3"/>
        <v>11.663479923518166</v>
      </c>
      <c r="M12">
        <v>8</v>
      </c>
      <c r="N12" s="12">
        <v>299</v>
      </c>
      <c r="O12" s="12">
        <v>153</v>
      </c>
      <c r="P12" s="12">
        <v>146</v>
      </c>
      <c r="R12" s="16">
        <f>N$21+N$31+N$41+N$51</f>
        <v>875</v>
      </c>
      <c r="S12" s="16">
        <f xml:space="preserve"> N$31+N$41+N$51+N$61</f>
        <v>656</v>
      </c>
      <c r="T12">
        <v>8</v>
      </c>
      <c r="U12">
        <v>2</v>
      </c>
      <c r="V12">
        <f t="shared" si="0"/>
        <v>8312</v>
      </c>
      <c r="W12" s="19">
        <f t="shared" si="1"/>
        <v>9.8990091463414629</v>
      </c>
      <c r="X12" s="20">
        <f t="shared" si="2"/>
        <v>0.10099085365853711</v>
      </c>
    </row>
    <row r="13" spans="1:24" x14ac:dyDescent="0.25">
      <c r="A13" s="3" t="s">
        <v>14</v>
      </c>
      <c r="B13" s="3">
        <v>873</v>
      </c>
      <c r="C13" s="3">
        <v>514</v>
      </c>
      <c r="D13" s="3">
        <v>359</v>
      </c>
      <c r="E13" s="4">
        <v>80</v>
      </c>
      <c r="F13" s="4">
        <v>57</v>
      </c>
      <c r="G13" s="4">
        <v>23</v>
      </c>
      <c r="H13" s="5"/>
      <c r="I13" s="6">
        <f t="shared" si="3"/>
        <v>9.1638029782359673</v>
      </c>
      <c r="J13" s="6">
        <f t="shared" si="3"/>
        <v>11.089494163424124</v>
      </c>
      <c r="K13" s="6">
        <f t="shared" si="3"/>
        <v>6.4066852367688023</v>
      </c>
      <c r="M13">
        <v>9</v>
      </c>
      <c r="N13" s="12">
        <v>284</v>
      </c>
      <c r="O13" s="12">
        <v>147</v>
      </c>
      <c r="P13" s="12">
        <v>137</v>
      </c>
      <c r="R13" s="16">
        <f>N$22+N$32+N$42+N$52</f>
        <v>982</v>
      </c>
      <c r="S13" s="16">
        <f xml:space="preserve"> N$32+N$42+N$52+N$62</f>
        <v>752</v>
      </c>
      <c r="T13">
        <v>9</v>
      </c>
      <c r="U13">
        <v>1</v>
      </c>
      <c r="V13">
        <f t="shared" si="0"/>
        <v>9590</v>
      </c>
      <c r="W13" s="19">
        <f t="shared" si="1"/>
        <v>11.421017530487806</v>
      </c>
      <c r="X13" s="20">
        <f t="shared" si="2"/>
        <v>1.4210175304878057</v>
      </c>
    </row>
    <row r="14" spans="1:24" x14ac:dyDescent="0.25">
      <c r="A14" s="3" t="s">
        <v>15</v>
      </c>
      <c r="B14" s="3">
        <v>666</v>
      </c>
      <c r="C14" s="3">
        <v>375</v>
      </c>
      <c r="D14" s="3">
        <v>291</v>
      </c>
      <c r="E14" s="4">
        <v>55</v>
      </c>
      <c r="F14" s="4">
        <v>33</v>
      </c>
      <c r="G14" s="4">
        <v>22</v>
      </c>
      <c r="H14" s="5"/>
      <c r="I14" s="6">
        <f t="shared" si="3"/>
        <v>8.2582582582582589</v>
      </c>
      <c r="J14" s="6">
        <f t="shared" si="3"/>
        <v>8.7999999999999989</v>
      </c>
      <c r="K14" s="6">
        <f t="shared" si="3"/>
        <v>7.5601374570446733</v>
      </c>
      <c r="M14">
        <v>10</v>
      </c>
      <c r="N14" s="12">
        <v>314</v>
      </c>
      <c r="O14" s="12">
        <v>164</v>
      </c>
      <c r="P14" s="12">
        <v>150</v>
      </c>
      <c r="R14" s="16">
        <f>N$23+N$33+N$43+N$53</f>
        <v>836</v>
      </c>
      <c r="S14" s="16">
        <f xml:space="preserve"> N$33+N$43+N$53+N$63</f>
        <v>683</v>
      </c>
      <c r="T14">
        <v>10</v>
      </c>
      <c r="U14">
        <v>0</v>
      </c>
      <c r="V14">
        <f t="shared" si="0"/>
        <v>8360</v>
      </c>
      <c r="W14" s="19">
        <f t="shared" si="1"/>
        <v>9.9561737804878057</v>
      </c>
      <c r="X14" s="20">
        <f t="shared" si="2"/>
        <v>4.3826219512194342E-2</v>
      </c>
    </row>
    <row r="15" spans="1:24" x14ac:dyDescent="0.25">
      <c r="A15" s="3" t="s">
        <v>16</v>
      </c>
      <c r="B15" s="3">
        <v>513</v>
      </c>
      <c r="C15" s="3">
        <v>279</v>
      </c>
      <c r="D15" s="3">
        <v>234</v>
      </c>
      <c r="E15" s="4">
        <v>31</v>
      </c>
      <c r="F15" s="4">
        <v>16</v>
      </c>
      <c r="G15" s="4">
        <v>15</v>
      </c>
      <c r="H15" s="5"/>
      <c r="I15" s="6">
        <f t="shared" si="3"/>
        <v>6.0428849902534107</v>
      </c>
      <c r="J15" s="6">
        <f t="shared" si="3"/>
        <v>5.7347670250896057</v>
      </c>
      <c r="K15" s="6">
        <f t="shared" si="3"/>
        <v>6.4102564102564097</v>
      </c>
      <c r="M15">
        <v>11</v>
      </c>
      <c r="N15" s="12">
        <v>235</v>
      </c>
      <c r="O15" s="12">
        <v>130</v>
      </c>
      <c r="P15" s="12">
        <v>105</v>
      </c>
      <c r="R15" s="16"/>
      <c r="S15" s="16"/>
      <c r="V15">
        <f>SUM(V5:V14)</f>
        <v>83968</v>
      </c>
      <c r="W15">
        <f>SUM(W5:W14)</f>
        <v>100</v>
      </c>
      <c r="X15" s="20">
        <f>SUM(X5:X14)</f>
        <v>10.78506097560976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1428.9915970083757</v>
      </c>
      <c r="J16" s="6">
        <f>SUM(J8:J14)*5</f>
        <v>1573.3497206691388</v>
      </c>
      <c r="K16" s="6">
        <f>SUM(K8:K14)*5</f>
        <v>1241.207526688195</v>
      </c>
      <c r="M16">
        <v>12</v>
      </c>
      <c r="N16" s="12">
        <v>330</v>
      </c>
      <c r="O16" s="12">
        <v>173</v>
      </c>
      <c r="P16" s="12">
        <v>157</v>
      </c>
      <c r="R16" s="16"/>
      <c r="S16" s="16"/>
      <c r="X16" s="20">
        <f>X$15/2</f>
        <v>5.3925304878048799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308</v>
      </c>
      <c r="O17" s="12">
        <v>153</v>
      </c>
      <c r="P17" s="12">
        <v>155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2928.9915970083757</v>
      </c>
      <c r="J18" s="6">
        <f>J16+1500</f>
        <v>3073.3497206691391</v>
      </c>
      <c r="K18" s="6">
        <f>K16+1500</f>
        <v>2741.2075266881948</v>
      </c>
      <c r="M18">
        <v>14</v>
      </c>
      <c r="N18" s="12">
        <v>347</v>
      </c>
      <c r="O18" s="12">
        <v>187</v>
      </c>
      <c r="P18" s="12">
        <v>160</v>
      </c>
      <c r="Q18" s="3" t="s">
        <v>161</v>
      </c>
      <c r="R18" s="15">
        <f>X33</f>
        <v>5.1891170300680187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308</v>
      </c>
      <c r="O19" s="12">
        <v>158</v>
      </c>
      <c r="P19" s="12">
        <v>150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8.2582582582582589</v>
      </c>
      <c r="J20" s="6">
        <f t="shared" si="4"/>
        <v>8.7999999999999989</v>
      </c>
      <c r="K20" s="6">
        <f t="shared" si="4"/>
        <v>7.5601374570446733</v>
      </c>
      <c r="M20">
        <v>16</v>
      </c>
      <c r="N20" s="12">
        <v>332</v>
      </c>
      <c r="O20" s="12">
        <v>169</v>
      </c>
      <c r="P20" s="12">
        <v>163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6.0428849902534107</v>
      </c>
      <c r="J21" s="6">
        <f t="shared" si="4"/>
        <v>5.7347670250896057</v>
      </c>
      <c r="K21" s="6">
        <f t="shared" si="4"/>
        <v>6.4102564102564097</v>
      </c>
      <c r="M21">
        <v>17</v>
      </c>
      <c r="N21" s="12">
        <v>285</v>
      </c>
      <c r="O21" s="12">
        <v>162</v>
      </c>
      <c r="P21" s="12">
        <v>123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7.1505716242558348</v>
      </c>
      <c r="J22" s="8">
        <f>(J20+J21)/2</f>
        <v>7.2673835125448019</v>
      </c>
      <c r="K22" s="8">
        <f>(K20+K21)/2</f>
        <v>6.985196933650542</v>
      </c>
      <c r="M22">
        <v>18</v>
      </c>
      <c r="N22" s="12">
        <v>314</v>
      </c>
      <c r="O22" s="12">
        <v>171</v>
      </c>
      <c r="P22" s="12">
        <v>143</v>
      </c>
      <c r="R22" s="16">
        <f>O$24+O$34+O$44+O$54</f>
        <v>526</v>
      </c>
      <c r="S22" s="16">
        <f xml:space="preserve"> O$34+O$44+O$54+O$64</f>
        <v>413</v>
      </c>
      <c r="T22">
        <v>1</v>
      </c>
      <c r="U22">
        <v>9</v>
      </c>
      <c r="V22">
        <f>R22*T22+S22*U22</f>
        <v>4243</v>
      </c>
      <c r="W22" s="19">
        <f>(V22/V$32)*100</f>
        <v>8.9907401521412069</v>
      </c>
      <c r="X22" s="20">
        <f>ABS(W22-10)</f>
        <v>1.0092598478587931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225</v>
      </c>
      <c r="O23" s="12">
        <v>135</v>
      </c>
      <c r="P23" s="12">
        <v>90</v>
      </c>
      <c r="R23" s="16">
        <f>O$25+O$35+O$45+O$55</f>
        <v>399</v>
      </c>
      <c r="S23" s="16">
        <f xml:space="preserve"> O$35+O$45+O$55+O$65</f>
        <v>313</v>
      </c>
      <c r="T23">
        <v>2</v>
      </c>
      <c r="U23">
        <v>8</v>
      </c>
      <c r="V23">
        <f t="shared" ref="V23:V31" si="5">R23*T23+S23*U23</f>
        <v>3302</v>
      </c>
      <c r="W23" s="19">
        <f t="shared" ref="W23:W31" si="6">(V23/V$32)*100</f>
        <v>6.9968003729366641</v>
      </c>
      <c r="X23" s="20">
        <f t="shared" ref="X23:X31" si="7">ABS(W23-10)</f>
        <v>3.0031996270633359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357.52858121279172</v>
      </c>
      <c r="J24" s="8">
        <f>J22*50</f>
        <v>363.36917562724011</v>
      </c>
      <c r="K24" s="8">
        <f>K22*50</f>
        <v>349.2598466825271</v>
      </c>
      <c r="M24">
        <v>20</v>
      </c>
      <c r="N24" s="12">
        <v>272</v>
      </c>
      <c r="O24" s="12">
        <v>164</v>
      </c>
      <c r="P24" s="12">
        <v>108</v>
      </c>
      <c r="R24" s="16">
        <f>O$26+O$36+O$46+O$56</f>
        <v>499</v>
      </c>
      <c r="S24" s="16">
        <f xml:space="preserve"> O$36+O$46+O$56+O$66</f>
        <v>381</v>
      </c>
      <c r="T24">
        <v>3</v>
      </c>
      <c r="U24">
        <v>7</v>
      </c>
      <c r="V24">
        <f t="shared" si="5"/>
        <v>4164</v>
      </c>
      <c r="W24" s="19">
        <f t="shared" si="6"/>
        <v>8.8233424448541093</v>
      </c>
      <c r="X24" s="20">
        <f t="shared" si="7"/>
        <v>1.1766575551458907</v>
      </c>
    </row>
    <row r="25" spans="1:24" x14ac:dyDescent="0.25">
      <c r="I25" s="1"/>
      <c r="J25" s="1"/>
      <c r="K25" s="1"/>
      <c r="M25">
        <v>21</v>
      </c>
      <c r="N25" s="12">
        <v>226</v>
      </c>
      <c r="O25" s="12">
        <v>127</v>
      </c>
      <c r="P25" s="12">
        <v>99</v>
      </c>
      <c r="R25" s="16">
        <f>O$17+O$27+O$37+O$47</f>
        <v>547</v>
      </c>
      <c r="S25" s="16">
        <f xml:space="preserve"> O$27+ O$37+O$47+O$57</f>
        <v>453</v>
      </c>
      <c r="T25">
        <v>4</v>
      </c>
      <c r="U25">
        <v>6</v>
      </c>
      <c r="V25">
        <f t="shared" si="5"/>
        <v>4906</v>
      </c>
      <c r="W25" s="19">
        <f t="shared" si="6"/>
        <v>10.395609518360773</v>
      </c>
      <c r="X25" s="20">
        <f t="shared" si="7"/>
        <v>0.39560951836077329</v>
      </c>
    </row>
    <row r="26" spans="1:24" x14ac:dyDescent="0.25">
      <c r="H26" s="7" t="s">
        <v>30</v>
      </c>
      <c r="I26" s="1">
        <f>I18-I24</f>
        <v>2571.4630157955839</v>
      </c>
      <c r="J26" s="1">
        <f>J18-J24</f>
        <v>2709.9805450418989</v>
      </c>
      <c r="K26" s="1">
        <f>K18-K24</f>
        <v>2391.9476800056677</v>
      </c>
      <c r="M26">
        <v>22</v>
      </c>
      <c r="N26" s="12">
        <v>266</v>
      </c>
      <c r="O26" s="12">
        <v>150</v>
      </c>
      <c r="P26" s="12">
        <v>116</v>
      </c>
      <c r="R26" s="16">
        <f>O$18+O$28+O$38+O$48</f>
        <v>552</v>
      </c>
      <c r="S26" s="16">
        <f xml:space="preserve"> O$28+O$38+O$48+O$58</f>
        <v>422</v>
      </c>
      <c r="T26">
        <v>5</v>
      </c>
      <c r="U26">
        <v>5</v>
      </c>
      <c r="V26">
        <f t="shared" si="5"/>
        <v>4870</v>
      </c>
      <c r="W26" s="19">
        <f t="shared" si="6"/>
        <v>10.319327018837539</v>
      </c>
      <c r="X26" s="20">
        <f t="shared" si="7"/>
        <v>0.319327018837539</v>
      </c>
    </row>
    <row r="27" spans="1:24" x14ac:dyDescent="0.25">
      <c r="I27" s="1"/>
      <c r="J27" s="1"/>
      <c r="K27" s="1"/>
      <c r="M27">
        <v>23</v>
      </c>
      <c r="N27" s="12">
        <v>309</v>
      </c>
      <c r="O27" s="12">
        <v>154</v>
      </c>
      <c r="P27" s="12">
        <v>155</v>
      </c>
      <c r="R27" s="16">
        <f>O$19+O$29+O$39+O$49</f>
        <v>568</v>
      </c>
      <c r="S27" s="16">
        <f xml:space="preserve"> O$29+O$39+O$49+O$59</f>
        <v>460</v>
      </c>
      <c r="T27">
        <v>6</v>
      </c>
      <c r="U27">
        <v>4</v>
      </c>
      <c r="V27">
        <f t="shared" si="5"/>
        <v>5248</v>
      </c>
      <c r="W27" s="19">
        <f t="shared" si="6"/>
        <v>11.120293263831501</v>
      </c>
      <c r="X27" s="20">
        <f t="shared" si="7"/>
        <v>1.1202932638315009</v>
      </c>
    </row>
    <row r="28" spans="1:24" x14ac:dyDescent="0.25">
      <c r="H28" s="7" t="s">
        <v>31</v>
      </c>
      <c r="I28" s="1">
        <f>100-I22</f>
        <v>92.849428375744168</v>
      </c>
      <c r="J28" s="1">
        <f>100-J22</f>
        <v>92.732616487455203</v>
      </c>
      <c r="K28" s="1">
        <f>100-K22</f>
        <v>93.014803066349458</v>
      </c>
      <c r="M28">
        <v>24</v>
      </c>
      <c r="N28" s="12">
        <v>267</v>
      </c>
      <c r="O28" s="12">
        <v>143</v>
      </c>
      <c r="P28" s="12">
        <v>124</v>
      </c>
      <c r="R28" s="16">
        <f>O$20+O$30+O$40+O$50</f>
        <v>576</v>
      </c>
      <c r="S28" s="16">
        <f xml:space="preserve"> O$30+O$40+O$50+O$60</f>
        <v>456</v>
      </c>
      <c r="T28">
        <v>7</v>
      </c>
      <c r="U28">
        <v>3</v>
      </c>
      <c r="V28">
        <f t="shared" si="5"/>
        <v>5400</v>
      </c>
      <c r="W28" s="19">
        <f t="shared" si="6"/>
        <v>11.442374928485156</v>
      </c>
      <c r="X28" s="20">
        <f t="shared" si="7"/>
        <v>1.4423749284851564</v>
      </c>
    </row>
    <row r="29" spans="1:24" x14ac:dyDescent="0.25">
      <c r="I29" s="1"/>
      <c r="J29" s="1"/>
      <c r="K29" s="1"/>
      <c r="M29">
        <v>25</v>
      </c>
      <c r="N29" s="12">
        <v>298</v>
      </c>
      <c r="O29" s="12">
        <v>172</v>
      </c>
      <c r="P29" s="12">
        <v>126</v>
      </c>
      <c r="R29" s="16">
        <f>O$21+O$31+O$41+O$51</f>
        <v>504</v>
      </c>
      <c r="S29" s="16">
        <f xml:space="preserve"> O$31+O$41+O$51+O$61</f>
        <v>376</v>
      </c>
      <c r="T29">
        <v>8</v>
      </c>
      <c r="U29">
        <v>2</v>
      </c>
      <c r="V29">
        <f t="shared" si="5"/>
        <v>4784</v>
      </c>
      <c r="W29" s="19">
        <f t="shared" si="6"/>
        <v>10.137096603309812</v>
      </c>
      <c r="X29" s="20">
        <f t="shared" si="7"/>
        <v>0.13709660330981244</v>
      </c>
    </row>
    <row r="30" spans="1:24" x14ac:dyDescent="0.25">
      <c r="C30" t="s">
        <v>32</v>
      </c>
      <c r="H30" s="9" t="s">
        <v>33</v>
      </c>
      <c r="I30" s="10">
        <f>I26/I28</f>
        <v>27.694979503690178</v>
      </c>
      <c r="J30" s="10">
        <f>J26/J28</f>
        <v>29.223596267323085</v>
      </c>
      <c r="K30" s="10">
        <f>K26/K28</f>
        <v>25.715774276266973</v>
      </c>
      <c r="M30">
        <v>26</v>
      </c>
      <c r="N30" s="12">
        <v>302</v>
      </c>
      <c r="O30" s="12">
        <v>169</v>
      </c>
      <c r="P30" s="12">
        <v>133</v>
      </c>
      <c r="R30" s="16">
        <f>O$22+O$32+O$42+O$52</f>
        <v>543</v>
      </c>
      <c r="S30" s="16">
        <f xml:space="preserve"> O$32+O$42+O$52+O$62</f>
        <v>409</v>
      </c>
      <c r="T30">
        <v>9</v>
      </c>
      <c r="U30">
        <v>1</v>
      </c>
      <c r="V30">
        <f t="shared" si="5"/>
        <v>5296</v>
      </c>
      <c r="W30" s="19">
        <f t="shared" si="6"/>
        <v>11.222003263195814</v>
      </c>
      <c r="X30" s="20">
        <f t="shared" si="7"/>
        <v>1.2220032631958144</v>
      </c>
    </row>
    <row r="31" spans="1:24" x14ac:dyDescent="0.25">
      <c r="M31">
        <v>27</v>
      </c>
      <c r="N31" s="12">
        <v>244</v>
      </c>
      <c r="O31" s="12">
        <v>145</v>
      </c>
      <c r="P31" s="12">
        <v>99</v>
      </c>
      <c r="R31" s="16">
        <f>O$23+O$33+O$43+O$53</f>
        <v>498</v>
      </c>
      <c r="S31" s="16">
        <f xml:space="preserve"> O$33+O$43+O$53+O$63</f>
        <v>401</v>
      </c>
      <c r="T31">
        <v>10</v>
      </c>
      <c r="U31">
        <v>0</v>
      </c>
      <c r="V31">
        <f t="shared" si="5"/>
        <v>4980</v>
      </c>
      <c r="W31" s="19">
        <f t="shared" si="6"/>
        <v>10.552412434047422</v>
      </c>
      <c r="X31" s="20">
        <f t="shared" si="7"/>
        <v>0.55241243404742235</v>
      </c>
    </row>
    <row r="32" spans="1:24" x14ac:dyDescent="0.25">
      <c r="M32">
        <v>28</v>
      </c>
      <c r="N32" s="12">
        <v>289</v>
      </c>
      <c r="O32" s="12">
        <v>154</v>
      </c>
      <c r="P32" s="12">
        <v>135</v>
      </c>
      <c r="R32" s="16"/>
      <c r="S32" s="16"/>
      <c r="V32">
        <f>SUM(V22:V31)</f>
        <v>47193</v>
      </c>
      <c r="W32">
        <f>SUM(W22:W31)</f>
        <v>100</v>
      </c>
      <c r="X32" s="20">
        <f>SUM(X22:X31)</f>
        <v>10.378234060136037</v>
      </c>
    </row>
    <row r="33" spans="13:24" x14ac:dyDescent="0.25">
      <c r="M33">
        <v>29</v>
      </c>
      <c r="N33" s="12">
        <v>270</v>
      </c>
      <c r="O33" s="12">
        <v>159</v>
      </c>
      <c r="P33" s="12">
        <v>111</v>
      </c>
      <c r="R33" s="16"/>
      <c r="S33" s="16"/>
      <c r="X33" s="20">
        <f>X$32/2</f>
        <v>5.1891170300680187</v>
      </c>
    </row>
    <row r="34" spans="13:24" x14ac:dyDescent="0.25">
      <c r="M34">
        <v>30</v>
      </c>
      <c r="N34" s="12">
        <v>308</v>
      </c>
      <c r="O34" s="12">
        <v>176</v>
      </c>
      <c r="P34" s="12">
        <v>132</v>
      </c>
      <c r="R34" s="16"/>
      <c r="S34" s="16"/>
    </row>
    <row r="35" spans="13:24" x14ac:dyDescent="0.25">
      <c r="M35">
        <v>31</v>
      </c>
      <c r="N35" s="12">
        <v>234</v>
      </c>
      <c r="O35" s="12">
        <v>125</v>
      </c>
      <c r="P35" s="12">
        <v>109</v>
      </c>
      <c r="Q35" s="3" t="s">
        <v>162</v>
      </c>
      <c r="R35" s="15">
        <f>X50</f>
        <v>6.5859959211420769</v>
      </c>
      <c r="S35" s="16"/>
    </row>
    <row r="36" spans="13:24" x14ac:dyDescent="0.25">
      <c r="M36">
        <v>32</v>
      </c>
      <c r="N36" s="12">
        <v>264</v>
      </c>
      <c r="O36" s="12">
        <v>151</v>
      </c>
      <c r="P36" s="12">
        <v>113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270</v>
      </c>
      <c r="O37" s="12">
        <v>156</v>
      </c>
      <c r="P37" s="12">
        <v>114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262</v>
      </c>
      <c r="O38" s="12">
        <v>160</v>
      </c>
      <c r="P38" s="12">
        <v>102</v>
      </c>
      <c r="R38" s="16"/>
      <c r="S38" s="16"/>
    </row>
    <row r="39" spans="13:24" x14ac:dyDescent="0.25">
      <c r="M39">
        <v>35</v>
      </c>
      <c r="N39" s="12">
        <v>285</v>
      </c>
      <c r="O39" s="12">
        <v>154</v>
      </c>
      <c r="P39" s="12">
        <v>131</v>
      </c>
      <c r="R39" s="16">
        <f>P$24+P$34+P$44+P$54</f>
        <v>403</v>
      </c>
      <c r="S39" s="16">
        <f xml:space="preserve"> P$34+P$44+P$54+P$64</f>
        <v>348</v>
      </c>
      <c r="T39">
        <v>1</v>
      </c>
      <c r="U39">
        <v>9</v>
      </c>
      <c r="V39">
        <f>R39*T39+S39*U39</f>
        <v>3535</v>
      </c>
      <c r="W39" s="19">
        <f>(V39/V$49)*100</f>
        <v>9.6125084976206665</v>
      </c>
      <c r="X39" s="20">
        <f>ABS(W39-10)</f>
        <v>0.3874915023793335</v>
      </c>
    </row>
    <row r="40" spans="13:24" x14ac:dyDescent="0.25">
      <c r="M40">
        <v>36</v>
      </c>
      <c r="N40" s="12">
        <v>261</v>
      </c>
      <c r="O40" s="12">
        <v>158</v>
      </c>
      <c r="P40" s="12">
        <v>103</v>
      </c>
      <c r="R40" s="16">
        <f>P$25+P$35+P$45+P$55</f>
        <v>312</v>
      </c>
      <c r="S40" s="16">
        <f xml:space="preserve"> P$35+P$45+P$55+P$65</f>
        <v>234</v>
      </c>
      <c r="T40">
        <v>2</v>
      </c>
      <c r="U40">
        <v>8</v>
      </c>
      <c r="V40">
        <f t="shared" ref="V40:V48" si="8">R40*T40+S40*U40</f>
        <v>2496</v>
      </c>
      <c r="W40" s="19">
        <f t="shared" ref="W40:W48" si="9">(V40/V$49)*100</f>
        <v>6.7872195785180152</v>
      </c>
      <c r="X40" s="20">
        <f t="shared" ref="X40:X48" si="10">ABS(W40-10)</f>
        <v>3.2127804214819848</v>
      </c>
    </row>
    <row r="41" spans="13:24" x14ac:dyDescent="0.25">
      <c r="M41">
        <v>37</v>
      </c>
      <c r="N41" s="12">
        <v>227</v>
      </c>
      <c r="O41" s="12">
        <v>138</v>
      </c>
      <c r="P41" s="12">
        <v>89</v>
      </c>
      <c r="R41" s="16">
        <f>P$26+P$36+P$46+P$56</f>
        <v>359</v>
      </c>
      <c r="S41" s="16">
        <f xml:space="preserve"> P$36+P$46+P$56+P$66</f>
        <v>281</v>
      </c>
      <c r="T41">
        <v>3</v>
      </c>
      <c r="U41">
        <v>7</v>
      </c>
      <c r="V41">
        <f t="shared" si="8"/>
        <v>3044</v>
      </c>
      <c r="W41" s="19">
        <f t="shared" si="9"/>
        <v>8.277362338545208</v>
      </c>
      <c r="X41" s="20">
        <f t="shared" si="10"/>
        <v>1.722637661454792</v>
      </c>
    </row>
    <row r="42" spans="13:24" x14ac:dyDescent="0.25">
      <c r="M42">
        <v>38</v>
      </c>
      <c r="N42" s="12">
        <v>239</v>
      </c>
      <c r="O42" s="12">
        <v>134</v>
      </c>
      <c r="P42" s="12">
        <v>105</v>
      </c>
      <c r="R42" s="16">
        <f>P$17+P$27+P$37+P$47</f>
        <v>489</v>
      </c>
      <c r="S42" s="16">
        <f xml:space="preserve"> P$27+ P$37+P$47+P$57</f>
        <v>381</v>
      </c>
      <c r="T42">
        <v>4</v>
      </c>
      <c r="U42">
        <v>6</v>
      </c>
      <c r="V42">
        <f t="shared" si="8"/>
        <v>4242</v>
      </c>
      <c r="W42" s="19">
        <f t="shared" si="9"/>
        <v>11.535010197144798</v>
      </c>
      <c r="X42" s="20">
        <f t="shared" si="10"/>
        <v>1.535010197144798</v>
      </c>
    </row>
    <row r="43" spans="13:24" x14ac:dyDescent="0.25">
      <c r="M43">
        <v>39</v>
      </c>
      <c r="N43" s="12">
        <v>231</v>
      </c>
      <c r="O43" s="12">
        <v>136</v>
      </c>
      <c r="P43" s="12">
        <v>95</v>
      </c>
      <c r="R43" s="16">
        <f>P$18+P$28+P$38+P$48</f>
        <v>422</v>
      </c>
      <c r="S43" s="16">
        <f xml:space="preserve"> P$28+P$38+P$48+P$58</f>
        <v>310</v>
      </c>
      <c r="T43">
        <v>5</v>
      </c>
      <c r="U43">
        <v>5</v>
      </c>
      <c r="V43">
        <f t="shared" si="8"/>
        <v>3660</v>
      </c>
      <c r="W43" s="19">
        <f t="shared" si="9"/>
        <v>9.9524133242692052</v>
      </c>
      <c r="X43" s="20">
        <f t="shared" si="10"/>
        <v>4.7586675730794781E-2</v>
      </c>
    </row>
    <row r="44" spans="13:24" x14ac:dyDescent="0.25">
      <c r="M44">
        <v>40</v>
      </c>
      <c r="N44" s="12">
        <v>241</v>
      </c>
      <c r="O44" s="12">
        <v>130</v>
      </c>
      <c r="P44" s="12">
        <v>111</v>
      </c>
      <c r="R44" s="16">
        <f>P$19+P$29+P$39+P$49</f>
        <v>481</v>
      </c>
      <c r="S44" s="16">
        <f xml:space="preserve"> P$29+P$39+P$49+P$59</f>
        <v>380</v>
      </c>
      <c r="T44">
        <v>6</v>
      </c>
      <c r="U44">
        <v>4</v>
      </c>
      <c r="V44">
        <f t="shared" si="8"/>
        <v>4406</v>
      </c>
      <c r="W44" s="19">
        <f t="shared" si="9"/>
        <v>11.980965329707683</v>
      </c>
      <c r="X44" s="20">
        <f t="shared" si="10"/>
        <v>1.9809653297076828</v>
      </c>
    </row>
    <row r="45" spans="13:24" x14ac:dyDescent="0.25">
      <c r="M45">
        <v>41</v>
      </c>
      <c r="N45" s="12">
        <v>168</v>
      </c>
      <c r="O45" s="12">
        <v>99</v>
      </c>
      <c r="P45" s="12">
        <v>69</v>
      </c>
      <c r="R45" s="16">
        <f>P$20+P$30+P$40+P$50</f>
        <v>458</v>
      </c>
      <c r="S45" s="16">
        <f xml:space="preserve"> P$30+P$40+P$50+P$60</f>
        <v>328</v>
      </c>
      <c r="T45">
        <v>7</v>
      </c>
      <c r="U45">
        <v>3</v>
      </c>
      <c r="V45">
        <f t="shared" si="8"/>
        <v>4190</v>
      </c>
      <c r="W45" s="19">
        <f t="shared" si="9"/>
        <v>11.393609789259006</v>
      </c>
      <c r="X45" s="20">
        <f t="shared" si="10"/>
        <v>1.3936097892590062</v>
      </c>
    </row>
    <row r="46" spans="13:24" x14ac:dyDescent="0.25">
      <c r="M46">
        <v>42</v>
      </c>
      <c r="N46" s="12">
        <v>217</v>
      </c>
      <c r="O46" s="12">
        <v>139</v>
      </c>
      <c r="P46" s="12">
        <v>78</v>
      </c>
      <c r="R46" s="16">
        <f>P$21+P$31+P$41+P$51</f>
        <v>371</v>
      </c>
      <c r="S46" s="16">
        <f xml:space="preserve"> P$31+P$41+P$51+P$61</f>
        <v>280</v>
      </c>
      <c r="T46">
        <v>8</v>
      </c>
      <c r="U46">
        <v>2</v>
      </c>
      <c r="V46">
        <f t="shared" si="8"/>
        <v>3528</v>
      </c>
      <c r="W46" s="19">
        <f t="shared" si="9"/>
        <v>9.5934738273283493</v>
      </c>
      <c r="X46" s="20">
        <f t="shared" si="10"/>
        <v>0.4065261726716507</v>
      </c>
    </row>
    <row r="47" spans="13:24" x14ac:dyDescent="0.25">
      <c r="M47">
        <v>43</v>
      </c>
      <c r="N47" s="12">
        <v>149</v>
      </c>
      <c r="O47" s="12">
        <v>84</v>
      </c>
      <c r="P47" s="12">
        <v>65</v>
      </c>
      <c r="R47" s="16">
        <f>P$22+P$32+P$42+P$52</f>
        <v>439</v>
      </c>
      <c r="S47" s="16">
        <f xml:space="preserve"> P$32+P$42+P$52+P$62</f>
        <v>343</v>
      </c>
      <c r="T47">
        <v>9</v>
      </c>
      <c r="U47">
        <v>1</v>
      </c>
      <c r="V47">
        <f t="shared" si="8"/>
        <v>4294</v>
      </c>
      <c r="W47" s="19">
        <f t="shared" si="9"/>
        <v>11.676410605030592</v>
      </c>
      <c r="X47" s="20">
        <f t="shared" si="10"/>
        <v>1.6764106050305916</v>
      </c>
    </row>
    <row r="48" spans="13:24" x14ac:dyDescent="0.25">
      <c r="M48">
        <v>44</v>
      </c>
      <c r="N48" s="12">
        <v>98</v>
      </c>
      <c r="O48" s="12">
        <v>62</v>
      </c>
      <c r="P48" s="12">
        <v>36</v>
      </c>
      <c r="R48" s="16">
        <f>P$23+P$33+P$43+P$53</f>
        <v>338</v>
      </c>
      <c r="S48" s="16">
        <f xml:space="preserve"> P$33+P$43+P$53+P$63</f>
        <v>282</v>
      </c>
      <c r="T48">
        <v>10</v>
      </c>
      <c r="U48">
        <v>0</v>
      </c>
      <c r="V48">
        <f t="shared" si="8"/>
        <v>3380</v>
      </c>
      <c r="W48" s="19">
        <f t="shared" si="9"/>
        <v>9.1910265125764798</v>
      </c>
      <c r="X48" s="20">
        <f t="shared" si="10"/>
        <v>0.80897348742352015</v>
      </c>
    </row>
    <row r="49" spans="13:24" x14ac:dyDescent="0.25">
      <c r="M49">
        <v>45</v>
      </c>
      <c r="N49" s="12">
        <v>158</v>
      </c>
      <c r="O49" s="12">
        <v>84</v>
      </c>
      <c r="P49" s="12">
        <v>74</v>
      </c>
      <c r="R49" s="16"/>
      <c r="S49" s="16"/>
      <c r="V49">
        <f>SUM(V39:V48)</f>
        <v>36775</v>
      </c>
      <c r="W49">
        <f>SUM(W39:W48)</f>
        <v>100.00000000000001</v>
      </c>
      <c r="X49" s="20">
        <f>SUM(X39:X48)</f>
        <v>13.171991842284154</v>
      </c>
    </row>
    <row r="50" spans="13:24" x14ac:dyDescent="0.25">
      <c r="M50">
        <v>46</v>
      </c>
      <c r="N50" s="12">
        <v>139</v>
      </c>
      <c r="O50" s="12">
        <v>80</v>
      </c>
      <c r="P50" s="12">
        <v>59</v>
      </c>
      <c r="R50" s="16"/>
      <c r="S50" s="16"/>
      <c r="X50" s="20">
        <f>X$49/2</f>
        <v>6.5859959211420769</v>
      </c>
    </row>
    <row r="51" spans="13:24" x14ac:dyDescent="0.25">
      <c r="M51">
        <v>47</v>
      </c>
      <c r="N51" s="12">
        <v>119</v>
      </c>
      <c r="O51" s="12">
        <v>59</v>
      </c>
      <c r="P51" s="12">
        <v>60</v>
      </c>
      <c r="R51" s="16"/>
      <c r="S51" s="16"/>
    </row>
    <row r="52" spans="13:24" x14ac:dyDescent="0.25">
      <c r="M52">
        <v>48</v>
      </c>
      <c r="N52" s="12">
        <v>140</v>
      </c>
      <c r="O52" s="12">
        <v>84</v>
      </c>
      <c r="P52" s="12">
        <v>56</v>
      </c>
      <c r="R52" s="16"/>
      <c r="S52" s="16"/>
    </row>
    <row r="53" spans="13:24" x14ac:dyDescent="0.25">
      <c r="M53">
        <v>49</v>
      </c>
      <c r="N53" s="12">
        <v>110</v>
      </c>
      <c r="O53" s="12">
        <v>68</v>
      </c>
      <c r="P53" s="12">
        <v>42</v>
      </c>
      <c r="R53" s="16"/>
      <c r="S53" s="16"/>
    </row>
    <row r="54" spans="13:24" x14ac:dyDescent="0.25">
      <c r="M54">
        <v>50</v>
      </c>
      <c r="N54" s="12">
        <v>108</v>
      </c>
      <c r="O54" s="12">
        <v>56</v>
      </c>
      <c r="P54" s="12">
        <v>52</v>
      </c>
      <c r="R54" s="16"/>
      <c r="S54" s="16"/>
    </row>
    <row r="55" spans="13:24" x14ac:dyDescent="0.25">
      <c r="M55">
        <v>51</v>
      </c>
      <c r="N55" s="12">
        <v>83</v>
      </c>
      <c r="O55" s="12">
        <v>48</v>
      </c>
      <c r="P55" s="12">
        <v>35</v>
      </c>
      <c r="R55" s="16"/>
      <c r="S55" s="16"/>
    </row>
    <row r="56" spans="13:24" x14ac:dyDescent="0.25">
      <c r="M56">
        <v>52</v>
      </c>
      <c r="N56" s="12">
        <v>111</v>
      </c>
      <c r="O56" s="12">
        <v>59</v>
      </c>
      <c r="P56" s="12">
        <v>52</v>
      </c>
      <c r="R56" s="16"/>
      <c r="S56" s="16"/>
    </row>
    <row r="57" spans="13:24" x14ac:dyDescent="0.25">
      <c r="M57">
        <v>53</v>
      </c>
      <c r="N57" s="12">
        <v>106</v>
      </c>
      <c r="O57" s="12">
        <v>59</v>
      </c>
      <c r="P57" s="12">
        <v>47</v>
      </c>
      <c r="R57" s="16"/>
      <c r="S57" s="16"/>
    </row>
    <row r="58" spans="13:24" x14ac:dyDescent="0.25">
      <c r="M58">
        <v>54</v>
      </c>
      <c r="N58" s="12">
        <v>105</v>
      </c>
      <c r="O58" s="12">
        <v>57</v>
      </c>
      <c r="P58" s="12">
        <v>48</v>
      </c>
      <c r="R58" s="16"/>
      <c r="S58" s="16"/>
    </row>
    <row r="59" spans="13:24" x14ac:dyDescent="0.25">
      <c r="M59">
        <v>55</v>
      </c>
      <c r="N59" s="12">
        <v>99</v>
      </c>
      <c r="O59" s="12">
        <v>50</v>
      </c>
      <c r="P59" s="12">
        <v>49</v>
      </c>
      <c r="R59" s="16"/>
      <c r="S59" s="16"/>
    </row>
    <row r="60" spans="13:24" x14ac:dyDescent="0.25">
      <c r="M60">
        <v>56</v>
      </c>
      <c r="N60" s="12">
        <v>82</v>
      </c>
      <c r="O60" s="12">
        <v>49</v>
      </c>
      <c r="P60" s="12">
        <v>33</v>
      </c>
      <c r="R60" s="16"/>
      <c r="S60" s="16"/>
    </row>
    <row r="61" spans="13:24" x14ac:dyDescent="0.25">
      <c r="M61">
        <v>57</v>
      </c>
      <c r="N61" s="12">
        <v>66</v>
      </c>
      <c r="O61" s="12">
        <v>34</v>
      </c>
      <c r="P61" s="12">
        <v>32</v>
      </c>
      <c r="R61" s="16"/>
      <c r="S61" s="16"/>
    </row>
    <row r="62" spans="13:24" x14ac:dyDescent="0.25">
      <c r="M62">
        <v>58</v>
      </c>
      <c r="N62" s="12">
        <v>84</v>
      </c>
      <c r="O62" s="12">
        <v>37</v>
      </c>
      <c r="P62" s="12">
        <v>47</v>
      </c>
      <c r="R62" s="16"/>
      <c r="S62" s="16"/>
    </row>
    <row r="63" spans="13:24" x14ac:dyDescent="0.25">
      <c r="M63">
        <v>59</v>
      </c>
      <c r="N63" s="12">
        <v>72</v>
      </c>
      <c r="O63" s="12">
        <v>38</v>
      </c>
      <c r="P63" s="12">
        <v>34</v>
      </c>
      <c r="R63" s="16"/>
      <c r="S63" s="16"/>
    </row>
    <row r="64" spans="13:24" x14ac:dyDescent="0.25">
      <c r="M64">
        <v>60</v>
      </c>
      <c r="N64" s="12">
        <v>104</v>
      </c>
      <c r="O64" s="12">
        <v>51</v>
      </c>
      <c r="P64" s="12">
        <v>53</v>
      </c>
      <c r="R64" s="16"/>
      <c r="S64" s="16"/>
    </row>
    <row r="65" spans="13:19" x14ac:dyDescent="0.25">
      <c r="M65">
        <v>61</v>
      </c>
      <c r="N65" s="12">
        <v>62</v>
      </c>
      <c r="O65" s="12">
        <v>41</v>
      </c>
      <c r="P65" s="12">
        <v>21</v>
      </c>
      <c r="R65" s="16"/>
      <c r="S65" s="16"/>
    </row>
    <row r="66" spans="13:19" x14ac:dyDescent="0.25">
      <c r="M66">
        <v>62</v>
      </c>
      <c r="N66" s="12">
        <v>70</v>
      </c>
      <c r="O66" s="12">
        <v>32</v>
      </c>
      <c r="P66" s="12">
        <v>38</v>
      </c>
      <c r="R66" s="16"/>
      <c r="S66" s="16"/>
    </row>
    <row r="67" spans="13:19" x14ac:dyDescent="0.25">
      <c r="M67">
        <v>63</v>
      </c>
      <c r="N67" s="12">
        <v>69</v>
      </c>
      <c r="O67" s="12">
        <v>28</v>
      </c>
      <c r="P67" s="12">
        <v>41</v>
      </c>
      <c r="R67" s="16"/>
      <c r="S67" s="16"/>
    </row>
    <row r="68" spans="13:19" x14ac:dyDescent="0.25">
      <c r="M68">
        <v>64</v>
      </c>
      <c r="N68" s="12">
        <v>82</v>
      </c>
      <c r="O68" s="12">
        <v>29</v>
      </c>
      <c r="P68" s="12">
        <v>53</v>
      </c>
      <c r="R68" s="16"/>
      <c r="S68" s="16"/>
    </row>
    <row r="69" spans="13:19" x14ac:dyDescent="0.25">
      <c r="M69">
        <v>65</v>
      </c>
      <c r="N69" s="12">
        <v>82</v>
      </c>
      <c r="O69" s="12">
        <v>28</v>
      </c>
      <c r="P69" s="12">
        <v>54</v>
      </c>
      <c r="R69" s="16"/>
      <c r="S69" s="16"/>
    </row>
    <row r="70" spans="13:19" x14ac:dyDescent="0.25">
      <c r="M70">
        <v>66</v>
      </c>
      <c r="N70" s="12">
        <v>53</v>
      </c>
      <c r="O70" s="12">
        <v>23</v>
      </c>
      <c r="P70" s="12">
        <v>30</v>
      </c>
      <c r="R70" s="16"/>
      <c r="S70" s="16"/>
    </row>
    <row r="71" spans="13:19" x14ac:dyDescent="0.25">
      <c r="M71">
        <v>67</v>
      </c>
      <c r="N71" s="12">
        <v>77</v>
      </c>
      <c r="O71" s="12">
        <v>36</v>
      </c>
      <c r="P71" s="12">
        <v>41</v>
      </c>
      <c r="R71" s="16"/>
      <c r="S71" s="16"/>
    </row>
    <row r="72" spans="13:19" x14ac:dyDescent="0.25">
      <c r="M72">
        <v>68</v>
      </c>
      <c r="N72" s="12">
        <v>66</v>
      </c>
      <c r="O72" s="12">
        <v>34</v>
      </c>
      <c r="P72" s="12">
        <v>32</v>
      </c>
      <c r="R72" s="16"/>
      <c r="S72" s="16"/>
    </row>
    <row r="73" spans="13:19" x14ac:dyDescent="0.25">
      <c r="M73">
        <v>69</v>
      </c>
      <c r="N73" s="12">
        <v>54</v>
      </c>
      <c r="O73" s="12">
        <v>33</v>
      </c>
      <c r="P73" s="12">
        <v>21</v>
      </c>
      <c r="R73" s="16"/>
      <c r="S73" s="16"/>
    </row>
    <row r="74" spans="13:19" x14ac:dyDescent="0.25">
      <c r="M74" s="18">
        <v>70</v>
      </c>
      <c r="N74" s="12">
        <v>67</v>
      </c>
      <c r="O74" s="12">
        <v>31</v>
      </c>
      <c r="P74" s="12">
        <v>36</v>
      </c>
      <c r="R74" s="16"/>
      <c r="S74" s="16"/>
    </row>
    <row r="75" spans="13:19" x14ac:dyDescent="0.25">
      <c r="M75">
        <v>71</v>
      </c>
      <c r="N75" s="12">
        <v>31</v>
      </c>
      <c r="O75" s="12">
        <v>17</v>
      </c>
      <c r="P75" s="12">
        <v>14</v>
      </c>
      <c r="R75" s="16"/>
      <c r="S75" s="16"/>
    </row>
    <row r="76" spans="13:19" x14ac:dyDescent="0.25">
      <c r="M76">
        <v>72</v>
      </c>
      <c r="N76" s="12">
        <v>58</v>
      </c>
      <c r="O76" s="12">
        <v>30</v>
      </c>
      <c r="P76" s="12">
        <v>28</v>
      </c>
      <c r="R76" s="16"/>
      <c r="S76" s="16"/>
    </row>
    <row r="77" spans="13:19" x14ac:dyDescent="0.25">
      <c r="M77">
        <v>73</v>
      </c>
      <c r="N77" s="12">
        <v>44</v>
      </c>
      <c r="O77" s="12">
        <v>15</v>
      </c>
      <c r="P77" s="12">
        <v>29</v>
      </c>
      <c r="R77" s="16"/>
      <c r="S77" s="16"/>
    </row>
    <row r="78" spans="13:19" x14ac:dyDescent="0.25">
      <c r="M78">
        <v>74</v>
      </c>
      <c r="N78" s="12">
        <v>49</v>
      </c>
      <c r="O78" s="12">
        <v>24</v>
      </c>
      <c r="P78" s="12">
        <v>25</v>
      </c>
      <c r="R78" s="16"/>
      <c r="S78" s="16"/>
    </row>
    <row r="79" spans="13:19" x14ac:dyDescent="0.25">
      <c r="M79">
        <v>75</v>
      </c>
      <c r="N79" s="12">
        <v>43</v>
      </c>
      <c r="O79" s="12">
        <v>17</v>
      </c>
      <c r="P79" s="12">
        <v>26</v>
      </c>
      <c r="R79" s="16"/>
      <c r="S79" s="16"/>
    </row>
    <row r="80" spans="13:19" x14ac:dyDescent="0.25">
      <c r="M80">
        <v>76</v>
      </c>
      <c r="N80" s="12">
        <v>34</v>
      </c>
      <c r="O80" s="12">
        <v>13</v>
      </c>
      <c r="P80" s="12">
        <v>21</v>
      </c>
      <c r="R80" s="16"/>
      <c r="S80" s="16"/>
    </row>
    <row r="81" spans="13:19" x14ac:dyDescent="0.25">
      <c r="M81">
        <v>77</v>
      </c>
      <c r="N81" s="12">
        <v>24</v>
      </c>
      <c r="O81" s="12">
        <v>10</v>
      </c>
      <c r="P81" s="12">
        <v>14</v>
      </c>
      <c r="R81" s="16"/>
      <c r="S81" s="16"/>
    </row>
    <row r="82" spans="13:19" x14ac:dyDescent="0.25">
      <c r="M82">
        <v>78</v>
      </c>
      <c r="N82" s="12">
        <v>29</v>
      </c>
      <c r="O82" s="12">
        <v>14</v>
      </c>
      <c r="P82" s="12">
        <v>15</v>
      </c>
      <c r="R82" s="16"/>
      <c r="S82" s="16"/>
    </row>
    <row r="83" spans="13:19" x14ac:dyDescent="0.25">
      <c r="M83">
        <v>79</v>
      </c>
      <c r="N83" s="12">
        <v>18</v>
      </c>
      <c r="O83" s="12">
        <v>8</v>
      </c>
      <c r="P83" s="12">
        <v>10</v>
      </c>
      <c r="R83" s="16"/>
      <c r="S83" s="16"/>
    </row>
    <row r="84" spans="13:19" x14ac:dyDescent="0.25">
      <c r="M84">
        <v>80</v>
      </c>
      <c r="N84" s="12">
        <v>32</v>
      </c>
      <c r="O84" s="12">
        <v>12</v>
      </c>
      <c r="P84" s="12">
        <v>20</v>
      </c>
      <c r="R84" s="16"/>
      <c r="S84" s="16"/>
    </row>
    <row r="85" spans="13:19" x14ac:dyDescent="0.25">
      <c r="M85">
        <v>81</v>
      </c>
      <c r="N85" s="12">
        <v>16</v>
      </c>
      <c r="O85" s="12">
        <v>7</v>
      </c>
      <c r="P85" s="12">
        <v>9</v>
      </c>
      <c r="R85" s="16"/>
      <c r="S85" s="16"/>
    </row>
    <row r="86" spans="13:19" x14ac:dyDescent="0.25">
      <c r="M86">
        <v>82</v>
      </c>
      <c r="N86" s="12">
        <v>16</v>
      </c>
      <c r="O86" s="12">
        <v>6</v>
      </c>
      <c r="P86" s="12">
        <v>10</v>
      </c>
      <c r="R86" s="16"/>
      <c r="S86" s="16"/>
    </row>
    <row r="87" spans="13:19" x14ac:dyDescent="0.25">
      <c r="M87">
        <v>83</v>
      </c>
      <c r="N87" s="12">
        <v>14</v>
      </c>
      <c r="O87" s="12">
        <v>2</v>
      </c>
      <c r="P87" s="12">
        <v>12</v>
      </c>
      <c r="R87" s="16"/>
      <c r="S87" s="16"/>
    </row>
    <row r="88" spans="13:19" x14ac:dyDescent="0.25">
      <c r="M88">
        <v>84</v>
      </c>
      <c r="N88" s="12">
        <v>15</v>
      </c>
      <c r="O88" s="12">
        <v>9</v>
      </c>
      <c r="P88" s="12">
        <v>6</v>
      </c>
      <c r="R88" s="16"/>
      <c r="S88" s="16"/>
    </row>
    <row r="89" spans="13:19" x14ac:dyDescent="0.25">
      <c r="M89">
        <v>85</v>
      </c>
      <c r="N89" s="12">
        <v>13</v>
      </c>
      <c r="O89" s="12">
        <v>4</v>
      </c>
      <c r="P89" s="12">
        <v>9</v>
      </c>
      <c r="R89" s="16"/>
      <c r="S89" s="16"/>
    </row>
    <row r="90" spans="13:19" x14ac:dyDescent="0.25">
      <c r="M90">
        <v>86</v>
      </c>
      <c r="N90" s="12">
        <v>12</v>
      </c>
      <c r="O90" s="12">
        <v>2</v>
      </c>
      <c r="P90" s="12">
        <v>10</v>
      </c>
      <c r="R90" s="16"/>
      <c r="S90" s="16"/>
    </row>
    <row r="91" spans="13:19" x14ac:dyDescent="0.25">
      <c r="M91">
        <v>87</v>
      </c>
      <c r="N91" s="12">
        <v>11</v>
      </c>
      <c r="O91" s="12">
        <v>4</v>
      </c>
      <c r="P91" s="12">
        <v>7</v>
      </c>
      <c r="R91" s="16"/>
      <c r="S91" s="16"/>
    </row>
    <row r="92" spans="13:19" x14ac:dyDescent="0.25">
      <c r="M92">
        <v>88</v>
      </c>
      <c r="N92" s="12">
        <v>10</v>
      </c>
      <c r="O92" s="12">
        <v>1</v>
      </c>
      <c r="P92" s="12">
        <v>9</v>
      </c>
      <c r="R92" s="16"/>
      <c r="S92" s="16"/>
    </row>
    <row r="93" spans="13:19" x14ac:dyDescent="0.25">
      <c r="M93">
        <v>89</v>
      </c>
      <c r="N93" s="12">
        <v>7</v>
      </c>
      <c r="O93" s="12">
        <v>0</v>
      </c>
      <c r="P93" s="12">
        <v>7</v>
      </c>
      <c r="R93" s="16"/>
      <c r="S93" s="16"/>
    </row>
    <row r="94" spans="13:19" x14ac:dyDescent="0.25">
      <c r="M94">
        <v>90</v>
      </c>
      <c r="N94" s="12">
        <v>10</v>
      </c>
      <c r="O94" s="12">
        <v>7</v>
      </c>
      <c r="P94" s="12">
        <v>3</v>
      </c>
      <c r="R94" s="16"/>
      <c r="S94" s="16"/>
    </row>
    <row r="95" spans="13:19" x14ac:dyDescent="0.25">
      <c r="M95">
        <v>91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>
        <v>92</v>
      </c>
      <c r="N96" s="12">
        <v>4</v>
      </c>
      <c r="O96" s="12">
        <v>1</v>
      </c>
      <c r="P96" s="12">
        <v>3</v>
      </c>
      <c r="R96" s="16"/>
      <c r="S96" s="16"/>
    </row>
    <row r="97" spans="13:19" x14ac:dyDescent="0.25">
      <c r="M97">
        <v>93</v>
      </c>
      <c r="N97" s="12">
        <v>2</v>
      </c>
      <c r="O97" s="12">
        <v>0</v>
      </c>
      <c r="P97" s="12">
        <v>2</v>
      </c>
      <c r="R97" s="16"/>
      <c r="S97" s="16"/>
    </row>
    <row r="98" spans="13:19" x14ac:dyDescent="0.25">
      <c r="M98">
        <v>94</v>
      </c>
      <c r="N98" s="12">
        <v>4</v>
      </c>
      <c r="O98" s="12">
        <v>1</v>
      </c>
      <c r="P98" s="12">
        <v>3</v>
      </c>
      <c r="R98" s="16"/>
      <c r="S98" s="16"/>
    </row>
    <row r="99" spans="13:19" x14ac:dyDescent="0.25">
      <c r="M99">
        <v>95</v>
      </c>
      <c r="N99" s="12">
        <v>2</v>
      </c>
      <c r="O99" s="12">
        <v>1</v>
      </c>
      <c r="P99" s="12">
        <v>1</v>
      </c>
      <c r="R99" s="16"/>
      <c r="S99" s="16"/>
    </row>
    <row r="100" spans="13:19" x14ac:dyDescent="0.25">
      <c r="M100">
        <v>96</v>
      </c>
      <c r="N100" s="12">
        <v>5</v>
      </c>
      <c r="O100" s="12">
        <v>1</v>
      </c>
      <c r="P100" s="12">
        <v>4</v>
      </c>
      <c r="R100" s="16"/>
      <c r="S100" s="16"/>
    </row>
    <row r="101" spans="13:19" x14ac:dyDescent="0.25">
      <c r="M101">
        <v>97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165</v>
      </c>
      <c r="N102" s="12">
        <v>12</v>
      </c>
      <c r="O102" s="12">
        <v>5</v>
      </c>
      <c r="P102" s="12">
        <v>7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opLeftCell="M1" workbookViewId="0">
      <selection activeCell="Q36" sqref="Q36"/>
    </sheetView>
  </sheetViews>
  <sheetFormatPr defaultRowHeight="13.2" x14ac:dyDescent="0.25"/>
  <sheetData>
    <row r="1" spans="1:24" x14ac:dyDescent="0.25">
      <c r="A1" t="s">
        <v>297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3.837387900708519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331</v>
      </c>
      <c r="I2" s="1"/>
      <c r="J2" s="1"/>
      <c r="K2" s="1"/>
      <c r="M2" t="s">
        <v>70</v>
      </c>
      <c r="N2" s="12" t="s">
        <v>1</v>
      </c>
      <c r="O2" s="12" t="s">
        <v>259</v>
      </c>
      <c r="P2" s="12" t="s">
        <v>260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259</v>
      </c>
      <c r="D3" t="s">
        <v>260</v>
      </c>
      <c r="E3" t="s">
        <v>1</v>
      </c>
      <c r="F3" t="s">
        <v>259</v>
      </c>
      <c r="G3" t="s">
        <v>260</v>
      </c>
      <c r="I3" s="1"/>
      <c r="J3" s="1"/>
      <c r="K3" s="1"/>
      <c r="M3" t="s">
        <v>36</v>
      </c>
      <c r="N3" s="12">
        <v>17225</v>
      </c>
      <c r="O3" s="12">
        <v>9213</v>
      </c>
      <c r="P3" s="12">
        <v>8012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17225</v>
      </c>
      <c r="C4">
        <v>9213</v>
      </c>
      <c r="D4">
        <v>8012</v>
      </c>
      <c r="E4">
        <v>9109</v>
      </c>
      <c r="F4">
        <v>5013</v>
      </c>
      <c r="G4">
        <v>4096</v>
      </c>
      <c r="I4" s="1"/>
      <c r="J4" s="1"/>
      <c r="K4" s="1"/>
      <c r="M4" s="18" t="s">
        <v>164</v>
      </c>
      <c r="N4" s="12">
        <v>341</v>
      </c>
      <c r="O4" s="12">
        <v>185</v>
      </c>
      <c r="P4" s="12">
        <v>156</v>
      </c>
      <c r="R4" s="16"/>
      <c r="S4" s="16"/>
    </row>
    <row r="5" spans="1:24" x14ac:dyDescent="0.25">
      <c r="A5" t="s">
        <v>98</v>
      </c>
      <c r="B5">
        <v>1762</v>
      </c>
      <c r="C5">
        <v>916</v>
      </c>
      <c r="D5">
        <v>846</v>
      </c>
      <c r="E5">
        <v>1762</v>
      </c>
      <c r="F5">
        <v>916</v>
      </c>
      <c r="G5">
        <v>846</v>
      </c>
      <c r="I5" s="1"/>
      <c r="J5" s="1"/>
      <c r="K5" s="1"/>
      <c r="M5">
        <v>1</v>
      </c>
      <c r="N5" s="12">
        <v>369</v>
      </c>
      <c r="O5" s="12">
        <v>191</v>
      </c>
      <c r="P5" s="12">
        <v>178</v>
      </c>
      <c r="R5" s="16">
        <f>N$24+N$34+N$44+N$54</f>
        <v>1094</v>
      </c>
      <c r="S5" s="16">
        <f xml:space="preserve"> N$34+N$44+N$54+N$64</f>
        <v>899</v>
      </c>
      <c r="T5">
        <v>1</v>
      </c>
      <c r="U5">
        <v>9</v>
      </c>
      <c r="V5">
        <f>R5*T5+S5*U5</f>
        <v>9185</v>
      </c>
      <c r="W5" s="19">
        <f>(V5/V$15)*100</f>
        <v>9.1017192686914736</v>
      </c>
      <c r="X5" s="20">
        <f>ABS(W5-10)</f>
        <v>0.89828073130852637</v>
      </c>
    </row>
    <row r="6" spans="1:24" x14ac:dyDescent="0.25">
      <c r="A6" t="s">
        <v>6</v>
      </c>
      <c r="B6">
        <v>1551</v>
      </c>
      <c r="C6">
        <v>797</v>
      </c>
      <c r="D6">
        <v>754</v>
      </c>
      <c r="E6">
        <v>1551</v>
      </c>
      <c r="F6">
        <v>797</v>
      </c>
      <c r="G6">
        <v>754</v>
      </c>
      <c r="I6" s="1"/>
      <c r="J6" s="1"/>
      <c r="K6" s="1"/>
      <c r="M6">
        <v>2</v>
      </c>
      <c r="N6" s="12">
        <v>337</v>
      </c>
      <c r="O6" s="12">
        <v>166</v>
      </c>
      <c r="P6" s="12">
        <v>171</v>
      </c>
      <c r="R6" s="16">
        <f>N$25+N$35+N$45+N$55</f>
        <v>1006</v>
      </c>
      <c r="S6" s="16">
        <f xml:space="preserve"> N$35+N$45+N$55+N$65</f>
        <v>806</v>
      </c>
      <c r="T6">
        <v>2</v>
      </c>
      <c r="U6">
        <v>8</v>
      </c>
      <c r="V6">
        <f t="shared" ref="V6:V14" si="0">R6*T6+S6*U6</f>
        <v>8460</v>
      </c>
      <c r="W6" s="19">
        <f t="shared" ref="W6:W14" si="1">(V6/V$15)*100</f>
        <v>8.3832928702373284</v>
      </c>
      <c r="X6" s="20">
        <f t="shared" ref="X6:X14" si="2">ABS(W6-10)</f>
        <v>1.6167071297626716</v>
      </c>
    </row>
    <row r="7" spans="1:24" x14ac:dyDescent="0.25">
      <c r="A7" t="s">
        <v>7</v>
      </c>
      <c r="B7">
        <v>1527</v>
      </c>
      <c r="C7">
        <v>798</v>
      </c>
      <c r="D7">
        <v>729</v>
      </c>
      <c r="E7">
        <v>1527</v>
      </c>
      <c r="F7">
        <v>798</v>
      </c>
      <c r="G7">
        <v>729</v>
      </c>
      <c r="H7" s="2"/>
      <c r="I7" s="1"/>
      <c r="J7" s="1"/>
      <c r="K7" s="1"/>
      <c r="M7">
        <v>3</v>
      </c>
      <c r="N7" s="12">
        <v>366</v>
      </c>
      <c r="O7" s="12">
        <v>189</v>
      </c>
      <c r="P7" s="12">
        <v>177</v>
      </c>
      <c r="R7" s="16">
        <f>N$26+N$36+N$46+N$56</f>
        <v>1008</v>
      </c>
      <c r="S7" s="16">
        <f xml:space="preserve"> N$36+N$46+N$56+N$66</f>
        <v>819</v>
      </c>
      <c r="T7">
        <v>3</v>
      </c>
      <c r="U7">
        <v>7</v>
      </c>
      <c r="V7">
        <f t="shared" si="0"/>
        <v>8757</v>
      </c>
      <c r="W7" s="19">
        <f t="shared" si="1"/>
        <v>8.6775999603626808</v>
      </c>
      <c r="X7" s="20">
        <f t="shared" si="2"/>
        <v>1.3224000396373192</v>
      </c>
    </row>
    <row r="8" spans="1:24" x14ac:dyDescent="0.25">
      <c r="A8" s="3" t="s">
        <v>8</v>
      </c>
      <c r="B8" s="3">
        <v>1282</v>
      </c>
      <c r="C8" s="3">
        <v>684</v>
      </c>
      <c r="D8" s="3">
        <v>598</v>
      </c>
      <c r="E8" s="4">
        <v>1215</v>
      </c>
      <c r="F8" s="4">
        <v>670</v>
      </c>
      <c r="G8" s="4">
        <v>545</v>
      </c>
      <c r="H8" s="5"/>
      <c r="I8" s="6">
        <f t="shared" ref="I8:K15" si="3">E8/B8*100</f>
        <v>94.773790951638077</v>
      </c>
      <c r="J8" s="6">
        <f t="shared" si="3"/>
        <v>97.953216374269005</v>
      </c>
      <c r="K8" s="6">
        <f t="shared" si="3"/>
        <v>91.137123745819395</v>
      </c>
      <c r="M8">
        <v>4</v>
      </c>
      <c r="N8" s="12">
        <v>349</v>
      </c>
      <c r="O8" s="12">
        <v>185</v>
      </c>
      <c r="P8" s="12">
        <v>164</v>
      </c>
      <c r="R8" s="16">
        <f>N$17+N$27+N$37+N$47</f>
        <v>1162</v>
      </c>
      <c r="S8" s="16">
        <f xml:space="preserve"> N$27+ N$37+N$47+N$57</f>
        <v>988</v>
      </c>
      <c r="T8">
        <v>4</v>
      </c>
      <c r="U8">
        <v>6</v>
      </c>
      <c r="V8">
        <f t="shared" si="0"/>
        <v>10576</v>
      </c>
      <c r="W8" s="19">
        <f t="shared" si="1"/>
        <v>10.480107020760046</v>
      </c>
      <c r="X8" s="20">
        <f t="shared" si="2"/>
        <v>0.48010702076004641</v>
      </c>
    </row>
    <row r="9" spans="1:24" x14ac:dyDescent="0.25">
      <c r="A9" s="3" t="s">
        <v>10</v>
      </c>
      <c r="B9" s="3">
        <v>1427</v>
      </c>
      <c r="C9" s="3">
        <v>723</v>
      </c>
      <c r="D9" s="3">
        <v>704</v>
      </c>
      <c r="E9" s="4">
        <v>1073</v>
      </c>
      <c r="F9" s="4">
        <v>598</v>
      </c>
      <c r="G9" s="4">
        <v>475</v>
      </c>
      <c r="H9" s="5"/>
      <c r="I9" s="6">
        <f t="shared" si="3"/>
        <v>75.192711983181511</v>
      </c>
      <c r="J9" s="6">
        <f t="shared" si="3"/>
        <v>82.710926694329174</v>
      </c>
      <c r="K9" s="6">
        <f t="shared" si="3"/>
        <v>67.471590909090907</v>
      </c>
      <c r="M9">
        <v>5</v>
      </c>
      <c r="N9" s="12">
        <v>311</v>
      </c>
      <c r="O9" s="12">
        <v>167</v>
      </c>
      <c r="P9" s="12">
        <v>144</v>
      </c>
      <c r="R9" s="16">
        <f>N$18+N$28+N$38+N$48</f>
        <v>1127</v>
      </c>
      <c r="S9" s="16">
        <f xml:space="preserve"> N$28+N$38+N$48+N$58</f>
        <v>911</v>
      </c>
      <c r="T9">
        <v>5</v>
      </c>
      <c r="U9">
        <v>5</v>
      </c>
      <c r="V9">
        <f t="shared" si="0"/>
        <v>10190</v>
      </c>
      <c r="W9" s="19">
        <f t="shared" si="1"/>
        <v>10.097606896893426</v>
      </c>
      <c r="X9" s="20">
        <f t="shared" si="2"/>
        <v>9.7606896893426054E-2</v>
      </c>
    </row>
    <row r="10" spans="1:24" x14ac:dyDescent="0.25">
      <c r="A10" s="3" t="s">
        <v>11</v>
      </c>
      <c r="B10" s="3">
        <v>1741</v>
      </c>
      <c r="C10" s="3">
        <v>929</v>
      </c>
      <c r="D10" s="3">
        <v>812</v>
      </c>
      <c r="E10" s="4">
        <v>842</v>
      </c>
      <c r="F10" s="4">
        <v>482</v>
      </c>
      <c r="G10" s="4">
        <v>360</v>
      </c>
      <c r="H10" s="5"/>
      <c r="I10" s="6">
        <f t="shared" si="3"/>
        <v>48.363009764503154</v>
      </c>
      <c r="J10" s="6">
        <f t="shared" si="3"/>
        <v>51.883745963401509</v>
      </c>
      <c r="K10" s="6">
        <f t="shared" si="3"/>
        <v>44.334975369458128</v>
      </c>
      <c r="M10">
        <v>6</v>
      </c>
      <c r="N10" s="12">
        <v>313</v>
      </c>
      <c r="O10" s="12">
        <v>157</v>
      </c>
      <c r="P10" s="12">
        <v>156</v>
      </c>
      <c r="R10" s="16">
        <f>N$19+N$29+N$39+N$49</f>
        <v>1188</v>
      </c>
      <c r="S10" s="16">
        <f xml:space="preserve"> N$29+N$39+N$49+N$59</f>
        <v>1015</v>
      </c>
      <c r="T10">
        <v>6</v>
      </c>
      <c r="U10">
        <v>4</v>
      </c>
      <c r="V10">
        <f t="shared" si="0"/>
        <v>11188</v>
      </c>
      <c r="W10" s="19">
        <f t="shared" si="1"/>
        <v>11.086557994351683</v>
      </c>
      <c r="X10" s="20">
        <f t="shared" si="2"/>
        <v>1.0865579943516828</v>
      </c>
    </row>
    <row r="11" spans="1:24" x14ac:dyDescent="0.25">
      <c r="A11" s="3" t="s">
        <v>12</v>
      </c>
      <c r="B11" s="3">
        <v>1716</v>
      </c>
      <c r="C11" s="3">
        <v>1005</v>
      </c>
      <c r="D11" s="3">
        <v>711</v>
      </c>
      <c r="E11" s="4">
        <v>525</v>
      </c>
      <c r="F11" s="4">
        <v>371</v>
      </c>
      <c r="G11" s="4">
        <v>154</v>
      </c>
      <c r="H11" s="5"/>
      <c r="I11" s="6">
        <f t="shared" si="3"/>
        <v>30.594405594405593</v>
      </c>
      <c r="J11" s="6">
        <f t="shared" si="3"/>
        <v>36.915422885572141</v>
      </c>
      <c r="K11" s="6">
        <f t="shared" si="3"/>
        <v>21.659634317862167</v>
      </c>
      <c r="M11">
        <v>7</v>
      </c>
      <c r="N11" s="12">
        <v>288</v>
      </c>
      <c r="O11" s="12">
        <v>143</v>
      </c>
      <c r="P11" s="12">
        <v>145</v>
      </c>
      <c r="R11" s="16">
        <f>N$20+N$30+N$40+N$50</f>
        <v>1118</v>
      </c>
      <c r="S11" s="16">
        <f xml:space="preserve"> N$30+N$40+N$50+N$60</f>
        <v>931</v>
      </c>
      <c r="T11">
        <v>7</v>
      </c>
      <c r="U11">
        <v>3</v>
      </c>
      <c r="V11">
        <f t="shared" si="0"/>
        <v>10619</v>
      </c>
      <c r="W11" s="19">
        <f t="shared" si="1"/>
        <v>10.522717138185602</v>
      </c>
      <c r="X11" s="20">
        <f t="shared" si="2"/>
        <v>0.52271713818560173</v>
      </c>
    </row>
    <row r="12" spans="1:24" x14ac:dyDescent="0.25">
      <c r="A12" s="3" t="s">
        <v>13</v>
      </c>
      <c r="B12" s="3">
        <v>1583</v>
      </c>
      <c r="C12" s="3">
        <v>927</v>
      </c>
      <c r="D12" s="3">
        <v>656</v>
      </c>
      <c r="E12" s="4">
        <v>310</v>
      </c>
      <c r="F12" s="4">
        <v>211</v>
      </c>
      <c r="G12" s="4">
        <v>99</v>
      </c>
      <c r="H12" s="5"/>
      <c r="I12" s="6">
        <f t="shared" si="3"/>
        <v>19.583070120025265</v>
      </c>
      <c r="J12" s="6">
        <f t="shared" si="3"/>
        <v>22.761596548004313</v>
      </c>
      <c r="K12" s="6">
        <f t="shared" si="3"/>
        <v>15.091463414634147</v>
      </c>
      <c r="M12">
        <v>8</v>
      </c>
      <c r="N12" s="12">
        <v>306</v>
      </c>
      <c r="O12" s="12">
        <v>146</v>
      </c>
      <c r="P12" s="12">
        <v>160</v>
      </c>
      <c r="R12" s="16">
        <f>N$21+N$31+N$41+N$51</f>
        <v>1116</v>
      </c>
      <c r="S12" s="16">
        <f xml:space="preserve"> N$31+N$41+N$51+N$61</f>
        <v>943</v>
      </c>
      <c r="T12">
        <v>8</v>
      </c>
      <c r="U12">
        <v>2</v>
      </c>
      <c r="V12">
        <f t="shared" si="0"/>
        <v>10814</v>
      </c>
      <c r="W12" s="19">
        <f t="shared" si="1"/>
        <v>10.715949066045683</v>
      </c>
      <c r="X12" s="20">
        <f t="shared" si="2"/>
        <v>0.71594906604568287</v>
      </c>
    </row>
    <row r="13" spans="1:24" x14ac:dyDescent="0.25">
      <c r="A13" s="3" t="s">
        <v>14</v>
      </c>
      <c r="B13" s="3">
        <v>1261</v>
      </c>
      <c r="C13" s="3">
        <v>727</v>
      </c>
      <c r="D13" s="3">
        <v>534</v>
      </c>
      <c r="E13" s="4">
        <v>127</v>
      </c>
      <c r="F13" s="4">
        <v>75</v>
      </c>
      <c r="G13" s="4">
        <v>52</v>
      </c>
      <c r="H13" s="5"/>
      <c r="I13" s="6">
        <f t="shared" si="3"/>
        <v>10.07137192704203</v>
      </c>
      <c r="J13" s="6">
        <f t="shared" si="3"/>
        <v>10.316368638239339</v>
      </c>
      <c r="K13" s="6">
        <f t="shared" si="3"/>
        <v>9.7378277153558059</v>
      </c>
      <c r="M13">
        <v>9</v>
      </c>
      <c r="N13" s="12">
        <v>333</v>
      </c>
      <c r="O13" s="12">
        <v>184</v>
      </c>
      <c r="P13" s="12">
        <v>149</v>
      </c>
      <c r="R13" s="16">
        <f>N$22+N$32+N$42+N$52</f>
        <v>1086</v>
      </c>
      <c r="S13" s="16">
        <f xml:space="preserve"> N$32+N$42+N$52+N$62</f>
        <v>942</v>
      </c>
      <c r="T13">
        <v>9</v>
      </c>
      <c r="U13">
        <v>1</v>
      </c>
      <c r="V13">
        <f t="shared" si="0"/>
        <v>10716</v>
      </c>
      <c r="W13" s="19">
        <f t="shared" si="1"/>
        <v>10.61883763563395</v>
      </c>
      <c r="X13" s="20">
        <f t="shared" si="2"/>
        <v>0.61883763563395</v>
      </c>
    </row>
    <row r="14" spans="1:24" x14ac:dyDescent="0.25">
      <c r="A14" s="3" t="s">
        <v>15</v>
      </c>
      <c r="B14" s="3">
        <v>943</v>
      </c>
      <c r="C14" s="3">
        <v>553</v>
      </c>
      <c r="D14" s="3">
        <v>390</v>
      </c>
      <c r="E14" s="4">
        <v>67</v>
      </c>
      <c r="F14" s="4">
        <v>40</v>
      </c>
      <c r="G14" s="4">
        <v>27</v>
      </c>
      <c r="H14" s="5"/>
      <c r="I14" s="6">
        <f t="shared" si="3"/>
        <v>7.1049840933191941</v>
      </c>
      <c r="J14" s="6">
        <f t="shared" si="3"/>
        <v>7.2332730560578664</v>
      </c>
      <c r="K14" s="6">
        <f t="shared" si="3"/>
        <v>6.9230769230769234</v>
      </c>
      <c r="M14">
        <v>10</v>
      </c>
      <c r="N14" s="12">
        <v>326</v>
      </c>
      <c r="O14" s="12">
        <v>163</v>
      </c>
      <c r="P14" s="12">
        <v>163</v>
      </c>
      <c r="R14" s="16">
        <f>N$23+N$33+N$43+N$53</f>
        <v>1041</v>
      </c>
      <c r="S14" s="16">
        <f xml:space="preserve"> N$33+N$43+N$53+N$63</f>
        <v>924</v>
      </c>
      <c r="T14">
        <v>10</v>
      </c>
      <c r="U14">
        <v>0</v>
      </c>
      <c r="V14">
        <f t="shared" si="0"/>
        <v>10410</v>
      </c>
      <c r="W14" s="19">
        <f t="shared" si="1"/>
        <v>10.315612148838131</v>
      </c>
      <c r="X14" s="20">
        <f t="shared" si="2"/>
        <v>0.31561214883813093</v>
      </c>
    </row>
    <row r="15" spans="1:24" x14ac:dyDescent="0.25">
      <c r="A15" s="3" t="s">
        <v>16</v>
      </c>
      <c r="B15" s="3">
        <v>603</v>
      </c>
      <c r="C15" s="3">
        <v>329</v>
      </c>
      <c r="D15" s="3">
        <v>274</v>
      </c>
      <c r="E15" s="4">
        <v>38</v>
      </c>
      <c r="F15" s="4">
        <v>19</v>
      </c>
      <c r="G15" s="4">
        <v>19</v>
      </c>
      <c r="H15" s="5"/>
      <c r="I15" s="6">
        <f t="shared" si="3"/>
        <v>6.3018242122719741</v>
      </c>
      <c r="J15" s="6">
        <f t="shared" si="3"/>
        <v>5.7750759878419453</v>
      </c>
      <c r="K15" s="6">
        <f t="shared" si="3"/>
        <v>6.9343065693430654</v>
      </c>
      <c r="M15">
        <v>11</v>
      </c>
      <c r="N15" s="12">
        <v>301</v>
      </c>
      <c r="O15" s="12">
        <v>156</v>
      </c>
      <c r="P15" s="12">
        <v>145</v>
      </c>
      <c r="R15" s="16"/>
      <c r="S15" s="16"/>
      <c r="V15">
        <f>SUM(V5:V14)</f>
        <v>100915</v>
      </c>
      <c r="W15">
        <f>SUM(W5:W14)</f>
        <v>100</v>
      </c>
      <c r="X15" s="20">
        <f>SUM(X5:X14)</f>
        <v>7.674775801417038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1428.4167221705741</v>
      </c>
      <c r="J16" s="6">
        <f>SUM(J8:J14)*5</f>
        <v>1548.8727507993667</v>
      </c>
      <c r="K16" s="6">
        <f>SUM(K8:K14)*5</f>
        <v>1281.7784619764873</v>
      </c>
      <c r="M16">
        <v>12</v>
      </c>
      <c r="N16" s="12">
        <v>296</v>
      </c>
      <c r="O16" s="12">
        <v>149</v>
      </c>
      <c r="P16" s="12">
        <v>147</v>
      </c>
      <c r="R16" s="16"/>
      <c r="S16" s="16"/>
      <c r="X16" s="20">
        <f>X$15/2</f>
        <v>3.837387900708519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294</v>
      </c>
      <c r="O17" s="12">
        <v>170</v>
      </c>
      <c r="P17" s="12">
        <v>124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2928.4167221705738</v>
      </c>
      <c r="J18" s="6">
        <f>J16+1500</f>
        <v>3048.8727507993667</v>
      </c>
      <c r="K18" s="6">
        <f>K16+1500</f>
        <v>2781.7784619764871</v>
      </c>
      <c r="M18">
        <v>14</v>
      </c>
      <c r="N18" s="12">
        <v>310</v>
      </c>
      <c r="O18" s="12">
        <v>160</v>
      </c>
      <c r="P18" s="12">
        <v>150</v>
      </c>
      <c r="Q18" s="3" t="s">
        <v>161</v>
      </c>
      <c r="R18" s="15">
        <f>X33</f>
        <v>3.5427394438722981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271</v>
      </c>
      <c r="O19" s="12">
        <v>153</v>
      </c>
      <c r="P19" s="12">
        <v>118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7.1049840933191941</v>
      </c>
      <c r="J20" s="6">
        <f t="shared" si="4"/>
        <v>7.2332730560578664</v>
      </c>
      <c r="K20" s="6">
        <f t="shared" si="4"/>
        <v>6.9230769230769234</v>
      </c>
      <c r="M20">
        <v>16</v>
      </c>
      <c r="N20" s="12">
        <v>280</v>
      </c>
      <c r="O20" s="12">
        <v>152</v>
      </c>
      <c r="P20" s="12">
        <v>128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6.3018242122719741</v>
      </c>
      <c r="J21" s="6">
        <f t="shared" si="4"/>
        <v>5.7750759878419453</v>
      </c>
      <c r="K21" s="6">
        <f t="shared" si="4"/>
        <v>6.9343065693430654</v>
      </c>
      <c r="M21">
        <v>17</v>
      </c>
      <c r="N21" s="12">
        <v>250</v>
      </c>
      <c r="O21" s="12">
        <v>130</v>
      </c>
      <c r="P21" s="12">
        <v>120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6.7034041527955841</v>
      </c>
      <c r="J22" s="8">
        <f>(J20+J21)/2</f>
        <v>6.5041745219499063</v>
      </c>
      <c r="K22" s="8">
        <f>(K20+K21)/2</f>
        <v>6.928691746209994</v>
      </c>
      <c r="M22">
        <v>18</v>
      </c>
      <c r="N22" s="12">
        <v>252</v>
      </c>
      <c r="O22" s="12">
        <v>129</v>
      </c>
      <c r="P22" s="12">
        <v>123</v>
      </c>
      <c r="R22" s="16">
        <f>O$24+O$34+O$44+O$54</f>
        <v>632</v>
      </c>
      <c r="S22" s="16">
        <f xml:space="preserve"> O$34+O$44+O$54+O$64</f>
        <v>523</v>
      </c>
      <c r="T22">
        <v>1</v>
      </c>
      <c r="U22">
        <v>9</v>
      </c>
      <c r="V22">
        <f>R22*T22+S22*U22</f>
        <v>5339</v>
      </c>
      <c r="W22" s="19">
        <f>(V22/V$32)*100</f>
        <v>9.4800951738342984</v>
      </c>
      <c r="X22" s="20">
        <f>ABS(W22-10)</f>
        <v>0.51990482616570155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229</v>
      </c>
      <c r="O23" s="12">
        <v>120</v>
      </c>
      <c r="P23" s="12">
        <v>109</v>
      </c>
      <c r="R23" s="16">
        <f>O$25+O$35+O$45+O$55</f>
        <v>545</v>
      </c>
      <c r="S23" s="16">
        <f xml:space="preserve"> O$35+O$45+O$55+O$65</f>
        <v>443</v>
      </c>
      <c r="T23">
        <v>2</v>
      </c>
      <c r="U23">
        <v>8</v>
      </c>
      <c r="V23">
        <f t="shared" ref="V23:V31" si="5">R23*T23+S23*U23</f>
        <v>4634</v>
      </c>
      <c r="W23" s="19">
        <f t="shared" ref="W23:W31" si="6">(V23/V$32)*100</f>
        <v>8.2282751518164705</v>
      </c>
      <c r="X23" s="20">
        <f t="shared" ref="X23:X31" si="7">ABS(W23-10)</f>
        <v>1.7717248481835295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335.17020763977922</v>
      </c>
      <c r="J24" s="8">
        <f>J22*50</f>
        <v>325.20872609749529</v>
      </c>
      <c r="K24" s="8">
        <f>K22*50</f>
        <v>346.43458731049969</v>
      </c>
      <c r="M24">
        <v>20</v>
      </c>
      <c r="N24" s="12">
        <v>270</v>
      </c>
      <c r="O24" s="12">
        <v>146</v>
      </c>
      <c r="P24" s="12">
        <v>124</v>
      </c>
      <c r="R24" s="16">
        <f>O$26+O$36+O$46+O$56</f>
        <v>573</v>
      </c>
      <c r="S24" s="16">
        <f xml:space="preserve"> O$36+O$46+O$56+O$66</f>
        <v>480</v>
      </c>
      <c r="T24">
        <v>3</v>
      </c>
      <c r="U24">
        <v>7</v>
      </c>
      <c r="V24">
        <f t="shared" si="5"/>
        <v>5079</v>
      </c>
      <c r="W24" s="19">
        <f t="shared" si="6"/>
        <v>9.0184310522390696</v>
      </c>
      <c r="X24" s="20">
        <f t="shared" si="7"/>
        <v>0.9815689477609304</v>
      </c>
    </row>
    <row r="25" spans="1:24" x14ac:dyDescent="0.25">
      <c r="I25" s="1"/>
      <c r="J25" s="1"/>
      <c r="K25" s="1"/>
      <c r="M25">
        <v>21</v>
      </c>
      <c r="N25" s="12">
        <v>268</v>
      </c>
      <c r="O25" s="12">
        <v>137</v>
      </c>
      <c r="P25" s="12">
        <v>131</v>
      </c>
      <c r="R25" s="16">
        <f>O$17+O$27+O$37+O$47</f>
        <v>646</v>
      </c>
      <c r="S25" s="16">
        <f xml:space="preserve"> O$27+ O$37+O$47+O$57</f>
        <v>539</v>
      </c>
      <c r="T25">
        <v>4</v>
      </c>
      <c r="U25">
        <v>6</v>
      </c>
      <c r="V25">
        <f t="shared" si="5"/>
        <v>5818</v>
      </c>
      <c r="W25" s="19">
        <f t="shared" si="6"/>
        <v>10.33062253631166</v>
      </c>
      <c r="X25" s="20">
        <f t="shared" si="7"/>
        <v>0.33062253631165994</v>
      </c>
    </row>
    <row r="26" spans="1:24" x14ac:dyDescent="0.25">
      <c r="H26" s="7" t="s">
        <v>30</v>
      </c>
      <c r="I26" s="1">
        <f>I18-I24</f>
        <v>2593.2465145307947</v>
      </c>
      <c r="J26" s="1">
        <f>J18-J24</f>
        <v>2723.6640247018713</v>
      </c>
      <c r="K26" s="1">
        <f>K18-K24</f>
        <v>2435.3438746659872</v>
      </c>
      <c r="M26">
        <v>22</v>
      </c>
      <c r="N26" s="12">
        <v>274</v>
      </c>
      <c r="O26" s="12">
        <v>137</v>
      </c>
      <c r="P26" s="12">
        <v>137</v>
      </c>
      <c r="R26" s="16">
        <f>O$18+O$28+O$38+O$48</f>
        <v>601</v>
      </c>
      <c r="S26" s="16">
        <f xml:space="preserve"> O$28+O$38+O$48+O$58</f>
        <v>495</v>
      </c>
      <c r="T26">
        <v>5</v>
      </c>
      <c r="U26">
        <v>5</v>
      </c>
      <c r="V26">
        <f t="shared" si="5"/>
        <v>5480</v>
      </c>
      <c r="W26" s="19">
        <f t="shared" si="6"/>
        <v>9.7304591782378633</v>
      </c>
      <c r="X26" s="20">
        <f t="shared" si="7"/>
        <v>0.26954082176213667</v>
      </c>
    </row>
    <row r="27" spans="1:24" x14ac:dyDescent="0.25">
      <c r="I27" s="1"/>
      <c r="J27" s="1"/>
      <c r="K27" s="1"/>
      <c r="M27">
        <v>23</v>
      </c>
      <c r="N27" s="12">
        <v>300</v>
      </c>
      <c r="O27" s="12">
        <v>147</v>
      </c>
      <c r="P27" s="12">
        <v>153</v>
      </c>
      <c r="R27" s="16">
        <f>O$19+O$29+O$39+O$49</f>
        <v>667</v>
      </c>
      <c r="S27" s="16">
        <f xml:space="preserve"> O$29+O$39+O$49+O$59</f>
        <v>566</v>
      </c>
      <c r="T27">
        <v>6</v>
      </c>
      <c r="U27">
        <v>4</v>
      </c>
      <c r="V27">
        <f t="shared" si="5"/>
        <v>6266</v>
      </c>
      <c r="W27" s="19">
        <f t="shared" si="6"/>
        <v>11.126105330444974</v>
      </c>
      <c r="X27" s="20">
        <f t="shared" si="7"/>
        <v>1.1261053304449735</v>
      </c>
    </row>
    <row r="28" spans="1:24" x14ac:dyDescent="0.25">
      <c r="H28" s="7" t="s">
        <v>31</v>
      </c>
      <c r="I28" s="1">
        <f>100-I22</f>
        <v>93.296595847204415</v>
      </c>
      <c r="J28" s="1">
        <f>100-J22</f>
        <v>93.495825478050094</v>
      </c>
      <c r="K28" s="1">
        <f>100-K22</f>
        <v>93.071308253790008</v>
      </c>
      <c r="M28">
        <v>24</v>
      </c>
      <c r="N28" s="12">
        <v>315</v>
      </c>
      <c r="O28" s="12">
        <v>156</v>
      </c>
      <c r="P28" s="12">
        <v>159</v>
      </c>
      <c r="R28" s="16">
        <f>O$20+O$30+O$40+O$50</f>
        <v>598</v>
      </c>
      <c r="S28" s="16">
        <f xml:space="preserve"> O$30+O$40+O$50+O$60</f>
        <v>502</v>
      </c>
      <c r="T28">
        <v>7</v>
      </c>
      <c r="U28">
        <v>3</v>
      </c>
      <c r="V28">
        <f t="shared" si="5"/>
        <v>5692</v>
      </c>
      <c r="W28" s="19">
        <f t="shared" si="6"/>
        <v>10.106893000461664</v>
      </c>
      <c r="X28" s="20">
        <f t="shared" si="7"/>
        <v>0.10689300046166395</v>
      </c>
    </row>
    <row r="29" spans="1:24" x14ac:dyDescent="0.25">
      <c r="I29" s="1"/>
      <c r="J29" s="1"/>
      <c r="K29" s="1"/>
      <c r="M29">
        <v>25</v>
      </c>
      <c r="N29" s="12">
        <v>316</v>
      </c>
      <c r="O29" s="12">
        <v>173</v>
      </c>
      <c r="P29" s="12">
        <v>143</v>
      </c>
      <c r="R29" s="16">
        <f>O$21+O$31+O$41+O$51</f>
        <v>629</v>
      </c>
      <c r="S29" s="16">
        <f xml:space="preserve"> O$31+O$41+O$51+O$61</f>
        <v>534</v>
      </c>
      <c r="T29">
        <v>8</v>
      </c>
      <c r="U29">
        <v>2</v>
      </c>
      <c r="V29">
        <f t="shared" si="5"/>
        <v>6100</v>
      </c>
      <c r="W29" s="19">
        <f t="shared" si="6"/>
        <v>10.83135054511879</v>
      </c>
      <c r="X29" s="20">
        <f t="shared" si="7"/>
        <v>0.8313505451187897</v>
      </c>
    </row>
    <row r="30" spans="1:24" x14ac:dyDescent="0.25">
      <c r="C30" t="s">
        <v>32</v>
      </c>
      <c r="H30" s="9" t="s">
        <v>33</v>
      </c>
      <c r="I30" s="10">
        <f>I26/I28</f>
        <v>27.795724924174714</v>
      </c>
      <c r="J30" s="10">
        <f>J26/J28</f>
        <v>29.131397158917032</v>
      </c>
      <c r="K30" s="10">
        <f>K26/K28</f>
        <v>26.166430024011362</v>
      </c>
      <c r="M30">
        <v>26</v>
      </c>
      <c r="N30" s="12">
        <v>331</v>
      </c>
      <c r="O30" s="12">
        <v>166</v>
      </c>
      <c r="P30" s="12">
        <v>165</v>
      </c>
      <c r="R30" s="16">
        <f>O$22+O$32+O$42+O$52</f>
        <v>616</v>
      </c>
      <c r="S30" s="16">
        <f xml:space="preserve"> O$32+O$42+O$52+O$62</f>
        <v>536</v>
      </c>
      <c r="T30">
        <v>9</v>
      </c>
      <c r="U30">
        <v>1</v>
      </c>
      <c r="V30">
        <f t="shared" si="5"/>
        <v>6080</v>
      </c>
      <c r="W30" s="19">
        <f t="shared" si="6"/>
        <v>10.795837920380695</v>
      </c>
      <c r="X30" s="20">
        <f t="shared" si="7"/>
        <v>0.7958379203806949</v>
      </c>
    </row>
    <row r="31" spans="1:24" x14ac:dyDescent="0.25">
      <c r="M31">
        <v>27</v>
      </c>
      <c r="N31" s="12">
        <v>364</v>
      </c>
      <c r="O31" s="12">
        <v>195</v>
      </c>
      <c r="P31" s="12">
        <v>169</v>
      </c>
      <c r="R31" s="16">
        <f>O$23+O$33+O$43+O$53</f>
        <v>583</v>
      </c>
      <c r="S31" s="16">
        <f xml:space="preserve"> O$33+O$43+O$53+O$63</f>
        <v>520</v>
      </c>
      <c r="T31">
        <v>10</v>
      </c>
      <c r="U31">
        <v>0</v>
      </c>
      <c r="V31">
        <f t="shared" si="5"/>
        <v>5830</v>
      </c>
      <c r="W31" s="19">
        <f t="shared" si="6"/>
        <v>10.351930111154516</v>
      </c>
      <c r="X31" s="20">
        <f t="shared" si="7"/>
        <v>0.35193011115451611</v>
      </c>
    </row>
    <row r="32" spans="1:24" x14ac:dyDescent="0.25">
      <c r="M32">
        <v>28</v>
      </c>
      <c r="N32" s="12">
        <v>363</v>
      </c>
      <c r="O32" s="12">
        <v>187</v>
      </c>
      <c r="P32" s="12">
        <v>176</v>
      </c>
      <c r="R32" s="16"/>
      <c r="S32" s="16"/>
      <c r="V32">
        <f>SUM(V22:V31)</f>
        <v>56318</v>
      </c>
      <c r="W32">
        <f>SUM(W22:W31)</f>
        <v>100</v>
      </c>
      <c r="X32" s="20">
        <f>SUM(X22:X31)</f>
        <v>7.0854788877445962</v>
      </c>
    </row>
    <row r="33" spans="13:24" x14ac:dyDescent="0.25">
      <c r="M33">
        <v>29</v>
      </c>
      <c r="N33" s="12">
        <v>367</v>
      </c>
      <c r="O33" s="12">
        <v>208</v>
      </c>
      <c r="P33" s="12">
        <v>159</v>
      </c>
      <c r="R33" s="16"/>
      <c r="S33" s="16"/>
      <c r="X33" s="20">
        <f>X$32/2</f>
        <v>3.5427394438722981</v>
      </c>
    </row>
    <row r="34" spans="13:24" x14ac:dyDescent="0.25">
      <c r="M34">
        <v>30</v>
      </c>
      <c r="N34" s="12">
        <v>366</v>
      </c>
      <c r="O34" s="12">
        <v>215</v>
      </c>
      <c r="P34" s="12">
        <v>151</v>
      </c>
      <c r="R34" s="16"/>
      <c r="S34" s="16"/>
    </row>
    <row r="35" spans="13:24" x14ac:dyDescent="0.25">
      <c r="M35">
        <v>31</v>
      </c>
      <c r="N35" s="12">
        <v>346</v>
      </c>
      <c r="O35" s="12">
        <v>194</v>
      </c>
      <c r="P35" s="12">
        <v>152</v>
      </c>
      <c r="Q35" s="3" t="s">
        <v>162</v>
      </c>
      <c r="R35" s="15">
        <f>X50</f>
        <v>4.5498576137408353</v>
      </c>
      <c r="S35" s="16"/>
    </row>
    <row r="36" spans="13:24" x14ac:dyDescent="0.25">
      <c r="M36">
        <v>32</v>
      </c>
      <c r="N36" s="12">
        <v>364</v>
      </c>
      <c r="O36" s="12">
        <v>229</v>
      </c>
      <c r="P36" s="12">
        <v>135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355</v>
      </c>
      <c r="O37" s="12">
        <v>207</v>
      </c>
      <c r="P37" s="12">
        <v>148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285</v>
      </c>
      <c r="O38" s="12">
        <v>160</v>
      </c>
      <c r="P38" s="12">
        <v>125</v>
      </c>
      <c r="R38" s="16"/>
      <c r="S38" s="16"/>
    </row>
    <row r="39" spans="13:24" x14ac:dyDescent="0.25">
      <c r="M39">
        <v>35</v>
      </c>
      <c r="N39" s="12">
        <v>369</v>
      </c>
      <c r="O39" s="12">
        <v>210</v>
      </c>
      <c r="P39" s="12">
        <v>159</v>
      </c>
      <c r="R39" s="16">
        <f>P$24+P$34+P$44+P$54</f>
        <v>462</v>
      </c>
      <c r="S39" s="16">
        <f xml:space="preserve"> P$34+P$44+P$54+P$64</f>
        <v>376</v>
      </c>
      <c r="T39">
        <v>1</v>
      </c>
      <c r="U39">
        <v>9</v>
      </c>
      <c r="V39">
        <f>R39*T39+S39*U39</f>
        <v>3846</v>
      </c>
      <c r="W39" s="19">
        <f>(V39/V$49)*100</f>
        <v>8.6238984685068498</v>
      </c>
      <c r="X39" s="20">
        <f>ABS(W39-10)</f>
        <v>1.3761015314931502</v>
      </c>
    </row>
    <row r="40" spans="13:24" x14ac:dyDescent="0.25">
      <c r="M40">
        <v>36</v>
      </c>
      <c r="N40" s="12">
        <v>319</v>
      </c>
      <c r="O40" s="12">
        <v>175</v>
      </c>
      <c r="P40" s="12">
        <v>144</v>
      </c>
      <c r="R40" s="16">
        <f>P$25+P$35+P$45+P$55</f>
        <v>461</v>
      </c>
      <c r="S40" s="16">
        <f xml:space="preserve"> P$35+P$45+P$55+P$65</f>
        <v>363</v>
      </c>
      <c r="T40">
        <v>2</v>
      </c>
      <c r="U40">
        <v>8</v>
      </c>
      <c r="V40">
        <f t="shared" ref="V40:V48" si="8">R40*T40+S40*U40</f>
        <v>3826</v>
      </c>
      <c r="W40" s="19">
        <f t="shared" ref="W40:W48" si="9">(V40/V$49)*100</f>
        <v>8.5790524026279797</v>
      </c>
      <c r="X40" s="20">
        <f t="shared" ref="X40:X48" si="10">ABS(W40-10)</f>
        <v>1.4209475973720203</v>
      </c>
    </row>
    <row r="41" spans="13:24" x14ac:dyDescent="0.25">
      <c r="M41">
        <v>37</v>
      </c>
      <c r="N41" s="12">
        <v>279</v>
      </c>
      <c r="O41" s="12">
        <v>173</v>
      </c>
      <c r="P41" s="12">
        <v>106</v>
      </c>
      <c r="R41" s="16">
        <f>P$26+P$36+P$46+P$56</f>
        <v>435</v>
      </c>
      <c r="S41" s="16">
        <f xml:space="preserve"> P$36+P$46+P$56+P$66</f>
        <v>339</v>
      </c>
      <c r="T41">
        <v>3</v>
      </c>
      <c r="U41">
        <v>7</v>
      </c>
      <c r="V41">
        <f t="shared" si="8"/>
        <v>3678</v>
      </c>
      <c r="W41" s="19">
        <f t="shared" si="9"/>
        <v>8.2471915151243351</v>
      </c>
      <c r="X41" s="20">
        <f t="shared" si="10"/>
        <v>1.7528084848756649</v>
      </c>
    </row>
    <row r="42" spans="13:24" x14ac:dyDescent="0.25">
      <c r="M42">
        <v>38</v>
      </c>
      <c r="N42" s="12">
        <v>287</v>
      </c>
      <c r="O42" s="12">
        <v>181</v>
      </c>
      <c r="P42" s="12">
        <v>106</v>
      </c>
      <c r="R42" s="16">
        <f>P$17+P$27+P$37+P$47</f>
        <v>516</v>
      </c>
      <c r="S42" s="16">
        <f xml:space="preserve"> P$27+ P$37+P$47+P$57</f>
        <v>449</v>
      </c>
      <c r="T42">
        <v>4</v>
      </c>
      <c r="U42">
        <v>6</v>
      </c>
      <c r="V42">
        <f t="shared" si="8"/>
        <v>4758</v>
      </c>
      <c r="W42" s="19">
        <f t="shared" si="9"/>
        <v>10.668879072583358</v>
      </c>
      <c r="X42" s="20">
        <f t="shared" si="10"/>
        <v>0.66887907258335844</v>
      </c>
    </row>
    <row r="43" spans="13:24" x14ac:dyDescent="0.25">
      <c r="M43">
        <v>39</v>
      </c>
      <c r="N43" s="12">
        <v>329</v>
      </c>
      <c r="O43" s="12">
        <v>188</v>
      </c>
      <c r="P43" s="12">
        <v>141</v>
      </c>
      <c r="R43" s="16">
        <f>P$18+P$28+P$38+P$48</f>
        <v>526</v>
      </c>
      <c r="S43" s="16">
        <f xml:space="preserve"> P$28+P$38+P$48+P$58</f>
        <v>416</v>
      </c>
      <c r="T43">
        <v>5</v>
      </c>
      <c r="U43">
        <v>5</v>
      </c>
      <c r="V43">
        <f t="shared" si="8"/>
        <v>4710</v>
      </c>
      <c r="W43" s="19">
        <f t="shared" si="9"/>
        <v>10.561248514474068</v>
      </c>
      <c r="X43" s="20">
        <f t="shared" si="10"/>
        <v>0.56124851447406776</v>
      </c>
    </row>
    <row r="44" spans="13:24" x14ac:dyDescent="0.25">
      <c r="M44">
        <v>40</v>
      </c>
      <c r="N44" s="12">
        <v>307</v>
      </c>
      <c r="O44" s="12">
        <v>185</v>
      </c>
      <c r="P44" s="12">
        <v>122</v>
      </c>
      <c r="R44" s="16">
        <f>P$19+P$29+P$39+P$49</f>
        <v>521</v>
      </c>
      <c r="S44" s="16">
        <f xml:space="preserve"> P$29+P$39+P$49+P$59</f>
        <v>449</v>
      </c>
      <c r="T44">
        <v>6</v>
      </c>
      <c r="U44">
        <v>4</v>
      </c>
      <c r="V44">
        <f t="shared" si="8"/>
        <v>4922</v>
      </c>
      <c r="W44" s="19">
        <f t="shared" si="9"/>
        <v>11.036616812790099</v>
      </c>
      <c r="X44" s="20">
        <f t="shared" si="10"/>
        <v>1.0366168127900988</v>
      </c>
    </row>
    <row r="45" spans="13:24" x14ac:dyDescent="0.25">
      <c r="M45">
        <v>41</v>
      </c>
      <c r="N45" s="12">
        <v>266</v>
      </c>
      <c r="O45" s="12">
        <v>150</v>
      </c>
      <c r="P45" s="12">
        <v>116</v>
      </c>
      <c r="R45" s="16">
        <f>P$20+P$30+P$40+P$50</f>
        <v>520</v>
      </c>
      <c r="S45" s="16">
        <f xml:space="preserve"> P$30+P$40+P$50+P$60</f>
        <v>429</v>
      </c>
      <c r="T45">
        <v>7</v>
      </c>
      <c r="U45">
        <v>3</v>
      </c>
      <c r="V45">
        <f t="shared" si="8"/>
        <v>4927</v>
      </c>
      <c r="W45" s="19">
        <f t="shared" si="9"/>
        <v>11.047828329259815</v>
      </c>
      <c r="X45" s="20">
        <f t="shared" si="10"/>
        <v>1.047828329259815</v>
      </c>
    </row>
    <row r="46" spans="13:24" x14ac:dyDescent="0.25">
      <c r="M46">
        <v>42</v>
      </c>
      <c r="N46" s="12">
        <v>258</v>
      </c>
      <c r="O46" s="12">
        <v>145</v>
      </c>
      <c r="P46" s="12">
        <v>113</v>
      </c>
      <c r="R46" s="16">
        <f>P$21+P$31+P$41+P$51</f>
        <v>487</v>
      </c>
      <c r="S46" s="16">
        <f xml:space="preserve"> P$31+P$41+P$51+P$61</f>
        <v>409</v>
      </c>
      <c r="T46">
        <v>8</v>
      </c>
      <c r="U46">
        <v>2</v>
      </c>
      <c r="V46">
        <f t="shared" si="8"/>
        <v>4714</v>
      </c>
      <c r="W46" s="19">
        <f t="shared" si="9"/>
        <v>10.570217727649842</v>
      </c>
      <c r="X46" s="20">
        <f t="shared" si="10"/>
        <v>0.57021772764984213</v>
      </c>
    </row>
    <row r="47" spans="13:24" x14ac:dyDescent="0.25">
      <c r="M47">
        <v>43</v>
      </c>
      <c r="N47" s="12">
        <v>213</v>
      </c>
      <c r="O47" s="12">
        <v>122</v>
      </c>
      <c r="P47" s="12">
        <v>91</v>
      </c>
      <c r="R47" s="16">
        <f>P$22+P$32+P$42+P$52</f>
        <v>470</v>
      </c>
      <c r="S47" s="16">
        <f xml:space="preserve"> P$32+P$42+P$52+P$62</f>
        <v>406</v>
      </c>
      <c r="T47">
        <v>9</v>
      </c>
      <c r="U47">
        <v>1</v>
      </c>
      <c r="V47">
        <f t="shared" si="8"/>
        <v>4636</v>
      </c>
      <c r="W47" s="19">
        <f t="shared" si="9"/>
        <v>10.395318070722245</v>
      </c>
      <c r="X47" s="20">
        <f t="shared" si="10"/>
        <v>0.39531807072224545</v>
      </c>
    </row>
    <row r="48" spans="13:24" x14ac:dyDescent="0.25">
      <c r="M48">
        <v>44</v>
      </c>
      <c r="N48" s="12">
        <v>217</v>
      </c>
      <c r="O48" s="12">
        <v>125</v>
      </c>
      <c r="P48" s="12">
        <v>92</v>
      </c>
      <c r="R48" s="16">
        <f>P$23+P$33+P$43+P$53</f>
        <v>458</v>
      </c>
      <c r="S48" s="16">
        <f xml:space="preserve"> P$33+P$43+P$53+P$63</f>
        <v>404</v>
      </c>
      <c r="T48">
        <v>10</v>
      </c>
      <c r="U48">
        <v>0</v>
      </c>
      <c r="V48">
        <f t="shared" si="8"/>
        <v>4580</v>
      </c>
      <c r="W48" s="19">
        <f t="shared" si="9"/>
        <v>10.269749086261408</v>
      </c>
      <c r="X48" s="20">
        <f t="shared" si="10"/>
        <v>0.26974908626140781</v>
      </c>
    </row>
    <row r="49" spans="13:24" x14ac:dyDescent="0.25">
      <c r="M49">
        <v>45</v>
      </c>
      <c r="N49" s="12">
        <v>232</v>
      </c>
      <c r="O49" s="12">
        <v>131</v>
      </c>
      <c r="P49" s="12">
        <v>101</v>
      </c>
      <c r="R49" s="16"/>
      <c r="S49" s="16"/>
      <c r="V49">
        <f>SUM(V39:V48)</f>
        <v>44597</v>
      </c>
      <c r="W49">
        <f>SUM(W39:W48)</f>
        <v>100</v>
      </c>
      <c r="X49" s="20">
        <f>SUM(X39:X48)</f>
        <v>9.0997152274816706</v>
      </c>
    </row>
    <row r="50" spans="13:24" x14ac:dyDescent="0.25">
      <c r="M50">
        <v>46</v>
      </c>
      <c r="N50" s="12">
        <v>188</v>
      </c>
      <c r="O50" s="12">
        <v>105</v>
      </c>
      <c r="P50" s="12">
        <v>83</v>
      </c>
      <c r="R50" s="16"/>
      <c r="S50" s="16"/>
      <c r="X50" s="20">
        <f>X$49/2</f>
        <v>4.5498576137408353</v>
      </c>
    </row>
    <row r="51" spans="13:24" x14ac:dyDescent="0.25">
      <c r="M51">
        <v>47</v>
      </c>
      <c r="N51" s="12">
        <v>223</v>
      </c>
      <c r="O51" s="12">
        <v>131</v>
      </c>
      <c r="P51" s="12">
        <v>92</v>
      </c>
      <c r="R51" s="16"/>
      <c r="S51" s="16"/>
    </row>
    <row r="52" spans="13:24" x14ac:dyDescent="0.25">
      <c r="M52">
        <v>48</v>
      </c>
      <c r="N52" s="12">
        <v>184</v>
      </c>
      <c r="O52" s="12">
        <v>119</v>
      </c>
      <c r="P52" s="12">
        <v>65</v>
      </c>
      <c r="R52" s="16"/>
      <c r="S52" s="16"/>
    </row>
    <row r="53" spans="13:24" x14ac:dyDescent="0.25">
      <c r="M53">
        <v>49</v>
      </c>
      <c r="N53" s="12">
        <v>116</v>
      </c>
      <c r="O53" s="12">
        <v>67</v>
      </c>
      <c r="P53" s="12">
        <v>49</v>
      </c>
      <c r="R53" s="16"/>
      <c r="S53" s="16"/>
    </row>
    <row r="54" spans="13:24" x14ac:dyDescent="0.25">
      <c r="M54">
        <v>50</v>
      </c>
      <c r="N54" s="12">
        <v>151</v>
      </c>
      <c r="O54" s="12">
        <v>86</v>
      </c>
      <c r="P54" s="12">
        <v>65</v>
      </c>
      <c r="R54" s="16"/>
      <c r="S54" s="16"/>
    </row>
    <row r="55" spans="13:24" x14ac:dyDescent="0.25">
      <c r="M55">
        <v>51</v>
      </c>
      <c r="N55" s="12">
        <v>126</v>
      </c>
      <c r="O55" s="12">
        <v>64</v>
      </c>
      <c r="P55" s="12">
        <v>62</v>
      </c>
      <c r="R55" s="16"/>
      <c r="S55" s="16"/>
    </row>
    <row r="56" spans="13:24" x14ac:dyDescent="0.25">
      <c r="M56">
        <v>52</v>
      </c>
      <c r="N56" s="12">
        <v>112</v>
      </c>
      <c r="O56" s="12">
        <v>62</v>
      </c>
      <c r="P56" s="12">
        <v>50</v>
      </c>
      <c r="R56" s="16"/>
      <c r="S56" s="16"/>
    </row>
    <row r="57" spans="13:24" x14ac:dyDescent="0.25">
      <c r="M57">
        <v>53</v>
      </c>
      <c r="N57" s="12">
        <v>120</v>
      </c>
      <c r="O57" s="12">
        <v>63</v>
      </c>
      <c r="P57" s="12">
        <v>57</v>
      </c>
      <c r="R57" s="16"/>
      <c r="S57" s="16"/>
    </row>
    <row r="58" spans="13:24" x14ac:dyDescent="0.25">
      <c r="M58">
        <v>54</v>
      </c>
      <c r="N58" s="12">
        <v>94</v>
      </c>
      <c r="O58" s="12">
        <v>54</v>
      </c>
      <c r="P58" s="12">
        <v>40</v>
      </c>
      <c r="R58" s="16"/>
      <c r="S58" s="16"/>
    </row>
    <row r="59" spans="13:24" x14ac:dyDescent="0.25">
      <c r="M59">
        <v>55</v>
      </c>
      <c r="N59" s="12">
        <v>98</v>
      </c>
      <c r="O59" s="12">
        <v>52</v>
      </c>
      <c r="P59" s="12">
        <v>46</v>
      </c>
      <c r="R59" s="16"/>
      <c r="S59" s="16"/>
    </row>
    <row r="60" spans="13:24" x14ac:dyDescent="0.25">
      <c r="M60">
        <v>56</v>
      </c>
      <c r="N60" s="12">
        <v>93</v>
      </c>
      <c r="O60" s="12">
        <v>56</v>
      </c>
      <c r="P60" s="12">
        <v>37</v>
      </c>
      <c r="R60" s="16"/>
      <c r="S60" s="16"/>
    </row>
    <row r="61" spans="13:24" x14ac:dyDescent="0.25">
      <c r="M61">
        <v>57</v>
      </c>
      <c r="N61" s="12">
        <v>77</v>
      </c>
      <c r="O61" s="12">
        <v>35</v>
      </c>
      <c r="P61" s="12">
        <v>42</v>
      </c>
      <c r="R61" s="16"/>
      <c r="S61" s="16"/>
    </row>
    <row r="62" spans="13:24" x14ac:dyDescent="0.25">
      <c r="M62">
        <v>58</v>
      </c>
      <c r="N62" s="12">
        <v>108</v>
      </c>
      <c r="O62" s="12">
        <v>49</v>
      </c>
      <c r="P62" s="12">
        <v>59</v>
      </c>
      <c r="R62" s="16"/>
      <c r="S62" s="16"/>
    </row>
    <row r="63" spans="13:24" x14ac:dyDescent="0.25">
      <c r="M63">
        <v>59</v>
      </c>
      <c r="N63" s="12">
        <v>112</v>
      </c>
      <c r="O63" s="12">
        <v>57</v>
      </c>
      <c r="P63" s="12">
        <v>55</v>
      </c>
      <c r="R63" s="16"/>
      <c r="S63" s="16"/>
    </row>
    <row r="64" spans="13:24" x14ac:dyDescent="0.25">
      <c r="M64">
        <v>60</v>
      </c>
      <c r="N64" s="12">
        <v>75</v>
      </c>
      <c r="O64" s="12">
        <v>37</v>
      </c>
      <c r="P64" s="12">
        <v>38</v>
      </c>
      <c r="R64" s="16"/>
      <c r="S64" s="16"/>
    </row>
    <row r="65" spans="13:19" x14ac:dyDescent="0.25">
      <c r="M65">
        <v>61</v>
      </c>
      <c r="N65" s="12">
        <v>68</v>
      </c>
      <c r="O65" s="12">
        <v>35</v>
      </c>
      <c r="P65" s="12">
        <v>33</v>
      </c>
      <c r="R65" s="16"/>
      <c r="S65" s="16"/>
    </row>
    <row r="66" spans="13:19" x14ac:dyDescent="0.25">
      <c r="M66">
        <v>62</v>
      </c>
      <c r="N66" s="12">
        <v>85</v>
      </c>
      <c r="O66" s="12">
        <v>44</v>
      </c>
      <c r="P66" s="12">
        <v>41</v>
      </c>
      <c r="R66" s="16"/>
      <c r="S66" s="16"/>
    </row>
    <row r="67" spans="13:19" x14ac:dyDescent="0.25">
      <c r="M67">
        <v>63</v>
      </c>
      <c r="N67" s="12">
        <v>67</v>
      </c>
      <c r="O67" s="12">
        <v>29</v>
      </c>
      <c r="P67" s="12">
        <v>38</v>
      </c>
      <c r="R67" s="16"/>
      <c r="S67" s="16"/>
    </row>
    <row r="68" spans="13:19" x14ac:dyDescent="0.25">
      <c r="M68">
        <v>64</v>
      </c>
      <c r="N68" s="12">
        <v>66</v>
      </c>
      <c r="O68" s="12">
        <v>29</v>
      </c>
      <c r="P68" s="12">
        <v>37</v>
      </c>
      <c r="R68" s="16"/>
      <c r="S68" s="16"/>
    </row>
    <row r="69" spans="13:19" x14ac:dyDescent="0.25">
      <c r="M69">
        <v>65</v>
      </c>
      <c r="N69" s="12">
        <v>84</v>
      </c>
      <c r="O69" s="12">
        <v>40</v>
      </c>
      <c r="P69" s="12">
        <v>44</v>
      </c>
      <c r="R69" s="16"/>
      <c r="S69" s="16"/>
    </row>
    <row r="70" spans="13:19" x14ac:dyDescent="0.25">
      <c r="M70">
        <v>66</v>
      </c>
      <c r="N70" s="12">
        <v>66</v>
      </c>
      <c r="O70" s="12">
        <v>31</v>
      </c>
      <c r="P70" s="12">
        <v>35</v>
      </c>
      <c r="R70" s="16"/>
      <c r="S70" s="16"/>
    </row>
    <row r="71" spans="13:19" x14ac:dyDescent="0.25">
      <c r="M71">
        <v>67</v>
      </c>
      <c r="N71" s="12">
        <v>63</v>
      </c>
      <c r="O71" s="12">
        <v>28</v>
      </c>
      <c r="P71" s="12">
        <v>35</v>
      </c>
      <c r="R71" s="16"/>
      <c r="S71" s="16"/>
    </row>
    <row r="72" spans="13:19" x14ac:dyDescent="0.25">
      <c r="M72">
        <v>68</v>
      </c>
      <c r="N72" s="12">
        <v>64</v>
      </c>
      <c r="O72" s="12">
        <v>27</v>
      </c>
      <c r="P72" s="12">
        <v>37</v>
      </c>
      <c r="R72" s="16"/>
      <c r="S72" s="16"/>
    </row>
    <row r="73" spans="13:19" x14ac:dyDescent="0.25">
      <c r="M73">
        <v>69</v>
      </c>
      <c r="N73" s="12">
        <v>50</v>
      </c>
      <c r="O73" s="12">
        <v>19</v>
      </c>
      <c r="P73" s="12">
        <v>31</v>
      </c>
      <c r="R73" s="16"/>
      <c r="S73" s="16"/>
    </row>
    <row r="74" spans="13:19" x14ac:dyDescent="0.25">
      <c r="M74" s="18">
        <v>70</v>
      </c>
      <c r="N74" s="12">
        <v>61</v>
      </c>
      <c r="O74" s="12">
        <v>21</v>
      </c>
      <c r="P74" s="12">
        <v>40</v>
      </c>
      <c r="R74" s="16"/>
      <c r="S74" s="16"/>
    </row>
    <row r="75" spans="13:19" x14ac:dyDescent="0.25">
      <c r="M75">
        <v>71</v>
      </c>
      <c r="N75" s="12">
        <v>43</v>
      </c>
      <c r="O75" s="12">
        <v>11</v>
      </c>
      <c r="P75" s="12">
        <v>32</v>
      </c>
      <c r="R75" s="16"/>
      <c r="S75" s="16"/>
    </row>
    <row r="76" spans="13:19" x14ac:dyDescent="0.25">
      <c r="M76">
        <v>72</v>
      </c>
      <c r="N76" s="12">
        <v>68</v>
      </c>
      <c r="O76" s="12">
        <v>36</v>
      </c>
      <c r="P76" s="12">
        <v>32</v>
      </c>
      <c r="R76" s="16"/>
      <c r="S76" s="16"/>
    </row>
    <row r="77" spans="13:19" x14ac:dyDescent="0.25">
      <c r="M77">
        <v>73</v>
      </c>
      <c r="N77" s="12">
        <v>53</v>
      </c>
      <c r="O77" s="12">
        <v>25</v>
      </c>
      <c r="P77" s="12">
        <v>28</v>
      </c>
      <c r="R77" s="16"/>
      <c r="S77" s="16"/>
    </row>
    <row r="78" spans="13:19" x14ac:dyDescent="0.25">
      <c r="M78">
        <v>74</v>
      </c>
      <c r="N78" s="12">
        <v>53</v>
      </c>
      <c r="O78" s="12">
        <v>29</v>
      </c>
      <c r="P78" s="12">
        <v>24</v>
      </c>
      <c r="R78" s="16"/>
      <c r="S78" s="16"/>
    </row>
    <row r="79" spans="13:19" x14ac:dyDescent="0.25">
      <c r="M79">
        <v>75</v>
      </c>
      <c r="N79" s="12">
        <v>55</v>
      </c>
      <c r="O79" s="12">
        <v>24</v>
      </c>
      <c r="P79" s="12">
        <v>31</v>
      </c>
      <c r="R79" s="16"/>
      <c r="S79" s="16"/>
    </row>
    <row r="80" spans="13:19" x14ac:dyDescent="0.25">
      <c r="M80">
        <v>76</v>
      </c>
      <c r="N80" s="12">
        <v>42</v>
      </c>
      <c r="O80" s="12">
        <v>21</v>
      </c>
      <c r="P80" s="12">
        <v>21</v>
      </c>
      <c r="R80" s="16"/>
      <c r="S80" s="16"/>
    </row>
    <row r="81" spans="13:19" x14ac:dyDescent="0.25">
      <c r="M81">
        <v>77</v>
      </c>
      <c r="N81" s="12">
        <v>30</v>
      </c>
      <c r="O81" s="12">
        <v>10</v>
      </c>
      <c r="P81" s="12">
        <v>20</v>
      </c>
      <c r="R81" s="16"/>
      <c r="S81" s="16"/>
    </row>
    <row r="82" spans="13:19" x14ac:dyDescent="0.25">
      <c r="M82">
        <v>78</v>
      </c>
      <c r="N82" s="12">
        <v>27</v>
      </c>
      <c r="O82" s="12">
        <v>14</v>
      </c>
      <c r="P82" s="12">
        <v>13</v>
      </c>
      <c r="R82" s="16"/>
      <c r="S82" s="16"/>
    </row>
    <row r="83" spans="13:19" x14ac:dyDescent="0.25">
      <c r="M83">
        <v>79</v>
      </c>
      <c r="N83" s="12">
        <v>35</v>
      </c>
      <c r="O83" s="12">
        <v>15</v>
      </c>
      <c r="P83" s="12">
        <v>20</v>
      </c>
      <c r="R83" s="16"/>
      <c r="S83" s="16"/>
    </row>
    <row r="84" spans="13:19" x14ac:dyDescent="0.25">
      <c r="M84">
        <v>80</v>
      </c>
      <c r="N84" s="12">
        <v>24</v>
      </c>
      <c r="O84" s="12">
        <v>9</v>
      </c>
      <c r="P84" s="12">
        <v>15</v>
      </c>
      <c r="R84" s="16"/>
      <c r="S84" s="16"/>
    </row>
    <row r="85" spans="13:19" x14ac:dyDescent="0.25">
      <c r="M85">
        <v>81</v>
      </c>
      <c r="N85" s="12">
        <v>21</v>
      </c>
      <c r="O85" s="12">
        <v>4</v>
      </c>
      <c r="P85" s="12">
        <v>17</v>
      </c>
      <c r="R85" s="16"/>
      <c r="S85" s="16"/>
    </row>
    <row r="86" spans="13:19" x14ac:dyDescent="0.25">
      <c r="M86">
        <v>82</v>
      </c>
      <c r="N86" s="12">
        <v>17</v>
      </c>
      <c r="O86" s="12">
        <v>4</v>
      </c>
      <c r="P86" s="12">
        <v>13</v>
      </c>
      <c r="R86" s="16"/>
      <c r="S86" s="16"/>
    </row>
    <row r="87" spans="13:19" x14ac:dyDescent="0.25">
      <c r="M87">
        <v>83</v>
      </c>
      <c r="N87" s="12">
        <v>19</v>
      </c>
      <c r="O87" s="12">
        <v>3</v>
      </c>
      <c r="P87" s="12">
        <v>16</v>
      </c>
      <c r="R87" s="16"/>
      <c r="S87" s="16"/>
    </row>
    <row r="88" spans="13:19" x14ac:dyDescent="0.25">
      <c r="M88">
        <v>84</v>
      </c>
      <c r="N88" s="12">
        <v>14</v>
      </c>
      <c r="O88" s="12">
        <v>4</v>
      </c>
      <c r="P88" s="12">
        <v>10</v>
      </c>
      <c r="R88" s="16"/>
      <c r="S88" s="16"/>
    </row>
    <row r="89" spans="13:19" x14ac:dyDescent="0.25">
      <c r="M89">
        <v>85</v>
      </c>
      <c r="N89" s="12">
        <v>16</v>
      </c>
      <c r="O89" s="12">
        <v>4</v>
      </c>
      <c r="P89" s="12">
        <v>12</v>
      </c>
      <c r="R89" s="16"/>
      <c r="S89" s="16"/>
    </row>
    <row r="90" spans="13:19" x14ac:dyDescent="0.25">
      <c r="M90">
        <v>86</v>
      </c>
      <c r="N90" s="12">
        <v>7</v>
      </c>
      <c r="O90" s="12">
        <v>2</v>
      </c>
      <c r="P90" s="12">
        <v>5</v>
      </c>
      <c r="R90" s="16"/>
      <c r="S90" s="16"/>
    </row>
    <row r="91" spans="13:19" x14ac:dyDescent="0.25">
      <c r="M91">
        <v>87</v>
      </c>
      <c r="N91" s="12">
        <v>4</v>
      </c>
      <c r="O91" s="12">
        <v>2</v>
      </c>
      <c r="P91" s="12">
        <v>2</v>
      </c>
      <c r="R91" s="16"/>
      <c r="S91" s="16"/>
    </row>
    <row r="92" spans="13:19" x14ac:dyDescent="0.25">
      <c r="M92">
        <v>88</v>
      </c>
      <c r="N92" s="12">
        <v>9</v>
      </c>
      <c r="O92" s="12">
        <v>2</v>
      </c>
      <c r="P92" s="12">
        <v>7</v>
      </c>
      <c r="R92" s="16"/>
      <c r="S92" s="16"/>
    </row>
    <row r="93" spans="13:19" x14ac:dyDescent="0.25">
      <c r="M93">
        <v>89</v>
      </c>
      <c r="N93" s="12">
        <v>9</v>
      </c>
      <c r="O93" s="12">
        <v>1</v>
      </c>
      <c r="P93" s="12">
        <v>8</v>
      </c>
      <c r="R93" s="16"/>
      <c r="S93" s="16"/>
    </row>
    <row r="94" spans="13:19" x14ac:dyDescent="0.25">
      <c r="M94">
        <v>90</v>
      </c>
      <c r="N94" s="12">
        <v>16</v>
      </c>
      <c r="O94" s="12">
        <v>6</v>
      </c>
      <c r="P94" s="12">
        <v>10</v>
      </c>
      <c r="R94" s="16"/>
      <c r="S94" s="16"/>
    </row>
    <row r="95" spans="13:19" x14ac:dyDescent="0.25">
      <c r="M95">
        <v>91</v>
      </c>
      <c r="N95" s="12">
        <v>6</v>
      </c>
      <c r="O95" s="12">
        <v>4</v>
      </c>
      <c r="P95" s="12">
        <v>2</v>
      </c>
      <c r="R95" s="16"/>
      <c r="S95" s="16"/>
    </row>
    <row r="96" spans="13:19" x14ac:dyDescent="0.25">
      <c r="M96">
        <v>92</v>
      </c>
      <c r="N96" s="12">
        <v>5</v>
      </c>
      <c r="O96" s="12">
        <v>1</v>
      </c>
      <c r="P96" s="12">
        <v>4</v>
      </c>
      <c r="R96" s="16"/>
      <c r="S96" s="16"/>
    </row>
    <row r="97" spans="13:19" x14ac:dyDescent="0.25">
      <c r="M97">
        <v>93</v>
      </c>
      <c r="N97" s="12">
        <v>1</v>
      </c>
      <c r="O97" s="12">
        <v>0</v>
      </c>
      <c r="P97" s="12">
        <v>1</v>
      </c>
      <c r="R97" s="16"/>
      <c r="S97" s="16"/>
    </row>
    <row r="98" spans="13:19" x14ac:dyDescent="0.25">
      <c r="M98">
        <v>94</v>
      </c>
      <c r="N98" s="12">
        <v>4</v>
      </c>
      <c r="O98" s="12">
        <v>1</v>
      </c>
      <c r="P98" s="12">
        <v>3</v>
      </c>
      <c r="R98" s="16"/>
      <c r="S98" s="16"/>
    </row>
    <row r="99" spans="13:19" x14ac:dyDescent="0.25">
      <c r="M99">
        <v>95</v>
      </c>
      <c r="N99" s="12">
        <v>1</v>
      </c>
      <c r="O99" s="12">
        <v>0</v>
      </c>
      <c r="P99" s="12">
        <v>1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165</v>
      </c>
      <c r="N102" s="12">
        <v>11</v>
      </c>
      <c r="O102" s="12">
        <v>4</v>
      </c>
      <c r="P102" s="12">
        <v>7</v>
      </c>
      <c r="R102" s="16"/>
      <c r="S102" s="16"/>
    </row>
    <row r="103" spans="13:19" x14ac:dyDescent="0.25">
      <c r="M103" t="s">
        <v>57</v>
      </c>
      <c r="N103">
        <v>0</v>
      </c>
      <c r="O103">
        <v>0</v>
      </c>
      <c r="P103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topLeftCell="I1" workbookViewId="0">
      <selection activeCell="Q36" sqref="Q36"/>
    </sheetView>
  </sheetViews>
  <sheetFormatPr defaultRowHeight="13.2" x14ac:dyDescent="0.25"/>
  <sheetData>
    <row r="1" spans="1:24" x14ac:dyDescent="0.25">
      <c r="A1" t="s">
        <v>297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2.6847999473762103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19129</v>
      </c>
      <c r="O3" s="12">
        <v>10450</v>
      </c>
      <c r="P3" s="12">
        <v>8679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19129</v>
      </c>
      <c r="C4">
        <v>10450</v>
      </c>
      <c r="D4">
        <v>8679</v>
      </c>
      <c r="E4">
        <v>10204</v>
      </c>
      <c r="F4">
        <v>5812</v>
      </c>
      <c r="G4">
        <v>4392</v>
      </c>
      <c r="I4" s="1"/>
      <c r="J4" s="1"/>
      <c r="K4" s="1"/>
      <c r="M4" s="18">
        <v>0</v>
      </c>
      <c r="N4" s="12">
        <v>179</v>
      </c>
      <c r="O4" s="12">
        <v>99</v>
      </c>
      <c r="P4" s="12">
        <v>80</v>
      </c>
      <c r="R4" s="16"/>
      <c r="S4" s="16"/>
    </row>
    <row r="5" spans="1:24" x14ac:dyDescent="0.25">
      <c r="A5" t="s">
        <v>98</v>
      </c>
      <c r="B5">
        <v>1308</v>
      </c>
      <c r="C5">
        <v>690</v>
      </c>
      <c r="D5">
        <v>618</v>
      </c>
      <c r="E5">
        <v>1308</v>
      </c>
      <c r="F5">
        <v>690</v>
      </c>
      <c r="G5">
        <v>618</v>
      </c>
      <c r="I5" s="1"/>
      <c r="J5" s="1"/>
      <c r="K5" s="1"/>
      <c r="M5">
        <v>1</v>
      </c>
      <c r="N5" s="12">
        <v>260</v>
      </c>
      <c r="O5" s="12">
        <v>135</v>
      </c>
      <c r="P5" s="12">
        <v>125</v>
      </c>
      <c r="R5" s="16">
        <f>N$24+N$34+N$44+N$54</f>
        <v>1276</v>
      </c>
      <c r="S5" s="16">
        <f xml:space="preserve"> N$34+N$44+N$54+N$64</f>
        <v>1151</v>
      </c>
      <c r="T5">
        <v>1</v>
      </c>
      <c r="U5">
        <v>9</v>
      </c>
      <c r="V5">
        <f>R5*T5+S5*U5</f>
        <v>11635</v>
      </c>
      <c r="W5" s="19">
        <f>(V5/V$15)*100</f>
        <v>9.5668404348040585</v>
      </c>
      <c r="X5" s="20">
        <f>ABS(W5-10)</f>
        <v>0.43315956519594145</v>
      </c>
    </row>
    <row r="6" spans="1:24" x14ac:dyDescent="0.25">
      <c r="A6" t="s">
        <v>6</v>
      </c>
      <c r="B6">
        <v>1700</v>
      </c>
      <c r="C6">
        <v>856</v>
      </c>
      <c r="D6">
        <v>844</v>
      </c>
      <c r="E6">
        <v>1700</v>
      </c>
      <c r="F6">
        <v>856</v>
      </c>
      <c r="G6">
        <v>844</v>
      </c>
      <c r="I6" s="1"/>
      <c r="J6" s="1"/>
      <c r="K6" s="1"/>
      <c r="M6">
        <v>2</v>
      </c>
      <c r="N6" s="12">
        <v>265</v>
      </c>
      <c r="O6" s="12">
        <v>141</v>
      </c>
      <c r="P6" s="12">
        <v>124</v>
      </c>
      <c r="R6" s="16">
        <f>N$25+N$35+N$45+N$55</f>
        <v>1208</v>
      </c>
      <c r="S6" s="16">
        <f xml:space="preserve"> N$35+N$45+N$55+N$65</f>
        <v>1071</v>
      </c>
      <c r="T6">
        <v>2</v>
      </c>
      <c r="U6">
        <v>8</v>
      </c>
      <c r="V6">
        <f t="shared" ref="V6:V14" si="0">R6*T6+S6*U6</f>
        <v>10984</v>
      </c>
      <c r="W6" s="19">
        <f t="shared" ref="W6:W14" si="1">(V6/V$15)*100</f>
        <v>9.0315578286108966</v>
      </c>
      <c r="X6" s="20">
        <f t="shared" ref="X6:X14" si="2">ABS(W6-10)</f>
        <v>0.96844217138910338</v>
      </c>
    </row>
    <row r="7" spans="1:24" x14ac:dyDescent="0.25">
      <c r="A7" t="s">
        <v>7</v>
      </c>
      <c r="B7">
        <v>1555</v>
      </c>
      <c r="C7">
        <v>794</v>
      </c>
      <c r="D7">
        <v>761</v>
      </c>
      <c r="E7">
        <v>1555</v>
      </c>
      <c r="F7">
        <v>794</v>
      </c>
      <c r="G7">
        <v>761</v>
      </c>
      <c r="H7" s="2"/>
      <c r="I7" s="1"/>
      <c r="J7" s="1"/>
      <c r="K7" s="1"/>
      <c r="M7">
        <v>3</v>
      </c>
      <c r="N7" s="12">
        <v>287</v>
      </c>
      <c r="O7" s="12">
        <v>158</v>
      </c>
      <c r="P7" s="12">
        <v>129</v>
      </c>
      <c r="R7" s="16">
        <f>N$26+N$36+N$46+N$56</f>
        <v>1218</v>
      </c>
      <c r="S7" s="16">
        <f xml:space="preserve"> N$36+N$46+N$56+N$66</f>
        <v>1057</v>
      </c>
      <c r="T7">
        <v>3</v>
      </c>
      <c r="U7">
        <v>7</v>
      </c>
      <c r="V7">
        <f t="shared" si="0"/>
        <v>11053</v>
      </c>
      <c r="W7" s="19">
        <f t="shared" si="1"/>
        <v>9.0882928513871306</v>
      </c>
      <c r="X7" s="20">
        <f t="shared" si="2"/>
        <v>0.91170714861286939</v>
      </c>
    </row>
    <row r="8" spans="1:24" x14ac:dyDescent="0.25">
      <c r="A8" s="3" t="s">
        <v>8</v>
      </c>
      <c r="B8" s="3">
        <v>1382</v>
      </c>
      <c r="C8" s="3">
        <v>738</v>
      </c>
      <c r="D8" s="3">
        <v>644</v>
      </c>
      <c r="E8" s="4">
        <v>1352</v>
      </c>
      <c r="F8" s="4">
        <v>727</v>
      </c>
      <c r="G8" s="4">
        <v>625</v>
      </c>
      <c r="H8" s="5"/>
      <c r="I8" s="6">
        <f t="shared" ref="I8:K15" si="3">E8/B8*100</f>
        <v>97.829232995658472</v>
      </c>
      <c r="J8" s="6">
        <f t="shared" si="3"/>
        <v>98.509485094850945</v>
      </c>
      <c r="K8" s="6">
        <f t="shared" si="3"/>
        <v>97.049689440993788</v>
      </c>
      <c r="M8">
        <v>4</v>
      </c>
      <c r="N8" s="12">
        <v>317</v>
      </c>
      <c r="O8" s="12">
        <v>157</v>
      </c>
      <c r="P8" s="12">
        <v>160</v>
      </c>
      <c r="R8" s="16">
        <f>N$17+N$27+N$37+N$47</f>
        <v>1317</v>
      </c>
      <c r="S8" s="16">
        <f xml:space="preserve"> N$27+ N$37+N$47+N$57</f>
        <v>1170</v>
      </c>
      <c r="T8">
        <v>4</v>
      </c>
      <c r="U8">
        <v>6</v>
      </c>
      <c r="V8">
        <f t="shared" si="0"/>
        <v>12288</v>
      </c>
      <c r="W8" s="19">
        <f t="shared" si="1"/>
        <v>10.103767534411025</v>
      </c>
      <c r="X8" s="20">
        <f t="shared" si="2"/>
        <v>0.10376753441102515</v>
      </c>
    </row>
    <row r="9" spans="1:24" x14ac:dyDescent="0.25">
      <c r="A9" s="3" t="s">
        <v>10</v>
      </c>
      <c r="B9" s="3">
        <v>1342</v>
      </c>
      <c r="C9" s="3">
        <v>731</v>
      </c>
      <c r="D9" s="3">
        <v>611</v>
      </c>
      <c r="E9" s="4">
        <v>1072</v>
      </c>
      <c r="F9" s="4">
        <v>619</v>
      </c>
      <c r="G9" s="4">
        <v>453</v>
      </c>
      <c r="H9" s="5"/>
      <c r="I9" s="6">
        <f t="shared" si="3"/>
        <v>79.88077496274218</v>
      </c>
      <c r="J9" s="6">
        <f t="shared" si="3"/>
        <v>84.678522571819428</v>
      </c>
      <c r="K9" s="6">
        <f t="shared" si="3"/>
        <v>74.140752864157122</v>
      </c>
      <c r="M9">
        <v>5</v>
      </c>
      <c r="N9" s="12">
        <v>342</v>
      </c>
      <c r="O9" s="12">
        <v>176</v>
      </c>
      <c r="P9" s="12">
        <v>166</v>
      </c>
      <c r="R9" s="16">
        <f>N$18+N$28+N$38+N$48</f>
        <v>1403</v>
      </c>
      <c r="S9" s="16">
        <f xml:space="preserve"> N$28+N$38+N$48+N$58</f>
        <v>1176</v>
      </c>
      <c r="T9">
        <v>5</v>
      </c>
      <c r="U9">
        <v>5</v>
      </c>
      <c r="V9">
        <f t="shared" si="0"/>
        <v>12895</v>
      </c>
      <c r="W9" s="19">
        <f t="shared" si="1"/>
        <v>10.602871285500502</v>
      </c>
      <c r="X9" s="20">
        <f t="shared" si="2"/>
        <v>0.60287128550050184</v>
      </c>
    </row>
    <row r="10" spans="1:24" x14ac:dyDescent="0.25">
      <c r="A10" s="3" t="s">
        <v>11</v>
      </c>
      <c r="B10" s="3">
        <v>1910</v>
      </c>
      <c r="C10" s="3">
        <v>1106</v>
      </c>
      <c r="D10" s="3">
        <v>804</v>
      </c>
      <c r="E10" s="4">
        <v>998</v>
      </c>
      <c r="F10" s="4">
        <v>622</v>
      </c>
      <c r="G10" s="4">
        <v>376</v>
      </c>
      <c r="H10" s="5"/>
      <c r="I10" s="6">
        <f t="shared" si="3"/>
        <v>52.251308900523561</v>
      </c>
      <c r="J10" s="6">
        <f t="shared" si="3"/>
        <v>56.238698010849909</v>
      </c>
      <c r="K10" s="6">
        <f t="shared" si="3"/>
        <v>46.766169154228855</v>
      </c>
      <c r="M10">
        <v>6</v>
      </c>
      <c r="N10" s="12">
        <v>355</v>
      </c>
      <c r="O10" s="12">
        <v>157</v>
      </c>
      <c r="P10" s="12">
        <v>198</v>
      </c>
      <c r="R10" s="16">
        <f>N$19+N$29+N$39+N$49</f>
        <v>1371</v>
      </c>
      <c r="S10" s="16">
        <f xml:space="preserve"> N$29+N$39+N$49+N$59</f>
        <v>1177</v>
      </c>
      <c r="T10">
        <v>6</v>
      </c>
      <c r="U10">
        <v>4</v>
      </c>
      <c r="V10">
        <f t="shared" si="0"/>
        <v>12934</v>
      </c>
      <c r="W10" s="19">
        <f t="shared" si="1"/>
        <v>10.634938907069676</v>
      </c>
      <c r="X10" s="20">
        <f t="shared" si="2"/>
        <v>0.63493890706967626</v>
      </c>
    </row>
    <row r="11" spans="1:24" x14ac:dyDescent="0.25">
      <c r="A11" s="3" t="s">
        <v>12</v>
      </c>
      <c r="B11" s="3">
        <v>2169</v>
      </c>
      <c r="C11" s="3">
        <v>1219</v>
      </c>
      <c r="D11" s="3">
        <v>950</v>
      </c>
      <c r="E11" s="4">
        <v>819</v>
      </c>
      <c r="F11" s="4">
        <v>531</v>
      </c>
      <c r="G11" s="4">
        <v>288</v>
      </c>
      <c r="H11" s="5"/>
      <c r="I11" s="6">
        <f t="shared" si="3"/>
        <v>37.759336099585063</v>
      </c>
      <c r="J11" s="6">
        <f t="shared" si="3"/>
        <v>43.560295324036097</v>
      </c>
      <c r="K11" s="6">
        <f t="shared" si="3"/>
        <v>30.315789473684212</v>
      </c>
      <c r="M11">
        <v>7</v>
      </c>
      <c r="N11" s="12">
        <v>331</v>
      </c>
      <c r="O11" s="12">
        <v>182</v>
      </c>
      <c r="P11" s="12">
        <v>149</v>
      </c>
      <c r="R11" s="16">
        <f>N$20+N$30+N$40+N$50</f>
        <v>1362</v>
      </c>
      <c r="S11" s="16">
        <f xml:space="preserve"> N$30+N$40+N$50+N$60</f>
        <v>1192</v>
      </c>
      <c r="T11">
        <v>7</v>
      </c>
      <c r="U11">
        <v>3</v>
      </c>
      <c r="V11">
        <f t="shared" si="0"/>
        <v>13110</v>
      </c>
      <c r="W11" s="19">
        <f t="shared" si="1"/>
        <v>10.779654327484419</v>
      </c>
      <c r="X11" s="20">
        <f t="shared" si="2"/>
        <v>0.77965432748441899</v>
      </c>
    </row>
    <row r="12" spans="1:24" x14ac:dyDescent="0.25">
      <c r="A12" s="3" t="s">
        <v>13</v>
      </c>
      <c r="B12" s="3">
        <v>1891</v>
      </c>
      <c r="C12" s="3">
        <v>1104</v>
      </c>
      <c r="D12" s="3">
        <v>787</v>
      </c>
      <c r="E12" s="4">
        <v>542</v>
      </c>
      <c r="F12" s="4">
        <v>368</v>
      </c>
      <c r="G12" s="4">
        <v>174</v>
      </c>
      <c r="H12" s="5"/>
      <c r="I12" s="6">
        <f t="shared" si="3"/>
        <v>28.662083553675306</v>
      </c>
      <c r="J12" s="6">
        <f t="shared" si="3"/>
        <v>33.333333333333329</v>
      </c>
      <c r="K12" s="6">
        <f t="shared" si="3"/>
        <v>22.109275730622617</v>
      </c>
      <c r="M12">
        <v>8</v>
      </c>
      <c r="N12" s="12">
        <v>358</v>
      </c>
      <c r="O12" s="12">
        <v>178</v>
      </c>
      <c r="P12" s="12">
        <v>180</v>
      </c>
      <c r="R12" s="16">
        <f>N$21+N$31+N$41+N$51</f>
        <v>1297</v>
      </c>
      <c r="S12" s="16">
        <f xml:space="preserve"> N$31+N$41+N$51+N$61</f>
        <v>1130</v>
      </c>
      <c r="T12">
        <v>8</v>
      </c>
      <c r="U12">
        <v>2</v>
      </c>
      <c r="V12">
        <f t="shared" si="0"/>
        <v>12636</v>
      </c>
      <c r="W12" s="19">
        <f t="shared" si="1"/>
        <v>10.389909388412899</v>
      </c>
      <c r="X12" s="20">
        <f t="shared" si="2"/>
        <v>0.38990938841289946</v>
      </c>
    </row>
    <row r="13" spans="1:24" x14ac:dyDescent="0.25">
      <c r="A13" s="3" t="s">
        <v>14</v>
      </c>
      <c r="B13" s="3">
        <v>1651</v>
      </c>
      <c r="C13" s="3">
        <v>976</v>
      </c>
      <c r="D13" s="3">
        <v>675</v>
      </c>
      <c r="E13" s="4">
        <v>356</v>
      </c>
      <c r="F13" s="4">
        <v>258</v>
      </c>
      <c r="G13" s="4">
        <v>98</v>
      </c>
      <c r="H13" s="5"/>
      <c r="I13" s="6">
        <f t="shared" si="3"/>
        <v>21.562689279224713</v>
      </c>
      <c r="J13" s="6">
        <f t="shared" si="3"/>
        <v>26.434426229508194</v>
      </c>
      <c r="K13" s="6">
        <f t="shared" si="3"/>
        <v>14.518518518518519</v>
      </c>
      <c r="M13">
        <v>9</v>
      </c>
      <c r="N13" s="12">
        <v>314</v>
      </c>
      <c r="O13" s="12">
        <v>163</v>
      </c>
      <c r="P13" s="12">
        <v>151</v>
      </c>
      <c r="R13" s="16">
        <f>N$22+N$32+N$42+N$52</f>
        <v>1254</v>
      </c>
      <c r="S13" s="16">
        <f xml:space="preserve"> N$32+N$42+N$52+N$62</f>
        <v>1087</v>
      </c>
      <c r="T13">
        <v>9</v>
      </c>
      <c r="U13">
        <v>1</v>
      </c>
      <c r="V13">
        <f t="shared" si="0"/>
        <v>12373</v>
      </c>
      <c r="W13" s="19">
        <f t="shared" si="1"/>
        <v>10.173658504497689</v>
      </c>
      <c r="X13" s="20">
        <f t="shared" si="2"/>
        <v>0.17365850449768949</v>
      </c>
    </row>
    <row r="14" spans="1:24" x14ac:dyDescent="0.25">
      <c r="A14" s="3" t="s">
        <v>15</v>
      </c>
      <c r="B14" s="3">
        <v>1272</v>
      </c>
      <c r="C14" s="3">
        <v>750</v>
      </c>
      <c r="D14" s="3">
        <v>522</v>
      </c>
      <c r="E14" s="4">
        <v>258</v>
      </c>
      <c r="F14" s="4">
        <v>185</v>
      </c>
      <c r="G14" s="4">
        <v>73</v>
      </c>
      <c r="H14" s="5"/>
      <c r="I14" s="6">
        <f t="shared" si="3"/>
        <v>20.283018867924529</v>
      </c>
      <c r="J14" s="6">
        <f t="shared" si="3"/>
        <v>24.666666666666668</v>
      </c>
      <c r="K14" s="6">
        <f t="shared" si="3"/>
        <v>13.984674329501914</v>
      </c>
      <c r="M14">
        <v>10</v>
      </c>
      <c r="N14" s="12">
        <v>316</v>
      </c>
      <c r="O14" s="12">
        <v>162</v>
      </c>
      <c r="P14" s="12">
        <v>154</v>
      </c>
      <c r="R14" s="16">
        <f>N$23+N$33+N$43+N$53</f>
        <v>1171</v>
      </c>
      <c r="S14" s="16">
        <f xml:space="preserve"> N$33+N$43+N$53+N$63</f>
        <v>1050</v>
      </c>
      <c r="T14">
        <v>10</v>
      </c>
      <c r="U14">
        <v>0</v>
      </c>
      <c r="V14">
        <f t="shared" si="0"/>
        <v>11710</v>
      </c>
      <c r="W14" s="19">
        <f t="shared" si="1"/>
        <v>9.6285089378217048</v>
      </c>
      <c r="X14" s="20">
        <f t="shared" si="2"/>
        <v>0.37149106217829519</v>
      </c>
    </row>
    <row r="15" spans="1:24" x14ac:dyDescent="0.25">
      <c r="A15" s="3" t="s">
        <v>16</v>
      </c>
      <c r="B15" s="3">
        <v>886</v>
      </c>
      <c r="C15" s="3">
        <v>510</v>
      </c>
      <c r="D15" s="3">
        <v>376</v>
      </c>
      <c r="E15" s="4">
        <v>100</v>
      </c>
      <c r="F15" s="4">
        <v>72</v>
      </c>
      <c r="G15" s="4">
        <v>28</v>
      </c>
      <c r="H15" s="5"/>
      <c r="I15" s="6">
        <f t="shared" si="3"/>
        <v>11.286681715575622</v>
      </c>
      <c r="J15" s="6">
        <f t="shared" si="3"/>
        <v>14.117647058823529</v>
      </c>
      <c r="K15" s="6">
        <f t="shared" si="3"/>
        <v>7.4468085106382977</v>
      </c>
      <c r="M15">
        <v>11</v>
      </c>
      <c r="N15" s="12">
        <v>291</v>
      </c>
      <c r="O15" s="12">
        <v>152</v>
      </c>
      <c r="P15" s="12">
        <v>139</v>
      </c>
      <c r="R15" s="16"/>
      <c r="S15" s="16"/>
      <c r="V15">
        <f>SUM(V5:V14)</f>
        <v>121618</v>
      </c>
      <c r="W15">
        <f>SUM(W5:W14)</f>
        <v>100.00000000000001</v>
      </c>
      <c r="X15" s="20">
        <f>SUM(X5:X14)</f>
        <v>5.3695998947524206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1691.1422232966693</v>
      </c>
      <c r="J16" s="6">
        <f>SUM(J8:J14)*5</f>
        <v>1837.1071361553229</v>
      </c>
      <c r="K16" s="6">
        <f>SUM(K8:K14)*5</f>
        <v>1494.4243475585354</v>
      </c>
      <c r="M16">
        <v>12</v>
      </c>
      <c r="N16" s="12">
        <v>297</v>
      </c>
      <c r="O16" s="12">
        <v>137</v>
      </c>
      <c r="P16" s="12">
        <v>160</v>
      </c>
      <c r="R16" s="16"/>
      <c r="S16" s="16"/>
      <c r="X16" s="20">
        <f>X$15/2</f>
        <v>2.6847999473762103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316</v>
      </c>
      <c r="O17" s="12">
        <v>163</v>
      </c>
      <c r="P17" s="12">
        <v>153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3191.1422232966693</v>
      </c>
      <c r="J18" s="6">
        <f>J16+1500</f>
        <v>3337.1071361553231</v>
      </c>
      <c r="K18" s="6">
        <f>K16+1500</f>
        <v>2994.4243475585354</v>
      </c>
      <c r="M18">
        <v>14</v>
      </c>
      <c r="N18" s="12">
        <v>335</v>
      </c>
      <c r="O18" s="12">
        <v>180</v>
      </c>
      <c r="P18" s="12">
        <v>155</v>
      </c>
      <c r="Q18" s="3" t="s">
        <v>161</v>
      </c>
      <c r="R18" s="15">
        <f>X33</f>
        <v>2.6139642238892096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325</v>
      </c>
      <c r="O19" s="12">
        <v>172</v>
      </c>
      <c r="P19" s="12">
        <v>153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20.283018867924529</v>
      </c>
      <c r="J20" s="6">
        <f t="shared" si="4"/>
        <v>24.666666666666668</v>
      </c>
      <c r="K20" s="6">
        <f t="shared" si="4"/>
        <v>13.984674329501914</v>
      </c>
      <c r="M20">
        <v>16</v>
      </c>
      <c r="N20" s="12">
        <v>296</v>
      </c>
      <c r="O20" s="12">
        <v>147</v>
      </c>
      <c r="P20" s="12">
        <v>149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11.286681715575622</v>
      </c>
      <c r="J21" s="6">
        <f t="shared" si="4"/>
        <v>14.117647058823529</v>
      </c>
      <c r="K21" s="6">
        <f t="shared" si="4"/>
        <v>7.4468085106382977</v>
      </c>
      <c r="M21">
        <v>17</v>
      </c>
      <c r="N21" s="12">
        <v>278</v>
      </c>
      <c r="O21" s="12">
        <v>158</v>
      </c>
      <c r="P21" s="12">
        <v>120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15.784850291750075</v>
      </c>
      <c r="J22" s="8">
        <f>(J20+J21)/2</f>
        <v>19.392156862745097</v>
      </c>
      <c r="K22" s="8">
        <f>(K20+K21)/2</f>
        <v>10.715741420070106</v>
      </c>
      <c r="M22">
        <v>18</v>
      </c>
      <c r="N22" s="12">
        <v>254</v>
      </c>
      <c r="O22" s="12">
        <v>138</v>
      </c>
      <c r="P22" s="12">
        <v>116</v>
      </c>
      <c r="R22" s="16">
        <f>O$24+O$34+O$44+O$54</f>
        <v>756</v>
      </c>
      <c r="S22" s="16">
        <f xml:space="preserve"> O$34+O$44+O$54+O$64</f>
        <v>681</v>
      </c>
      <c r="T22">
        <v>1</v>
      </c>
      <c r="U22">
        <v>9</v>
      </c>
      <c r="V22">
        <f>R22*T22+S22*U22</f>
        <v>6885</v>
      </c>
      <c r="W22" s="19">
        <f>(V22/V$32)*100</f>
        <v>9.9321984997114825</v>
      </c>
      <c r="X22" s="20">
        <f>ABS(W22-10)</f>
        <v>6.7801500288517502E-2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229</v>
      </c>
      <c r="O23" s="12">
        <v>123</v>
      </c>
      <c r="P23" s="12">
        <v>106</v>
      </c>
      <c r="R23" s="16">
        <f>O$25+O$35+O$45+O$55</f>
        <v>685</v>
      </c>
      <c r="S23" s="16">
        <f xml:space="preserve"> O$35+O$45+O$55+O$65</f>
        <v>612</v>
      </c>
      <c r="T23">
        <v>2</v>
      </c>
      <c r="U23">
        <v>8</v>
      </c>
      <c r="V23">
        <f t="shared" ref="V23:V31" si="5">R23*T23+S23*U23</f>
        <v>6266</v>
      </c>
      <c r="W23" s="19">
        <f t="shared" ref="W23:W31" si="6">(V23/V$32)*100</f>
        <v>9.0392383150605884</v>
      </c>
      <c r="X23" s="20">
        <f t="shared" ref="X23:X31" si="7">ABS(W23-10)</f>
        <v>0.96076168493941161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789.24251458750382</v>
      </c>
      <c r="J24" s="8">
        <f>J22*50</f>
        <v>969.6078431372548</v>
      </c>
      <c r="K24" s="8">
        <f>K22*50</f>
        <v>535.78707100350528</v>
      </c>
      <c r="M24">
        <v>20</v>
      </c>
      <c r="N24" s="12">
        <v>220</v>
      </c>
      <c r="O24" s="12">
        <v>136</v>
      </c>
      <c r="P24" s="12">
        <v>84</v>
      </c>
      <c r="R24" s="16">
        <f>O$26+O$36+O$46+O$56</f>
        <v>685</v>
      </c>
      <c r="S24" s="16">
        <f xml:space="preserve"> O$36+O$46+O$56+O$66</f>
        <v>590</v>
      </c>
      <c r="T24">
        <v>3</v>
      </c>
      <c r="U24">
        <v>7</v>
      </c>
      <c r="V24">
        <f t="shared" si="5"/>
        <v>6185</v>
      </c>
      <c r="W24" s="19">
        <f t="shared" si="6"/>
        <v>8.9223889209463358</v>
      </c>
      <c r="X24" s="20">
        <f t="shared" si="7"/>
        <v>1.0776110790536642</v>
      </c>
    </row>
    <row r="25" spans="1:24" x14ac:dyDescent="0.25">
      <c r="I25" s="1"/>
      <c r="J25" s="1"/>
      <c r="K25" s="1"/>
      <c r="M25">
        <v>21</v>
      </c>
      <c r="N25" s="12">
        <v>225</v>
      </c>
      <c r="O25" s="12">
        <v>118</v>
      </c>
      <c r="P25" s="12">
        <v>107</v>
      </c>
      <c r="R25" s="16">
        <f>O$17+O$27+O$37+O$47</f>
        <v>728</v>
      </c>
      <c r="S25" s="16">
        <f xml:space="preserve"> O$27+ O$37+O$47+O$57</f>
        <v>677</v>
      </c>
      <c r="T25">
        <v>4</v>
      </c>
      <c r="U25">
        <v>6</v>
      </c>
      <c r="V25">
        <f t="shared" si="5"/>
        <v>6974</v>
      </c>
      <c r="W25" s="19">
        <f t="shared" si="6"/>
        <v>10.060588574725909</v>
      </c>
      <c r="X25" s="20">
        <f t="shared" si="7"/>
        <v>6.0588574725908728E-2</v>
      </c>
    </row>
    <row r="26" spans="1:24" x14ac:dyDescent="0.25">
      <c r="H26" s="7" t="s">
        <v>30</v>
      </c>
      <c r="I26" s="1">
        <f>I18-I24</f>
        <v>2401.8997087091657</v>
      </c>
      <c r="J26" s="1">
        <f>J18-J24</f>
        <v>2367.4992930180683</v>
      </c>
      <c r="K26" s="1">
        <f>K18-K24</f>
        <v>2458.63727655503</v>
      </c>
      <c r="M26">
        <v>22</v>
      </c>
      <c r="N26" s="12">
        <v>254</v>
      </c>
      <c r="O26" s="12">
        <v>139</v>
      </c>
      <c r="P26" s="12">
        <v>115</v>
      </c>
      <c r="R26" s="16">
        <f>O$18+O$28+O$38+O$48</f>
        <v>757</v>
      </c>
      <c r="S26" s="16">
        <f xml:space="preserve"> O$28+O$38+O$48+O$58</f>
        <v>633</v>
      </c>
      <c r="T26">
        <v>5</v>
      </c>
      <c r="U26">
        <v>5</v>
      </c>
      <c r="V26">
        <f t="shared" si="5"/>
        <v>6950</v>
      </c>
      <c r="W26" s="19">
        <f t="shared" si="6"/>
        <v>10.025966532025389</v>
      </c>
      <c r="X26" s="20">
        <f t="shared" si="7"/>
        <v>2.5966532025389455E-2</v>
      </c>
    </row>
    <row r="27" spans="1:24" x14ac:dyDescent="0.25">
      <c r="I27" s="1"/>
      <c r="J27" s="1"/>
      <c r="K27" s="1"/>
      <c r="M27">
        <v>23</v>
      </c>
      <c r="N27" s="12">
        <v>304</v>
      </c>
      <c r="O27" s="12">
        <v>152</v>
      </c>
      <c r="P27" s="12">
        <v>152</v>
      </c>
      <c r="R27" s="16">
        <f>O$19+O$29+O$39+O$49</f>
        <v>781</v>
      </c>
      <c r="S27" s="16">
        <f xml:space="preserve"> O$29+O$39+O$49+O$59</f>
        <v>682</v>
      </c>
      <c r="T27">
        <v>6</v>
      </c>
      <c r="U27">
        <v>4</v>
      </c>
      <c r="V27">
        <f t="shared" si="5"/>
        <v>7414</v>
      </c>
      <c r="W27" s="19">
        <f t="shared" si="6"/>
        <v>10.695326024235429</v>
      </c>
      <c r="X27" s="20">
        <f t="shared" si="7"/>
        <v>0.69532602423542933</v>
      </c>
    </row>
    <row r="28" spans="1:24" x14ac:dyDescent="0.25">
      <c r="H28" s="7" t="s">
        <v>31</v>
      </c>
      <c r="I28" s="1">
        <f>100-I22</f>
        <v>84.215149708249925</v>
      </c>
      <c r="J28" s="1">
        <f>100-J22</f>
        <v>80.607843137254903</v>
      </c>
      <c r="K28" s="1">
        <f>100-K22</f>
        <v>89.284258579929897</v>
      </c>
      <c r="M28">
        <v>24</v>
      </c>
      <c r="N28" s="12">
        <v>339</v>
      </c>
      <c r="O28" s="12">
        <v>186</v>
      </c>
      <c r="P28" s="12">
        <v>153</v>
      </c>
      <c r="R28" s="16">
        <f>O$20+O$30+O$40+O$50</f>
        <v>754</v>
      </c>
      <c r="S28" s="16">
        <f xml:space="preserve"> O$30+O$40+O$50+O$60</f>
        <v>674</v>
      </c>
      <c r="T28">
        <v>7</v>
      </c>
      <c r="U28">
        <v>3</v>
      </c>
      <c r="V28">
        <f t="shared" si="5"/>
        <v>7300</v>
      </c>
      <c r="W28" s="19">
        <f t="shared" si="6"/>
        <v>10.530871321407963</v>
      </c>
      <c r="X28" s="20">
        <f t="shared" si="7"/>
        <v>0.53087132140796278</v>
      </c>
    </row>
    <row r="29" spans="1:24" x14ac:dyDescent="0.25">
      <c r="I29" s="1"/>
      <c r="J29" s="1"/>
      <c r="K29" s="1"/>
      <c r="M29">
        <v>25</v>
      </c>
      <c r="N29" s="12">
        <v>348</v>
      </c>
      <c r="O29" s="12">
        <v>200</v>
      </c>
      <c r="P29" s="12">
        <v>148</v>
      </c>
      <c r="R29" s="16">
        <f>O$21+O$31+O$41+O$51</f>
        <v>780</v>
      </c>
      <c r="S29" s="16">
        <f xml:space="preserve"> O$31+O$41+O$51+O$61</f>
        <v>687</v>
      </c>
      <c r="T29">
        <v>8</v>
      </c>
      <c r="U29">
        <v>2</v>
      </c>
      <c r="V29">
        <f t="shared" si="5"/>
        <v>7614</v>
      </c>
      <c r="W29" s="19">
        <f t="shared" si="6"/>
        <v>10.983843046739757</v>
      </c>
      <c r="X29" s="20">
        <f t="shared" si="7"/>
        <v>0.9838430467397572</v>
      </c>
    </row>
    <row r="30" spans="1:24" x14ac:dyDescent="0.25">
      <c r="C30" t="s">
        <v>32</v>
      </c>
      <c r="H30" s="9" t="s">
        <v>33</v>
      </c>
      <c r="I30" s="10">
        <f>I26/I28</f>
        <v>28.520993158952606</v>
      </c>
      <c r="J30" s="10">
        <f>J26/J28</f>
        <v>29.370582326422156</v>
      </c>
      <c r="K30" s="10">
        <f>K26/K28</f>
        <v>27.537186461082449</v>
      </c>
      <c r="M30">
        <v>26</v>
      </c>
      <c r="N30" s="12">
        <v>387</v>
      </c>
      <c r="O30" s="12">
        <v>209</v>
      </c>
      <c r="P30" s="12">
        <v>178</v>
      </c>
      <c r="R30" s="16">
        <f>O$22+O$32+O$42+O$52</f>
        <v>725</v>
      </c>
      <c r="S30" s="16">
        <f xml:space="preserve"> O$32+O$42+O$52+O$62</f>
        <v>627</v>
      </c>
      <c r="T30">
        <v>9</v>
      </c>
      <c r="U30">
        <v>1</v>
      </c>
      <c r="V30">
        <f t="shared" si="5"/>
        <v>7152</v>
      </c>
      <c r="W30" s="19">
        <f t="shared" si="6"/>
        <v>10.317368724754761</v>
      </c>
      <c r="X30" s="20">
        <f t="shared" si="7"/>
        <v>0.31736872475476119</v>
      </c>
    </row>
    <row r="31" spans="1:24" x14ac:dyDescent="0.25">
      <c r="M31">
        <v>27</v>
      </c>
      <c r="N31" s="12">
        <v>384</v>
      </c>
      <c r="O31" s="12">
        <v>229</v>
      </c>
      <c r="P31" s="12">
        <v>155</v>
      </c>
      <c r="R31" s="16">
        <f>O$23+O$33+O$43+O$53</f>
        <v>658</v>
      </c>
      <c r="S31" s="16">
        <f xml:space="preserve"> O$33+O$43+O$53+O$63</f>
        <v>596</v>
      </c>
      <c r="T31">
        <v>10</v>
      </c>
      <c r="U31">
        <v>0</v>
      </c>
      <c r="V31">
        <f t="shared" si="5"/>
        <v>6580</v>
      </c>
      <c r="W31" s="19">
        <f t="shared" si="6"/>
        <v>9.4922100403923828</v>
      </c>
      <c r="X31" s="20">
        <f t="shared" si="7"/>
        <v>0.50778995960761719</v>
      </c>
    </row>
    <row r="32" spans="1:24" x14ac:dyDescent="0.25">
      <c r="M32">
        <v>28</v>
      </c>
      <c r="N32" s="12">
        <v>374</v>
      </c>
      <c r="O32" s="12">
        <v>220</v>
      </c>
      <c r="P32" s="12">
        <v>154</v>
      </c>
      <c r="R32" s="16"/>
      <c r="S32" s="16"/>
      <c r="V32">
        <f>SUM(V22:V31)</f>
        <v>69320</v>
      </c>
      <c r="W32">
        <f>SUM(W22:W31)</f>
        <v>99.999999999999972</v>
      </c>
      <c r="X32" s="20">
        <f>SUM(X22:X31)</f>
        <v>5.2279284477784191</v>
      </c>
    </row>
    <row r="33" spans="13:24" x14ac:dyDescent="0.25">
      <c r="M33">
        <v>29</v>
      </c>
      <c r="N33" s="12">
        <v>417</v>
      </c>
      <c r="O33" s="12">
        <v>248</v>
      </c>
      <c r="P33" s="12">
        <v>169</v>
      </c>
      <c r="R33" s="16"/>
      <c r="S33" s="16"/>
      <c r="X33" s="20">
        <f>X$32/2</f>
        <v>2.6139642238892096</v>
      </c>
    </row>
    <row r="34" spans="13:24" x14ac:dyDescent="0.25">
      <c r="M34">
        <v>30</v>
      </c>
      <c r="N34" s="12">
        <v>452</v>
      </c>
      <c r="O34" s="12">
        <v>267</v>
      </c>
      <c r="P34" s="12">
        <v>185</v>
      </c>
      <c r="R34" s="16"/>
      <c r="S34" s="16"/>
    </row>
    <row r="35" spans="13:24" x14ac:dyDescent="0.25">
      <c r="M35">
        <v>31</v>
      </c>
      <c r="N35" s="12">
        <v>437</v>
      </c>
      <c r="O35" s="12">
        <v>240</v>
      </c>
      <c r="P35" s="12">
        <v>197</v>
      </c>
      <c r="Q35" s="3" t="s">
        <v>162</v>
      </c>
      <c r="R35" s="15">
        <f>X50</f>
        <v>3.1928563233775673</v>
      </c>
      <c r="S35" s="16"/>
    </row>
    <row r="36" spans="13:24" x14ac:dyDescent="0.25">
      <c r="M36">
        <v>32</v>
      </c>
      <c r="N36" s="12">
        <v>467</v>
      </c>
      <c r="O36" s="12">
        <v>258</v>
      </c>
      <c r="P36" s="12">
        <v>209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407</v>
      </c>
      <c r="O37" s="12">
        <v>233</v>
      </c>
      <c r="P37" s="12">
        <v>174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406</v>
      </c>
      <c r="O38" s="12">
        <v>221</v>
      </c>
      <c r="P38" s="12">
        <v>185</v>
      </c>
      <c r="R38" s="16"/>
      <c r="S38" s="16"/>
    </row>
    <row r="39" spans="13:24" x14ac:dyDescent="0.25">
      <c r="M39">
        <v>35</v>
      </c>
      <c r="N39" s="12">
        <v>427</v>
      </c>
      <c r="O39" s="12">
        <v>247</v>
      </c>
      <c r="P39" s="12">
        <v>180</v>
      </c>
      <c r="R39" s="16">
        <f>P$24+P$34+P$44+P$54</f>
        <v>520</v>
      </c>
      <c r="S39" s="16">
        <f xml:space="preserve"> P$34+P$44+P$54+P$64</f>
        <v>470</v>
      </c>
      <c r="T39">
        <v>1</v>
      </c>
      <c r="U39">
        <v>9</v>
      </c>
      <c r="V39">
        <f>R39*T39+S39*U39</f>
        <v>4750</v>
      </c>
      <c r="W39" s="19">
        <f>(V39/V$49)*100</f>
        <v>9.0825652988642016</v>
      </c>
      <c r="X39" s="20">
        <f>ABS(W39-10)</f>
        <v>0.91743470113579839</v>
      </c>
    </row>
    <row r="40" spans="13:24" x14ac:dyDescent="0.25">
      <c r="M40">
        <v>36</v>
      </c>
      <c r="N40" s="12">
        <v>389</v>
      </c>
      <c r="O40" s="12">
        <v>224</v>
      </c>
      <c r="P40" s="12">
        <v>165</v>
      </c>
      <c r="R40" s="16">
        <f>P$25+P$35+P$45+P$55</f>
        <v>523</v>
      </c>
      <c r="S40" s="16">
        <f xml:space="preserve"> P$35+P$45+P$55+P$65</f>
        <v>459</v>
      </c>
      <c r="T40">
        <v>2</v>
      </c>
      <c r="U40">
        <v>8</v>
      </c>
      <c r="V40">
        <f t="shared" ref="V40:V48" si="8">R40*T40+S40*U40</f>
        <v>4718</v>
      </c>
      <c r="W40" s="19">
        <f t="shared" ref="W40:W48" si="9">(V40/V$49)*100</f>
        <v>9.021377490535011</v>
      </c>
      <c r="X40" s="20">
        <f t="shared" ref="X40:X48" si="10">ABS(W40-10)</f>
        <v>0.97862250946498897</v>
      </c>
    </row>
    <row r="41" spans="13:24" x14ac:dyDescent="0.25">
      <c r="M41">
        <v>37</v>
      </c>
      <c r="N41" s="12">
        <v>376</v>
      </c>
      <c r="O41" s="12">
        <v>238</v>
      </c>
      <c r="P41" s="12">
        <v>138</v>
      </c>
      <c r="R41" s="16">
        <f>P$26+P$36+P$46+P$56</f>
        <v>533</v>
      </c>
      <c r="S41" s="16">
        <f xml:space="preserve"> P$36+P$46+P$56+P$66</f>
        <v>467</v>
      </c>
      <c r="T41">
        <v>3</v>
      </c>
      <c r="U41">
        <v>7</v>
      </c>
      <c r="V41">
        <f t="shared" si="8"/>
        <v>4868</v>
      </c>
      <c r="W41" s="19">
        <f t="shared" si="9"/>
        <v>9.3081953420780899</v>
      </c>
      <c r="X41" s="20">
        <f t="shared" si="10"/>
        <v>0.69180465792191015</v>
      </c>
    </row>
    <row r="42" spans="13:24" x14ac:dyDescent="0.25">
      <c r="M42">
        <v>38</v>
      </c>
      <c r="N42" s="12">
        <v>382</v>
      </c>
      <c r="O42" s="12">
        <v>223</v>
      </c>
      <c r="P42" s="12">
        <v>159</v>
      </c>
      <c r="R42" s="16">
        <f>P$17+P$27+P$37+P$47</f>
        <v>589</v>
      </c>
      <c r="S42" s="16">
        <f xml:space="preserve"> P$27+ P$37+P$47+P$57</f>
        <v>493</v>
      </c>
      <c r="T42">
        <v>4</v>
      </c>
      <c r="U42">
        <v>6</v>
      </c>
      <c r="V42">
        <f t="shared" si="8"/>
        <v>5314</v>
      </c>
      <c r="W42" s="19">
        <f t="shared" si="9"/>
        <v>10.161000420666182</v>
      </c>
      <c r="X42" s="20">
        <f t="shared" si="10"/>
        <v>0.16100042066618236</v>
      </c>
    </row>
    <row r="43" spans="13:24" x14ac:dyDescent="0.25">
      <c r="M43">
        <v>39</v>
      </c>
      <c r="N43" s="12">
        <v>317</v>
      </c>
      <c r="O43" s="12">
        <v>172</v>
      </c>
      <c r="P43" s="12">
        <v>145</v>
      </c>
      <c r="R43" s="16">
        <f>P$18+P$28+P$38+P$48</f>
        <v>646</v>
      </c>
      <c r="S43" s="16">
        <f xml:space="preserve"> P$28+P$38+P$48+P$58</f>
        <v>543</v>
      </c>
      <c r="T43">
        <v>5</v>
      </c>
      <c r="U43">
        <v>5</v>
      </c>
      <c r="V43">
        <f t="shared" si="8"/>
        <v>5945</v>
      </c>
      <c r="W43" s="19">
        <f t="shared" si="9"/>
        <v>11.367547516157405</v>
      </c>
      <c r="X43" s="20">
        <f t="shared" si="10"/>
        <v>1.3675475161574049</v>
      </c>
    </row>
    <row r="44" spans="13:24" x14ac:dyDescent="0.25">
      <c r="M44">
        <v>40</v>
      </c>
      <c r="N44" s="12">
        <v>379</v>
      </c>
      <c r="O44" s="12">
        <v>223</v>
      </c>
      <c r="P44" s="12">
        <v>156</v>
      </c>
      <c r="R44" s="16">
        <f>P$19+P$29+P$39+P$49</f>
        <v>590</v>
      </c>
      <c r="S44" s="16">
        <f xml:space="preserve"> P$29+P$39+P$49+P$59</f>
        <v>495</v>
      </c>
      <c r="T44">
        <v>6</v>
      </c>
      <c r="U44">
        <v>4</v>
      </c>
      <c r="V44">
        <f t="shared" si="8"/>
        <v>5520</v>
      </c>
      <c r="W44" s="19">
        <f t="shared" si="9"/>
        <v>10.554896936785346</v>
      </c>
      <c r="X44" s="20">
        <f t="shared" si="10"/>
        <v>0.55489693678534557</v>
      </c>
    </row>
    <row r="45" spans="13:24" x14ac:dyDescent="0.25">
      <c r="M45">
        <v>41</v>
      </c>
      <c r="N45" s="12">
        <v>357</v>
      </c>
      <c r="O45" s="12">
        <v>219</v>
      </c>
      <c r="P45" s="12">
        <v>138</v>
      </c>
      <c r="R45" s="16">
        <f>P$20+P$30+P$40+P$50</f>
        <v>608</v>
      </c>
      <c r="S45" s="16">
        <f xml:space="preserve"> P$30+P$40+P$50+P$60</f>
        <v>518</v>
      </c>
      <c r="T45">
        <v>7</v>
      </c>
      <c r="U45">
        <v>3</v>
      </c>
      <c r="V45">
        <f t="shared" si="8"/>
        <v>5810</v>
      </c>
      <c r="W45" s="19">
        <f t="shared" si="9"/>
        <v>11.109411449768633</v>
      </c>
      <c r="X45" s="20">
        <f t="shared" si="10"/>
        <v>1.1094114497686327</v>
      </c>
    </row>
    <row r="46" spans="13:24" x14ac:dyDescent="0.25">
      <c r="M46">
        <v>42</v>
      </c>
      <c r="N46" s="12">
        <v>302</v>
      </c>
      <c r="O46" s="12">
        <v>184</v>
      </c>
      <c r="P46" s="12">
        <v>118</v>
      </c>
      <c r="R46" s="16">
        <f>P$21+P$31+P$41+P$51</f>
        <v>517</v>
      </c>
      <c r="S46" s="16">
        <f xml:space="preserve"> P$31+P$41+P$51+P$61</f>
        <v>443</v>
      </c>
      <c r="T46">
        <v>8</v>
      </c>
      <c r="U46">
        <v>2</v>
      </c>
      <c r="V46">
        <f t="shared" si="8"/>
        <v>5022</v>
      </c>
      <c r="W46" s="19">
        <f t="shared" si="9"/>
        <v>9.6026616696623197</v>
      </c>
      <c r="X46" s="20">
        <f t="shared" si="10"/>
        <v>0.39733833033768029</v>
      </c>
    </row>
    <row r="47" spans="13:24" x14ac:dyDescent="0.25">
      <c r="M47">
        <v>43</v>
      </c>
      <c r="N47" s="12">
        <v>290</v>
      </c>
      <c r="O47" s="12">
        <v>180</v>
      </c>
      <c r="P47" s="12">
        <v>110</v>
      </c>
      <c r="R47" s="16">
        <f>P$22+P$32+P$42+P$52</f>
        <v>529</v>
      </c>
      <c r="S47" s="16">
        <f xml:space="preserve"> P$32+P$42+P$52+P$62</f>
        <v>460</v>
      </c>
      <c r="T47">
        <v>9</v>
      </c>
      <c r="U47">
        <v>1</v>
      </c>
      <c r="V47">
        <f t="shared" si="8"/>
        <v>5221</v>
      </c>
      <c r="W47" s="19">
        <f t="shared" si="9"/>
        <v>9.9831733527094713</v>
      </c>
      <c r="X47" s="20">
        <f t="shared" si="10"/>
        <v>1.682664729052874E-2</v>
      </c>
    </row>
    <row r="48" spans="13:24" x14ac:dyDescent="0.25">
      <c r="M48">
        <v>44</v>
      </c>
      <c r="N48" s="12">
        <v>323</v>
      </c>
      <c r="O48" s="12">
        <v>170</v>
      </c>
      <c r="P48" s="12">
        <v>153</v>
      </c>
      <c r="R48" s="16">
        <f>P$23+P$33+P$43+P$53</f>
        <v>513</v>
      </c>
      <c r="S48" s="16">
        <f xml:space="preserve"> P$33+P$43+P$53+P$63</f>
        <v>454</v>
      </c>
      <c r="T48">
        <v>10</v>
      </c>
      <c r="U48">
        <v>0</v>
      </c>
      <c r="V48">
        <f t="shared" si="8"/>
        <v>5130</v>
      </c>
      <c r="W48" s="19">
        <f t="shared" si="9"/>
        <v>9.8091705227733375</v>
      </c>
      <c r="X48" s="20">
        <f t="shared" si="10"/>
        <v>0.19082947722666255</v>
      </c>
    </row>
    <row r="49" spans="13:24" x14ac:dyDescent="0.25">
      <c r="M49">
        <v>45</v>
      </c>
      <c r="N49" s="12">
        <v>271</v>
      </c>
      <c r="O49" s="12">
        <v>162</v>
      </c>
      <c r="P49" s="12">
        <v>109</v>
      </c>
      <c r="R49" s="16"/>
      <c r="S49" s="16"/>
      <c r="V49">
        <f>SUM(V39:V48)</f>
        <v>52298</v>
      </c>
      <c r="W49">
        <f>SUM(W39:W48)</f>
        <v>100.00000000000001</v>
      </c>
      <c r="X49" s="20">
        <f>SUM(X39:X48)</f>
        <v>6.3857126467551346</v>
      </c>
    </row>
    <row r="50" spans="13:24" x14ac:dyDescent="0.25">
      <c r="M50">
        <v>46</v>
      </c>
      <c r="N50" s="12">
        <v>290</v>
      </c>
      <c r="O50" s="12">
        <v>174</v>
      </c>
      <c r="P50" s="12">
        <v>116</v>
      </c>
      <c r="R50" s="16"/>
      <c r="S50" s="16"/>
      <c r="X50" s="20">
        <f>X$49/2</f>
        <v>3.1928563233775673</v>
      </c>
    </row>
    <row r="51" spans="13:24" x14ac:dyDescent="0.25">
      <c r="M51">
        <v>47</v>
      </c>
      <c r="N51" s="12">
        <v>259</v>
      </c>
      <c r="O51" s="12">
        <v>155</v>
      </c>
      <c r="P51" s="12">
        <v>104</v>
      </c>
      <c r="R51" s="16"/>
      <c r="S51" s="16"/>
    </row>
    <row r="52" spans="13:24" x14ac:dyDescent="0.25">
      <c r="M52">
        <v>48</v>
      </c>
      <c r="N52" s="12">
        <v>244</v>
      </c>
      <c r="O52" s="12">
        <v>144</v>
      </c>
      <c r="P52" s="12">
        <v>100</v>
      </c>
      <c r="R52" s="16"/>
      <c r="S52" s="16"/>
    </row>
    <row r="53" spans="13:24" x14ac:dyDescent="0.25">
      <c r="M53">
        <v>49</v>
      </c>
      <c r="N53" s="12">
        <v>208</v>
      </c>
      <c r="O53" s="12">
        <v>115</v>
      </c>
      <c r="P53" s="12">
        <v>93</v>
      </c>
      <c r="R53" s="16"/>
      <c r="S53" s="16"/>
    </row>
    <row r="54" spans="13:24" x14ac:dyDescent="0.25">
      <c r="M54">
        <v>50</v>
      </c>
      <c r="N54" s="12">
        <v>225</v>
      </c>
      <c r="O54" s="12">
        <v>130</v>
      </c>
      <c r="P54" s="12">
        <v>95</v>
      </c>
      <c r="R54" s="16"/>
      <c r="S54" s="16"/>
    </row>
    <row r="55" spans="13:24" x14ac:dyDescent="0.25">
      <c r="M55">
        <v>51</v>
      </c>
      <c r="N55" s="12">
        <v>189</v>
      </c>
      <c r="O55" s="12">
        <v>108</v>
      </c>
      <c r="P55" s="12">
        <v>81</v>
      </c>
      <c r="R55" s="16"/>
      <c r="S55" s="16"/>
    </row>
    <row r="56" spans="13:24" x14ac:dyDescent="0.25">
      <c r="M56">
        <v>52</v>
      </c>
      <c r="N56" s="12">
        <v>195</v>
      </c>
      <c r="O56" s="12">
        <v>104</v>
      </c>
      <c r="P56" s="12">
        <v>91</v>
      </c>
      <c r="R56" s="16"/>
      <c r="S56" s="16"/>
    </row>
    <row r="57" spans="13:24" x14ac:dyDescent="0.25">
      <c r="M57">
        <v>53</v>
      </c>
      <c r="N57" s="12">
        <v>169</v>
      </c>
      <c r="O57" s="12">
        <v>112</v>
      </c>
      <c r="P57" s="12">
        <v>57</v>
      </c>
      <c r="R57" s="16"/>
      <c r="S57" s="16"/>
    </row>
    <row r="58" spans="13:24" x14ac:dyDescent="0.25">
      <c r="M58">
        <v>54</v>
      </c>
      <c r="N58" s="12">
        <v>108</v>
      </c>
      <c r="O58" s="12">
        <v>56</v>
      </c>
      <c r="P58" s="12">
        <v>52</v>
      </c>
      <c r="R58" s="16"/>
      <c r="S58" s="16"/>
    </row>
    <row r="59" spans="13:24" x14ac:dyDescent="0.25">
      <c r="M59">
        <v>55</v>
      </c>
      <c r="N59" s="12">
        <v>131</v>
      </c>
      <c r="O59" s="12">
        <v>73</v>
      </c>
      <c r="P59" s="12">
        <v>58</v>
      </c>
      <c r="R59" s="16"/>
      <c r="S59" s="16"/>
    </row>
    <row r="60" spans="13:24" x14ac:dyDescent="0.25">
      <c r="M60">
        <v>56</v>
      </c>
      <c r="N60" s="12">
        <v>126</v>
      </c>
      <c r="O60" s="12">
        <v>67</v>
      </c>
      <c r="P60" s="12">
        <v>59</v>
      </c>
      <c r="R60" s="16"/>
      <c r="S60" s="16"/>
    </row>
    <row r="61" spans="13:24" x14ac:dyDescent="0.25">
      <c r="M61">
        <v>57</v>
      </c>
      <c r="N61" s="12">
        <v>111</v>
      </c>
      <c r="O61" s="12">
        <v>65</v>
      </c>
      <c r="P61" s="12">
        <v>46</v>
      </c>
      <c r="R61" s="16"/>
      <c r="S61" s="16"/>
    </row>
    <row r="62" spans="13:24" x14ac:dyDescent="0.25">
      <c r="M62">
        <v>58</v>
      </c>
      <c r="N62" s="12">
        <v>87</v>
      </c>
      <c r="O62" s="12">
        <v>40</v>
      </c>
      <c r="P62" s="12">
        <v>47</v>
      </c>
      <c r="R62" s="16"/>
      <c r="S62" s="16"/>
    </row>
    <row r="63" spans="13:24" x14ac:dyDescent="0.25">
      <c r="M63">
        <v>59</v>
      </c>
      <c r="N63" s="12">
        <v>108</v>
      </c>
      <c r="O63" s="12">
        <v>61</v>
      </c>
      <c r="P63" s="12">
        <v>47</v>
      </c>
      <c r="R63" s="16"/>
      <c r="S63" s="16"/>
    </row>
    <row r="64" spans="13:24" x14ac:dyDescent="0.25">
      <c r="M64">
        <v>60</v>
      </c>
      <c r="N64" s="12">
        <v>95</v>
      </c>
      <c r="O64" s="12">
        <v>61</v>
      </c>
      <c r="P64" s="12">
        <v>34</v>
      </c>
      <c r="R64" s="16"/>
      <c r="S64" s="16"/>
    </row>
    <row r="65" spans="13:19" x14ac:dyDescent="0.25">
      <c r="M65">
        <v>61</v>
      </c>
      <c r="N65" s="12">
        <v>88</v>
      </c>
      <c r="O65" s="12">
        <v>45</v>
      </c>
      <c r="P65" s="12">
        <v>43</v>
      </c>
      <c r="R65" s="16"/>
      <c r="S65" s="16"/>
    </row>
    <row r="66" spans="13:19" x14ac:dyDescent="0.25">
      <c r="M66">
        <v>62</v>
      </c>
      <c r="N66" s="12">
        <v>93</v>
      </c>
      <c r="O66" s="12">
        <v>44</v>
      </c>
      <c r="P66" s="12">
        <v>49</v>
      </c>
      <c r="R66" s="16"/>
      <c r="S66" s="16"/>
    </row>
    <row r="67" spans="13:19" x14ac:dyDescent="0.25">
      <c r="M67">
        <v>63</v>
      </c>
      <c r="N67" s="12">
        <v>95</v>
      </c>
      <c r="O67" s="12">
        <v>37</v>
      </c>
      <c r="P67" s="12">
        <v>58</v>
      </c>
      <c r="R67" s="16"/>
      <c r="S67" s="16"/>
    </row>
    <row r="68" spans="13:19" x14ac:dyDescent="0.25">
      <c r="M68">
        <v>64</v>
      </c>
      <c r="N68" s="12">
        <v>92</v>
      </c>
      <c r="O68" s="12">
        <v>43</v>
      </c>
      <c r="P68" s="12">
        <v>49</v>
      </c>
      <c r="R68" s="16"/>
      <c r="S68" s="16"/>
    </row>
    <row r="69" spans="13:19" x14ac:dyDescent="0.25">
      <c r="M69">
        <v>65</v>
      </c>
      <c r="N69" s="12">
        <v>68</v>
      </c>
      <c r="O69" s="12">
        <v>33</v>
      </c>
      <c r="P69" s="12">
        <v>35</v>
      </c>
      <c r="R69" s="16"/>
      <c r="S69" s="16"/>
    </row>
    <row r="70" spans="13:19" x14ac:dyDescent="0.25">
      <c r="M70">
        <v>66</v>
      </c>
      <c r="N70" s="12">
        <v>63</v>
      </c>
      <c r="O70" s="12">
        <v>32</v>
      </c>
      <c r="P70" s="12">
        <v>31</v>
      </c>
      <c r="R70" s="16"/>
      <c r="S70" s="16"/>
    </row>
    <row r="71" spans="13:19" x14ac:dyDescent="0.25">
      <c r="M71">
        <v>67</v>
      </c>
      <c r="N71" s="12">
        <v>67</v>
      </c>
      <c r="O71" s="12">
        <v>34</v>
      </c>
      <c r="P71" s="12">
        <v>33</v>
      </c>
      <c r="R71" s="16"/>
      <c r="S71" s="16"/>
    </row>
    <row r="72" spans="13:19" x14ac:dyDescent="0.25">
      <c r="M72">
        <v>68</v>
      </c>
      <c r="N72" s="12">
        <v>59</v>
      </c>
      <c r="O72" s="12">
        <v>32</v>
      </c>
      <c r="P72" s="12">
        <v>27</v>
      </c>
      <c r="R72" s="16"/>
      <c r="S72" s="16"/>
    </row>
    <row r="73" spans="13:19" x14ac:dyDescent="0.25">
      <c r="M73">
        <v>69</v>
      </c>
      <c r="N73" s="12">
        <v>61</v>
      </c>
      <c r="O73" s="12">
        <v>30</v>
      </c>
      <c r="P73" s="12">
        <v>31</v>
      </c>
      <c r="R73" s="16"/>
      <c r="S73" s="16"/>
    </row>
    <row r="74" spans="13:19" x14ac:dyDescent="0.25">
      <c r="M74" s="18">
        <v>70</v>
      </c>
      <c r="N74" s="12">
        <v>67</v>
      </c>
      <c r="O74" s="12">
        <v>30</v>
      </c>
      <c r="P74" s="12">
        <v>37</v>
      </c>
      <c r="R74" s="16"/>
      <c r="S74" s="16"/>
    </row>
    <row r="75" spans="13:19" x14ac:dyDescent="0.25">
      <c r="M75">
        <v>71</v>
      </c>
      <c r="N75" s="12">
        <v>58</v>
      </c>
      <c r="O75" s="12">
        <v>28</v>
      </c>
      <c r="P75" s="12">
        <v>30</v>
      </c>
      <c r="R75" s="16"/>
      <c r="S75" s="16"/>
    </row>
    <row r="76" spans="13:19" x14ac:dyDescent="0.25">
      <c r="M76">
        <v>72</v>
      </c>
      <c r="N76" s="12">
        <v>50</v>
      </c>
      <c r="O76" s="12">
        <v>18</v>
      </c>
      <c r="P76" s="12">
        <v>32</v>
      </c>
      <c r="R76" s="16"/>
      <c r="S76" s="16"/>
    </row>
    <row r="77" spans="13:19" x14ac:dyDescent="0.25">
      <c r="M77">
        <v>73</v>
      </c>
      <c r="N77" s="12">
        <v>54</v>
      </c>
      <c r="O77" s="12">
        <v>23</v>
      </c>
      <c r="P77" s="12">
        <v>31</v>
      </c>
      <c r="R77" s="16"/>
      <c r="S77" s="16"/>
    </row>
    <row r="78" spans="13:19" x14ac:dyDescent="0.25">
      <c r="M78">
        <v>74</v>
      </c>
      <c r="N78" s="12">
        <v>45</v>
      </c>
      <c r="O78" s="12">
        <v>16</v>
      </c>
      <c r="P78" s="12">
        <v>29</v>
      </c>
      <c r="R78" s="16"/>
      <c r="S78" s="16"/>
    </row>
    <row r="79" spans="13:19" x14ac:dyDescent="0.25">
      <c r="M79">
        <v>75</v>
      </c>
      <c r="N79" s="12">
        <v>42</v>
      </c>
      <c r="O79" s="12">
        <v>8</v>
      </c>
      <c r="P79" s="12">
        <v>34</v>
      </c>
      <c r="R79" s="16"/>
      <c r="S79" s="16"/>
    </row>
    <row r="80" spans="13:19" x14ac:dyDescent="0.25">
      <c r="M80">
        <v>76</v>
      </c>
      <c r="N80" s="12">
        <v>45</v>
      </c>
      <c r="O80" s="12">
        <v>15</v>
      </c>
      <c r="P80" s="12">
        <v>30</v>
      </c>
      <c r="R80" s="16"/>
      <c r="S80" s="16"/>
    </row>
    <row r="81" spans="13:19" x14ac:dyDescent="0.25">
      <c r="M81">
        <v>77</v>
      </c>
      <c r="N81" s="12">
        <v>53</v>
      </c>
      <c r="O81" s="12">
        <v>17</v>
      </c>
      <c r="P81" s="12">
        <v>36</v>
      </c>
      <c r="R81" s="16"/>
      <c r="S81" s="16"/>
    </row>
    <row r="82" spans="13:19" x14ac:dyDescent="0.25">
      <c r="M82">
        <v>78</v>
      </c>
      <c r="N82" s="12">
        <v>35</v>
      </c>
      <c r="O82" s="12">
        <v>18</v>
      </c>
      <c r="P82" s="12">
        <v>17</v>
      </c>
      <c r="R82" s="16"/>
      <c r="S82" s="16"/>
    </row>
    <row r="83" spans="13:19" x14ac:dyDescent="0.25">
      <c r="M83">
        <v>79</v>
      </c>
      <c r="N83" s="12">
        <v>37</v>
      </c>
      <c r="O83" s="12">
        <v>20</v>
      </c>
      <c r="P83" s="12">
        <v>17</v>
      </c>
      <c r="R83" s="16"/>
      <c r="S83" s="16"/>
    </row>
    <row r="84" spans="13:19" x14ac:dyDescent="0.25">
      <c r="M84">
        <v>80</v>
      </c>
      <c r="N84" s="12">
        <v>33</v>
      </c>
      <c r="O84" s="12">
        <v>15</v>
      </c>
      <c r="P84" s="12">
        <v>18</v>
      </c>
      <c r="R84" s="16"/>
      <c r="S84" s="16"/>
    </row>
    <row r="85" spans="13:19" x14ac:dyDescent="0.25">
      <c r="M85">
        <v>81</v>
      </c>
      <c r="N85" s="12">
        <v>24</v>
      </c>
      <c r="O85" s="12">
        <v>15</v>
      </c>
      <c r="P85" s="12">
        <v>9</v>
      </c>
      <c r="R85" s="16"/>
      <c r="S85" s="16"/>
    </row>
    <row r="86" spans="13:19" x14ac:dyDescent="0.25">
      <c r="M86">
        <v>82</v>
      </c>
      <c r="N86" s="12">
        <v>22</v>
      </c>
      <c r="O86" s="12">
        <v>6</v>
      </c>
      <c r="P86" s="12">
        <v>16</v>
      </c>
      <c r="R86" s="16"/>
      <c r="S86" s="16"/>
    </row>
    <row r="87" spans="13:19" x14ac:dyDescent="0.25">
      <c r="M87">
        <v>83</v>
      </c>
      <c r="N87" s="12">
        <v>19</v>
      </c>
      <c r="O87" s="12">
        <v>7</v>
      </c>
      <c r="P87" s="12">
        <v>12</v>
      </c>
      <c r="R87" s="16"/>
      <c r="S87" s="16"/>
    </row>
    <row r="88" spans="13:19" x14ac:dyDescent="0.25">
      <c r="M88">
        <v>84</v>
      </c>
      <c r="N88" s="12">
        <v>15</v>
      </c>
      <c r="O88" s="12">
        <v>5</v>
      </c>
      <c r="P88" s="12">
        <v>10</v>
      </c>
      <c r="R88" s="16"/>
      <c r="S88" s="16"/>
    </row>
    <row r="89" spans="13:19" x14ac:dyDescent="0.25">
      <c r="M89">
        <v>85</v>
      </c>
      <c r="N89" s="12">
        <v>16</v>
      </c>
      <c r="O89" s="12">
        <v>4</v>
      </c>
      <c r="P89" s="12">
        <v>12</v>
      </c>
      <c r="R89" s="16"/>
      <c r="S89" s="16"/>
    </row>
    <row r="90" spans="13:19" x14ac:dyDescent="0.25">
      <c r="M90">
        <v>86</v>
      </c>
      <c r="N90" s="12">
        <v>10</v>
      </c>
      <c r="O90" s="12">
        <v>2</v>
      </c>
      <c r="P90" s="12">
        <v>8</v>
      </c>
      <c r="R90" s="16"/>
      <c r="S90" s="16"/>
    </row>
    <row r="91" spans="13:19" x14ac:dyDescent="0.25">
      <c r="M91">
        <v>87</v>
      </c>
      <c r="N91" s="12">
        <v>17</v>
      </c>
      <c r="O91" s="12">
        <v>5</v>
      </c>
      <c r="P91" s="12">
        <v>12</v>
      </c>
      <c r="R91" s="16"/>
      <c r="S91" s="16"/>
    </row>
    <row r="92" spans="13:19" x14ac:dyDescent="0.25">
      <c r="M92">
        <v>88</v>
      </c>
      <c r="N92" s="12">
        <v>6</v>
      </c>
      <c r="O92" s="12">
        <v>2</v>
      </c>
      <c r="P92" s="12">
        <v>4</v>
      </c>
      <c r="R92" s="16"/>
      <c r="S92" s="16"/>
    </row>
    <row r="93" spans="13:19" x14ac:dyDescent="0.25">
      <c r="M93">
        <v>89</v>
      </c>
      <c r="N93" s="12">
        <v>11</v>
      </c>
      <c r="O93" s="12">
        <v>2</v>
      </c>
      <c r="P93" s="12">
        <v>9</v>
      </c>
      <c r="R93" s="16"/>
      <c r="S93" s="16"/>
    </row>
    <row r="94" spans="13:19" x14ac:dyDescent="0.25">
      <c r="M94">
        <v>90</v>
      </c>
      <c r="N94" s="12">
        <v>6</v>
      </c>
      <c r="O94" s="12">
        <v>1</v>
      </c>
      <c r="P94" s="12">
        <v>5</v>
      </c>
      <c r="R94" s="16"/>
      <c r="S94" s="16"/>
    </row>
    <row r="95" spans="13:19" x14ac:dyDescent="0.25">
      <c r="M95">
        <v>91</v>
      </c>
      <c r="N95" s="12">
        <v>3</v>
      </c>
      <c r="O95" s="12">
        <v>0</v>
      </c>
      <c r="P95" s="12">
        <v>3</v>
      </c>
      <c r="R95" s="16"/>
      <c r="S95" s="16"/>
    </row>
    <row r="96" spans="13:19" x14ac:dyDescent="0.25">
      <c r="M96">
        <v>92</v>
      </c>
      <c r="N96" s="12">
        <v>4</v>
      </c>
      <c r="O96" s="12">
        <v>0</v>
      </c>
      <c r="P96" s="12">
        <v>4</v>
      </c>
      <c r="R96" s="16"/>
      <c r="S96" s="16"/>
    </row>
    <row r="97" spans="13:19" x14ac:dyDescent="0.25">
      <c r="M97">
        <v>93</v>
      </c>
      <c r="N97" s="12">
        <v>3</v>
      </c>
      <c r="O97" s="12">
        <v>0</v>
      </c>
      <c r="P97" s="12">
        <v>3</v>
      </c>
      <c r="R97" s="16"/>
      <c r="S97" s="16"/>
    </row>
    <row r="98" spans="13:19" x14ac:dyDescent="0.25">
      <c r="M98">
        <v>94</v>
      </c>
      <c r="N98" s="12">
        <v>1</v>
      </c>
      <c r="O98" s="12">
        <v>1</v>
      </c>
      <c r="P98" s="12">
        <v>0</v>
      </c>
      <c r="R98" s="16"/>
      <c r="S98" s="16"/>
    </row>
    <row r="99" spans="13:19" x14ac:dyDescent="0.25">
      <c r="M99">
        <v>95</v>
      </c>
      <c r="N99" s="12">
        <v>6</v>
      </c>
      <c r="O99" s="12">
        <v>1</v>
      </c>
      <c r="P99" s="12">
        <v>5</v>
      </c>
      <c r="R99" s="16"/>
      <c r="S99" s="16"/>
    </row>
    <row r="100" spans="13:19" x14ac:dyDescent="0.25">
      <c r="M100">
        <v>96</v>
      </c>
      <c r="N100" s="12">
        <v>3</v>
      </c>
      <c r="O100" s="12">
        <v>2</v>
      </c>
      <c r="P100" s="12">
        <v>1</v>
      </c>
      <c r="R100" s="16"/>
      <c r="S100" s="16"/>
    </row>
    <row r="101" spans="13:19" x14ac:dyDescent="0.25">
      <c r="M101">
        <v>97</v>
      </c>
      <c r="N101" s="12">
        <v>6</v>
      </c>
      <c r="O101" s="12">
        <v>3</v>
      </c>
      <c r="P101" s="12">
        <v>3</v>
      </c>
      <c r="R101" s="16"/>
      <c r="S101" s="16"/>
    </row>
    <row r="102" spans="13:19" x14ac:dyDescent="0.25">
      <c r="M102">
        <v>98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>
        <v>99</v>
      </c>
      <c r="N103">
        <v>28</v>
      </c>
      <c r="O103">
        <v>15</v>
      </c>
      <c r="P103">
        <v>13</v>
      </c>
    </row>
    <row r="104" spans="13:19" x14ac:dyDescent="0.25">
      <c r="M104" t="s">
        <v>332</v>
      </c>
      <c r="N104">
        <v>0</v>
      </c>
      <c r="O104">
        <v>0</v>
      </c>
      <c r="P104">
        <v>0</v>
      </c>
    </row>
    <row r="105" spans="13:19" x14ac:dyDescent="0.25">
      <c r="M105" t="s">
        <v>315</v>
      </c>
      <c r="N105">
        <v>358</v>
      </c>
      <c r="O105">
        <v>198</v>
      </c>
      <c r="P105">
        <v>160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selection activeCell="A15" sqref="A15"/>
    </sheetView>
  </sheetViews>
  <sheetFormatPr defaultRowHeight="13.2" x14ac:dyDescent="0.25"/>
  <sheetData>
    <row r="1" spans="1:24" x14ac:dyDescent="0.25">
      <c r="A1" t="s">
        <v>296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7.0286502965131259</v>
      </c>
      <c r="S1" s="21" t="s">
        <v>125</v>
      </c>
      <c r="T1" s="22"/>
      <c r="U1" s="22"/>
    </row>
    <row r="2" spans="1:24" x14ac:dyDescent="0.25">
      <c r="A2" t="s">
        <v>91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29190</v>
      </c>
      <c r="O3" s="12">
        <v>14747</v>
      </c>
      <c r="P3" s="12">
        <v>14443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29190</v>
      </c>
      <c r="C4">
        <v>14747</v>
      </c>
      <c r="D4">
        <v>14443</v>
      </c>
      <c r="E4">
        <v>18807</v>
      </c>
      <c r="F4">
        <v>9927</v>
      </c>
      <c r="G4">
        <v>8880</v>
      </c>
      <c r="I4" s="1"/>
      <c r="J4" s="1"/>
      <c r="K4" s="1"/>
      <c r="M4" s="18" t="s">
        <v>164</v>
      </c>
      <c r="N4" s="12">
        <v>962</v>
      </c>
      <c r="O4" s="12">
        <v>479</v>
      </c>
      <c r="P4" s="12">
        <v>483</v>
      </c>
      <c r="R4" s="16"/>
      <c r="S4" s="16"/>
    </row>
    <row r="5" spans="1:24" x14ac:dyDescent="0.25">
      <c r="A5" t="s">
        <v>98</v>
      </c>
      <c r="B5">
        <v>4640</v>
      </c>
      <c r="C5">
        <v>2380</v>
      </c>
      <c r="D5">
        <v>2260</v>
      </c>
      <c r="E5">
        <v>4640</v>
      </c>
      <c r="F5">
        <v>2380</v>
      </c>
      <c r="G5">
        <v>2260</v>
      </c>
      <c r="I5" s="1"/>
      <c r="J5" s="1"/>
      <c r="K5" s="1"/>
      <c r="M5">
        <v>1</v>
      </c>
      <c r="N5" s="12">
        <v>871</v>
      </c>
      <c r="O5" s="12">
        <v>475</v>
      </c>
      <c r="P5" s="12">
        <v>396</v>
      </c>
      <c r="R5" s="16">
        <f>N$24+N$34+N$44+N$54</f>
        <v>1395</v>
      </c>
      <c r="S5" s="16">
        <f xml:space="preserve"> N$34+N$44+N$54+N$64</f>
        <v>1008</v>
      </c>
      <c r="T5">
        <v>1</v>
      </c>
      <c r="U5">
        <v>9</v>
      </c>
      <c r="V5">
        <f>R5*T5+S5*U5</f>
        <v>10467</v>
      </c>
      <c r="W5" s="19">
        <f>(V5/V$15)*100</f>
        <v>7.937603324587081</v>
      </c>
      <c r="X5" s="20">
        <f>ABS(W5-10)</f>
        <v>2.062396675412919</v>
      </c>
    </row>
    <row r="6" spans="1:24" x14ac:dyDescent="0.25">
      <c r="A6" t="s">
        <v>261</v>
      </c>
      <c r="B6">
        <v>4545</v>
      </c>
      <c r="C6">
        <v>2402</v>
      </c>
      <c r="D6">
        <v>2143</v>
      </c>
      <c r="E6">
        <v>4545</v>
      </c>
      <c r="F6">
        <v>2402</v>
      </c>
      <c r="G6">
        <v>2143</v>
      </c>
      <c r="I6" s="1"/>
      <c r="J6" s="1"/>
      <c r="K6" s="1"/>
      <c r="M6">
        <v>2</v>
      </c>
      <c r="N6" s="12">
        <v>959</v>
      </c>
      <c r="O6" s="12">
        <v>483</v>
      </c>
      <c r="P6" s="12">
        <v>476</v>
      </c>
      <c r="R6" s="16">
        <f>N$25+N$35+N$45+N$55</f>
        <v>1256</v>
      </c>
      <c r="S6" s="16">
        <f xml:space="preserve"> N$35+N$45+N$55+N$65</f>
        <v>879</v>
      </c>
      <c r="T6">
        <v>2</v>
      </c>
      <c r="U6">
        <v>8</v>
      </c>
      <c r="V6">
        <f t="shared" ref="V6:V14" si="0">R6*T6+S6*U6</f>
        <v>9544</v>
      </c>
      <c r="W6" s="19">
        <f t="shared" ref="W6:W14" si="1">(V6/V$15)*100</f>
        <v>7.2376503420138629</v>
      </c>
      <c r="X6" s="20">
        <f t="shared" ref="X6:X14" si="2">ABS(W6-10)</f>
        <v>2.7623496579861371</v>
      </c>
    </row>
    <row r="7" spans="1:24" x14ac:dyDescent="0.25">
      <c r="A7" t="s">
        <v>104</v>
      </c>
      <c r="B7">
        <v>3911</v>
      </c>
      <c r="C7">
        <v>2026</v>
      </c>
      <c r="D7">
        <v>1885</v>
      </c>
      <c r="E7">
        <v>3910</v>
      </c>
      <c r="F7">
        <v>2026</v>
      </c>
      <c r="G7">
        <v>1884</v>
      </c>
      <c r="H7" s="2"/>
      <c r="I7" s="1"/>
      <c r="J7" s="1"/>
      <c r="K7" s="1"/>
      <c r="M7">
        <v>3</v>
      </c>
      <c r="N7" s="12">
        <v>926</v>
      </c>
      <c r="O7" s="12">
        <v>482</v>
      </c>
      <c r="P7" s="12">
        <v>444</v>
      </c>
      <c r="R7" s="16">
        <f>N$26+N$36+N$46+N$56</f>
        <v>1268</v>
      </c>
      <c r="S7" s="16">
        <f xml:space="preserve"> N$36+N$46+N$56+N$66</f>
        <v>927</v>
      </c>
      <c r="T7">
        <v>3</v>
      </c>
      <c r="U7">
        <v>7</v>
      </c>
      <c r="V7">
        <f t="shared" si="0"/>
        <v>10293</v>
      </c>
      <c r="W7" s="19">
        <f t="shared" si="1"/>
        <v>7.8056511913609263</v>
      </c>
      <c r="X7" s="20">
        <f t="shared" si="2"/>
        <v>2.1943488086390737</v>
      </c>
    </row>
    <row r="8" spans="1:24" x14ac:dyDescent="0.25">
      <c r="A8" s="3" t="s">
        <v>105</v>
      </c>
      <c r="B8" s="3">
        <v>3146</v>
      </c>
      <c r="C8" s="3">
        <v>1505</v>
      </c>
      <c r="D8" s="3">
        <v>1641</v>
      </c>
      <c r="E8" s="4">
        <v>2963</v>
      </c>
      <c r="F8" s="4">
        <v>1469</v>
      </c>
      <c r="G8" s="4">
        <v>1494</v>
      </c>
      <c r="H8" s="5"/>
      <c r="I8" s="6">
        <f t="shared" ref="I8:K15" si="3">E8/B8*100</f>
        <v>94.183089637635092</v>
      </c>
      <c r="J8" s="6">
        <f t="shared" si="3"/>
        <v>97.607973421926914</v>
      </c>
      <c r="K8" s="6">
        <f t="shared" si="3"/>
        <v>91.042047531992694</v>
      </c>
      <c r="M8">
        <v>4</v>
      </c>
      <c r="N8" s="12">
        <v>922</v>
      </c>
      <c r="O8" s="12">
        <v>461</v>
      </c>
      <c r="P8" s="12">
        <v>461</v>
      </c>
      <c r="R8" s="16">
        <f>N$17+N$27+N$37+N$47</f>
        <v>1708</v>
      </c>
      <c r="S8" s="16">
        <f xml:space="preserve"> N$27+ N$37+N$47+N$57</f>
        <v>1057</v>
      </c>
      <c r="T8">
        <v>4</v>
      </c>
      <c r="U8">
        <v>6</v>
      </c>
      <c r="V8">
        <f t="shared" si="0"/>
        <v>13174</v>
      </c>
      <c r="W8" s="19">
        <f t="shared" si="1"/>
        <v>9.990444845525003</v>
      </c>
      <c r="X8" s="20">
        <f t="shared" si="2"/>
        <v>9.5551544749969963E-3</v>
      </c>
    </row>
    <row r="9" spans="1:24" x14ac:dyDescent="0.25">
      <c r="A9" s="3" t="s">
        <v>106</v>
      </c>
      <c r="B9" s="3">
        <v>2287</v>
      </c>
      <c r="C9" s="3">
        <v>951</v>
      </c>
      <c r="D9" s="3">
        <v>1336</v>
      </c>
      <c r="E9" s="4">
        <v>1460</v>
      </c>
      <c r="F9" s="4">
        <v>747</v>
      </c>
      <c r="G9" s="4">
        <v>713</v>
      </c>
      <c r="H9" s="5"/>
      <c r="I9" s="6">
        <f t="shared" si="3"/>
        <v>63.839090511587237</v>
      </c>
      <c r="J9" s="6">
        <f t="shared" si="3"/>
        <v>78.548895899053633</v>
      </c>
      <c r="K9" s="6">
        <f t="shared" si="3"/>
        <v>53.368263473053887</v>
      </c>
      <c r="M9">
        <v>5</v>
      </c>
      <c r="N9" s="12">
        <v>955</v>
      </c>
      <c r="O9" s="12">
        <v>512</v>
      </c>
      <c r="P9" s="12">
        <v>443</v>
      </c>
      <c r="R9" s="16">
        <f>N$18+N$28+N$38+N$48</f>
        <v>1764</v>
      </c>
      <c r="S9" s="16">
        <f xml:space="preserve"> N$28+N$38+N$48+N$58</f>
        <v>1207</v>
      </c>
      <c r="T9">
        <v>5</v>
      </c>
      <c r="U9">
        <v>5</v>
      </c>
      <c r="V9">
        <f t="shared" si="0"/>
        <v>14855</v>
      </c>
      <c r="W9" s="19">
        <f t="shared" si="1"/>
        <v>11.265223787784569</v>
      </c>
      <c r="X9" s="20">
        <f t="shared" si="2"/>
        <v>1.2652237877845689</v>
      </c>
    </row>
    <row r="10" spans="1:24" x14ac:dyDescent="0.25">
      <c r="A10" s="3" t="s">
        <v>107</v>
      </c>
      <c r="B10" s="3">
        <v>2071</v>
      </c>
      <c r="C10" s="3">
        <v>1006</v>
      </c>
      <c r="D10" s="3">
        <v>1065</v>
      </c>
      <c r="E10" s="4">
        <v>561</v>
      </c>
      <c r="F10" s="4">
        <v>385</v>
      </c>
      <c r="G10" s="4">
        <v>176</v>
      </c>
      <c r="H10" s="5"/>
      <c r="I10" s="6">
        <f t="shared" si="3"/>
        <v>27.088363109608888</v>
      </c>
      <c r="J10" s="6">
        <f t="shared" si="3"/>
        <v>38.270377733598409</v>
      </c>
      <c r="K10" s="6">
        <f t="shared" si="3"/>
        <v>16.525821596244132</v>
      </c>
      <c r="M10">
        <v>6</v>
      </c>
      <c r="N10" s="12">
        <v>932</v>
      </c>
      <c r="O10" s="12">
        <v>504</v>
      </c>
      <c r="P10" s="12">
        <v>428</v>
      </c>
      <c r="R10" s="16">
        <f>N$19+N$29+N$39+N$49</f>
        <v>1708</v>
      </c>
      <c r="S10" s="16">
        <f xml:space="preserve"> N$29+N$39+N$49+N$59</f>
        <v>1146</v>
      </c>
      <c r="T10">
        <v>6</v>
      </c>
      <c r="U10">
        <v>4</v>
      </c>
      <c r="V10">
        <f t="shared" si="0"/>
        <v>14832</v>
      </c>
      <c r="W10" s="19">
        <f t="shared" si="1"/>
        <v>11.247781839139732</v>
      </c>
      <c r="X10" s="20">
        <f t="shared" si="2"/>
        <v>1.2477818391397317</v>
      </c>
    </row>
    <row r="11" spans="1:24" x14ac:dyDescent="0.25">
      <c r="A11" s="3" t="s">
        <v>108</v>
      </c>
      <c r="B11" s="3">
        <v>1758</v>
      </c>
      <c r="C11" s="3">
        <v>949</v>
      </c>
      <c r="D11" s="3">
        <v>809</v>
      </c>
      <c r="E11" s="4">
        <v>258</v>
      </c>
      <c r="F11" s="4">
        <v>185</v>
      </c>
      <c r="G11" s="4">
        <v>73</v>
      </c>
      <c r="H11" s="5"/>
      <c r="I11" s="6">
        <f t="shared" si="3"/>
        <v>14.675767918088736</v>
      </c>
      <c r="J11" s="6">
        <f t="shared" si="3"/>
        <v>19.494204425711274</v>
      </c>
      <c r="K11" s="6">
        <f t="shared" si="3"/>
        <v>9.0234857849196537</v>
      </c>
      <c r="M11">
        <v>7</v>
      </c>
      <c r="N11" s="12">
        <v>872</v>
      </c>
      <c r="O11" s="12">
        <v>446</v>
      </c>
      <c r="P11" s="12">
        <v>426</v>
      </c>
      <c r="R11" s="16">
        <f>N$20+N$30+N$40+N$50</f>
        <v>1704</v>
      </c>
      <c r="S11" s="16">
        <f xml:space="preserve"> N$30+N$40+N$50+N$60</f>
        <v>1220</v>
      </c>
      <c r="T11">
        <v>7</v>
      </c>
      <c r="U11">
        <v>3</v>
      </c>
      <c r="V11">
        <f t="shared" si="0"/>
        <v>15588</v>
      </c>
      <c r="W11" s="19">
        <f t="shared" si="1"/>
        <v>11.821091107639575</v>
      </c>
      <c r="X11" s="20">
        <f t="shared" si="2"/>
        <v>1.8210911076395746</v>
      </c>
    </row>
    <row r="12" spans="1:24" x14ac:dyDescent="0.25">
      <c r="A12" s="3" t="s">
        <v>109</v>
      </c>
      <c r="B12" s="3">
        <v>1492</v>
      </c>
      <c r="C12" s="3">
        <v>787</v>
      </c>
      <c r="D12" s="3">
        <v>705</v>
      </c>
      <c r="E12" s="4">
        <v>123</v>
      </c>
      <c r="F12" s="4">
        <v>88</v>
      </c>
      <c r="G12" s="4">
        <v>35</v>
      </c>
      <c r="H12" s="5"/>
      <c r="I12" s="6">
        <f t="shared" si="3"/>
        <v>8.2439678284182314</v>
      </c>
      <c r="J12" s="6">
        <f t="shared" si="3"/>
        <v>11.181702668360865</v>
      </c>
      <c r="K12" s="6">
        <f t="shared" si="3"/>
        <v>4.9645390070921991</v>
      </c>
      <c r="M12">
        <v>8</v>
      </c>
      <c r="N12" s="12">
        <v>894</v>
      </c>
      <c r="O12" s="12">
        <v>470</v>
      </c>
      <c r="P12" s="12">
        <v>424</v>
      </c>
      <c r="R12" s="16">
        <f>N$21+N$31+N$41+N$51</f>
        <v>1598</v>
      </c>
      <c r="S12" s="16">
        <f xml:space="preserve"> N$31+N$41+N$51+N$61</f>
        <v>1107</v>
      </c>
      <c r="T12">
        <v>8</v>
      </c>
      <c r="U12">
        <v>2</v>
      </c>
      <c r="V12">
        <f t="shared" si="0"/>
        <v>14998</v>
      </c>
      <c r="W12" s="19">
        <f t="shared" si="1"/>
        <v>11.373667207619857</v>
      </c>
      <c r="X12" s="20">
        <f t="shared" si="2"/>
        <v>1.3736672076198566</v>
      </c>
    </row>
    <row r="13" spans="1:24" x14ac:dyDescent="0.25">
      <c r="A13" s="3" t="s">
        <v>110</v>
      </c>
      <c r="B13" s="3">
        <v>1281</v>
      </c>
      <c r="C13" s="3">
        <v>673</v>
      </c>
      <c r="D13" s="3">
        <v>608</v>
      </c>
      <c r="E13" s="4">
        <v>93</v>
      </c>
      <c r="F13" s="4">
        <v>63</v>
      </c>
      <c r="G13" s="4">
        <v>30</v>
      </c>
      <c r="H13" s="5"/>
      <c r="I13" s="6">
        <f t="shared" si="3"/>
        <v>7.2599531615925059</v>
      </c>
      <c r="J13" s="6">
        <f t="shared" si="3"/>
        <v>9.3610698365527494</v>
      </c>
      <c r="K13" s="6">
        <f t="shared" si="3"/>
        <v>4.9342105263157894</v>
      </c>
      <c r="M13">
        <v>9</v>
      </c>
      <c r="N13" s="12">
        <v>892</v>
      </c>
      <c r="O13" s="12">
        <v>470</v>
      </c>
      <c r="P13" s="12">
        <v>422</v>
      </c>
      <c r="R13" s="16">
        <f>N$22+N$32+N$42+N$52</f>
        <v>1508</v>
      </c>
      <c r="S13" s="16">
        <f xml:space="preserve"> N$32+N$42+N$52+N$62</f>
        <v>1033</v>
      </c>
      <c r="T13">
        <v>9</v>
      </c>
      <c r="U13">
        <v>1</v>
      </c>
      <c r="V13">
        <f t="shared" si="0"/>
        <v>14605</v>
      </c>
      <c r="W13" s="19">
        <f t="shared" si="1"/>
        <v>11.07563738947113</v>
      </c>
      <c r="X13" s="20">
        <f t="shared" si="2"/>
        <v>1.0756373894711295</v>
      </c>
    </row>
    <row r="14" spans="1:24" x14ac:dyDescent="0.25">
      <c r="A14" s="3" t="s">
        <v>111</v>
      </c>
      <c r="B14" s="3">
        <v>1160</v>
      </c>
      <c r="C14" s="3">
        <v>568</v>
      </c>
      <c r="D14" s="3">
        <v>592</v>
      </c>
      <c r="E14" s="4">
        <v>62</v>
      </c>
      <c r="F14" s="4">
        <v>45</v>
      </c>
      <c r="G14" s="4">
        <v>17</v>
      </c>
      <c r="H14" s="5"/>
      <c r="I14" s="6">
        <f t="shared" si="3"/>
        <v>5.3448275862068968</v>
      </c>
      <c r="J14" s="6">
        <f t="shared" si="3"/>
        <v>7.922535211267606</v>
      </c>
      <c r="K14" s="6">
        <f t="shared" si="3"/>
        <v>2.8716216216216219</v>
      </c>
      <c r="M14">
        <v>10</v>
      </c>
      <c r="N14" s="12">
        <v>842</v>
      </c>
      <c r="O14" s="12">
        <v>436</v>
      </c>
      <c r="P14" s="12">
        <v>406</v>
      </c>
      <c r="R14" s="16">
        <f>N$23+N$33+N$43+N$53</f>
        <v>1351</v>
      </c>
      <c r="S14" s="16">
        <f xml:space="preserve"> N$33+N$43+N$53+N$63</f>
        <v>971</v>
      </c>
      <c r="T14">
        <v>10</v>
      </c>
      <c r="U14">
        <v>0</v>
      </c>
      <c r="V14">
        <f t="shared" si="0"/>
        <v>13510</v>
      </c>
      <c r="W14" s="19">
        <f t="shared" si="1"/>
        <v>10.245248964858265</v>
      </c>
      <c r="X14" s="20">
        <f t="shared" si="2"/>
        <v>0.24524896485826453</v>
      </c>
    </row>
    <row r="15" spans="1:24" x14ac:dyDescent="0.25">
      <c r="A15" s="3" t="s">
        <v>112</v>
      </c>
      <c r="B15" s="3">
        <v>857</v>
      </c>
      <c r="C15" s="3">
        <v>431</v>
      </c>
      <c r="D15" s="3">
        <v>426</v>
      </c>
      <c r="E15" s="4">
        <v>51</v>
      </c>
      <c r="F15" s="4">
        <v>35</v>
      </c>
      <c r="G15" s="4">
        <v>16</v>
      </c>
      <c r="H15" s="5"/>
      <c r="I15" s="6">
        <f t="shared" si="3"/>
        <v>5.9509918319719954</v>
      </c>
      <c r="J15" s="6">
        <f t="shared" si="3"/>
        <v>8.1206496519721583</v>
      </c>
      <c r="K15" s="6">
        <f t="shared" si="3"/>
        <v>3.755868544600939</v>
      </c>
      <c r="M15">
        <v>11</v>
      </c>
      <c r="N15" s="12">
        <v>790</v>
      </c>
      <c r="O15" s="12">
        <v>400</v>
      </c>
      <c r="P15" s="12">
        <v>390</v>
      </c>
      <c r="R15" s="16"/>
      <c r="S15" s="16"/>
      <c r="V15">
        <f>SUM(V5:V14)</f>
        <v>131866</v>
      </c>
      <c r="W15">
        <f>SUM(W5:W14)</f>
        <v>100</v>
      </c>
      <c r="X15" s="20">
        <f>SUM(X5:X14)</f>
        <v>14.057300593026252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1103.1752987656878</v>
      </c>
      <c r="J16" s="6">
        <f>SUM(J8:J14)*5</f>
        <v>1311.9337959823574</v>
      </c>
      <c r="K16" s="6">
        <f>SUM(K8:K14)*5</f>
        <v>913.64994770619978</v>
      </c>
      <c r="M16">
        <v>12</v>
      </c>
      <c r="N16" s="12">
        <v>762</v>
      </c>
      <c r="O16" s="12">
        <v>408</v>
      </c>
      <c r="P16" s="12">
        <v>354</v>
      </c>
      <c r="R16" s="16"/>
      <c r="S16" s="16"/>
      <c r="X16" s="20">
        <f>X$15/2</f>
        <v>7.0286502965131259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775</v>
      </c>
      <c r="O17" s="12">
        <v>402</v>
      </c>
      <c r="P17" s="12">
        <v>373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2603.1752987656878</v>
      </c>
      <c r="J18" s="6">
        <f>J16+1500</f>
        <v>2811.9337959823574</v>
      </c>
      <c r="K18" s="6">
        <f>K16+1500</f>
        <v>2413.6499477061998</v>
      </c>
      <c r="M18">
        <v>14</v>
      </c>
      <c r="N18" s="12">
        <v>742</v>
      </c>
      <c r="O18" s="12">
        <v>380</v>
      </c>
      <c r="P18" s="12">
        <v>362</v>
      </c>
      <c r="Q18" s="3" t="s">
        <v>161</v>
      </c>
      <c r="R18" s="15">
        <f>X33</f>
        <v>6.2266193082211601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731</v>
      </c>
      <c r="O19" s="12">
        <v>372</v>
      </c>
      <c r="P19" s="12">
        <v>359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5.3448275862068968</v>
      </c>
      <c r="J20" s="6">
        <f t="shared" si="4"/>
        <v>7.922535211267606</v>
      </c>
      <c r="K20" s="6">
        <f t="shared" si="4"/>
        <v>2.8716216216216219</v>
      </c>
      <c r="M20">
        <v>16</v>
      </c>
      <c r="N20" s="12">
        <v>671</v>
      </c>
      <c r="O20" s="12">
        <v>339</v>
      </c>
      <c r="P20" s="12">
        <v>332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5.9509918319719954</v>
      </c>
      <c r="J21" s="6">
        <f t="shared" si="4"/>
        <v>8.1206496519721583</v>
      </c>
      <c r="K21" s="6">
        <f t="shared" si="4"/>
        <v>3.755868544600939</v>
      </c>
      <c r="M21">
        <v>17</v>
      </c>
      <c r="N21" s="12">
        <v>637</v>
      </c>
      <c r="O21" s="12">
        <v>322</v>
      </c>
      <c r="P21" s="12">
        <v>315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5.6479097090894461</v>
      </c>
      <c r="J22" s="8">
        <f>(J20+J21)/2</f>
        <v>8.021592431619883</v>
      </c>
      <c r="K22" s="8">
        <f>(K20+K21)/2</f>
        <v>3.3137450831112805</v>
      </c>
      <c r="M22">
        <v>18</v>
      </c>
      <c r="N22" s="12">
        <v>583</v>
      </c>
      <c r="O22" s="12">
        <v>244</v>
      </c>
      <c r="P22" s="12">
        <v>339</v>
      </c>
      <c r="R22" s="16">
        <f>O$24+O$34+O$44+O$54</f>
        <v>670</v>
      </c>
      <c r="S22" s="16">
        <f xml:space="preserve"> O$34+O$44+O$54+O$64</f>
        <v>516</v>
      </c>
      <c r="T22">
        <v>1</v>
      </c>
      <c r="U22">
        <v>9</v>
      </c>
      <c r="V22">
        <f>R22*T22+S22*U22</f>
        <v>5314</v>
      </c>
      <c r="W22" s="19">
        <f>(V22/V$32)*100</f>
        <v>8.1007332428848002</v>
      </c>
      <c r="X22" s="20">
        <f>ABS(W22-10)</f>
        <v>1.8992667571151998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524</v>
      </c>
      <c r="O23" s="12">
        <v>228</v>
      </c>
      <c r="P23" s="12">
        <v>296</v>
      </c>
      <c r="R23" s="16">
        <f>O$25+O$35+O$45+O$55</f>
        <v>616</v>
      </c>
      <c r="S23" s="16">
        <f xml:space="preserve"> O$35+O$45+O$55+O$65</f>
        <v>486</v>
      </c>
      <c r="T23">
        <v>2</v>
      </c>
      <c r="U23">
        <v>8</v>
      </c>
      <c r="V23">
        <f t="shared" ref="V23:V31" si="5">R23*T23+S23*U23</f>
        <v>5120</v>
      </c>
      <c r="W23" s="19">
        <f t="shared" ref="W23:W31" si="6">(V23/V$32)*100</f>
        <v>7.8049970273937106</v>
      </c>
      <c r="X23" s="20">
        <f t="shared" ref="X23:X31" si="7">ABS(W23-10)</f>
        <v>2.1950029726062894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282.39548545447229</v>
      </c>
      <c r="J24" s="8">
        <f>J22*50</f>
        <v>401.07962158099417</v>
      </c>
      <c r="K24" s="8">
        <f>K22*50</f>
        <v>165.68725415556403</v>
      </c>
      <c r="M24">
        <v>20</v>
      </c>
      <c r="N24" s="12">
        <v>498</v>
      </c>
      <c r="O24" s="12">
        <v>213</v>
      </c>
      <c r="P24" s="12">
        <v>285</v>
      </c>
      <c r="R24" s="16">
        <f>O$26+O$36+O$46+O$56</f>
        <v>631</v>
      </c>
      <c r="S24" s="16">
        <f xml:space="preserve"> O$36+O$46+O$56+O$66</f>
        <v>488</v>
      </c>
      <c r="T24">
        <v>3</v>
      </c>
      <c r="U24">
        <v>7</v>
      </c>
      <c r="V24">
        <f t="shared" si="5"/>
        <v>5309</v>
      </c>
      <c r="W24" s="19">
        <f t="shared" si="6"/>
        <v>8.0931111754752365</v>
      </c>
      <c r="X24" s="20">
        <f t="shared" si="7"/>
        <v>1.9068888245247635</v>
      </c>
    </row>
    <row r="25" spans="1:24" x14ac:dyDescent="0.25">
      <c r="I25" s="1"/>
      <c r="J25" s="1"/>
      <c r="K25" s="1"/>
      <c r="M25">
        <v>21</v>
      </c>
      <c r="N25" s="12">
        <v>474</v>
      </c>
      <c r="O25" s="12">
        <v>183</v>
      </c>
      <c r="P25" s="12">
        <v>291</v>
      </c>
      <c r="R25" s="16">
        <f>O$17+O$27+O$37+O$47</f>
        <v>844</v>
      </c>
      <c r="S25" s="16">
        <f xml:space="preserve"> O$27+ O$37+O$47+O$57</f>
        <v>506</v>
      </c>
      <c r="T25">
        <v>4</v>
      </c>
      <c r="U25">
        <v>6</v>
      </c>
      <c r="V25">
        <f t="shared" si="5"/>
        <v>6412</v>
      </c>
      <c r="W25" s="19">
        <f t="shared" si="6"/>
        <v>9.7745392460250926</v>
      </c>
      <c r="X25" s="20">
        <f t="shared" si="7"/>
        <v>0.22546075397490739</v>
      </c>
    </row>
    <row r="26" spans="1:24" x14ac:dyDescent="0.25">
      <c r="H26" s="7" t="s">
        <v>30</v>
      </c>
      <c r="I26" s="1">
        <f>I18-I24</f>
        <v>2320.7798133112155</v>
      </c>
      <c r="J26" s="1">
        <f>J18-J24</f>
        <v>2410.8541744013633</v>
      </c>
      <c r="K26" s="1">
        <f>K18-K24</f>
        <v>2247.9626935506358</v>
      </c>
      <c r="M26">
        <v>22</v>
      </c>
      <c r="N26" s="12">
        <v>450</v>
      </c>
      <c r="O26" s="12">
        <v>195</v>
      </c>
      <c r="P26" s="12">
        <v>255</v>
      </c>
      <c r="R26" s="16">
        <f>O$18+O$28+O$38+O$48</f>
        <v>873</v>
      </c>
      <c r="S26" s="16">
        <f xml:space="preserve"> O$28+O$38+O$48+O$58</f>
        <v>581</v>
      </c>
      <c r="T26">
        <v>5</v>
      </c>
      <c r="U26">
        <v>5</v>
      </c>
      <c r="V26">
        <f t="shared" si="5"/>
        <v>7270</v>
      </c>
      <c r="W26" s="19">
        <f t="shared" si="6"/>
        <v>11.082486013506305</v>
      </c>
      <c r="X26" s="20">
        <f t="shared" si="7"/>
        <v>1.0824860135063048</v>
      </c>
    </row>
    <row r="27" spans="1:24" x14ac:dyDescent="0.25">
      <c r="I27" s="1"/>
      <c r="J27" s="1"/>
      <c r="K27" s="1"/>
      <c r="M27">
        <v>23</v>
      </c>
      <c r="N27" s="12">
        <v>434</v>
      </c>
      <c r="O27" s="12">
        <v>177</v>
      </c>
      <c r="P27" s="12">
        <v>257</v>
      </c>
      <c r="R27" s="16">
        <f>O$19+O$29+O$39+O$49</f>
        <v>815</v>
      </c>
      <c r="S27" s="16">
        <f xml:space="preserve"> O$29+O$39+O$49+O$59</f>
        <v>535</v>
      </c>
      <c r="T27">
        <v>6</v>
      </c>
      <c r="U27">
        <v>4</v>
      </c>
      <c r="V27">
        <f t="shared" si="5"/>
        <v>7030</v>
      </c>
      <c r="W27" s="19">
        <f t="shared" si="6"/>
        <v>10.716626777847223</v>
      </c>
      <c r="X27" s="20">
        <f t="shared" si="7"/>
        <v>0.71662677784722284</v>
      </c>
    </row>
    <row r="28" spans="1:24" x14ac:dyDescent="0.25">
      <c r="H28" s="7" t="s">
        <v>31</v>
      </c>
      <c r="I28" s="1">
        <f>100-I22</f>
        <v>94.352090290910553</v>
      </c>
      <c r="J28" s="1">
        <f>100-J22</f>
        <v>91.978407568380121</v>
      </c>
      <c r="K28" s="1">
        <f>100-K22</f>
        <v>96.686254916888714</v>
      </c>
      <c r="M28">
        <v>24</v>
      </c>
      <c r="N28" s="12">
        <v>431</v>
      </c>
      <c r="O28" s="12">
        <v>183</v>
      </c>
      <c r="P28" s="12">
        <v>248</v>
      </c>
      <c r="R28" s="16">
        <f>O$20+O$30+O$40+O$50</f>
        <v>855</v>
      </c>
      <c r="S28" s="16">
        <f xml:space="preserve"> O$30+O$40+O$50+O$60</f>
        <v>628</v>
      </c>
      <c r="T28">
        <v>7</v>
      </c>
      <c r="U28">
        <v>3</v>
      </c>
      <c r="V28">
        <f t="shared" si="5"/>
        <v>7869</v>
      </c>
      <c r="W28" s="19">
        <f t="shared" si="6"/>
        <v>11.99560968917209</v>
      </c>
      <c r="X28" s="20">
        <f t="shared" si="7"/>
        <v>1.99560968917209</v>
      </c>
    </row>
    <row r="29" spans="1:24" x14ac:dyDescent="0.25">
      <c r="I29" s="1"/>
      <c r="J29" s="1"/>
      <c r="K29" s="1"/>
      <c r="M29">
        <v>25</v>
      </c>
      <c r="N29" s="12">
        <v>439</v>
      </c>
      <c r="O29" s="12">
        <v>193</v>
      </c>
      <c r="P29" s="12">
        <v>246</v>
      </c>
      <c r="R29" s="16">
        <f>O$21+O$31+O$41+O$51</f>
        <v>806</v>
      </c>
      <c r="S29" s="16">
        <f xml:space="preserve"> O$31+O$41+O$51+O$61</f>
        <v>557</v>
      </c>
      <c r="T29">
        <v>8</v>
      </c>
      <c r="U29">
        <v>2</v>
      </c>
      <c r="V29">
        <f t="shared" si="5"/>
        <v>7562</v>
      </c>
      <c r="W29" s="19">
        <f t="shared" si="6"/>
        <v>11.527614750224851</v>
      </c>
      <c r="X29" s="20">
        <f t="shared" si="7"/>
        <v>1.5276147502248509</v>
      </c>
    </row>
    <row r="30" spans="1:24" x14ac:dyDescent="0.25">
      <c r="C30" t="s">
        <v>32</v>
      </c>
      <c r="H30" s="9" t="s">
        <v>33</v>
      </c>
      <c r="I30" s="10">
        <f>I26/I28</f>
        <v>24.59701535128352</v>
      </c>
      <c r="J30" s="10">
        <f>J26/J28</f>
        <v>26.211088429738751</v>
      </c>
      <c r="K30" s="10">
        <f>K26/K28</f>
        <v>23.250075157869951</v>
      </c>
      <c r="M30">
        <v>26</v>
      </c>
      <c r="N30" s="12">
        <v>423</v>
      </c>
      <c r="O30" s="12">
        <v>210</v>
      </c>
      <c r="P30" s="12">
        <v>213</v>
      </c>
      <c r="R30" s="16">
        <f>O$22+O$32+O$42+O$52</f>
        <v>724</v>
      </c>
      <c r="S30" s="16">
        <f xml:space="preserve"> O$32+O$42+O$52+O$62</f>
        <v>537</v>
      </c>
      <c r="T30">
        <v>9</v>
      </c>
      <c r="U30">
        <v>1</v>
      </c>
      <c r="V30">
        <f t="shared" si="5"/>
        <v>7053</v>
      </c>
      <c r="W30" s="19">
        <f t="shared" si="6"/>
        <v>10.751688287931218</v>
      </c>
      <c r="X30" s="20">
        <f t="shared" si="7"/>
        <v>0.75168828793121811</v>
      </c>
    </row>
    <row r="31" spans="1:24" x14ac:dyDescent="0.25">
      <c r="M31">
        <v>27</v>
      </c>
      <c r="N31" s="12">
        <v>429</v>
      </c>
      <c r="O31" s="12">
        <v>203</v>
      </c>
      <c r="P31" s="12">
        <v>226</v>
      </c>
      <c r="R31" s="16">
        <f>O$23+O$33+O$43+O$53</f>
        <v>666</v>
      </c>
      <c r="S31" s="16">
        <f xml:space="preserve"> O$33+O$43+O$53+O$63</f>
        <v>522</v>
      </c>
      <c r="T31">
        <v>10</v>
      </c>
      <c r="U31">
        <v>0</v>
      </c>
      <c r="V31">
        <f t="shared" si="5"/>
        <v>6660</v>
      </c>
      <c r="W31" s="19">
        <f t="shared" si="6"/>
        <v>10.152593789539473</v>
      </c>
      <c r="X31" s="20">
        <f t="shared" si="7"/>
        <v>0.15259378953947333</v>
      </c>
    </row>
    <row r="32" spans="1:24" x14ac:dyDescent="0.25">
      <c r="M32">
        <v>28</v>
      </c>
      <c r="N32" s="12">
        <v>413</v>
      </c>
      <c r="O32" s="12">
        <v>209</v>
      </c>
      <c r="P32" s="12">
        <v>204</v>
      </c>
      <c r="R32" s="16"/>
      <c r="S32" s="16"/>
      <c r="V32">
        <f>SUM(V22:V31)</f>
        <v>65599</v>
      </c>
      <c r="W32">
        <f>SUM(W22:W31)</f>
        <v>100</v>
      </c>
      <c r="X32" s="20">
        <f>SUM(X22:X31)</f>
        <v>12.45323861644232</v>
      </c>
    </row>
    <row r="33" spans="13:24" x14ac:dyDescent="0.25">
      <c r="M33">
        <v>29</v>
      </c>
      <c r="N33" s="12">
        <v>367</v>
      </c>
      <c r="O33" s="12">
        <v>191</v>
      </c>
      <c r="P33" s="12">
        <v>176</v>
      </c>
      <c r="R33" s="16"/>
      <c r="S33" s="16"/>
      <c r="X33" s="20">
        <f>X$32/2</f>
        <v>6.2266193082211601</v>
      </c>
    </row>
    <row r="34" spans="13:24" x14ac:dyDescent="0.25">
      <c r="M34">
        <v>30</v>
      </c>
      <c r="N34" s="12">
        <v>404</v>
      </c>
      <c r="O34" s="12">
        <v>203</v>
      </c>
      <c r="P34" s="12">
        <v>201</v>
      </c>
      <c r="R34" s="16"/>
      <c r="S34" s="16"/>
    </row>
    <row r="35" spans="13:24" x14ac:dyDescent="0.25">
      <c r="M35">
        <v>31</v>
      </c>
      <c r="N35" s="12">
        <v>370</v>
      </c>
      <c r="O35" s="12">
        <v>210</v>
      </c>
      <c r="P35" s="12">
        <v>160</v>
      </c>
      <c r="Q35" s="3" t="s">
        <v>162</v>
      </c>
      <c r="R35" s="15">
        <f>X50</f>
        <v>8.0267704890820468</v>
      </c>
      <c r="S35" s="16"/>
    </row>
    <row r="36" spans="13:24" x14ac:dyDescent="0.25">
      <c r="M36">
        <v>32</v>
      </c>
      <c r="N36" s="12">
        <v>384</v>
      </c>
      <c r="O36" s="12">
        <v>215</v>
      </c>
      <c r="P36" s="12">
        <v>169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267</v>
      </c>
      <c r="O37" s="12">
        <v>144</v>
      </c>
      <c r="P37" s="12">
        <v>123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333</v>
      </c>
      <c r="O38" s="12">
        <v>177</v>
      </c>
      <c r="P38" s="12">
        <v>156</v>
      </c>
      <c r="R38" s="16"/>
      <c r="S38" s="16"/>
    </row>
    <row r="39" spans="13:24" x14ac:dyDescent="0.25">
      <c r="M39">
        <v>35</v>
      </c>
      <c r="N39" s="12">
        <v>299</v>
      </c>
      <c r="O39" s="12">
        <v>146</v>
      </c>
      <c r="P39" s="12">
        <v>153</v>
      </c>
      <c r="R39" s="16">
        <f>P$24+P$34+P$44+P$54</f>
        <v>725</v>
      </c>
      <c r="S39" s="16">
        <f xml:space="preserve"> P$34+P$44+P$54+P$64</f>
        <v>492</v>
      </c>
      <c r="T39">
        <v>1</v>
      </c>
      <c r="U39">
        <v>9</v>
      </c>
      <c r="V39">
        <f>R39*T39+S39*U39</f>
        <v>5153</v>
      </c>
      <c r="W39" s="19">
        <f>(V39/V$49)*100</f>
        <v>7.7761178263690836</v>
      </c>
      <c r="X39" s="20">
        <f>ABS(W39-10)</f>
        <v>2.2238821736309164</v>
      </c>
    </row>
    <row r="40" spans="13:24" x14ac:dyDescent="0.25">
      <c r="M40">
        <v>36</v>
      </c>
      <c r="N40" s="12">
        <v>331</v>
      </c>
      <c r="O40" s="12">
        <v>171</v>
      </c>
      <c r="P40" s="12">
        <v>160</v>
      </c>
      <c r="R40" s="16">
        <f>P$25+P$35+P$45+P$55</f>
        <v>640</v>
      </c>
      <c r="S40" s="16">
        <f xml:space="preserve"> P$35+P$45+P$55+P$65</f>
        <v>393</v>
      </c>
      <c r="T40">
        <v>2</v>
      </c>
      <c r="U40">
        <v>8</v>
      </c>
      <c r="V40">
        <f t="shared" ref="V40:V48" si="8">R40*T40+S40*U40</f>
        <v>4424</v>
      </c>
      <c r="W40" s="19">
        <f t="shared" ref="W40:W48" si="9">(V40/V$49)*100</f>
        <v>6.6760227564247669</v>
      </c>
      <c r="X40" s="20">
        <f t="shared" ref="X40:X48" si="10">ABS(W40-10)</f>
        <v>3.3239772435752331</v>
      </c>
    </row>
    <row r="41" spans="13:24" x14ac:dyDescent="0.25">
      <c r="M41">
        <v>37</v>
      </c>
      <c r="N41" s="12">
        <v>324</v>
      </c>
      <c r="O41" s="12">
        <v>179</v>
      </c>
      <c r="P41" s="12">
        <v>145</v>
      </c>
      <c r="R41" s="16">
        <f>P$26+P$36+P$46+P$56</f>
        <v>637</v>
      </c>
      <c r="S41" s="16">
        <f xml:space="preserve"> P$36+P$46+P$56+P$66</f>
        <v>439</v>
      </c>
      <c r="T41">
        <v>3</v>
      </c>
      <c r="U41">
        <v>7</v>
      </c>
      <c r="V41">
        <f t="shared" si="8"/>
        <v>4984</v>
      </c>
      <c r="W41" s="19">
        <f t="shared" si="9"/>
        <v>7.5210889281241036</v>
      </c>
      <c r="X41" s="20">
        <f t="shared" si="10"/>
        <v>2.4789110718758964</v>
      </c>
    </row>
    <row r="42" spans="13:24" x14ac:dyDescent="0.25">
      <c r="M42">
        <v>38</v>
      </c>
      <c r="N42" s="12">
        <v>283</v>
      </c>
      <c r="O42" s="12">
        <v>151</v>
      </c>
      <c r="P42" s="12">
        <v>132</v>
      </c>
      <c r="R42" s="16">
        <f>P$17+P$27+P$37+P$47</f>
        <v>864</v>
      </c>
      <c r="S42" s="16">
        <f xml:space="preserve"> P$27+ P$37+P$47+P$57</f>
        <v>551</v>
      </c>
      <c r="T42">
        <v>4</v>
      </c>
      <c r="U42">
        <v>6</v>
      </c>
      <c r="V42">
        <f t="shared" si="8"/>
        <v>6762</v>
      </c>
      <c r="W42" s="19">
        <f t="shared" si="9"/>
        <v>10.2041740232695</v>
      </c>
      <c r="X42" s="20">
        <f t="shared" si="10"/>
        <v>0.20417402326950018</v>
      </c>
    </row>
    <row r="43" spans="13:24" x14ac:dyDescent="0.25">
      <c r="M43">
        <v>39</v>
      </c>
      <c r="N43" s="12">
        <v>255</v>
      </c>
      <c r="O43" s="12">
        <v>140</v>
      </c>
      <c r="P43" s="12">
        <v>115</v>
      </c>
      <c r="R43" s="16">
        <f>P$18+P$28+P$38+P$48</f>
        <v>891</v>
      </c>
      <c r="S43" s="16">
        <f xml:space="preserve"> P$28+P$38+P$48+P$58</f>
        <v>626</v>
      </c>
      <c r="T43">
        <v>5</v>
      </c>
      <c r="U43">
        <v>5</v>
      </c>
      <c r="V43">
        <f t="shared" si="8"/>
        <v>7585</v>
      </c>
      <c r="W43" s="19">
        <f t="shared" si="9"/>
        <v>11.446119486320491</v>
      </c>
      <c r="X43" s="20">
        <f t="shared" si="10"/>
        <v>1.4461194863204909</v>
      </c>
    </row>
    <row r="44" spans="13:24" x14ac:dyDescent="0.25">
      <c r="M44">
        <v>40</v>
      </c>
      <c r="N44" s="12">
        <v>284</v>
      </c>
      <c r="O44" s="12">
        <v>148</v>
      </c>
      <c r="P44" s="12">
        <v>136</v>
      </c>
      <c r="R44" s="16">
        <f>P$19+P$29+P$39+P$49</f>
        <v>893</v>
      </c>
      <c r="S44" s="16">
        <f xml:space="preserve"> P$29+P$39+P$49+P$59</f>
        <v>611</v>
      </c>
      <c r="T44">
        <v>6</v>
      </c>
      <c r="U44">
        <v>4</v>
      </c>
      <c r="V44">
        <f t="shared" si="8"/>
        <v>7802</v>
      </c>
      <c r="W44" s="19">
        <f t="shared" si="9"/>
        <v>11.773582627853985</v>
      </c>
      <c r="X44" s="20">
        <f t="shared" si="10"/>
        <v>1.773582627853985</v>
      </c>
    </row>
    <row r="45" spans="13:24" x14ac:dyDescent="0.25">
      <c r="M45">
        <v>41</v>
      </c>
      <c r="N45" s="12">
        <v>241</v>
      </c>
      <c r="O45" s="12">
        <v>135</v>
      </c>
      <c r="P45" s="12">
        <v>106</v>
      </c>
      <c r="R45" s="16">
        <f>P$20+P$30+P$40+P$50</f>
        <v>849</v>
      </c>
      <c r="S45" s="16">
        <f xml:space="preserve"> P$30+P$40+P$50+P$60</f>
        <v>592</v>
      </c>
      <c r="T45">
        <v>7</v>
      </c>
      <c r="U45">
        <v>3</v>
      </c>
      <c r="V45">
        <f t="shared" si="8"/>
        <v>7719</v>
      </c>
      <c r="W45" s="19">
        <f t="shared" si="9"/>
        <v>11.648331748834263</v>
      </c>
      <c r="X45" s="20">
        <f t="shared" si="10"/>
        <v>1.6483317488342628</v>
      </c>
    </row>
    <row r="46" spans="13:24" x14ac:dyDescent="0.25">
      <c r="M46">
        <v>42</v>
      </c>
      <c r="N46" s="12">
        <v>266</v>
      </c>
      <c r="O46" s="12">
        <v>136</v>
      </c>
      <c r="P46" s="12">
        <v>130</v>
      </c>
      <c r="R46" s="16">
        <f>P$21+P$31+P$41+P$51</f>
        <v>792</v>
      </c>
      <c r="S46" s="16">
        <f xml:space="preserve"> P$31+P$41+P$51+P$61</f>
        <v>550</v>
      </c>
      <c r="T46">
        <v>8</v>
      </c>
      <c r="U46">
        <v>2</v>
      </c>
      <c r="V46">
        <f t="shared" si="8"/>
        <v>7436</v>
      </c>
      <c r="W46" s="19">
        <f t="shared" si="9"/>
        <v>11.221271522779061</v>
      </c>
      <c r="X46" s="20">
        <f t="shared" si="10"/>
        <v>1.2212715227790607</v>
      </c>
    </row>
    <row r="47" spans="13:24" x14ac:dyDescent="0.25">
      <c r="M47">
        <v>43</v>
      </c>
      <c r="N47" s="12">
        <v>232</v>
      </c>
      <c r="O47" s="12">
        <v>121</v>
      </c>
      <c r="P47" s="12">
        <v>111</v>
      </c>
      <c r="R47" s="16">
        <f>P$22+P$32+P$42+P$52</f>
        <v>784</v>
      </c>
      <c r="S47" s="16">
        <f xml:space="preserve"> P$32+P$42+P$52+P$62</f>
        <v>496</v>
      </c>
      <c r="T47">
        <v>9</v>
      </c>
      <c r="U47">
        <v>1</v>
      </c>
      <c r="V47">
        <f t="shared" si="8"/>
        <v>7552</v>
      </c>
      <c r="W47" s="19">
        <f t="shared" si="9"/>
        <v>11.396320944059637</v>
      </c>
      <c r="X47" s="20">
        <f t="shared" si="10"/>
        <v>1.3963209440596369</v>
      </c>
    </row>
    <row r="48" spans="13:24" x14ac:dyDescent="0.25">
      <c r="M48">
        <v>44</v>
      </c>
      <c r="N48" s="12">
        <v>258</v>
      </c>
      <c r="O48" s="12">
        <v>133</v>
      </c>
      <c r="P48" s="12">
        <v>125</v>
      </c>
      <c r="R48" s="16">
        <f>P$23+P$33+P$43+P$53</f>
        <v>685</v>
      </c>
      <c r="S48" s="16">
        <f xml:space="preserve"> P$33+P$43+P$53+P$63</f>
        <v>449</v>
      </c>
      <c r="T48">
        <v>10</v>
      </c>
      <c r="U48">
        <v>0</v>
      </c>
      <c r="V48">
        <f t="shared" si="8"/>
        <v>6850</v>
      </c>
      <c r="W48" s="19">
        <f t="shared" si="9"/>
        <v>10.33697013596511</v>
      </c>
      <c r="X48" s="20">
        <f t="shared" si="10"/>
        <v>0.33697013596511027</v>
      </c>
    </row>
    <row r="49" spans="13:24" x14ac:dyDescent="0.25">
      <c r="M49">
        <v>45</v>
      </c>
      <c r="N49" s="12">
        <v>239</v>
      </c>
      <c r="O49" s="12">
        <v>104</v>
      </c>
      <c r="P49" s="12">
        <v>135</v>
      </c>
      <c r="R49" s="16"/>
      <c r="S49" s="16"/>
      <c r="V49">
        <f>SUM(V39:V48)</f>
        <v>66267</v>
      </c>
      <c r="W49">
        <f>SUM(W39:W48)</f>
        <v>100</v>
      </c>
      <c r="X49" s="20">
        <f>SUM(X39:X48)</f>
        <v>16.053540978164094</v>
      </c>
    </row>
    <row r="50" spans="13:24" x14ac:dyDescent="0.25">
      <c r="M50">
        <v>46</v>
      </c>
      <c r="N50" s="12">
        <v>279</v>
      </c>
      <c r="O50" s="12">
        <v>135</v>
      </c>
      <c r="P50" s="12">
        <v>144</v>
      </c>
      <c r="R50" s="16"/>
      <c r="S50" s="16"/>
      <c r="X50" s="20">
        <f>X$49/2</f>
        <v>8.0267704890820468</v>
      </c>
    </row>
    <row r="51" spans="13:24" x14ac:dyDescent="0.25">
      <c r="M51">
        <v>47</v>
      </c>
      <c r="N51" s="12">
        <v>208</v>
      </c>
      <c r="O51" s="12">
        <v>102</v>
      </c>
      <c r="P51" s="12">
        <v>106</v>
      </c>
      <c r="R51" s="16"/>
      <c r="S51" s="16"/>
    </row>
    <row r="52" spans="13:24" x14ac:dyDescent="0.25">
      <c r="M52">
        <v>48</v>
      </c>
      <c r="N52" s="12">
        <v>229</v>
      </c>
      <c r="O52" s="12">
        <v>120</v>
      </c>
      <c r="P52" s="12">
        <v>109</v>
      </c>
      <c r="R52" s="16"/>
      <c r="S52" s="16"/>
    </row>
    <row r="53" spans="13:24" x14ac:dyDescent="0.25">
      <c r="M53">
        <v>49</v>
      </c>
      <c r="N53" s="12">
        <v>205</v>
      </c>
      <c r="O53" s="12">
        <v>107</v>
      </c>
      <c r="P53" s="12">
        <v>98</v>
      </c>
      <c r="R53" s="16"/>
      <c r="S53" s="16"/>
    </row>
    <row r="54" spans="13:24" x14ac:dyDescent="0.25">
      <c r="M54">
        <v>50</v>
      </c>
      <c r="N54" s="12">
        <v>209</v>
      </c>
      <c r="O54" s="12">
        <v>106</v>
      </c>
      <c r="P54" s="12">
        <v>103</v>
      </c>
      <c r="R54" s="16"/>
      <c r="S54" s="16"/>
    </row>
    <row r="55" spans="13:24" x14ac:dyDescent="0.25">
      <c r="M55">
        <v>51</v>
      </c>
      <c r="N55" s="12">
        <v>171</v>
      </c>
      <c r="O55" s="12">
        <v>88</v>
      </c>
      <c r="P55" s="12">
        <v>83</v>
      </c>
      <c r="R55" s="16"/>
      <c r="S55" s="16"/>
    </row>
    <row r="56" spans="13:24" x14ac:dyDescent="0.25">
      <c r="M56">
        <v>52</v>
      </c>
      <c r="N56" s="12">
        <v>168</v>
      </c>
      <c r="O56" s="12">
        <v>85</v>
      </c>
      <c r="P56" s="12">
        <v>83</v>
      </c>
      <c r="R56" s="16"/>
      <c r="S56" s="16"/>
    </row>
    <row r="57" spans="13:24" x14ac:dyDescent="0.25">
      <c r="M57">
        <v>53</v>
      </c>
      <c r="N57" s="12">
        <v>124</v>
      </c>
      <c r="O57" s="12">
        <v>64</v>
      </c>
      <c r="P57" s="12">
        <v>60</v>
      </c>
      <c r="R57" s="16"/>
      <c r="S57" s="16"/>
    </row>
    <row r="58" spans="13:24" x14ac:dyDescent="0.25">
      <c r="M58">
        <v>54</v>
      </c>
      <c r="N58" s="12">
        <v>185</v>
      </c>
      <c r="O58" s="12">
        <v>88</v>
      </c>
      <c r="P58" s="12">
        <v>97</v>
      </c>
      <c r="R58" s="16"/>
      <c r="S58" s="16"/>
    </row>
    <row r="59" spans="13:24" x14ac:dyDescent="0.25">
      <c r="M59">
        <v>55</v>
      </c>
      <c r="N59" s="12">
        <v>169</v>
      </c>
      <c r="O59" s="12">
        <v>92</v>
      </c>
      <c r="P59" s="12">
        <v>77</v>
      </c>
      <c r="R59" s="16"/>
      <c r="S59" s="16"/>
    </row>
    <row r="60" spans="13:24" x14ac:dyDescent="0.25">
      <c r="M60">
        <v>56</v>
      </c>
      <c r="N60" s="12">
        <v>187</v>
      </c>
      <c r="O60" s="12">
        <v>112</v>
      </c>
      <c r="P60" s="12">
        <v>75</v>
      </c>
      <c r="R60" s="16"/>
      <c r="S60" s="16"/>
    </row>
    <row r="61" spans="13:24" x14ac:dyDescent="0.25">
      <c r="M61">
        <v>57</v>
      </c>
      <c r="N61" s="12">
        <v>146</v>
      </c>
      <c r="O61" s="12">
        <v>73</v>
      </c>
      <c r="P61" s="12">
        <v>73</v>
      </c>
      <c r="R61" s="16"/>
      <c r="S61" s="16"/>
    </row>
    <row r="62" spans="13:24" x14ac:dyDescent="0.25">
      <c r="M62">
        <v>58</v>
      </c>
      <c r="N62" s="12">
        <v>108</v>
      </c>
      <c r="O62" s="12">
        <v>57</v>
      </c>
      <c r="P62" s="12">
        <v>51</v>
      </c>
      <c r="R62" s="16"/>
      <c r="S62" s="16"/>
    </row>
    <row r="63" spans="13:24" x14ac:dyDescent="0.25">
      <c r="M63">
        <v>59</v>
      </c>
      <c r="N63" s="12">
        <v>144</v>
      </c>
      <c r="O63" s="12">
        <v>84</v>
      </c>
      <c r="P63" s="12">
        <v>60</v>
      </c>
      <c r="R63" s="16"/>
      <c r="S63" s="16"/>
    </row>
    <row r="64" spans="13:24" x14ac:dyDescent="0.25">
      <c r="M64">
        <v>60</v>
      </c>
      <c r="N64" s="12">
        <v>111</v>
      </c>
      <c r="O64" s="12">
        <v>59</v>
      </c>
      <c r="P64" s="12">
        <v>52</v>
      </c>
      <c r="R64" s="16"/>
      <c r="S64" s="16"/>
    </row>
    <row r="65" spans="13:19" x14ac:dyDescent="0.25">
      <c r="M65">
        <v>61</v>
      </c>
      <c r="N65" s="12">
        <v>97</v>
      </c>
      <c r="O65" s="12">
        <v>53</v>
      </c>
      <c r="P65" s="12">
        <v>44</v>
      </c>
      <c r="R65" s="16"/>
      <c r="S65" s="16"/>
    </row>
    <row r="66" spans="13:19" x14ac:dyDescent="0.25">
      <c r="M66">
        <v>62</v>
      </c>
      <c r="N66" s="12">
        <v>109</v>
      </c>
      <c r="O66" s="12">
        <v>52</v>
      </c>
      <c r="P66" s="12">
        <v>57</v>
      </c>
      <c r="R66" s="16"/>
      <c r="S66" s="16"/>
    </row>
    <row r="67" spans="13:19" x14ac:dyDescent="0.25">
      <c r="M67">
        <v>63</v>
      </c>
      <c r="N67" s="12">
        <v>74</v>
      </c>
      <c r="O67" s="12">
        <v>39</v>
      </c>
      <c r="P67" s="12">
        <v>35</v>
      </c>
      <c r="R67" s="16"/>
      <c r="S67" s="16"/>
    </row>
    <row r="68" spans="13:19" x14ac:dyDescent="0.25">
      <c r="M68">
        <v>64</v>
      </c>
      <c r="N68" s="12">
        <v>92</v>
      </c>
      <c r="O68" s="12">
        <v>45</v>
      </c>
      <c r="P68" s="12">
        <v>47</v>
      </c>
      <c r="R68" s="16"/>
      <c r="S68" s="16"/>
    </row>
    <row r="69" spans="13:19" x14ac:dyDescent="0.25">
      <c r="M69">
        <v>65</v>
      </c>
      <c r="N69" s="12">
        <v>45</v>
      </c>
      <c r="O69" s="12">
        <v>21</v>
      </c>
      <c r="P69" s="12">
        <v>24</v>
      </c>
      <c r="R69" s="16"/>
      <c r="S69" s="16"/>
    </row>
    <row r="70" spans="13:19" x14ac:dyDescent="0.25">
      <c r="M70">
        <v>66</v>
      </c>
      <c r="N70" s="12">
        <v>64</v>
      </c>
      <c r="O70" s="12">
        <v>34</v>
      </c>
      <c r="P70" s="12">
        <v>30</v>
      </c>
      <c r="R70" s="16"/>
      <c r="S70" s="16"/>
    </row>
    <row r="71" spans="13:19" x14ac:dyDescent="0.25">
      <c r="M71">
        <v>67</v>
      </c>
      <c r="N71" s="12">
        <v>72</v>
      </c>
      <c r="O71" s="12">
        <v>42</v>
      </c>
      <c r="P71" s="12">
        <v>30</v>
      </c>
      <c r="R71" s="16"/>
      <c r="S71" s="16"/>
    </row>
    <row r="72" spans="13:19" x14ac:dyDescent="0.25">
      <c r="M72">
        <v>68</v>
      </c>
      <c r="N72" s="12">
        <v>61</v>
      </c>
      <c r="O72" s="12">
        <v>34</v>
      </c>
      <c r="P72" s="12">
        <v>27</v>
      </c>
      <c r="R72" s="16"/>
      <c r="S72" s="16"/>
    </row>
    <row r="73" spans="13:19" x14ac:dyDescent="0.25">
      <c r="M73">
        <v>69</v>
      </c>
      <c r="N73" s="12">
        <v>63</v>
      </c>
      <c r="O73" s="12">
        <v>38</v>
      </c>
      <c r="P73" s="12">
        <v>25</v>
      </c>
      <c r="R73" s="16"/>
      <c r="S73" s="16"/>
    </row>
    <row r="74" spans="13:19" x14ac:dyDescent="0.25">
      <c r="M74" s="18">
        <v>70</v>
      </c>
      <c r="N74" s="12">
        <v>57</v>
      </c>
      <c r="O74" s="12">
        <v>27</v>
      </c>
      <c r="P74" s="12">
        <v>30</v>
      </c>
      <c r="R74" s="16"/>
      <c r="S74" s="16"/>
    </row>
    <row r="75" spans="13:19" x14ac:dyDescent="0.25">
      <c r="M75">
        <v>71</v>
      </c>
      <c r="N75" s="12">
        <v>35</v>
      </c>
      <c r="O75" s="12">
        <v>16</v>
      </c>
      <c r="P75" s="12">
        <v>19</v>
      </c>
      <c r="R75" s="16"/>
      <c r="S75" s="16"/>
    </row>
    <row r="76" spans="13:19" x14ac:dyDescent="0.25">
      <c r="M76">
        <v>72</v>
      </c>
      <c r="N76" s="12">
        <v>40</v>
      </c>
      <c r="O76" s="12">
        <v>23</v>
      </c>
      <c r="P76" s="12">
        <v>17</v>
      </c>
      <c r="R76" s="16"/>
      <c r="S76" s="16"/>
    </row>
    <row r="77" spans="13:19" x14ac:dyDescent="0.25">
      <c r="M77">
        <v>73</v>
      </c>
      <c r="N77" s="12">
        <v>42</v>
      </c>
      <c r="O77" s="12">
        <v>21</v>
      </c>
      <c r="P77" s="12">
        <v>21</v>
      </c>
      <c r="R77" s="16"/>
      <c r="S77" s="16"/>
    </row>
    <row r="78" spans="13:19" x14ac:dyDescent="0.25">
      <c r="M78">
        <v>74</v>
      </c>
      <c r="N78" s="12">
        <v>63</v>
      </c>
      <c r="O78" s="12">
        <v>26</v>
      </c>
      <c r="P78" s="12">
        <v>37</v>
      </c>
      <c r="R78" s="16"/>
      <c r="S78" s="16"/>
    </row>
    <row r="79" spans="13:19" x14ac:dyDescent="0.25">
      <c r="M79">
        <v>75</v>
      </c>
      <c r="N79" s="12">
        <v>21</v>
      </c>
      <c r="O79" s="12">
        <v>14</v>
      </c>
      <c r="P79" s="12">
        <v>7</v>
      </c>
      <c r="R79" s="16"/>
      <c r="S79" s="16"/>
    </row>
    <row r="80" spans="13:19" x14ac:dyDescent="0.25">
      <c r="M80">
        <v>76</v>
      </c>
      <c r="N80" s="12">
        <v>20</v>
      </c>
      <c r="O80" s="12">
        <v>6</v>
      </c>
      <c r="P80" s="12">
        <v>14</v>
      </c>
      <c r="R80" s="16"/>
      <c r="S80" s="16"/>
    </row>
    <row r="81" spans="13:19" x14ac:dyDescent="0.25">
      <c r="M81">
        <v>77</v>
      </c>
      <c r="N81" s="12">
        <v>7</v>
      </c>
      <c r="O81" s="12">
        <v>1</v>
      </c>
      <c r="P81" s="12">
        <v>6</v>
      </c>
      <c r="R81" s="16"/>
      <c r="S81" s="16"/>
    </row>
    <row r="82" spans="13:19" x14ac:dyDescent="0.25">
      <c r="M82">
        <v>78</v>
      </c>
      <c r="N82" s="12">
        <v>13</v>
      </c>
      <c r="O82" s="12">
        <v>6</v>
      </c>
      <c r="P82" s="12">
        <v>7</v>
      </c>
      <c r="R82" s="16"/>
      <c r="S82" s="16"/>
    </row>
    <row r="83" spans="13:19" x14ac:dyDescent="0.25">
      <c r="M83">
        <v>79</v>
      </c>
      <c r="N83" s="12">
        <v>16</v>
      </c>
      <c r="O83" s="12">
        <v>8</v>
      </c>
      <c r="P83" s="12">
        <v>8</v>
      </c>
      <c r="R83" s="16"/>
      <c r="S83" s="16"/>
    </row>
    <row r="84" spans="13:19" x14ac:dyDescent="0.25">
      <c r="M84">
        <v>80</v>
      </c>
      <c r="N84" s="12">
        <v>9</v>
      </c>
      <c r="O84" s="12">
        <v>5</v>
      </c>
      <c r="P84" s="12">
        <v>4</v>
      </c>
      <c r="R84" s="16"/>
      <c r="S84" s="16"/>
    </row>
    <row r="85" spans="13:19" x14ac:dyDescent="0.25">
      <c r="M85">
        <v>81</v>
      </c>
      <c r="N85" s="12">
        <v>7</v>
      </c>
      <c r="O85" s="12">
        <v>2</v>
      </c>
      <c r="P85" s="12">
        <v>5</v>
      </c>
      <c r="R85" s="16"/>
      <c r="S85" s="16"/>
    </row>
    <row r="86" spans="13:19" x14ac:dyDescent="0.25">
      <c r="M86">
        <v>82</v>
      </c>
      <c r="N86" s="12">
        <v>6</v>
      </c>
      <c r="O86" s="12">
        <v>4</v>
      </c>
      <c r="P86" s="12">
        <v>2</v>
      </c>
      <c r="R86" s="16"/>
      <c r="S86" s="16"/>
    </row>
    <row r="87" spans="13:19" x14ac:dyDescent="0.25">
      <c r="M87">
        <v>83</v>
      </c>
      <c r="N87" s="12">
        <v>9</v>
      </c>
      <c r="O87" s="12">
        <v>3</v>
      </c>
      <c r="P87" s="12">
        <v>6</v>
      </c>
      <c r="R87" s="16"/>
      <c r="S87" s="16"/>
    </row>
    <row r="88" spans="13:19" x14ac:dyDescent="0.25">
      <c r="M88">
        <v>84</v>
      </c>
      <c r="N88" s="12">
        <v>6</v>
      </c>
      <c r="O88" s="12">
        <v>2</v>
      </c>
      <c r="P88" s="12">
        <v>4</v>
      </c>
      <c r="R88" s="16"/>
      <c r="S88" s="16"/>
    </row>
    <row r="89" spans="13:19" x14ac:dyDescent="0.25">
      <c r="M89">
        <v>85</v>
      </c>
      <c r="N89" s="12">
        <v>13</v>
      </c>
      <c r="O89" s="12">
        <v>3</v>
      </c>
      <c r="P89" s="12">
        <v>10</v>
      </c>
      <c r="R89" s="16"/>
      <c r="S89" s="16"/>
    </row>
    <row r="90" spans="13:19" x14ac:dyDescent="0.25">
      <c r="M90">
        <v>86</v>
      </c>
      <c r="N90" s="12">
        <v>6</v>
      </c>
      <c r="O90" s="12">
        <v>0</v>
      </c>
      <c r="P90" s="12">
        <v>6</v>
      </c>
      <c r="R90" s="16"/>
      <c r="S90" s="16"/>
    </row>
    <row r="91" spans="13:19" x14ac:dyDescent="0.25">
      <c r="M91">
        <v>87</v>
      </c>
      <c r="N91" s="12">
        <v>11</v>
      </c>
      <c r="O91" s="12">
        <v>5</v>
      </c>
      <c r="P91" s="12">
        <v>6</v>
      </c>
      <c r="R91" s="16"/>
      <c r="S91" s="16"/>
    </row>
    <row r="92" spans="13:19" x14ac:dyDescent="0.25">
      <c r="M92">
        <v>88</v>
      </c>
      <c r="N92" s="12">
        <v>4</v>
      </c>
      <c r="O92" s="12">
        <v>1</v>
      </c>
      <c r="P92" s="12">
        <v>3</v>
      </c>
      <c r="R92" s="16"/>
      <c r="S92" s="16"/>
    </row>
    <row r="93" spans="13:19" x14ac:dyDescent="0.25">
      <c r="M93">
        <v>89</v>
      </c>
      <c r="N93" s="12">
        <v>4</v>
      </c>
      <c r="O93" s="12">
        <v>2</v>
      </c>
      <c r="P93" s="12">
        <v>2</v>
      </c>
      <c r="R93" s="16"/>
      <c r="S93" s="16"/>
    </row>
    <row r="94" spans="13:19" x14ac:dyDescent="0.25">
      <c r="M94">
        <v>90</v>
      </c>
      <c r="N94" s="12">
        <v>4</v>
      </c>
      <c r="O94" s="12">
        <v>1</v>
      </c>
      <c r="P94" s="12">
        <v>3</v>
      </c>
      <c r="R94" s="16"/>
      <c r="S94" s="16"/>
    </row>
    <row r="95" spans="13:19" x14ac:dyDescent="0.25">
      <c r="M95">
        <v>91</v>
      </c>
      <c r="N95" s="12">
        <v>2</v>
      </c>
      <c r="O95" s="12">
        <v>0</v>
      </c>
      <c r="P95" s="12">
        <v>2</v>
      </c>
      <c r="R95" s="16"/>
      <c r="S95" s="16"/>
    </row>
    <row r="96" spans="13:19" x14ac:dyDescent="0.25">
      <c r="M96">
        <v>92</v>
      </c>
      <c r="N96" s="12">
        <v>3</v>
      </c>
      <c r="O96" s="12">
        <v>0</v>
      </c>
      <c r="P96" s="12">
        <v>3</v>
      </c>
      <c r="R96" s="16"/>
      <c r="S96" s="16"/>
    </row>
    <row r="97" spans="13:19" x14ac:dyDescent="0.25">
      <c r="M97">
        <v>93</v>
      </c>
      <c r="N97" s="12">
        <v>2</v>
      </c>
      <c r="O97" s="12">
        <v>0</v>
      </c>
      <c r="P97" s="12">
        <v>2</v>
      </c>
      <c r="R97" s="16"/>
      <c r="S97" s="16"/>
    </row>
    <row r="98" spans="13:19" x14ac:dyDescent="0.25">
      <c r="M98">
        <v>94</v>
      </c>
      <c r="N98" s="12">
        <v>3</v>
      </c>
      <c r="O98" s="12">
        <v>0</v>
      </c>
      <c r="P98" s="12">
        <v>3</v>
      </c>
      <c r="R98" s="16"/>
      <c r="S98" s="16"/>
    </row>
    <row r="99" spans="13:19" x14ac:dyDescent="0.25">
      <c r="M99">
        <v>95</v>
      </c>
      <c r="N99" s="12">
        <v>1</v>
      </c>
      <c r="O99" s="12">
        <v>0</v>
      </c>
      <c r="P99" s="12">
        <v>1</v>
      </c>
      <c r="R99" s="16"/>
      <c r="S99" s="16"/>
    </row>
    <row r="100" spans="13:19" x14ac:dyDescent="0.25">
      <c r="M100">
        <v>96</v>
      </c>
      <c r="N100" s="12">
        <v>9</v>
      </c>
      <c r="O100" s="12">
        <v>3</v>
      </c>
      <c r="P100" s="12">
        <v>6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57</v>
      </c>
      <c r="N103">
        <v>87</v>
      </c>
      <c r="O103">
        <v>55</v>
      </c>
      <c r="P103">
        <v>32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/>
  </sheetViews>
  <sheetFormatPr defaultRowHeight="13.2" x14ac:dyDescent="0.25"/>
  <sheetData>
    <row r="1" spans="1:24" x14ac:dyDescent="0.25">
      <c r="A1" t="s">
        <v>297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6.2747464522785235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32297</v>
      </c>
      <c r="O3" s="12">
        <v>16384</v>
      </c>
      <c r="P3" s="12">
        <v>15913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32297</v>
      </c>
      <c r="C4">
        <v>16384</v>
      </c>
      <c r="D4">
        <v>15913</v>
      </c>
      <c r="E4">
        <v>20613</v>
      </c>
      <c r="F4">
        <v>10888</v>
      </c>
      <c r="G4">
        <v>9725</v>
      </c>
      <c r="I4" s="1"/>
      <c r="J4" s="1"/>
      <c r="K4" s="1"/>
      <c r="M4" s="18" t="s">
        <v>164</v>
      </c>
      <c r="N4" s="12">
        <v>983</v>
      </c>
      <c r="O4" s="12">
        <v>474</v>
      </c>
      <c r="P4" s="12">
        <v>509</v>
      </c>
      <c r="R4" s="16"/>
      <c r="S4" s="16"/>
    </row>
    <row r="5" spans="1:24" x14ac:dyDescent="0.25">
      <c r="A5" t="s">
        <v>98</v>
      </c>
      <c r="B5">
        <v>4786</v>
      </c>
      <c r="C5">
        <v>2486</v>
      </c>
      <c r="D5">
        <v>2300</v>
      </c>
      <c r="E5">
        <v>4786</v>
      </c>
      <c r="F5">
        <v>2486</v>
      </c>
      <c r="G5">
        <v>2300</v>
      </c>
      <c r="I5" s="1"/>
      <c r="J5" s="1"/>
      <c r="K5" s="1"/>
      <c r="M5">
        <v>1</v>
      </c>
      <c r="N5" s="12">
        <v>982</v>
      </c>
      <c r="O5" s="12">
        <v>511</v>
      </c>
      <c r="P5" s="12">
        <v>471</v>
      </c>
      <c r="R5" s="16">
        <f>N$24+N$34+N$44+N$54</f>
        <v>1716</v>
      </c>
      <c r="S5" s="16">
        <f xml:space="preserve"> N$34+N$44+N$54+N$64</f>
        <v>1133</v>
      </c>
      <c r="T5">
        <v>1</v>
      </c>
      <c r="U5">
        <v>9</v>
      </c>
      <c r="V5">
        <f>R5*T5+S5*U5</f>
        <v>11913</v>
      </c>
      <c r="W5" s="19">
        <f>(V5/V$15)*100</f>
        <v>7.7300422417317165</v>
      </c>
      <c r="X5" s="20">
        <f>ABS(W5-10)</f>
        <v>2.2699577582682835</v>
      </c>
    </row>
    <row r="6" spans="1:24" x14ac:dyDescent="0.25">
      <c r="A6" t="s">
        <v>261</v>
      </c>
      <c r="B6">
        <v>4218</v>
      </c>
      <c r="C6">
        <v>2156</v>
      </c>
      <c r="D6">
        <v>2062</v>
      </c>
      <c r="E6">
        <v>4218</v>
      </c>
      <c r="F6">
        <v>2156</v>
      </c>
      <c r="G6">
        <v>2062</v>
      </c>
      <c r="I6" s="1"/>
      <c r="J6" s="1"/>
      <c r="K6" s="1"/>
      <c r="M6">
        <v>2</v>
      </c>
      <c r="N6" s="12">
        <v>940</v>
      </c>
      <c r="O6" s="12">
        <v>512</v>
      </c>
      <c r="P6" s="12">
        <v>428</v>
      </c>
      <c r="R6" s="16">
        <f>N$25+N$35+N$45+N$55</f>
        <v>1666</v>
      </c>
      <c r="S6" s="16">
        <f xml:space="preserve"> N$35+N$45+N$55+N$65</f>
        <v>1159</v>
      </c>
      <c r="T6">
        <v>2</v>
      </c>
      <c r="U6">
        <v>8</v>
      </c>
      <c r="V6">
        <f t="shared" ref="V6:V14" si="0">R6*T6+S6*U6</f>
        <v>12604</v>
      </c>
      <c r="W6" s="19">
        <f t="shared" ref="W6:W14" si="1">(V6/V$15)*100</f>
        <v>8.1784145399804036</v>
      </c>
      <c r="X6" s="20">
        <f t="shared" ref="X6:X14" si="2">ABS(W6-10)</f>
        <v>1.8215854600195964</v>
      </c>
    </row>
    <row r="7" spans="1:24" x14ac:dyDescent="0.25">
      <c r="A7" t="s">
        <v>104</v>
      </c>
      <c r="B7">
        <v>4203</v>
      </c>
      <c r="C7">
        <v>2256</v>
      </c>
      <c r="D7">
        <v>1947</v>
      </c>
      <c r="E7">
        <v>4203</v>
      </c>
      <c r="F7">
        <v>2256</v>
      </c>
      <c r="G7">
        <v>1947</v>
      </c>
      <c r="H7" s="2"/>
      <c r="I7" s="1"/>
      <c r="J7" s="1"/>
      <c r="K7" s="1"/>
      <c r="M7">
        <v>3</v>
      </c>
      <c r="N7" s="12">
        <v>970</v>
      </c>
      <c r="O7" s="12">
        <v>516</v>
      </c>
      <c r="P7" s="12">
        <v>454</v>
      </c>
      <c r="R7" s="16">
        <f>N$26+N$36+N$46+N$56</f>
        <v>1534</v>
      </c>
      <c r="S7" s="16">
        <f xml:space="preserve"> N$36+N$46+N$56+N$66</f>
        <v>1070</v>
      </c>
      <c r="T7">
        <v>3</v>
      </c>
      <c r="U7">
        <v>7</v>
      </c>
      <c r="V7">
        <f t="shared" si="0"/>
        <v>12092</v>
      </c>
      <c r="W7" s="19">
        <f t="shared" si="1"/>
        <v>7.8461907820884678</v>
      </c>
      <c r="X7" s="20">
        <f t="shared" si="2"/>
        <v>2.1538092179115322</v>
      </c>
    </row>
    <row r="8" spans="1:24" x14ac:dyDescent="0.25">
      <c r="A8" s="3" t="s">
        <v>105</v>
      </c>
      <c r="B8" s="3">
        <v>3849</v>
      </c>
      <c r="C8" s="3">
        <v>1878</v>
      </c>
      <c r="D8" s="3">
        <v>1971</v>
      </c>
      <c r="E8" s="4">
        <v>3703</v>
      </c>
      <c r="F8" s="4">
        <v>1848</v>
      </c>
      <c r="G8" s="4">
        <v>1855</v>
      </c>
      <c r="H8" s="5"/>
      <c r="I8" s="6">
        <f t="shared" ref="I8:K15" si="3">E8/B8*100</f>
        <v>96.206806962847494</v>
      </c>
      <c r="J8" s="6">
        <f t="shared" si="3"/>
        <v>98.402555910543128</v>
      </c>
      <c r="K8" s="6">
        <f t="shared" si="3"/>
        <v>94.114662607813287</v>
      </c>
      <c r="M8">
        <v>4</v>
      </c>
      <c r="N8" s="12">
        <v>911</v>
      </c>
      <c r="O8" s="12">
        <v>473</v>
      </c>
      <c r="P8" s="12">
        <v>438</v>
      </c>
      <c r="R8" s="16">
        <f>N$17+N$27+N$37+N$47</f>
        <v>2026</v>
      </c>
      <c r="S8" s="16">
        <f xml:space="preserve"> N$27+ N$37+N$47+N$57</f>
        <v>1449</v>
      </c>
      <c r="T8">
        <v>4</v>
      </c>
      <c r="U8">
        <v>6</v>
      </c>
      <c r="V8">
        <f t="shared" si="0"/>
        <v>16798</v>
      </c>
      <c r="W8" s="19">
        <f t="shared" si="1"/>
        <v>10.899794306774899</v>
      </c>
      <c r="X8" s="20">
        <f t="shared" si="2"/>
        <v>0.8997943067748988</v>
      </c>
    </row>
    <row r="9" spans="1:24" x14ac:dyDescent="0.25">
      <c r="A9" s="3" t="s">
        <v>106</v>
      </c>
      <c r="B9" s="3">
        <v>3057</v>
      </c>
      <c r="C9" s="3">
        <v>1390</v>
      </c>
      <c r="D9" s="3">
        <v>1667</v>
      </c>
      <c r="E9" s="4">
        <v>2106</v>
      </c>
      <c r="F9" s="4">
        <v>1133</v>
      </c>
      <c r="G9" s="4">
        <v>973</v>
      </c>
      <c r="H9" s="5"/>
      <c r="I9" s="6">
        <f t="shared" si="3"/>
        <v>68.891069676153094</v>
      </c>
      <c r="J9" s="6">
        <f t="shared" si="3"/>
        <v>81.510791366906474</v>
      </c>
      <c r="K9" s="6">
        <f t="shared" si="3"/>
        <v>58.368326334733055</v>
      </c>
      <c r="M9">
        <v>5</v>
      </c>
      <c r="N9" s="12">
        <v>935</v>
      </c>
      <c r="O9" s="12">
        <v>462</v>
      </c>
      <c r="P9" s="12">
        <v>473</v>
      </c>
      <c r="R9" s="16">
        <f>N$18+N$28+N$38+N$48</f>
        <v>1965</v>
      </c>
      <c r="S9" s="16">
        <f xml:space="preserve"> N$28+N$38+N$48+N$58</f>
        <v>1338</v>
      </c>
      <c r="T9">
        <v>5</v>
      </c>
      <c r="U9">
        <v>5</v>
      </c>
      <c r="V9">
        <f t="shared" si="0"/>
        <v>16515</v>
      </c>
      <c r="W9" s="19">
        <f t="shared" si="1"/>
        <v>10.716162815596348</v>
      </c>
      <c r="X9" s="20">
        <f t="shared" si="2"/>
        <v>0.71616281559634842</v>
      </c>
    </row>
    <row r="10" spans="1:24" x14ac:dyDescent="0.25">
      <c r="A10" s="3" t="s">
        <v>107</v>
      </c>
      <c r="B10" s="3">
        <v>2388</v>
      </c>
      <c r="C10" s="3">
        <v>1152</v>
      </c>
      <c r="D10" s="3">
        <v>1236</v>
      </c>
      <c r="E10" s="4">
        <v>800</v>
      </c>
      <c r="F10" s="4">
        <v>483</v>
      </c>
      <c r="G10" s="4">
        <v>317</v>
      </c>
      <c r="H10" s="5"/>
      <c r="I10" s="6">
        <f t="shared" si="3"/>
        <v>33.500837520938028</v>
      </c>
      <c r="J10" s="6">
        <f t="shared" si="3"/>
        <v>41.927083333333329</v>
      </c>
      <c r="K10" s="6">
        <f t="shared" si="3"/>
        <v>25.64724919093851</v>
      </c>
      <c r="M10">
        <v>6</v>
      </c>
      <c r="N10" s="12">
        <v>816</v>
      </c>
      <c r="O10" s="12">
        <v>419</v>
      </c>
      <c r="P10" s="12">
        <v>397</v>
      </c>
      <c r="R10" s="16">
        <f>N$19+N$29+N$39+N$49</f>
        <v>1924</v>
      </c>
      <c r="S10" s="16">
        <f xml:space="preserve"> N$29+N$39+N$49+N$59</f>
        <v>1337</v>
      </c>
      <c r="T10">
        <v>6</v>
      </c>
      <c r="U10">
        <v>4</v>
      </c>
      <c r="V10">
        <f t="shared" si="0"/>
        <v>16892</v>
      </c>
      <c r="W10" s="19">
        <f t="shared" si="1"/>
        <v>10.960788512325372</v>
      </c>
      <c r="X10" s="20">
        <f t="shared" si="2"/>
        <v>0.96078851232537232</v>
      </c>
    </row>
    <row r="11" spans="1:24" x14ac:dyDescent="0.25">
      <c r="A11" s="3" t="s">
        <v>108</v>
      </c>
      <c r="B11" s="3">
        <v>2066</v>
      </c>
      <c r="C11" s="3">
        <v>1033</v>
      </c>
      <c r="D11" s="3">
        <v>1033</v>
      </c>
      <c r="E11" s="4">
        <v>323</v>
      </c>
      <c r="F11" s="4">
        <v>214</v>
      </c>
      <c r="G11" s="4">
        <v>109</v>
      </c>
      <c r="H11" s="5"/>
      <c r="I11" s="6">
        <f t="shared" si="3"/>
        <v>15.634075508228463</v>
      </c>
      <c r="J11" s="6">
        <f t="shared" si="3"/>
        <v>20.716360116166506</v>
      </c>
      <c r="K11" s="6">
        <f t="shared" si="3"/>
        <v>10.551790900290415</v>
      </c>
      <c r="M11">
        <v>7</v>
      </c>
      <c r="N11" s="12">
        <v>823</v>
      </c>
      <c r="O11" s="12">
        <v>435</v>
      </c>
      <c r="P11" s="12">
        <v>388</v>
      </c>
      <c r="R11" s="16">
        <f>N$20+N$30+N$40+N$50</f>
        <v>1872</v>
      </c>
      <c r="S11" s="16">
        <f xml:space="preserve"> N$30+N$40+N$50+N$60</f>
        <v>1253</v>
      </c>
      <c r="T11">
        <v>7</v>
      </c>
      <c r="U11">
        <v>3</v>
      </c>
      <c r="V11">
        <f t="shared" si="0"/>
        <v>16863</v>
      </c>
      <c r="W11" s="19">
        <f t="shared" si="1"/>
        <v>10.941971151038524</v>
      </c>
      <c r="X11" s="20">
        <f t="shared" si="2"/>
        <v>0.94197115103852447</v>
      </c>
    </row>
    <row r="12" spans="1:24" x14ac:dyDescent="0.25">
      <c r="A12" s="3" t="s">
        <v>109</v>
      </c>
      <c r="B12" s="3">
        <v>1610</v>
      </c>
      <c r="C12" s="3">
        <v>880</v>
      </c>
      <c r="D12" s="3">
        <v>730</v>
      </c>
      <c r="E12" s="4">
        <v>169</v>
      </c>
      <c r="F12" s="4">
        <v>116</v>
      </c>
      <c r="G12" s="4">
        <v>53</v>
      </c>
      <c r="H12" s="5"/>
      <c r="I12" s="6">
        <f t="shared" si="3"/>
        <v>10.496894409937889</v>
      </c>
      <c r="J12" s="6">
        <f t="shared" si="3"/>
        <v>13.18181818181818</v>
      </c>
      <c r="K12" s="6">
        <f t="shared" si="3"/>
        <v>7.2602739726027394</v>
      </c>
      <c r="M12">
        <v>8</v>
      </c>
      <c r="N12" s="12">
        <v>838</v>
      </c>
      <c r="O12" s="12">
        <v>423</v>
      </c>
      <c r="P12" s="12">
        <v>415</v>
      </c>
      <c r="R12" s="16">
        <f>N$21+N$31+N$41+N$51</f>
        <v>1932</v>
      </c>
      <c r="S12" s="16">
        <f xml:space="preserve"> N$31+N$41+N$51+N$61</f>
        <v>1277</v>
      </c>
      <c r="T12">
        <v>8</v>
      </c>
      <c r="U12">
        <v>2</v>
      </c>
      <c r="V12">
        <f t="shared" si="0"/>
        <v>18010</v>
      </c>
      <c r="W12" s="19">
        <f t="shared" si="1"/>
        <v>11.686230233659717</v>
      </c>
      <c r="X12" s="20">
        <f t="shared" si="2"/>
        <v>1.6862302336597175</v>
      </c>
    </row>
    <row r="13" spans="1:24" x14ac:dyDescent="0.25">
      <c r="A13" s="3" t="s">
        <v>110</v>
      </c>
      <c r="B13" s="3">
        <v>1503</v>
      </c>
      <c r="C13" s="3">
        <v>806</v>
      </c>
      <c r="D13" s="3">
        <v>697</v>
      </c>
      <c r="E13" s="4">
        <v>104</v>
      </c>
      <c r="F13" s="4">
        <v>73</v>
      </c>
      <c r="G13" s="4">
        <v>31</v>
      </c>
      <c r="H13" s="5"/>
      <c r="I13" s="6">
        <f t="shared" si="3"/>
        <v>6.9194943446440451</v>
      </c>
      <c r="J13" s="6">
        <f t="shared" si="3"/>
        <v>9.0570719602977654</v>
      </c>
      <c r="K13" s="6">
        <f t="shared" si="3"/>
        <v>4.4476327116212344</v>
      </c>
      <c r="M13">
        <v>9</v>
      </c>
      <c r="N13" s="12">
        <v>806</v>
      </c>
      <c r="O13" s="12">
        <v>417</v>
      </c>
      <c r="P13" s="12">
        <v>389</v>
      </c>
      <c r="R13" s="16">
        <f>N$22+N$32+N$42+N$52</f>
        <v>1597</v>
      </c>
      <c r="S13" s="16">
        <f xml:space="preserve"> N$32+N$42+N$52+N$62</f>
        <v>993</v>
      </c>
      <c r="T13">
        <v>9</v>
      </c>
      <c r="U13">
        <v>1</v>
      </c>
      <c r="V13">
        <f t="shared" si="0"/>
        <v>15366</v>
      </c>
      <c r="W13" s="19">
        <f t="shared" si="1"/>
        <v>9.9706059839208905</v>
      </c>
      <c r="X13" s="20">
        <f t="shared" si="2"/>
        <v>2.939401607910952E-2</v>
      </c>
    </row>
    <row r="14" spans="1:24" x14ac:dyDescent="0.25">
      <c r="A14" s="3" t="s">
        <v>111</v>
      </c>
      <c r="B14" s="3">
        <v>1184</v>
      </c>
      <c r="C14" s="3">
        <v>638</v>
      </c>
      <c r="D14" s="3">
        <v>546</v>
      </c>
      <c r="E14" s="4">
        <v>65</v>
      </c>
      <c r="F14" s="4">
        <v>44</v>
      </c>
      <c r="G14" s="4">
        <v>21</v>
      </c>
      <c r="H14" s="5"/>
      <c r="I14" s="6">
        <f t="shared" si="3"/>
        <v>5.4898648648648649</v>
      </c>
      <c r="J14" s="6">
        <f t="shared" si="3"/>
        <v>6.8965517241379306</v>
      </c>
      <c r="K14" s="6">
        <f t="shared" si="3"/>
        <v>3.8461538461538463</v>
      </c>
      <c r="M14">
        <v>10</v>
      </c>
      <c r="N14" s="12">
        <v>865</v>
      </c>
      <c r="O14" s="12">
        <v>447</v>
      </c>
      <c r="P14" s="12">
        <v>418</v>
      </c>
      <c r="R14" s="16">
        <f>N$23+N$33+N$43+N$53</f>
        <v>1706</v>
      </c>
      <c r="S14" s="16">
        <f xml:space="preserve"> N$33+N$43+N$53+N$63</f>
        <v>1098</v>
      </c>
      <c r="T14">
        <v>10</v>
      </c>
      <c r="U14">
        <v>0</v>
      </c>
      <c r="V14">
        <f t="shared" si="0"/>
        <v>17060</v>
      </c>
      <c r="W14" s="19">
        <f t="shared" si="1"/>
        <v>11.069799432883663</v>
      </c>
      <c r="X14" s="20">
        <f t="shared" si="2"/>
        <v>1.0697994328836629</v>
      </c>
    </row>
    <row r="15" spans="1:24" x14ac:dyDescent="0.25">
      <c r="A15" s="3" t="s">
        <v>112</v>
      </c>
      <c r="B15" s="3">
        <v>1077</v>
      </c>
      <c r="C15" s="3">
        <v>521</v>
      </c>
      <c r="D15" s="3">
        <v>556</v>
      </c>
      <c r="E15" s="4">
        <v>41</v>
      </c>
      <c r="F15" s="4">
        <v>24</v>
      </c>
      <c r="G15" s="4">
        <v>17</v>
      </c>
      <c r="H15" s="5"/>
      <c r="I15" s="6">
        <f t="shared" si="3"/>
        <v>3.8068709377901575</v>
      </c>
      <c r="J15" s="6">
        <f t="shared" si="3"/>
        <v>4.6065259117082533</v>
      </c>
      <c r="K15" s="6">
        <f t="shared" si="3"/>
        <v>3.0575539568345325</v>
      </c>
      <c r="M15">
        <v>11</v>
      </c>
      <c r="N15" s="12">
        <v>846</v>
      </c>
      <c r="O15" s="12">
        <v>461</v>
      </c>
      <c r="P15" s="12">
        <v>385</v>
      </c>
      <c r="R15" s="16"/>
      <c r="S15" s="16"/>
      <c r="V15">
        <f>SUM(V5:V14)</f>
        <v>154113</v>
      </c>
      <c r="W15">
        <f>SUM(W5:W14)</f>
        <v>100</v>
      </c>
      <c r="X15" s="20">
        <f>SUM(X5:X14)</f>
        <v>12.549492904557047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1185.6952164380693</v>
      </c>
      <c r="J16" s="6">
        <f>SUM(J8:J14)*5</f>
        <v>1358.4611629660162</v>
      </c>
      <c r="K16" s="6">
        <f>SUM(K8:K14)*5</f>
        <v>1021.1804478207654</v>
      </c>
      <c r="M16">
        <v>12</v>
      </c>
      <c r="N16" s="12">
        <v>872</v>
      </c>
      <c r="O16" s="12">
        <v>502</v>
      </c>
      <c r="P16" s="12">
        <v>370</v>
      </c>
      <c r="R16" s="16"/>
      <c r="S16" s="16"/>
      <c r="X16" s="20">
        <f>X$15/2</f>
        <v>6.2747464522785235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793</v>
      </c>
      <c r="O17" s="12">
        <v>420</v>
      </c>
      <c r="P17" s="12">
        <v>373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2685.6952164380691</v>
      </c>
      <c r="J18" s="6">
        <f>J16+1500</f>
        <v>2858.4611629660162</v>
      </c>
      <c r="K18" s="6">
        <f>K16+1500</f>
        <v>2521.1804478207655</v>
      </c>
      <c r="M18">
        <v>14</v>
      </c>
      <c r="N18" s="12">
        <v>827</v>
      </c>
      <c r="O18" s="12">
        <v>426</v>
      </c>
      <c r="P18" s="12">
        <v>401</v>
      </c>
      <c r="Q18" s="3" t="s">
        <v>161</v>
      </c>
      <c r="R18" s="15">
        <f>X33</f>
        <v>6.3986623455435199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771</v>
      </c>
      <c r="O19" s="12">
        <v>375</v>
      </c>
      <c r="P19" s="12">
        <v>396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5.4898648648648649</v>
      </c>
      <c r="J20" s="6">
        <f t="shared" si="4"/>
        <v>6.8965517241379306</v>
      </c>
      <c r="K20" s="6">
        <f t="shared" si="4"/>
        <v>3.8461538461538463</v>
      </c>
      <c r="M20">
        <v>16</v>
      </c>
      <c r="N20" s="12">
        <v>800</v>
      </c>
      <c r="O20" s="12">
        <v>399</v>
      </c>
      <c r="P20" s="12">
        <v>401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3.8068709377901575</v>
      </c>
      <c r="J21" s="6">
        <f t="shared" si="4"/>
        <v>4.6065259117082533</v>
      </c>
      <c r="K21" s="6">
        <f t="shared" si="4"/>
        <v>3.0575539568345325</v>
      </c>
      <c r="M21">
        <v>17</v>
      </c>
      <c r="N21" s="12">
        <v>825</v>
      </c>
      <c r="O21" s="12">
        <v>417</v>
      </c>
      <c r="P21" s="12">
        <v>408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4.6483679013275108</v>
      </c>
      <c r="J22" s="8">
        <f>(J20+J21)/2</f>
        <v>5.751538817923092</v>
      </c>
      <c r="K22" s="8">
        <f>(K20+K21)/2</f>
        <v>3.4518539014941894</v>
      </c>
      <c r="M22">
        <v>18</v>
      </c>
      <c r="N22" s="12">
        <v>719</v>
      </c>
      <c r="O22" s="12">
        <v>358</v>
      </c>
      <c r="P22" s="12">
        <v>361</v>
      </c>
      <c r="R22" s="16">
        <f>O$24+O$34+O$44+O$54</f>
        <v>814</v>
      </c>
      <c r="S22" s="16">
        <f xml:space="preserve"> O$34+O$44+O$54+O$64</f>
        <v>560</v>
      </c>
      <c r="T22">
        <v>1</v>
      </c>
      <c r="U22">
        <v>9</v>
      </c>
      <c r="V22">
        <f>R22*T22+S22*U22</f>
        <v>5854</v>
      </c>
      <c r="W22" s="19">
        <f>(V22/V$32)*100</f>
        <v>7.5585223824710459</v>
      </c>
      <c r="X22" s="20">
        <f>ABS(W22-10)</f>
        <v>2.4414776175289541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734</v>
      </c>
      <c r="O23" s="12">
        <v>329</v>
      </c>
      <c r="P23" s="12">
        <v>405</v>
      </c>
      <c r="R23" s="16">
        <f>O$25+O$35+O$45+O$55</f>
        <v>794</v>
      </c>
      <c r="S23" s="16">
        <f xml:space="preserve"> O$35+O$45+O$55+O$65</f>
        <v>589</v>
      </c>
      <c r="T23">
        <v>2</v>
      </c>
      <c r="U23">
        <v>8</v>
      </c>
      <c r="V23">
        <f t="shared" ref="V23:V31" si="5">R23*T23+S23*U23</f>
        <v>6300</v>
      </c>
      <c r="W23" s="19">
        <f t="shared" ref="W23:W31" si="6">(V23/V$32)*100</f>
        <v>8.1343852083306434</v>
      </c>
      <c r="X23" s="20">
        <f t="shared" ref="X23:X31" si="7">ABS(W23-10)</f>
        <v>1.8656147916693566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232.41839506637552</v>
      </c>
      <c r="J24" s="8">
        <f>J22*50</f>
        <v>287.57694089615461</v>
      </c>
      <c r="K24" s="8">
        <f>K22*50</f>
        <v>172.59269507470947</v>
      </c>
      <c r="M24">
        <v>20</v>
      </c>
      <c r="N24" s="12">
        <v>721</v>
      </c>
      <c r="O24" s="12">
        <v>325</v>
      </c>
      <c r="P24" s="12">
        <v>396</v>
      </c>
      <c r="R24" s="16">
        <f>O$26+O$36+O$46+O$56</f>
        <v>756</v>
      </c>
      <c r="S24" s="16">
        <f xml:space="preserve"> O$36+O$46+O$56+O$66</f>
        <v>551</v>
      </c>
      <c r="T24">
        <v>3</v>
      </c>
      <c r="U24">
        <v>7</v>
      </c>
      <c r="V24">
        <f t="shared" si="5"/>
        <v>6125</v>
      </c>
      <c r="W24" s="19">
        <f t="shared" si="6"/>
        <v>7.9084300636547926</v>
      </c>
      <c r="X24" s="20">
        <f t="shared" si="7"/>
        <v>2.0915699363452074</v>
      </c>
    </row>
    <row r="25" spans="1:24" x14ac:dyDescent="0.25">
      <c r="I25" s="1"/>
      <c r="J25" s="1"/>
      <c r="K25" s="1"/>
      <c r="M25">
        <v>21</v>
      </c>
      <c r="N25" s="12">
        <v>672</v>
      </c>
      <c r="O25" s="12">
        <v>296</v>
      </c>
      <c r="P25" s="12">
        <v>376</v>
      </c>
      <c r="R25" s="16">
        <f>O$17+O$27+O$37+O$47</f>
        <v>1020</v>
      </c>
      <c r="S25" s="16">
        <f xml:space="preserve"> O$27+ O$37+O$47+O$57</f>
        <v>714</v>
      </c>
      <c r="T25">
        <v>4</v>
      </c>
      <c r="U25">
        <v>6</v>
      </c>
      <c r="V25">
        <f t="shared" si="5"/>
        <v>8364</v>
      </c>
      <c r="W25" s="19">
        <f t="shared" si="6"/>
        <v>10.799364743250397</v>
      </c>
      <c r="X25" s="20">
        <f t="shared" si="7"/>
        <v>0.79936474325039697</v>
      </c>
    </row>
    <row r="26" spans="1:24" x14ac:dyDescent="0.25">
      <c r="H26" s="7" t="s">
        <v>30</v>
      </c>
      <c r="I26" s="1">
        <f>I18-I24</f>
        <v>2453.2768213716936</v>
      </c>
      <c r="J26" s="1">
        <f>J18-J24</f>
        <v>2570.8842220698616</v>
      </c>
      <c r="K26" s="1">
        <f>K18-K24</f>
        <v>2348.5877527460561</v>
      </c>
      <c r="M26">
        <v>22</v>
      </c>
      <c r="N26" s="12">
        <v>587</v>
      </c>
      <c r="O26" s="12">
        <v>273</v>
      </c>
      <c r="P26" s="12">
        <v>314</v>
      </c>
      <c r="R26" s="16">
        <f>O$18+O$28+O$38+O$48</f>
        <v>1001</v>
      </c>
      <c r="S26" s="16">
        <f xml:space="preserve"> O$28+O$38+O$48+O$58</f>
        <v>672</v>
      </c>
      <c r="T26">
        <v>5</v>
      </c>
      <c r="U26">
        <v>5</v>
      </c>
      <c r="V26">
        <f t="shared" si="5"/>
        <v>8365</v>
      </c>
      <c r="W26" s="19">
        <f t="shared" si="6"/>
        <v>10.800655915505688</v>
      </c>
      <c r="X26" s="20">
        <f t="shared" si="7"/>
        <v>0.80065591550568804</v>
      </c>
    </row>
    <row r="27" spans="1:24" x14ac:dyDescent="0.25">
      <c r="I27" s="1"/>
      <c r="J27" s="1"/>
      <c r="K27" s="1"/>
      <c r="M27">
        <v>23</v>
      </c>
      <c r="N27" s="12">
        <v>561</v>
      </c>
      <c r="O27" s="12">
        <v>255</v>
      </c>
      <c r="P27" s="12">
        <v>306</v>
      </c>
      <c r="R27" s="16">
        <f>O$19+O$29+O$39+O$49</f>
        <v>977</v>
      </c>
      <c r="S27" s="16">
        <f xml:space="preserve"> O$29+O$39+O$49+O$59</f>
        <v>687</v>
      </c>
      <c r="T27">
        <v>6</v>
      </c>
      <c r="U27">
        <v>4</v>
      </c>
      <c r="V27">
        <f t="shared" si="5"/>
        <v>8610</v>
      </c>
      <c r="W27" s="19">
        <f t="shared" si="6"/>
        <v>11.11699311805188</v>
      </c>
      <c r="X27" s="20">
        <f t="shared" si="7"/>
        <v>1.1169931180518802</v>
      </c>
    </row>
    <row r="28" spans="1:24" x14ac:dyDescent="0.25">
      <c r="H28" s="7" t="s">
        <v>31</v>
      </c>
      <c r="I28" s="1">
        <f>100-I22</f>
        <v>95.351632098672496</v>
      </c>
      <c r="J28" s="1">
        <f>100-J22</f>
        <v>94.248461182076909</v>
      </c>
      <c r="K28" s="1">
        <f>100-K22</f>
        <v>96.548146098505811</v>
      </c>
      <c r="M28">
        <v>24</v>
      </c>
      <c r="N28" s="12">
        <v>516</v>
      </c>
      <c r="O28" s="12">
        <v>241</v>
      </c>
      <c r="P28" s="12">
        <v>275</v>
      </c>
      <c r="R28" s="16">
        <f>O$20+O$30+O$40+O$50</f>
        <v>949</v>
      </c>
      <c r="S28" s="16">
        <f xml:space="preserve"> O$30+O$40+O$50+O$60</f>
        <v>639</v>
      </c>
      <c r="T28">
        <v>7</v>
      </c>
      <c r="U28">
        <v>3</v>
      </c>
      <c r="V28">
        <f t="shared" si="5"/>
        <v>8560</v>
      </c>
      <c r="W28" s="19">
        <f t="shared" si="6"/>
        <v>11.052434505287351</v>
      </c>
      <c r="X28" s="20">
        <f t="shared" si="7"/>
        <v>1.0524345052873514</v>
      </c>
    </row>
    <row r="29" spans="1:24" x14ac:dyDescent="0.25">
      <c r="I29" s="1"/>
      <c r="J29" s="1"/>
      <c r="K29" s="1"/>
      <c r="M29">
        <v>25</v>
      </c>
      <c r="N29" s="12">
        <v>529</v>
      </c>
      <c r="O29" s="12">
        <v>272</v>
      </c>
      <c r="P29" s="12">
        <v>257</v>
      </c>
      <c r="R29" s="16">
        <f>O$21+O$31+O$41+O$51</f>
        <v>988</v>
      </c>
      <c r="S29" s="16">
        <f xml:space="preserve"> O$31+O$41+O$51+O$61</f>
        <v>666</v>
      </c>
      <c r="T29">
        <v>8</v>
      </c>
      <c r="U29">
        <v>2</v>
      </c>
      <c r="V29">
        <f t="shared" si="5"/>
        <v>9236</v>
      </c>
      <c r="W29" s="19">
        <f t="shared" si="6"/>
        <v>11.925266949863781</v>
      </c>
      <c r="X29" s="20">
        <f t="shared" si="7"/>
        <v>1.9252669498637811</v>
      </c>
    </row>
    <row r="30" spans="1:24" x14ac:dyDescent="0.25">
      <c r="C30" t="s">
        <v>32</v>
      </c>
      <c r="H30" s="9" t="s">
        <v>33</v>
      </c>
      <c r="I30" s="10">
        <f>I26/I28</f>
        <v>25.72873444717732</v>
      </c>
      <c r="J30" s="10">
        <f>J26/J28</f>
        <v>27.277731538801643</v>
      </c>
      <c r="K30" s="10">
        <f>K26/K28</f>
        <v>24.32556033079959</v>
      </c>
      <c r="M30">
        <v>26</v>
      </c>
      <c r="N30" s="12">
        <v>486</v>
      </c>
      <c r="O30" s="12">
        <v>231</v>
      </c>
      <c r="P30" s="12">
        <v>255</v>
      </c>
      <c r="R30" s="16">
        <f>O$22+O$32+O$42+O$52</f>
        <v>826</v>
      </c>
      <c r="S30" s="16">
        <f xml:space="preserve"> O$32+O$42+O$52+O$62</f>
        <v>521</v>
      </c>
      <c r="T30">
        <v>9</v>
      </c>
      <c r="U30">
        <v>1</v>
      </c>
      <c r="V30">
        <f t="shared" si="5"/>
        <v>7955</v>
      </c>
      <c r="W30" s="19">
        <f t="shared" si="6"/>
        <v>10.271275290836551</v>
      </c>
      <c r="X30" s="20">
        <f t="shared" si="7"/>
        <v>0.27127529083655055</v>
      </c>
    </row>
    <row r="31" spans="1:24" x14ac:dyDescent="0.25">
      <c r="M31">
        <v>27</v>
      </c>
      <c r="N31" s="12">
        <v>511</v>
      </c>
      <c r="O31" s="12">
        <v>241</v>
      </c>
      <c r="P31" s="12">
        <v>270</v>
      </c>
      <c r="R31" s="16">
        <f>O$23+O$33+O$43+O$53</f>
        <v>808</v>
      </c>
      <c r="S31" s="16">
        <f xml:space="preserve"> O$33+O$43+O$53+O$63</f>
        <v>545</v>
      </c>
      <c r="T31">
        <v>10</v>
      </c>
      <c r="U31">
        <v>0</v>
      </c>
      <c r="V31">
        <f t="shared" si="5"/>
        <v>8080</v>
      </c>
      <c r="W31" s="19">
        <f t="shared" si="6"/>
        <v>10.432671822747873</v>
      </c>
      <c r="X31" s="20">
        <f t="shared" si="7"/>
        <v>0.43267182274787253</v>
      </c>
    </row>
    <row r="32" spans="1:24" x14ac:dyDescent="0.25">
      <c r="M32">
        <v>28</v>
      </c>
      <c r="N32" s="12">
        <v>399</v>
      </c>
      <c r="O32" s="12">
        <v>203</v>
      </c>
      <c r="P32" s="12">
        <v>196</v>
      </c>
      <c r="R32" s="16"/>
      <c r="S32" s="16"/>
      <c r="V32">
        <f>SUM(V22:V31)</f>
        <v>77449</v>
      </c>
      <c r="W32">
        <f>SUM(W22:W31)</f>
        <v>100.00000000000001</v>
      </c>
      <c r="X32" s="20">
        <f>SUM(X22:X31)</f>
        <v>12.79732469108704</v>
      </c>
    </row>
    <row r="33" spans="13:24" x14ac:dyDescent="0.25">
      <c r="M33">
        <v>29</v>
      </c>
      <c r="N33" s="12">
        <v>463</v>
      </c>
      <c r="O33" s="12">
        <v>205</v>
      </c>
      <c r="P33" s="12">
        <v>258</v>
      </c>
      <c r="R33" s="16"/>
      <c r="S33" s="16"/>
      <c r="X33" s="20">
        <f>X$32/2</f>
        <v>6.3986623455435199</v>
      </c>
    </row>
    <row r="34" spans="13:24" x14ac:dyDescent="0.25">
      <c r="M34">
        <v>30</v>
      </c>
      <c r="N34" s="12">
        <v>413</v>
      </c>
      <c r="O34" s="12">
        <v>203</v>
      </c>
      <c r="P34" s="12">
        <v>210</v>
      </c>
      <c r="R34" s="16"/>
      <c r="S34" s="16"/>
    </row>
    <row r="35" spans="13:24" x14ac:dyDescent="0.25">
      <c r="M35">
        <v>31</v>
      </c>
      <c r="N35" s="12">
        <v>466</v>
      </c>
      <c r="O35" s="12">
        <v>233</v>
      </c>
      <c r="P35" s="12">
        <v>233</v>
      </c>
      <c r="Q35" s="3" t="s">
        <v>162</v>
      </c>
      <c r="R35" s="15">
        <f>X50</f>
        <v>6.423614734425545</v>
      </c>
      <c r="S35" s="16"/>
    </row>
    <row r="36" spans="13:24" x14ac:dyDescent="0.25">
      <c r="M36">
        <v>32</v>
      </c>
      <c r="N36" s="12">
        <v>415</v>
      </c>
      <c r="O36" s="12">
        <v>208</v>
      </c>
      <c r="P36" s="12">
        <v>207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408</v>
      </c>
      <c r="O37" s="12">
        <v>197</v>
      </c>
      <c r="P37" s="12">
        <v>211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364</v>
      </c>
      <c r="O38" s="12">
        <v>192</v>
      </c>
      <c r="P38" s="12">
        <v>172</v>
      </c>
      <c r="R38" s="16"/>
      <c r="S38" s="16"/>
    </row>
    <row r="39" spans="13:24" x14ac:dyDescent="0.25">
      <c r="M39">
        <v>35</v>
      </c>
      <c r="N39" s="12">
        <v>360</v>
      </c>
      <c r="O39" s="12">
        <v>182</v>
      </c>
      <c r="P39" s="12">
        <v>178</v>
      </c>
      <c r="R39" s="16">
        <f>P$24+P$34+P$44+P$54</f>
        <v>902</v>
      </c>
      <c r="S39" s="16">
        <f xml:space="preserve"> P$34+P$44+P$54+P$64</f>
        <v>573</v>
      </c>
      <c r="T39">
        <v>1</v>
      </c>
      <c r="U39">
        <v>9</v>
      </c>
      <c r="V39">
        <f>R39*T39+S39*U39</f>
        <v>6059</v>
      </c>
      <c r="W39" s="19">
        <f>(V39/V$49)*100</f>
        <v>7.9033183762913488</v>
      </c>
      <c r="X39" s="20">
        <f>ABS(W39-10)</f>
        <v>2.0966816237086512</v>
      </c>
    </row>
    <row r="40" spans="13:24" x14ac:dyDescent="0.25">
      <c r="M40">
        <v>36</v>
      </c>
      <c r="N40" s="12">
        <v>368</v>
      </c>
      <c r="O40" s="12">
        <v>196</v>
      </c>
      <c r="P40" s="12">
        <v>172</v>
      </c>
      <c r="R40" s="16">
        <f>P$25+P$35+P$45+P$55</f>
        <v>872</v>
      </c>
      <c r="S40" s="16">
        <f xml:space="preserve"> P$35+P$45+P$55+P$65</f>
        <v>570</v>
      </c>
      <c r="T40">
        <v>2</v>
      </c>
      <c r="U40">
        <v>8</v>
      </c>
      <c r="V40">
        <f t="shared" ref="V40:V48" si="8">R40*T40+S40*U40</f>
        <v>6304</v>
      </c>
      <c r="W40" s="19">
        <f t="shared" ref="W40:W48" si="9">(V40/V$49)*100</f>
        <v>8.2228947093811957</v>
      </c>
      <c r="X40" s="20">
        <f t="shared" ref="X40:X48" si="10">ABS(W40-10)</f>
        <v>1.7771052906188043</v>
      </c>
    </row>
    <row r="41" spans="13:24" x14ac:dyDescent="0.25">
      <c r="M41">
        <v>37</v>
      </c>
      <c r="N41" s="12">
        <v>345</v>
      </c>
      <c r="O41" s="12">
        <v>196</v>
      </c>
      <c r="P41" s="12">
        <v>149</v>
      </c>
      <c r="R41" s="16">
        <f>P$26+P$36+P$46+P$56</f>
        <v>778</v>
      </c>
      <c r="S41" s="16">
        <f xml:space="preserve"> P$36+P$46+P$56+P$66</f>
        <v>519</v>
      </c>
      <c r="T41">
        <v>3</v>
      </c>
      <c r="U41">
        <v>7</v>
      </c>
      <c r="V41">
        <f t="shared" si="8"/>
        <v>5967</v>
      </c>
      <c r="W41" s="19">
        <f t="shared" si="9"/>
        <v>7.7833142022331216</v>
      </c>
      <c r="X41" s="20">
        <f t="shared" si="10"/>
        <v>2.2166857977668784</v>
      </c>
    </row>
    <row r="42" spans="13:24" x14ac:dyDescent="0.25">
      <c r="M42">
        <v>38</v>
      </c>
      <c r="N42" s="12">
        <v>257</v>
      </c>
      <c r="O42" s="12">
        <v>151</v>
      </c>
      <c r="P42" s="12">
        <v>106</v>
      </c>
      <c r="R42" s="16">
        <f>P$17+P$27+P$37+P$47</f>
        <v>1006</v>
      </c>
      <c r="S42" s="16">
        <f xml:space="preserve"> P$27+ P$37+P$47+P$57</f>
        <v>735</v>
      </c>
      <c r="T42">
        <v>4</v>
      </c>
      <c r="U42">
        <v>6</v>
      </c>
      <c r="V42">
        <f t="shared" si="8"/>
        <v>8434</v>
      </c>
      <c r="W42" s="19">
        <f t="shared" si="9"/>
        <v>11.001252217468434</v>
      </c>
      <c r="X42" s="20">
        <f t="shared" si="10"/>
        <v>1.0012522174684335</v>
      </c>
    </row>
    <row r="43" spans="13:24" x14ac:dyDescent="0.25">
      <c r="M43">
        <v>39</v>
      </c>
      <c r="N43" s="12">
        <v>280</v>
      </c>
      <c r="O43" s="12">
        <v>155</v>
      </c>
      <c r="P43" s="12">
        <v>125</v>
      </c>
      <c r="R43" s="16">
        <f>P$18+P$28+P$38+P$48</f>
        <v>964</v>
      </c>
      <c r="S43" s="16">
        <f xml:space="preserve"> P$28+P$38+P$48+P$58</f>
        <v>666</v>
      </c>
      <c r="T43">
        <v>5</v>
      </c>
      <c r="U43">
        <v>5</v>
      </c>
      <c r="V43">
        <f t="shared" si="8"/>
        <v>8150</v>
      </c>
      <c r="W43" s="19">
        <f t="shared" si="9"/>
        <v>10.630804549723468</v>
      </c>
      <c r="X43" s="20">
        <f t="shared" si="10"/>
        <v>0.630804549723468</v>
      </c>
    </row>
    <row r="44" spans="13:24" x14ac:dyDescent="0.25">
      <c r="M44">
        <v>40</v>
      </c>
      <c r="N44" s="12">
        <v>348</v>
      </c>
      <c r="O44" s="12">
        <v>181</v>
      </c>
      <c r="P44" s="12">
        <v>167</v>
      </c>
      <c r="R44" s="16">
        <f>P$19+P$29+P$39+P$49</f>
        <v>947</v>
      </c>
      <c r="S44" s="16">
        <f xml:space="preserve"> P$29+P$39+P$49+P$59</f>
        <v>650</v>
      </c>
      <c r="T44">
        <v>6</v>
      </c>
      <c r="U44">
        <v>4</v>
      </c>
      <c r="V44">
        <f t="shared" si="8"/>
        <v>8282</v>
      </c>
      <c r="W44" s="19">
        <f t="shared" si="9"/>
        <v>10.802984451633101</v>
      </c>
      <c r="X44" s="20">
        <f t="shared" si="10"/>
        <v>0.80298445163310106</v>
      </c>
    </row>
    <row r="45" spans="13:24" x14ac:dyDescent="0.25">
      <c r="M45">
        <v>41</v>
      </c>
      <c r="N45" s="12">
        <v>312</v>
      </c>
      <c r="O45" s="12">
        <v>165</v>
      </c>
      <c r="P45" s="12">
        <v>147</v>
      </c>
      <c r="R45" s="16">
        <f>P$20+P$30+P$40+P$50</f>
        <v>923</v>
      </c>
      <c r="S45" s="16">
        <f xml:space="preserve"> P$30+P$40+P$50+P$60</f>
        <v>614</v>
      </c>
      <c r="T45">
        <v>7</v>
      </c>
      <c r="U45">
        <v>3</v>
      </c>
      <c r="V45">
        <f t="shared" si="8"/>
        <v>8303</v>
      </c>
      <c r="W45" s="19">
        <f t="shared" si="9"/>
        <v>10.830376708755086</v>
      </c>
      <c r="X45" s="20">
        <f t="shared" si="10"/>
        <v>0.83037670875508596</v>
      </c>
    </row>
    <row r="46" spans="13:24" x14ac:dyDescent="0.25">
      <c r="M46">
        <v>42</v>
      </c>
      <c r="N46" s="12">
        <v>321</v>
      </c>
      <c r="O46" s="12">
        <v>170</v>
      </c>
      <c r="P46" s="12">
        <v>151</v>
      </c>
      <c r="R46" s="16">
        <f>P$21+P$31+P$41+P$51</f>
        <v>944</v>
      </c>
      <c r="S46" s="16">
        <f xml:space="preserve"> P$31+P$41+P$51+P$61</f>
        <v>611</v>
      </c>
      <c r="T46">
        <v>8</v>
      </c>
      <c r="U46">
        <v>2</v>
      </c>
      <c r="V46">
        <f t="shared" si="8"/>
        <v>8774</v>
      </c>
      <c r="W46" s="19">
        <f t="shared" si="9"/>
        <v>11.444745904205364</v>
      </c>
      <c r="X46" s="20">
        <f t="shared" si="10"/>
        <v>1.4447459042053641</v>
      </c>
    </row>
    <row r="47" spans="13:24" x14ac:dyDescent="0.25">
      <c r="M47">
        <v>43</v>
      </c>
      <c r="N47" s="12">
        <v>264</v>
      </c>
      <c r="O47" s="12">
        <v>148</v>
      </c>
      <c r="P47" s="12">
        <v>116</v>
      </c>
      <c r="R47" s="16">
        <f>P$22+P$32+P$42+P$52</f>
        <v>771</v>
      </c>
      <c r="S47" s="16">
        <f xml:space="preserve"> P$32+P$42+P$52+P$62</f>
        <v>472</v>
      </c>
      <c r="T47">
        <v>9</v>
      </c>
      <c r="U47">
        <v>1</v>
      </c>
      <c r="V47">
        <f t="shared" si="8"/>
        <v>7411</v>
      </c>
      <c r="W47" s="19">
        <f t="shared" si="9"/>
        <v>9.6668579776687888</v>
      </c>
      <c r="X47" s="20">
        <f t="shared" si="10"/>
        <v>0.33314202233121115</v>
      </c>
    </row>
    <row r="48" spans="13:24" x14ac:dyDescent="0.25">
      <c r="M48">
        <v>44</v>
      </c>
      <c r="N48" s="12">
        <v>258</v>
      </c>
      <c r="O48" s="12">
        <v>142</v>
      </c>
      <c r="P48" s="12">
        <v>116</v>
      </c>
      <c r="R48" s="16">
        <f>P$23+P$33+P$43+P$53</f>
        <v>898</v>
      </c>
      <c r="S48" s="16">
        <f xml:space="preserve"> P$33+P$43+P$53+P$63</f>
        <v>553</v>
      </c>
      <c r="T48">
        <v>10</v>
      </c>
      <c r="U48">
        <v>0</v>
      </c>
      <c r="V48">
        <f t="shared" si="8"/>
        <v>8980</v>
      </c>
      <c r="W48" s="19">
        <f t="shared" si="9"/>
        <v>11.713450902640092</v>
      </c>
      <c r="X48" s="20">
        <f t="shared" si="10"/>
        <v>1.7134509026400924</v>
      </c>
    </row>
    <row r="49" spans="13:24" x14ac:dyDescent="0.25">
      <c r="M49">
        <v>45</v>
      </c>
      <c r="N49" s="12">
        <v>264</v>
      </c>
      <c r="O49" s="12">
        <v>148</v>
      </c>
      <c r="P49" s="12">
        <v>116</v>
      </c>
      <c r="R49" s="16"/>
      <c r="S49" s="16"/>
      <c r="V49">
        <f>SUM(V39:V48)</f>
        <v>76664</v>
      </c>
      <c r="W49">
        <f>SUM(W39:W48)</f>
        <v>100</v>
      </c>
      <c r="X49" s="20">
        <f>SUM(X39:X48)</f>
        <v>12.84722946885109</v>
      </c>
    </row>
    <row r="50" spans="13:24" x14ac:dyDescent="0.25">
      <c r="M50">
        <v>46</v>
      </c>
      <c r="N50" s="12">
        <v>218</v>
      </c>
      <c r="O50" s="12">
        <v>123</v>
      </c>
      <c r="P50" s="12">
        <v>95</v>
      </c>
      <c r="R50" s="16"/>
      <c r="S50" s="16"/>
      <c r="X50" s="20">
        <f>X$49/2</f>
        <v>6.423614734425545</v>
      </c>
    </row>
    <row r="51" spans="13:24" x14ac:dyDescent="0.25">
      <c r="M51">
        <v>47</v>
      </c>
      <c r="N51" s="12">
        <v>251</v>
      </c>
      <c r="O51" s="12">
        <v>134</v>
      </c>
      <c r="P51" s="12">
        <v>117</v>
      </c>
      <c r="R51" s="16"/>
      <c r="S51" s="16"/>
    </row>
    <row r="52" spans="13:24" x14ac:dyDescent="0.25">
      <c r="M52">
        <v>48</v>
      </c>
      <c r="N52" s="12">
        <v>222</v>
      </c>
      <c r="O52" s="12">
        <v>114</v>
      </c>
      <c r="P52" s="12">
        <v>108</v>
      </c>
      <c r="R52" s="16"/>
      <c r="S52" s="16"/>
    </row>
    <row r="53" spans="13:24" x14ac:dyDescent="0.25">
      <c r="M53">
        <v>49</v>
      </c>
      <c r="N53" s="12">
        <v>229</v>
      </c>
      <c r="O53" s="12">
        <v>119</v>
      </c>
      <c r="P53" s="12">
        <v>110</v>
      </c>
      <c r="R53" s="16"/>
      <c r="S53" s="16"/>
    </row>
    <row r="54" spans="13:24" x14ac:dyDescent="0.25">
      <c r="M54">
        <v>50</v>
      </c>
      <c r="N54" s="12">
        <v>234</v>
      </c>
      <c r="O54" s="12">
        <v>105</v>
      </c>
      <c r="P54" s="12">
        <v>129</v>
      </c>
      <c r="R54" s="16"/>
      <c r="S54" s="16"/>
    </row>
    <row r="55" spans="13:24" x14ac:dyDescent="0.25">
      <c r="M55">
        <v>51</v>
      </c>
      <c r="N55" s="12">
        <v>216</v>
      </c>
      <c r="O55" s="12">
        <v>100</v>
      </c>
      <c r="P55" s="12">
        <v>116</v>
      </c>
      <c r="R55" s="16"/>
      <c r="S55" s="16"/>
    </row>
    <row r="56" spans="13:24" x14ac:dyDescent="0.25">
      <c r="M56">
        <v>52</v>
      </c>
      <c r="N56" s="12">
        <v>211</v>
      </c>
      <c r="O56" s="12">
        <v>105</v>
      </c>
      <c r="P56" s="12">
        <v>106</v>
      </c>
      <c r="R56" s="16"/>
      <c r="S56" s="16"/>
    </row>
    <row r="57" spans="13:24" x14ac:dyDescent="0.25">
      <c r="M57">
        <v>53</v>
      </c>
      <c r="N57" s="12">
        <v>216</v>
      </c>
      <c r="O57" s="12">
        <v>114</v>
      </c>
      <c r="P57" s="12">
        <v>102</v>
      </c>
      <c r="R57" s="16"/>
      <c r="S57" s="16"/>
    </row>
    <row r="58" spans="13:24" x14ac:dyDescent="0.25">
      <c r="M58">
        <v>54</v>
      </c>
      <c r="N58" s="12">
        <v>200</v>
      </c>
      <c r="O58" s="12">
        <v>97</v>
      </c>
      <c r="P58" s="12">
        <v>103</v>
      </c>
      <c r="R58" s="16"/>
      <c r="S58" s="16"/>
    </row>
    <row r="59" spans="13:24" x14ac:dyDescent="0.25">
      <c r="M59">
        <v>55</v>
      </c>
      <c r="N59" s="12">
        <v>184</v>
      </c>
      <c r="O59" s="12">
        <v>85</v>
      </c>
      <c r="P59" s="12">
        <v>99</v>
      </c>
      <c r="R59" s="16"/>
      <c r="S59" s="16"/>
    </row>
    <row r="60" spans="13:24" x14ac:dyDescent="0.25">
      <c r="M60">
        <v>56</v>
      </c>
      <c r="N60" s="12">
        <v>181</v>
      </c>
      <c r="O60" s="12">
        <v>89</v>
      </c>
      <c r="P60" s="12">
        <v>92</v>
      </c>
      <c r="R60" s="16"/>
      <c r="S60" s="16"/>
    </row>
    <row r="61" spans="13:24" x14ac:dyDescent="0.25">
      <c r="M61">
        <v>57</v>
      </c>
      <c r="N61" s="12">
        <v>170</v>
      </c>
      <c r="O61" s="12">
        <v>95</v>
      </c>
      <c r="P61" s="12">
        <v>75</v>
      </c>
      <c r="R61" s="16"/>
      <c r="S61" s="16"/>
    </row>
    <row r="62" spans="13:24" x14ac:dyDescent="0.25">
      <c r="M62">
        <v>58</v>
      </c>
      <c r="N62" s="12">
        <v>115</v>
      </c>
      <c r="O62" s="12">
        <v>53</v>
      </c>
      <c r="P62" s="12">
        <v>62</v>
      </c>
      <c r="R62" s="16"/>
      <c r="S62" s="16"/>
    </row>
    <row r="63" spans="13:24" x14ac:dyDescent="0.25">
      <c r="M63">
        <v>59</v>
      </c>
      <c r="N63" s="12">
        <v>126</v>
      </c>
      <c r="O63" s="12">
        <v>66</v>
      </c>
      <c r="P63" s="12">
        <v>60</v>
      </c>
      <c r="R63" s="16"/>
      <c r="S63" s="16"/>
    </row>
    <row r="64" spans="13:24" x14ac:dyDescent="0.25">
      <c r="M64">
        <v>60</v>
      </c>
      <c r="N64" s="12">
        <v>138</v>
      </c>
      <c r="O64" s="12">
        <v>71</v>
      </c>
      <c r="P64" s="12">
        <v>67</v>
      </c>
      <c r="R64" s="16"/>
      <c r="S64" s="16"/>
    </row>
    <row r="65" spans="13:19" x14ac:dyDescent="0.25">
      <c r="M65">
        <v>61</v>
      </c>
      <c r="N65" s="12">
        <v>165</v>
      </c>
      <c r="O65" s="12">
        <v>91</v>
      </c>
      <c r="P65" s="12">
        <v>74</v>
      </c>
      <c r="R65" s="16"/>
      <c r="S65" s="16"/>
    </row>
    <row r="66" spans="13:19" x14ac:dyDescent="0.25">
      <c r="M66">
        <v>62</v>
      </c>
      <c r="N66" s="12">
        <v>123</v>
      </c>
      <c r="O66" s="12">
        <v>68</v>
      </c>
      <c r="P66" s="12">
        <v>55</v>
      </c>
      <c r="R66" s="16"/>
      <c r="S66" s="16"/>
    </row>
    <row r="67" spans="13:19" x14ac:dyDescent="0.25">
      <c r="M67">
        <v>63</v>
      </c>
      <c r="N67" s="12">
        <v>102</v>
      </c>
      <c r="O67" s="12">
        <v>48</v>
      </c>
      <c r="P67" s="12">
        <v>54</v>
      </c>
      <c r="R67" s="16"/>
      <c r="S67" s="16"/>
    </row>
    <row r="68" spans="13:19" x14ac:dyDescent="0.25">
      <c r="M68">
        <v>64</v>
      </c>
      <c r="N68" s="12">
        <v>107</v>
      </c>
      <c r="O68" s="12">
        <v>55</v>
      </c>
      <c r="P68" s="12">
        <v>52</v>
      </c>
      <c r="R68" s="16"/>
      <c r="S68" s="16"/>
    </row>
    <row r="69" spans="13:19" x14ac:dyDescent="0.25">
      <c r="M69">
        <v>65</v>
      </c>
      <c r="N69" s="12">
        <v>92</v>
      </c>
      <c r="O69" s="12">
        <v>46</v>
      </c>
      <c r="P69" s="12">
        <v>46</v>
      </c>
      <c r="R69" s="16"/>
      <c r="S69" s="16"/>
    </row>
    <row r="70" spans="13:19" x14ac:dyDescent="0.25">
      <c r="M70">
        <v>66</v>
      </c>
      <c r="N70" s="12">
        <v>80</v>
      </c>
      <c r="O70" s="12">
        <v>49</v>
      </c>
      <c r="P70" s="12">
        <v>31</v>
      </c>
      <c r="R70" s="16"/>
      <c r="S70" s="16"/>
    </row>
    <row r="71" spans="13:19" x14ac:dyDescent="0.25">
      <c r="M71">
        <v>67</v>
      </c>
      <c r="N71" s="12">
        <v>84</v>
      </c>
      <c r="O71" s="12">
        <v>42</v>
      </c>
      <c r="P71" s="12">
        <v>42</v>
      </c>
      <c r="R71" s="16"/>
      <c r="S71" s="16"/>
    </row>
    <row r="72" spans="13:19" x14ac:dyDescent="0.25">
      <c r="M72">
        <v>68</v>
      </c>
      <c r="N72" s="12">
        <v>80</v>
      </c>
      <c r="O72" s="12">
        <v>43</v>
      </c>
      <c r="P72" s="12">
        <v>37</v>
      </c>
      <c r="R72" s="16"/>
      <c r="S72" s="16"/>
    </row>
    <row r="73" spans="13:19" x14ac:dyDescent="0.25">
      <c r="M73">
        <v>69</v>
      </c>
      <c r="N73" s="12">
        <v>77</v>
      </c>
      <c r="O73" s="12">
        <v>35</v>
      </c>
      <c r="P73" s="12">
        <v>42</v>
      </c>
      <c r="R73" s="16"/>
      <c r="S73" s="16"/>
    </row>
    <row r="74" spans="13:19" x14ac:dyDescent="0.25">
      <c r="M74" s="18">
        <v>70</v>
      </c>
      <c r="N74" s="12">
        <v>55</v>
      </c>
      <c r="O74" s="12">
        <v>24</v>
      </c>
      <c r="P74" s="12">
        <v>31</v>
      </c>
      <c r="R74" s="16"/>
      <c r="S74" s="16"/>
    </row>
    <row r="75" spans="13:19" x14ac:dyDescent="0.25">
      <c r="M75">
        <v>71</v>
      </c>
      <c r="N75" s="12">
        <v>52</v>
      </c>
      <c r="O75" s="12">
        <v>27</v>
      </c>
      <c r="P75" s="12">
        <v>25</v>
      </c>
      <c r="R75" s="16"/>
      <c r="S75" s="16"/>
    </row>
    <row r="76" spans="13:19" x14ac:dyDescent="0.25">
      <c r="M76">
        <v>72</v>
      </c>
      <c r="N76" s="12">
        <v>50</v>
      </c>
      <c r="O76" s="12">
        <v>27</v>
      </c>
      <c r="P76" s="12">
        <v>23</v>
      </c>
      <c r="R76" s="16"/>
      <c r="S76" s="16"/>
    </row>
    <row r="77" spans="13:19" x14ac:dyDescent="0.25">
      <c r="M77">
        <v>73</v>
      </c>
      <c r="N77" s="12">
        <v>39</v>
      </c>
      <c r="O77" s="12">
        <v>25</v>
      </c>
      <c r="P77" s="12">
        <v>14</v>
      </c>
      <c r="R77" s="16"/>
      <c r="S77" s="16"/>
    </row>
    <row r="78" spans="13:19" x14ac:dyDescent="0.25">
      <c r="M78">
        <v>74</v>
      </c>
      <c r="N78" s="12">
        <v>41</v>
      </c>
      <c r="O78" s="12">
        <v>19</v>
      </c>
      <c r="P78" s="12">
        <v>22</v>
      </c>
      <c r="R78" s="16"/>
      <c r="S78" s="16"/>
    </row>
    <row r="79" spans="13:19" x14ac:dyDescent="0.25">
      <c r="M79">
        <v>75</v>
      </c>
      <c r="N79" s="12">
        <v>49</v>
      </c>
      <c r="O79" s="12">
        <v>25</v>
      </c>
      <c r="P79" s="12">
        <v>24</v>
      </c>
      <c r="R79" s="16"/>
      <c r="S79" s="16"/>
    </row>
    <row r="80" spans="13:19" x14ac:dyDescent="0.25">
      <c r="M80">
        <v>76</v>
      </c>
      <c r="N80" s="12">
        <v>27</v>
      </c>
      <c r="O80" s="12">
        <v>11</v>
      </c>
      <c r="P80" s="12">
        <v>16</v>
      </c>
      <c r="R80" s="16"/>
      <c r="S80" s="16"/>
    </row>
    <row r="81" spans="13:19" x14ac:dyDescent="0.25">
      <c r="M81">
        <v>77</v>
      </c>
      <c r="N81" s="12">
        <v>42</v>
      </c>
      <c r="O81" s="12">
        <v>18</v>
      </c>
      <c r="P81" s="12">
        <v>24</v>
      </c>
      <c r="R81" s="16"/>
      <c r="S81" s="16"/>
    </row>
    <row r="82" spans="13:19" x14ac:dyDescent="0.25">
      <c r="M82">
        <v>78</v>
      </c>
      <c r="N82" s="12">
        <v>30</v>
      </c>
      <c r="O82" s="12">
        <v>15</v>
      </c>
      <c r="P82" s="12">
        <v>15</v>
      </c>
      <c r="R82" s="16"/>
      <c r="S82" s="16"/>
    </row>
    <row r="83" spans="13:19" x14ac:dyDescent="0.25">
      <c r="M83">
        <v>79</v>
      </c>
      <c r="N83" s="12">
        <v>33</v>
      </c>
      <c r="O83" s="12">
        <v>14</v>
      </c>
      <c r="P83" s="12">
        <v>19</v>
      </c>
      <c r="R83" s="16"/>
      <c r="S83" s="16"/>
    </row>
    <row r="84" spans="13:19" x14ac:dyDescent="0.25">
      <c r="M84">
        <v>80</v>
      </c>
      <c r="N84" s="12">
        <v>27</v>
      </c>
      <c r="O84" s="12">
        <v>15</v>
      </c>
      <c r="P84" s="12">
        <v>12</v>
      </c>
      <c r="R84" s="16"/>
      <c r="S84" s="16"/>
    </row>
    <row r="85" spans="13:19" x14ac:dyDescent="0.25">
      <c r="M85">
        <v>81</v>
      </c>
      <c r="N85" s="12">
        <v>13</v>
      </c>
      <c r="O85" s="12">
        <v>8</v>
      </c>
      <c r="P85" s="12">
        <v>5</v>
      </c>
      <c r="R85" s="16"/>
      <c r="S85" s="16"/>
    </row>
    <row r="86" spans="13:19" x14ac:dyDescent="0.25">
      <c r="M86">
        <v>82</v>
      </c>
      <c r="N86" s="12">
        <v>12</v>
      </c>
      <c r="O86" s="12">
        <v>4</v>
      </c>
      <c r="P86" s="12">
        <v>8</v>
      </c>
      <c r="R86" s="16"/>
      <c r="S86" s="16"/>
    </row>
    <row r="87" spans="13:19" x14ac:dyDescent="0.25">
      <c r="M87">
        <v>83</v>
      </c>
      <c r="N87" s="12">
        <v>7</v>
      </c>
      <c r="O87" s="12">
        <v>2</v>
      </c>
      <c r="P87" s="12">
        <v>5</v>
      </c>
      <c r="R87" s="16"/>
      <c r="S87" s="16"/>
    </row>
    <row r="88" spans="13:19" x14ac:dyDescent="0.25">
      <c r="M88">
        <v>84</v>
      </c>
      <c r="N88" s="12">
        <v>5</v>
      </c>
      <c r="O88" s="12">
        <v>2</v>
      </c>
      <c r="P88" s="12">
        <v>3</v>
      </c>
      <c r="R88" s="16"/>
      <c r="S88" s="16"/>
    </row>
    <row r="89" spans="13:19" x14ac:dyDescent="0.25">
      <c r="M89">
        <v>85</v>
      </c>
      <c r="N89" s="12">
        <v>7</v>
      </c>
      <c r="O89" s="12">
        <v>4</v>
      </c>
      <c r="P89" s="12">
        <v>3</v>
      </c>
      <c r="R89" s="16"/>
      <c r="S89" s="16"/>
    </row>
    <row r="90" spans="13:19" x14ac:dyDescent="0.25">
      <c r="M90">
        <v>86</v>
      </c>
      <c r="N90" s="12">
        <v>6</v>
      </c>
      <c r="O90" s="12">
        <v>1</v>
      </c>
      <c r="P90" s="12">
        <v>5</v>
      </c>
      <c r="R90" s="16"/>
      <c r="S90" s="16"/>
    </row>
    <row r="91" spans="13:19" x14ac:dyDescent="0.25">
      <c r="M91">
        <v>87</v>
      </c>
      <c r="N91" s="12">
        <v>7</v>
      </c>
      <c r="O91" s="12">
        <v>1</v>
      </c>
      <c r="P91" s="12">
        <v>6</v>
      </c>
      <c r="R91" s="16"/>
      <c r="S91" s="16"/>
    </row>
    <row r="92" spans="13:19" x14ac:dyDescent="0.25">
      <c r="M92">
        <v>88</v>
      </c>
      <c r="N92" s="12">
        <v>3</v>
      </c>
      <c r="O92" s="12">
        <v>1</v>
      </c>
      <c r="P92" s="12">
        <v>2</v>
      </c>
      <c r="R92" s="16"/>
      <c r="S92" s="16"/>
    </row>
    <row r="93" spans="13:19" x14ac:dyDescent="0.25">
      <c r="M93">
        <v>89</v>
      </c>
      <c r="N93" s="12">
        <v>9</v>
      </c>
      <c r="O93" s="12">
        <v>4</v>
      </c>
      <c r="P93" s="12">
        <v>5</v>
      </c>
      <c r="R93" s="16"/>
      <c r="S93" s="16"/>
    </row>
    <row r="94" spans="13:19" x14ac:dyDescent="0.25">
      <c r="M94">
        <v>90</v>
      </c>
      <c r="N94" s="12">
        <v>4</v>
      </c>
      <c r="O94" s="12">
        <v>0</v>
      </c>
      <c r="P94" s="12">
        <v>4</v>
      </c>
      <c r="R94" s="16"/>
      <c r="S94" s="16"/>
    </row>
    <row r="95" spans="13:19" x14ac:dyDescent="0.25">
      <c r="M95">
        <v>91</v>
      </c>
      <c r="N95" s="12">
        <v>4</v>
      </c>
      <c r="O95" s="12">
        <v>1</v>
      </c>
      <c r="P95" s="12">
        <v>3</v>
      </c>
      <c r="R95" s="16"/>
      <c r="S95" s="16"/>
    </row>
    <row r="96" spans="13:19" x14ac:dyDescent="0.25">
      <c r="M96">
        <v>92</v>
      </c>
      <c r="N96" s="12">
        <v>1</v>
      </c>
      <c r="O96" s="12">
        <v>0</v>
      </c>
      <c r="P96" s="12">
        <v>1</v>
      </c>
      <c r="R96" s="16"/>
      <c r="S96" s="16"/>
    </row>
    <row r="97" spans="13:19" x14ac:dyDescent="0.25">
      <c r="M97">
        <v>93</v>
      </c>
      <c r="N97" s="12">
        <v>2</v>
      </c>
      <c r="O97" s="12">
        <v>1</v>
      </c>
      <c r="P97" s="12">
        <v>1</v>
      </c>
      <c r="R97" s="16"/>
      <c r="S97" s="16"/>
    </row>
    <row r="98" spans="13:19" x14ac:dyDescent="0.25">
      <c r="M98">
        <v>94</v>
      </c>
      <c r="N98" s="12">
        <v>2</v>
      </c>
      <c r="O98" s="12">
        <v>1</v>
      </c>
      <c r="P98" s="12">
        <v>1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2</v>
      </c>
      <c r="O100" s="12">
        <v>1</v>
      </c>
      <c r="P100" s="12">
        <v>1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3</v>
      </c>
      <c r="O102" s="12">
        <v>1</v>
      </c>
      <c r="P102" s="12">
        <v>2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H1" workbookViewId="0">
      <selection activeCell="Q36" sqref="Q36"/>
    </sheetView>
  </sheetViews>
  <sheetFormatPr defaultRowHeight="13.2" x14ac:dyDescent="0.25"/>
  <sheetData>
    <row r="1" spans="1:24" x14ac:dyDescent="0.25">
      <c r="A1" t="s">
        <v>333</v>
      </c>
      <c r="I1" s="1"/>
      <c r="J1" s="1"/>
      <c r="K1" s="1"/>
      <c r="M1" t="s">
        <v>335</v>
      </c>
      <c r="N1" s="12"/>
      <c r="O1" s="12"/>
      <c r="P1" s="12"/>
      <c r="Q1" s="14" t="s">
        <v>1</v>
      </c>
      <c r="R1" s="15">
        <f>X16</f>
        <v>5.4527428386635579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334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46773</v>
      </c>
      <c r="O3" s="12">
        <v>24023</v>
      </c>
      <c r="P3" s="12">
        <v>22750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46773</v>
      </c>
      <c r="C4">
        <v>24023</v>
      </c>
      <c r="D4">
        <v>22750</v>
      </c>
      <c r="E4">
        <v>29233</v>
      </c>
      <c r="F4">
        <v>15641</v>
      </c>
      <c r="G4">
        <v>13592</v>
      </c>
      <c r="I4" s="1"/>
      <c r="J4" s="1"/>
      <c r="K4" s="1"/>
      <c r="M4" s="18" t="s">
        <v>164</v>
      </c>
      <c r="N4" s="12">
        <v>1132</v>
      </c>
      <c r="O4" s="12">
        <v>575</v>
      </c>
      <c r="P4" s="12">
        <v>557</v>
      </c>
      <c r="R4" s="16"/>
      <c r="S4" s="16"/>
    </row>
    <row r="5" spans="1:24" x14ac:dyDescent="0.25">
      <c r="A5" t="s">
        <v>71</v>
      </c>
      <c r="B5">
        <v>6952</v>
      </c>
      <c r="C5">
        <v>3598</v>
      </c>
      <c r="D5">
        <v>3354</v>
      </c>
      <c r="E5">
        <v>6952</v>
      </c>
      <c r="F5">
        <v>3598</v>
      </c>
      <c r="G5">
        <v>3354</v>
      </c>
      <c r="I5" s="1"/>
      <c r="J5" s="1"/>
      <c r="K5" s="1"/>
      <c r="M5">
        <v>1</v>
      </c>
      <c r="N5" s="12">
        <v>1555</v>
      </c>
      <c r="O5" s="12">
        <v>792</v>
      </c>
      <c r="P5" s="12">
        <v>763</v>
      </c>
      <c r="R5" s="16">
        <f>N$24+N$34+N$44+N$54</f>
        <v>2796</v>
      </c>
      <c r="S5" s="16">
        <f xml:space="preserve"> N$34+N$44+N$54+N$64</f>
        <v>2023</v>
      </c>
      <c r="T5">
        <v>1</v>
      </c>
      <c r="U5">
        <v>9</v>
      </c>
      <c r="V5">
        <f>R5*T5+S5*U5</f>
        <v>21003</v>
      </c>
      <c r="W5" s="19">
        <f>(V5/V$15)*100</f>
        <v>8.9369904515514111</v>
      </c>
      <c r="X5" s="20">
        <f>ABS(W5-10)</f>
        <v>1.0630095484485889</v>
      </c>
    </row>
    <row r="6" spans="1:24" x14ac:dyDescent="0.25">
      <c r="A6" t="s">
        <v>6</v>
      </c>
      <c r="B6">
        <v>5640</v>
      </c>
      <c r="C6">
        <v>2924</v>
      </c>
      <c r="D6">
        <v>2716</v>
      </c>
      <c r="E6">
        <v>5640</v>
      </c>
      <c r="F6">
        <v>2924</v>
      </c>
      <c r="G6">
        <v>2716</v>
      </c>
      <c r="I6" s="1"/>
      <c r="J6" s="1"/>
      <c r="K6" s="1"/>
      <c r="M6">
        <v>2</v>
      </c>
      <c r="N6" s="12">
        <v>1489</v>
      </c>
      <c r="O6" s="12">
        <v>773</v>
      </c>
      <c r="P6" s="12">
        <v>716</v>
      </c>
      <c r="R6" s="16">
        <f>N$25+N$35+N$45+N$55</f>
        <v>2346</v>
      </c>
      <c r="S6" s="16">
        <f xml:space="preserve"> N$35+N$45+N$55+N$65</f>
        <v>1595</v>
      </c>
      <c r="T6">
        <v>2</v>
      </c>
      <c r="U6">
        <v>8</v>
      </c>
      <c r="V6">
        <f t="shared" ref="V6:V14" si="0">R6*T6+S6*U6</f>
        <v>17452</v>
      </c>
      <c r="W6" s="19">
        <f t="shared" ref="W6:W14" si="1">(V6/V$15)*100</f>
        <v>7.4260037785304585</v>
      </c>
      <c r="X6" s="20">
        <f t="shared" ref="X6:X14" si="2">ABS(W6-10)</f>
        <v>2.5739962214695415</v>
      </c>
    </row>
    <row r="7" spans="1:24" x14ac:dyDescent="0.25">
      <c r="A7" t="s">
        <v>7</v>
      </c>
      <c r="B7">
        <v>5229</v>
      </c>
      <c r="C7">
        <v>2812</v>
      </c>
      <c r="D7">
        <v>2417</v>
      </c>
      <c r="E7">
        <v>5229</v>
      </c>
      <c r="F7">
        <v>2812</v>
      </c>
      <c r="G7">
        <v>2417</v>
      </c>
      <c r="H7" s="2"/>
      <c r="I7" s="1"/>
      <c r="J7" s="1"/>
      <c r="K7" s="1"/>
      <c r="M7">
        <v>3</v>
      </c>
      <c r="N7" s="12">
        <v>1382</v>
      </c>
      <c r="O7" s="12">
        <v>733</v>
      </c>
      <c r="P7" s="12">
        <v>649</v>
      </c>
      <c r="R7" s="16">
        <f>N$26+N$36+N$46+N$56</f>
        <v>2454</v>
      </c>
      <c r="S7" s="16">
        <f xml:space="preserve"> N$36+N$46+N$56+N$66</f>
        <v>1696</v>
      </c>
      <c r="T7">
        <v>3</v>
      </c>
      <c r="U7">
        <v>7</v>
      </c>
      <c r="V7">
        <f t="shared" si="0"/>
        <v>19234</v>
      </c>
      <c r="W7" s="19">
        <f t="shared" si="1"/>
        <v>8.1842629312545743</v>
      </c>
      <c r="X7" s="20">
        <f t="shared" si="2"/>
        <v>1.8157370687454257</v>
      </c>
    </row>
    <row r="8" spans="1:24" x14ac:dyDescent="0.25">
      <c r="A8" s="3" t="s">
        <v>8</v>
      </c>
      <c r="B8" s="3">
        <v>4718</v>
      </c>
      <c r="C8" s="3">
        <v>2396</v>
      </c>
      <c r="D8" s="3">
        <v>2322</v>
      </c>
      <c r="E8" s="4">
        <v>4571</v>
      </c>
      <c r="F8" s="4">
        <v>2358</v>
      </c>
      <c r="G8" s="4">
        <v>2213</v>
      </c>
      <c r="H8" s="5"/>
      <c r="I8" s="6">
        <f t="shared" ref="I8:K15" si="3">E8/B8*100</f>
        <v>96.884272997032639</v>
      </c>
      <c r="J8" s="6">
        <f t="shared" si="3"/>
        <v>98.414023372287147</v>
      </c>
      <c r="K8" s="6">
        <f t="shared" si="3"/>
        <v>95.305770887166247</v>
      </c>
      <c r="M8">
        <v>4</v>
      </c>
      <c r="N8" s="12">
        <v>1394</v>
      </c>
      <c r="O8" s="12">
        <v>725</v>
      </c>
      <c r="P8" s="12">
        <v>669</v>
      </c>
      <c r="R8" s="16">
        <f>N$17+N$27+N$37+N$47</f>
        <v>2977</v>
      </c>
      <c r="S8" s="16">
        <f xml:space="preserve"> N$27+ N$37+N$47+N$57</f>
        <v>2227</v>
      </c>
      <c r="T8">
        <v>4</v>
      </c>
      <c r="U8">
        <v>6</v>
      </c>
      <c r="V8">
        <f t="shared" si="0"/>
        <v>25270</v>
      </c>
      <c r="W8" s="19">
        <f t="shared" si="1"/>
        <v>10.752642418259493</v>
      </c>
      <c r="X8" s="20">
        <f t="shared" si="2"/>
        <v>0.75264241825949263</v>
      </c>
    </row>
    <row r="9" spans="1:24" x14ac:dyDescent="0.25">
      <c r="A9" s="3" t="s">
        <v>10</v>
      </c>
      <c r="B9" s="3">
        <v>4664</v>
      </c>
      <c r="C9" s="3">
        <v>2301</v>
      </c>
      <c r="D9" s="3">
        <v>2363</v>
      </c>
      <c r="E9" s="4">
        <v>3467</v>
      </c>
      <c r="F9" s="4">
        <v>1932</v>
      </c>
      <c r="G9" s="4">
        <v>1535</v>
      </c>
      <c r="H9" s="5"/>
      <c r="I9" s="6">
        <f t="shared" si="3"/>
        <v>74.335334476843911</v>
      </c>
      <c r="J9" s="6">
        <f t="shared" si="3"/>
        <v>83.963494132985659</v>
      </c>
      <c r="K9" s="6">
        <f t="shared" si="3"/>
        <v>64.959796868387642</v>
      </c>
      <c r="M9">
        <v>5</v>
      </c>
      <c r="N9" s="12">
        <v>1318</v>
      </c>
      <c r="O9" s="12">
        <v>690</v>
      </c>
      <c r="P9" s="12">
        <v>628</v>
      </c>
      <c r="R9" s="16">
        <f>N$18+N$28+N$38+N$48</f>
        <v>2945</v>
      </c>
      <c r="S9" s="16">
        <f xml:space="preserve"> N$28+N$38+N$48+N$58</f>
        <v>2122</v>
      </c>
      <c r="T9">
        <v>5</v>
      </c>
      <c r="U9">
        <v>5</v>
      </c>
      <c r="V9">
        <f t="shared" si="0"/>
        <v>25335</v>
      </c>
      <c r="W9" s="19">
        <f t="shared" si="1"/>
        <v>10.780300580395895</v>
      </c>
      <c r="X9" s="20">
        <f t="shared" si="2"/>
        <v>0.78030058039589534</v>
      </c>
    </row>
    <row r="10" spans="1:24" x14ac:dyDescent="0.25">
      <c r="A10" s="3" t="s">
        <v>11</v>
      </c>
      <c r="B10" s="3">
        <v>4161</v>
      </c>
      <c r="C10" s="3">
        <v>1986</v>
      </c>
      <c r="D10" s="3">
        <v>2175</v>
      </c>
      <c r="E10" s="4">
        <v>1716</v>
      </c>
      <c r="F10" s="4">
        <v>1021</v>
      </c>
      <c r="G10" s="4">
        <v>695</v>
      </c>
      <c r="H10" s="5"/>
      <c r="I10" s="6">
        <f t="shared" si="3"/>
        <v>41.240086517664018</v>
      </c>
      <c r="J10" s="6">
        <f t="shared" si="3"/>
        <v>51.409869083585093</v>
      </c>
      <c r="K10" s="6">
        <f t="shared" si="3"/>
        <v>31.954022988505749</v>
      </c>
      <c r="M10">
        <v>6</v>
      </c>
      <c r="N10" s="12">
        <v>1150</v>
      </c>
      <c r="O10" s="12">
        <v>589</v>
      </c>
      <c r="P10" s="12">
        <v>561</v>
      </c>
      <c r="R10" s="16">
        <f>N$19+N$29+N$39+N$49</f>
        <v>2918</v>
      </c>
      <c r="S10" s="16">
        <f xml:space="preserve"> N$29+N$39+N$49+N$59</f>
        <v>2196</v>
      </c>
      <c r="T10">
        <v>6</v>
      </c>
      <c r="U10">
        <v>4</v>
      </c>
      <c r="V10">
        <f t="shared" si="0"/>
        <v>26292</v>
      </c>
      <c r="W10" s="19">
        <f t="shared" si="1"/>
        <v>11.187513829081068</v>
      </c>
      <c r="X10" s="20">
        <f t="shared" si="2"/>
        <v>1.1875138290810678</v>
      </c>
    </row>
    <row r="11" spans="1:24" x14ac:dyDescent="0.25">
      <c r="A11" s="3" t="s">
        <v>12</v>
      </c>
      <c r="B11" s="3">
        <v>3513</v>
      </c>
      <c r="C11" s="3">
        <v>1807</v>
      </c>
      <c r="D11" s="3">
        <v>1706</v>
      </c>
      <c r="E11" s="4">
        <v>794</v>
      </c>
      <c r="F11" s="4">
        <v>467</v>
      </c>
      <c r="G11" s="4">
        <v>327</v>
      </c>
      <c r="H11" s="5"/>
      <c r="I11" s="6">
        <f t="shared" si="3"/>
        <v>22.601764873327639</v>
      </c>
      <c r="J11" s="6">
        <f t="shared" si="3"/>
        <v>25.843940232429439</v>
      </c>
      <c r="K11" s="6">
        <f t="shared" si="3"/>
        <v>19.167643610785461</v>
      </c>
      <c r="M11">
        <v>7</v>
      </c>
      <c r="N11" s="12">
        <v>1099</v>
      </c>
      <c r="O11" s="12">
        <v>600</v>
      </c>
      <c r="P11" s="12">
        <v>499</v>
      </c>
      <c r="R11" s="16">
        <f>N$20+N$30+N$40+N$50</f>
        <v>2637</v>
      </c>
      <c r="S11" s="16">
        <f xml:space="preserve"> N$30+N$40+N$50+N$60</f>
        <v>1987</v>
      </c>
      <c r="T11">
        <v>7</v>
      </c>
      <c r="U11">
        <v>3</v>
      </c>
      <c r="V11">
        <f t="shared" si="0"/>
        <v>24420</v>
      </c>
      <c r="W11" s="19">
        <f t="shared" si="1"/>
        <v>10.390958759552705</v>
      </c>
      <c r="X11" s="20">
        <f t="shared" si="2"/>
        <v>0.39095875955270465</v>
      </c>
    </row>
    <row r="12" spans="1:24" x14ac:dyDescent="0.25">
      <c r="A12" s="3" t="s">
        <v>13</v>
      </c>
      <c r="B12" s="3">
        <v>2721</v>
      </c>
      <c r="C12" s="3">
        <v>1359</v>
      </c>
      <c r="D12" s="3">
        <v>1362</v>
      </c>
      <c r="E12" s="4">
        <v>353</v>
      </c>
      <c r="F12" s="4">
        <v>209</v>
      </c>
      <c r="G12" s="4">
        <v>144</v>
      </c>
      <c r="H12" s="5"/>
      <c r="I12" s="6">
        <f t="shared" si="3"/>
        <v>12.973171628077912</v>
      </c>
      <c r="J12" s="6">
        <f t="shared" si="3"/>
        <v>15.378955114054452</v>
      </c>
      <c r="K12" s="6">
        <f t="shared" si="3"/>
        <v>10.572687224669604</v>
      </c>
      <c r="M12">
        <v>8</v>
      </c>
      <c r="N12" s="12">
        <v>1021</v>
      </c>
      <c r="O12" s="12">
        <v>499</v>
      </c>
      <c r="P12" s="12">
        <v>522</v>
      </c>
      <c r="R12" s="16">
        <f>N$21+N$31+N$41+N$51</f>
        <v>2647</v>
      </c>
      <c r="S12" s="16">
        <f xml:space="preserve"> N$31+N$41+N$51+N$61</f>
        <v>1928</v>
      </c>
      <c r="T12">
        <v>8</v>
      </c>
      <c r="U12">
        <v>2</v>
      </c>
      <c r="V12">
        <f t="shared" si="0"/>
        <v>25032</v>
      </c>
      <c r="W12" s="19">
        <f t="shared" si="1"/>
        <v>10.651370993821592</v>
      </c>
      <c r="X12" s="20">
        <f t="shared" si="2"/>
        <v>0.65137099382159214</v>
      </c>
    </row>
    <row r="13" spans="1:24" x14ac:dyDescent="0.25">
      <c r="A13" s="3" t="s">
        <v>14</v>
      </c>
      <c r="B13" s="3">
        <v>2246</v>
      </c>
      <c r="C13" s="3">
        <v>1178</v>
      </c>
      <c r="D13" s="3">
        <v>1068</v>
      </c>
      <c r="E13" s="4">
        <v>181</v>
      </c>
      <c r="F13" s="4">
        <v>107</v>
      </c>
      <c r="G13" s="4">
        <v>74</v>
      </c>
      <c r="H13" s="5"/>
      <c r="I13" s="6">
        <f t="shared" si="3"/>
        <v>8.0587711487088161</v>
      </c>
      <c r="J13" s="6">
        <f t="shared" si="3"/>
        <v>9.0831918505942273</v>
      </c>
      <c r="K13" s="6">
        <f t="shared" si="3"/>
        <v>6.9288389513108619</v>
      </c>
      <c r="M13">
        <v>9</v>
      </c>
      <c r="N13" s="12">
        <v>1052</v>
      </c>
      <c r="O13" s="12">
        <v>546</v>
      </c>
      <c r="P13" s="12">
        <v>506</v>
      </c>
      <c r="R13" s="16">
        <f>N$22+N$32+N$42+N$52</f>
        <v>2696</v>
      </c>
      <c r="S13" s="16">
        <f xml:space="preserve"> N$32+N$42+N$52+N$62</f>
        <v>1900</v>
      </c>
      <c r="T13">
        <v>9</v>
      </c>
      <c r="U13">
        <v>1</v>
      </c>
      <c r="V13">
        <f t="shared" si="0"/>
        <v>26164</v>
      </c>
      <c r="W13" s="19">
        <f t="shared" si="1"/>
        <v>11.133048525181694</v>
      </c>
      <c r="X13" s="20">
        <f t="shared" si="2"/>
        <v>1.1330485251816942</v>
      </c>
    </row>
    <row r="14" spans="1:24" x14ac:dyDescent="0.25">
      <c r="A14" s="3" t="s">
        <v>15</v>
      </c>
      <c r="B14" s="3">
        <v>1779</v>
      </c>
      <c r="C14" s="3">
        <v>974</v>
      </c>
      <c r="D14" s="3">
        <v>805</v>
      </c>
      <c r="E14" s="4">
        <v>104</v>
      </c>
      <c r="F14" s="4">
        <v>73</v>
      </c>
      <c r="G14" s="4">
        <v>31</v>
      </c>
      <c r="H14" s="5"/>
      <c r="I14" s="6">
        <f t="shared" si="3"/>
        <v>5.8459808881394046</v>
      </c>
      <c r="J14" s="6">
        <f t="shared" si="3"/>
        <v>7.4948665297741277</v>
      </c>
      <c r="K14" s="6">
        <f t="shared" si="3"/>
        <v>3.8509316770186333</v>
      </c>
      <c r="M14">
        <v>10</v>
      </c>
      <c r="N14" s="12">
        <v>1080</v>
      </c>
      <c r="O14" s="12">
        <v>571</v>
      </c>
      <c r="P14" s="12">
        <v>509</v>
      </c>
      <c r="R14" s="16">
        <f>N$23+N$33+N$43+N$53</f>
        <v>2481</v>
      </c>
      <c r="S14" s="16">
        <f xml:space="preserve"> N$33+N$43+N$53+N$63</f>
        <v>1743</v>
      </c>
      <c r="T14">
        <v>10</v>
      </c>
      <c r="U14">
        <v>0</v>
      </c>
      <c r="V14">
        <f t="shared" si="0"/>
        <v>24810</v>
      </c>
      <c r="W14" s="19">
        <f t="shared" si="1"/>
        <v>10.556907732371112</v>
      </c>
      <c r="X14" s="20">
        <f t="shared" si="2"/>
        <v>0.55690773237111202</v>
      </c>
    </row>
    <row r="15" spans="1:24" x14ac:dyDescent="0.25">
      <c r="A15" s="3" t="s">
        <v>16</v>
      </c>
      <c r="B15" s="3">
        <v>1522</v>
      </c>
      <c r="C15" s="3">
        <v>835</v>
      </c>
      <c r="D15" s="3">
        <v>687</v>
      </c>
      <c r="E15" s="4">
        <v>65</v>
      </c>
      <c r="F15" s="4">
        <v>38</v>
      </c>
      <c r="G15" s="4">
        <v>27</v>
      </c>
      <c r="H15" s="5"/>
      <c r="I15" s="6">
        <f t="shared" si="3"/>
        <v>4.2706964520367938</v>
      </c>
      <c r="J15" s="6">
        <f t="shared" si="3"/>
        <v>4.5508982035928147</v>
      </c>
      <c r="K15" s="6">
        <f t="shared" si="3"/>
        <v>3.9301310043668125</v>
      </c>
      <c r="M15">
        <v>11</v>
      </c>
      <c r="N15" s="12">
        <v>1019</v>
      </c>
      <c r="O15" s="12">
        <v>544</v>
      </c>
      <c r="P15" s="12">
        <v>475</v>
      </c>
      <c r="R15" s="16"/>
      <c r="S15" s="16"/>
      <c r="V15">
        <f>SUM(V5:V14)</f>
        <v>235012</v>
      </c>
      <c r="W15">
        <f>SUM(W5:W14)</f>
        <v>100</v>
      </c>
      <c r="X15" s="20">
        <f>SUM(X5:X14)</f>
        <v>10.905485677327116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1309.6969126489719</v>
      </c>
      <c r="J16" s="6">
        <f>SUM(J8:J14)*5</f>
        <v>1457.9417015785507</v>
      </c>
      <c r="K16" s="6">
        <f>SUM(K8:K14)*5</f>
        <v>1163.698461039221</v>
      </c>
      <c r="M16">
        <v>12</v>
      </c>
      <c r="N16" s="12">
        <v>1028</v>
      </c>
      <c r="O16" s="12">
        <v>573</v>
      </c>
      <c r="P16" s="12">
        <v>455</v>
      </c>
      <c r="R16" s="16"/>
      <c r="S16" s="16"/>
      <c r="X16" s="20">
        <f>X$15/2</f>
        <v>5.4527428386635579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1036</v>
      </c>
      <c r="O17" s="12">
        <v>567</v>
      </c>
      <c r="P17" s="12">
        <v>469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2809.6969126489721</v>
      </c>
      <c r="J18" s="6">
        <f>J16+1500</f>
        <v>2957.9417015785507</v>
      </c>
      <c r="K18" s="6">
        <f>K16+1500</f>
        <v>2663.698461039221</v>
      </c>
      <c r="M18">
        <v>14</v>
      </c>
      <c r="N18" s="12">
        <v>1066</v>
      </c>
      <c r="O18" s="12">
        <v>557</v>
      </c>
      <c r="P18" s="12">
        <v>509</v>
      </c>
      <c r="Q18" s="3" t="s">
        <v>161</v>
      </c>
      <c r="R18" s="15">
        <f>X33</f>
        <v>4.8555565775061238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961</v>
      </c>
      <c r="O19" s="12">
        <v>485</v>
      </c>
      <c r="P19" s="12">
        <v>476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5.8459808881394046</v>
      </c>
      <c r="J20" s="6">
        <f t="shared" si="4"/>
        <v>7.4948665297741277</v>
      </c>
      <c r="K20" s="6">
        <f t="shared" si="4"/>
        <v>3.8509316770186333</v>
      </c>
      <c r="M20">
        <v>16</v>
      </c>
      <c r="N20" s="12">
        <v>887</v>
      </c>
      <c r="O20" s="12">
        <v>449</v>
      </c>
      <c r="P20" s="12">
        <v>438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4.2706964520367938</v>
      </c>
      <c r="J21" s="6">
        <f t="shared" si="4"/>
        <v>4.5508982035928147</v>
      </c>
      <c r="K21" s="6">
        <f t="shared" si="4"/>
        <v>3.9301310043668125</v>
      </c>
      <c r="M21">
        <v>17</v>
      </c>
      <c r="N21" s="12">
        <v>912</v>
      </c>
      <c r="O21" s="12">
        <v>474</v>
      </c>
      <c r="P21" s="12">
        <v>438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5.0583386700880997</v>
      </c>
      <c r="J22" s="8">
        <f>(J20+J21)/2</f>
        <v>6.0228823666834712</v>
      </c>
      <c r="K22" s="8">
        <f>(K20+K21)/2</f>
        <v>3.8905313406927231</v>
      </c>
      <c r="M22">
        <v>18</v>
      </c>
      <c r="N22" s="12">
        <v>1012</v>
      </c>
      <c r="O22" s="12">
        <v>512</v>
      </c>
      <c r="P22" s="12">
        <v>500</v>
      </c>
      <c r="R22" s="16">
        <f>O$24+O$34+O$44+O$54</f>
        <v>1438</v>
      </c>
      <c r="S22" s="16">
        <f xml:space="preserve"> O$34+O$44+O$54+O$64</f>
        <v>1066</v>
      </c>
      <c r="T22">
        <v>1</v>
      </c>
      <c r="U22">
        <v>9</v>
      </c>
      <c r="V22">
        <f>R22*T22+S22*U22</f>
        <v>11032</v>
      </c>
      <c r="W22" s="19">
        <f>(V22/V$32)*100</f>
        <v>9.2243116466132093</v>
      </c>
      <c r="X22" s="20">
        <f>ABS(W22-10)</f>
        <v>0.77568835338679065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946</v>
      </c>
      <c r="O23" s="12">
        <v>476</v>
      </c>
      <c r="P23" s="12">
        <v>470</v>
      </c>
      <c r="R23" s="16">
        <f>O$25+O$35+O$45+O$55</f>
        <v>1196</v>
      </c>
      <c r="S23" s="16">
        <f xml:space="preserve"> O$35+O$45+O$55+O$65</f>
        <v>823</v>
      </c>
      <c r="T23">
        <v>2</v>
      </c>
      <c r="U23">
        <v>8</v>
      </c>
      <c r="V23">
        <f t="shared" ref="V23:V31" si="5">R23*T23+S23*U23</f>
        <v>8976</v>
      </c>
      <c r="W23" s="19">
        <f t="shared" ref="W23:W31" si="6">(V23/V$32)*100</f>
        <v>7.5052049800580276</v>
      </c>
      <c r="X23" s="20">
        <f t="shared" ref="X23:X31" si="7">ABS(W23-10)</f>
        <v>2.4947950199419724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252.91693350440499</v>
      </c>
      <c r="J24" s="8">
        <f>J22*50</f>
        <v>301.14411833417358</v>
      </c>
      <c r="K24" s="8">
        <f>K22*50</f>
        <v>194.52656703463614</v>
      </c>
      <c r="M24">
        <v>20</v>
      </c>
      <c r="N24" s="12">
        <v>973</v>
      </c>
      <c r="O24" s="12">
        <v>476</v>
      </c>
      <c r="P24" s="12">
        <v>497</v>
      </c>
      <c r="R24" s="16">
        <f>O$26+O$36+O$46+O$56</f>
        <v>1278</v>
      </c>
      <c r="S24" s="16">
        <f xml:space="preserve"> O$36+O$46+O$56+O$66</f>
        <v>890</v>
      </c>
      <c r="T24">
        <v>3</v>
      </c>
      <c r="U24">
        <v>7</v>
      </c>
      <c r="V24">
        <f t="shared" si="5"/>
        <v>10064</v>
      </c>
      <c r="W24" s="19">
        <f t="shared" si="6"/>
        <v>8.4149267958226375</v>
      </c>
      <c r="X24" s="20">
        <f t="shared" si="7"/>
        <v>1.5850732041773625</v>
      </c>
    </row>
    <row r="25" spans="1:24" x14ac:dyDescent="0.25">
      <c r="I25" s="1"/>
      <c r="J25" s="1"/>
      <c r="K25" s="1"/>
      <c r="M25">
        <v>21</v>
      </c>
      <c r="N25" s="12">
        <v>934</v>
      </c>
      <c r="O25" s="12">
        <v>463</v>
      </c>
      <c r="P25" s="12">
        <v>471</v>
      </c>
      <c r="R25" s="16">
        <f>O$17+O$27+O$37+O$47</f>
        <v>1544</v>
      </c>
      <c r="S25" s="16">
        <f xml:space="preserve"> O$27+ O$37+O$47+O$57</f>
        <v>1133</v>
      </c>
      <c r="T25">
        <v>4</v>
      </c>
      <c r="U25">
        <v>6</v>
      </c>
      <c r="V25">
        <f t="shared" si="5"/>
        <v>12974</v>
      </c>
      <c r="W25" s="19">
        <f t="shared" si="6"/>
        <v>10.848098196443054</v>
      </c>
      <c r="X25" s="20">
        <f t="shared" si="7"/>
        <v>0.84809819644305406</v>
      </c>
    </row>
    <row r="26" spans="1:24" x14ac:dyDescent="0.25">
      <c r="H26" s="7" t="s">
        <v>30</v>
      </c>
      <c r="I26" s="1">
        <f>I18-I24</f>
        <v>2556.7799791445673</v>
      </c>
      <c r="J26" s="1">
        <f>J18-J24</f>
        <v>2656.7975832443772</v>
      </c>
      <c r="K26" s="1">
        <f>K18-K24</f>
        <v>2469.1718940045848</v>
      </c>
      <c r="M26">
        <v>22</v>
      </c>
      <c r="N26" s="12">
        <v>950</v>
      </c>
      <c r="O26" s="12">
        <v>485</v>
      </c>
      <c r="P26" s="12">
        <v>465</v>
      </c>
      <c r="R26" s="16">
        <f>O$18+O$28+O$38+O$48</f>
        <v>1500</v>
      </c>
      <c r="S26" s="16">
        <f xml:space="preserve"> O$28+O$38+O$48+O$58</f>
        <v>1076</v>
      </c>
      <c r="T26">
        <v>5</v>
      </c>
      <c r="U26">
        <v>5</v>
      </c>
      <c r="V26">
        <f t="shared" si="5"/>
        <v>12880</v>
      </c>
      <c r="W26" s="19">
        <f t="shared" si="6"/>
        <v>10.769500907213391</v>
      </c>
      <c r="X26" s="20">
        <f t="shared" si="7"/>
        <v>0.76950090721339137</v>
      </c>
    </row>
    <row r="27" spans="1:24" x14ac:dyDescent="0.25">
      <c r="I27" s="1"/>
      <c r="J27" s="1"/>
      <c r="K27" s="1"/>
      <c r="M27">
        <v>23</v>
      </c>
      <c r="N27" s="12">
        <v>904</v>
      </c>
      <c r="O27" s="12">
        <v>437</v>
      </c>
      <c r="P27" s="12">
        <v>467</v>
      </c>
      <c r="R27" s="16">
        <f>O$19+O$29+O$39+O$49</f>
        <v>1477</v>
      </c>
      <c r="S27" s="16">
        <f xml:space="preserve"> O$29+O$39+O$49+O$59</f>
        <v>1126</v>
      </c>
      <c r="T27">
        <v>6</v>
      </c>
      <c r="U27">
        <v>4</v>
      </c>
      <c r="V27">
        <f t="shared" si="5"/>
        <v>13366</v>
      </c>
      <c r="W27" s="19">
        <f t="shared" si="6"/>
        <v>11.175865615358244</v>
      </c>
      <c r="X27" s="20">
        <f t="shared" si="7"/>
        <v>1.1758656153582443</v>
      </c>
    </row>
    <row r="28" spans="1:24" x14ac:dyDescent="0.25">
      <c r="H28" s="7" t="s">
        <v>31</v>
      </c>
      <c r="I28" s="1">
        <f>100-I22</f>
        <v>94.941661329911895</v>
      </c>
      <c r="J28" s="1">
        <f>100-J22</f>
        <v>93.977117633316524</v>
      </c>
      <c r="K28" s="1">
        <f>100-K22</f>
        <v>96.109468659307282</v>
      </c>
      <c r="M28">
        <v>24</v>
      </c>
      <c r="N28" s="12">
        <v>903</v>
      </c>
      <c r="O28" s="12">
        <v>440</v>
      </c>
      <c r="P28" s="12">
        <v>463</v>
      </c>
      <c r="R28" s="16">
        <f>O$20+O$30+O$40+O$50</f>
        <v>1311</v>
      </c>
      <c r="S28" s="16">
        <f xml:space="preserve"> O$30+O$40+O$50+O$60</f>
        <v>995</v>
      </c>
      <c r="T28">
        <v>7</v>
      </c>
      <c r="U28">
        <v>3</v>
      </c>
      <c r="V28">
        <f t="shared" si="5"/>
        <v>12162</v>
      </c>
      <c r="W28" s="19">
        <f t="shared" si="6"/>
        <v>10.169151400118732</v>
      </c>
      <c r="X28" s="20">
        <f t="shared" si="7"/>
        <v>0.1691514001187322</v>
      </c>
    </row>
    <row r="29" spans="1:24" x14ac:dyDescent="0.25">
      <c r="I29" s="1"/>
      <c r="J29" s="1"/>
      <c r="K29" s="1"/>
      <c r="M29">
        <v>25</v>
      </c>
      <c r="N29" s="12">
        <v>923</v>
      </c>
      <c r="O29" s="12">
        <v>445</v>
      </c>
      <c r="P29" s="12">
        <v>478</v>
      </c>
      <c r="R29" s="16">
        <f>O$21+O$31+O$41+O$51</f>
        <v>1339</v>
      </c>
      <c r="S29" s="16">
        <f xml:space="preserve"> O$31+O$41+O$51+O$61</f>
        <v>978</v>
      </c>
      <c r="T29">
        <v>8</v>
      </c>
      <c r="U29">
        <v>2</v>
      </c>
      <c r="V29">
        <f t="shared" si="5"/>
        <v>12668</v>
      </c>
      <c r="W29" s="19">
        <f t="shared" si="6"/>
        <v>10.592238935759259</v>
      </c>
      <c r="X29" s="20">
        <f t="shared" si="7"/>
        <v>0.59223893575925857</v>
      </c>
    </row>
    <row r="30" spans="1:24" x14ac:dyDescent="0.25">
      <c r="C30" t="s">
        <v>32</v>
      </c>
      <c r="H30" s="9" t="s">
        <v>33</v>
      </c>
      <c r="I30" s="10">
        <f>I26/I28</f>
        <v>26.930010949145249</v>
      </c>
      <c r="J30" s="10">
        <f>J26/J28</f>
        <v>28.270685994124342</v>
      </c>
      <c r="K30" s="10">
        <f>K26/K28</f>
        <v>25.691244873670094</v>
      </c>
      <c r="M30">
        <v>26</v>
      </c>
      <c r="N30" s="12">
        <v>820</v>
      </c>
      <c r="O30" s="12">
        <v>376</v>
      </c>
      <c r="P30" s="12">
        <v>444</v>
      </c>
      <c r="R30" s="16">
        <f>O$22+O$32+O$42+O$52</f>
        <v>1364</v>
      </c>
      <c r="S30" s="16">
        <f xml:space="preserve"> O$32+O$42+O$52+O$62</f>
        <v>959</v>
      </c>
      <c r="T30">
        <v>9</v>
      </c>
      <c r="U30">
        <v>1</v>
      </c>
      <c r="V30">
        <f t="shared" si="5"/>
        <v>13235</v>
      </c>
      <c r="W30" s="19">
        <f t="shared" si="6"/>
        <v>11.066331095261587</v>
      </c>
      <c r="X30" s="20">
        <f t="shared" si="7"/>
        <v>1.066331095261587</v>
      </c>
    </row>
    <row r="31" spans="1:24" x14ac:dyDescent="0.25">
      <c r="M31">
        <v>27</v>
      </c>
      <c r="N31" s="12">
        <v>862</v>
      </c>
      <c r="O31" s="12">
        <v>421</v>
      </c>
      <c r="P31" s="12">
        <v>441</v>
      </c>
      <c r="R31" s="16">
        <f>O$23+O$33+O$43+O$53</f>
        <v>1224</v>
      </c>
      <c r="S31" s="16">
        <f xml:space="preserve"> O$33+O$43+O$53+O$63</f>
        <v>859</v>
      </c>
      <c r="T31">
        <v>10</v>
      </c>
      <c r="U31">
        <v>0</v>
      </c>
      <c r="V31">
        <f t="shared" si="5"/>
        <v>12240</v>
      </c>
      <c r="W31" s="19">
        <f t="shared" si="6"/>
        <v>10.234370427351855</v>
      </c>
      <c r="X31" s="20">
        <f t="shared" si="7"/>
        <v>0.23437042735185543</v>
      </c>
    </row>
    <row r="32" spans="1:24" x14ac:dyDescent="0.25">
      <c r="M32">
        <v>28</v>
      </c>
      <c r="N32" s="12">
        <v>792</v>
      </c>
      <c r="O32" s="12">
        <v>387</v>
      </c>
      <c r="P32" s="12">
        <v>405</v>
      </c>
      <c r="R32" s="16"/>
      <c r="S32" s="16"/>
      <c r="V32">
        <f>SUM(V22:V31)</f>
        <v>119597</v>
      </c>
      <c r="W32">
        <f>SUM(W22:W31)</f>
        <v>100</v>
      </c>
      <c r="X32" s="20">
        <f>SUM(X22:X31)</f>
        <v>9.7111131550122476</v>
      </c>
    </row>
    <row r="33" spans="13:24" x14ac:dyDescent="0.25">
      <c r="M33">
        <v>29</v>
      </c>
      <c r="N33" s="12">
        <v>764</v>
      </c>
      <c r="O33" s="12">
        <v>357</v>
      </c>
      <c r="P33" s="12">
        <v>407</v>
      </c>
      <c r="R33" s="16"/>
      <c r="S33" s="16"/>
      <c r="X33" s="20">
        <f>X$32/2</f>
        <v>4.8555565775061238</v>
      </c>
    </row>
    <row r="34" spans="13:24" x14ac:dyDescent="0.25">
      <c r="M34">
        <v>30</v>
      </c>
      <c r="N34" s="12">
        <v>900</v>
      </c>
      <c r="O34" s="12">
        <v>483</v>
      </c>
      <c r="P34" s="12">
        <v>417</v>
      </c>
      <c r="R34" s="16"/>
      <c r="S34" s="16"/>
    </row>
    <row r="35" spans="13:24" x14ac:dyDescent="0.25">
      <c r="M35">
        <v>31</v>
      </c>
      <c r="N35" s="12">
        <v>703</v>
      </c>
      <c r="O35" s="12">
        <v>361</v>
      </c>
      <c r="P35" s="12">
        <v>342</v>
      </c>
      <c r="Q35" s="3" t="s">
        <v>162</v>
      </c>
      <c r="R35" s="15">
        <f>X50</f>
        <v>6.0715678204739421</v>
      </c>
      <c r="S35" s="16"/>
    </row>
    <row r="36" spans="13:24" x14ac:dyDescent="0.25">
      <c r="M36">
        <v>32</v>
      </c>
      <c r="N36" s="12">
        <v>710</v>
      </c>
      <c r="O36" s="12">
        <v>366</v>
      </c>
      <c r="P36" s="12">
        <v>344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604</v>
      </c>
      <c r="O37" s="12">
        <v>301</v>
      </c>
      <c r="P37" s="12">
        <v>303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596</v>
      </c>
      <c r="O38" s="12">
        <v>296</v>
      </c>
      <c r="P38" s="12">
        <v>300</v>
      </c>
      <c r="R38" s="16"/>
      <c r="S38" s="16"/>
    </row>
    <row r="39" spans="13:24" x14ac:dyDescent="0.25">
      <c r="M39">
        <v>35</v>
      </c>
      <c r="N39" s="12">
        <v>617</v>
      </c>
      <c r="O39" s="12">
        <v>325</v>
      </c>
      <c r="P39" s="12">
        <v>292</v>
      </c>
      <c r="R39" s="16">
        <f>P$24+P$34+P$44+P$54</f>
        <v>1358</v>
      </c>
      <c r="S39" s="16">
        <f xml:space="preserve"> P$34+P$44+P$54+P$64</f>
        <v>957</v>
      </c>
      <c r="T39">
        <v>1</v>
      </c>
      <c r="U39">
        <v>9</v>
      </c>
      <c r="V39">
        <f>R39*T39+S39*U39</f>
        <v>9971</v>
      </c>
      <c r="W39" s="19">
        <f>(V39/V$49)*100</f>
        <v>8.6392583286401248</v>
      </c>
      <c r="X39" s="20">
        <f>ABS(W39-10)</f>
        <v>1.3607416713598752</v>
      </c>
    </row>
    <row r="40" spans="13:24" x14ac:dyDescent="0.25">
      <c r="M40">
        <v>36</v>
      </c>
      <c r="N40" s="12">
        <v>563</v>
      </c>
      <c r="O40" s="12">
        <v>285</v>
      </c>
      <c r="P40" s="12">
        <v>278</v>
      </c>
      <c r="R40" s="16">
        <f>P$25+P$35+P$45+P$55</f>
        <v>1150</v>
      </c>
      <c r="S40" s="16">
        <f xml:space="preserve"> P$35+P$45+P$55+P$65</f>
        <v>772</v>
      </c>
      <c r="T40">
        <v>2</v>
      </c>
      <c r="U40">
        <v>8</v>
      </c>
      <c r="V40">
        <f t="shared" ref="V40:V48" si="8">R40*T40+S40*U40</f>
        <v>8476</v>
      </c>
      <c r="W40" s="19">
        <f t="shared" ref="W40:W48" si="9">(V40/V$49)*100</f>
        <v>7.3439327643720489</v>
      </c>
      <c r="X40" s="20">
        <f t="shared" ref="X40:X48" si="10">ABS(W40-10)</f>
        <v>2.6560672356279511</v>
      </c>
    </row>
    <row r="41" spans="13:24" x14ac:dyDescent="0.25">
      <c r="M41">
        <v>37</v>
      </c>
      <c r="N41" s="12">
        <v>533</v>
      </c>
      <c r="O41" s="12">
        <v>262</v>
      </c>
      <c r="P41" s="12">
        <v>271</v>
      </c>
      <c r="R41" s="16">
        <f>P$26+P$36+P$46+P$56</f>
        <v>1176</v>
      </c>
      <c r="S41" s="16">
        <f xml:space="preserve"> P$36+P$46+P$56+P$66</f>
        <v>806</v>
      </c>
      <c r="T41">
        <v>3</v>
      </c>
      <c r="U41">
        <v>7</v>
      </c>
      <c r="V41">
        <f t="shared" si="8"/>
        <v>9170</v>
      </c>
      <c r="W41" s="19">
        <f t="shared" si="9"/>
        <v>7.9452410865138852</v>
      </c>
      <c r="X41" s="20">
        <f t="shared" si="10"/>
        <v>2.0547589134861148</v>
      </c>
    </row>
    <row r="42" spans="13:24" x14ac:dyDescent="0.25">
      <c r="M42">
        <v>38</v>
      </c>
      <c r="N42" s="12">
        <v>548</v>
      </c>
      <c r="O42" s="12">
        <v>277</v>
      </c>
      <c r="P42" s="12">
        <v>271</v>
      </c>
      <c r="R42" s="16">
        <f>P$17+P$27+P$37+P$47</f>
        <v>1433</v>
      </c>
      <c r="S42" s="16">
        <f xml:space="preserve"> P$27+ P$37+P$47+P$57</f>
        <v>1094</v>
      </c>
      <c r="T42">
        <v>4</v>
      </c>
      <c r="U42">
        <v>6</v>
      </c>
      <c r="V42">
        <f t="shared" si="8"/>
        <v>12296</v>
      </c>
      <c r="W42" s="19">
        <f t="shared" si="9"/>
        <v>10.653727851665728</v>
      </c>
      <c r="X42" s="20">
        <f t="shared" si="10"/>
        <v>0.65372785166572811</v>
      </c>
    </row>
    <row r="43" spans="13:24" x14ac:dyDescent="0.25">
      <c r="M43">
        <v>39</v>
      </c>
      <c r="N43" s="12">
        <v>460</v>
      </c>
      <c r="O43" s="12">
        <v>210</v>
      </c>
      <c r="P43" s="12">
        <v>250</v>
      </c>
      <c r="R43" s="16">
        <f>P$18+P$28+P$38+P$48</f>
        <v>1445</v>
      </c>
      <c r="S43" s="16">
        <f xml:space="preserve"> P$28+P$38+P$48+P$58</f>
        <v>1046</v>
      </c>
      <c r="T43">
        <v>5</v>
      </c>
      <c r="U43">
        <v>5</v>
      </c>
      <c r="V43">
        <f t="shared" si="8"/>
        <v>12455</v>
      </c>
      <c r="W43" s="19">
        <f t="shared" si="9"/>
        <v>10.791491573885544</v>
      </c>
      <c r="X43" s="20">
        <f t="shared" si="10"/>
        <v>0.79149157388554414</v>
      </c>
    </row>
    <row r="44" spans="13:24" x14ac:dyDescent="0.25">
      <c r="M44">
        <v>40</v>
      </c>
      <c r="N44" s="12">
        <v>554</v>
      </c>
      <c r="O44" s="12">
        <v>284</v>
      </c>
      <c r="P44" s="12">
        <v>270</v>
      </c>
      <c r="R44" s="16">
        <f>P$19+P$29+P$39+P$49</f>
        <v>1441</v>
      </c>
      <c r="S44" s="16">
        <f xml:space="preserve"> P$29+P$39+P$49+P$59</f>
        <v>1070</v>
      </c>
      <c r="T44">
        <v>6</v>
      </c>
      <c r="U44">
        <v>4</v>
      </c>
      <c r="V44">
        <f t="shared" si="8"/>
        <v>12926</v>
      </c>
      <c r="W44" s="19">
        <f t="shared" si="9"/>
        <v>11.199584109517827</v>
      </c>
      <c r="X44" s="20">
        <f t="shared" si="10"/>
        <v>1.1995841095178275</v>
      </c>
    </row>
    <row r="45" spans="13:24" x14ac:dyDescent="0.25">
      <c r="M45">
        <v>41</v>
      </c>
      <c r="N45" s="12">
        <v>412</v>
      </c>
      <c r="O45" s="12">
        <v>207</v>
      </c>
      <c r="P45" s="12">
        <v>205</v>
      </c>
      <c r="R45" s="16">
        <f>P$20+P$30+P$40+P$50</f>
        <v>1326</v>
      </c>
      <c r="S45" s="16">
        <f xml:space="preserve"> P$30+P$40+P$50+P$60</f>
        <v>992</v>
      </c>
      <c r="T45">
        <v>7</v>
      </c>
      <c r="U45">
        <v>3</v>
      </c>
      <c r="V45">
        <f t="shared" si="8"/>
        <v>12258</v>
      </c>
      <c r="W45" s="19">
        <f t="shared" si="9"/>
        <v>10.620803188493696</v>
      </c>
      <c r="X45" s="20">
        <f t="shared" si="10"/>
        <v>0.62080318849369576</v>
      </c>
    </row>
    <row r="46" spans="13:24" x14ac:dyDescent="0.25">
      <c r="M46">
        <v>42</v>
      </c>
      <c r="N46" s="12">
        <v>467</v>
      </c>
      <c r="O46" s="12">
        <v>241</v>
      </c>
      <c r="P46" s="12">
        <v>226</v>
      </c>
      <c r="R46" s="16">
        <f>P$21+P$31+P$41+P$51</f>
        <v>1308</v>
      </c>
      <c r="S46" s="16">
        <f xml:space="preserve"> P$31+P$41+P$51+P$61</f>
        <v>950</v>
      </c>
      <c r="T46">
        <v>8</v>
      </c>
      <c r="U46">
        <v>2</v>
      </c>
      <c r="V46">
        <f t="shared" si="8"/>
        <v>12364</v>
      </c>
      <c r="W46" s="19">
        <f t="shared" si="9"/>
        <v>10.712645669973574</v>
      </c>
      <c r="X46" s="20">
        <f t="shared" si="10"/>
        <v>0.7126456699735737</v>
      </c>
    </row>
    <row r="47" spans="13:24" x14ac:dyDescent="0.25">
      <c r="M47">
        <v>43</v>
      </c>
      <c r="N47" s="12">
        <v>433</v>
      </c>
      <c r="O47" s="12">
        <v>239</v>
      </c>
      <c r="P47" s="12">
        <v>194</v>
      </c>
      <c r="R47" s="16">
        <f>P$22+P$32+P$42+P$52</f>
        <v>1332</v>
      </c>
      <c r="S47" s="16">
        <f xml:space="preserve"> P$32+P$42+P$52+P$62</f>
        <v>941</v>
      </c>
      <c r="T47">
        <v>9</v>
      </c>
      <c r="U47">
        <v>1</v>
      </c>
      <c r="V47">
        <f t="shared" si="8"/>
        <v>12929</v>
      </c>
      <c r="W47" s="19">
        <f t="shared" si="9"/>
        <v>11.202183425031409</v>
      </c>
      <c r="X47" s="20">
        <f t="shared" si="10"/>
        <v>1.202183425031409</v>
      </c>
    </row>
    <row r="48" spans="13:24" x14ac:dyDescent="0.25">
      <c r="M48">
        <v>44</v>
      </c>
      <c r="N48" s="12">
        <v>380</v>
      </c>
      <c r="O48" s="12">
        <v>207</v>
      </c>
      <c r="P48" s="12">
        <v>173</v>
      </c>
      <c r="R48" s="16">
        <f>P$23+P$33+P$43+P$53</f>
        <v>1257</v>
      </c>
      <c r="S48" s="16">
        <f xml:space="preserve"> P$33+P$43+P$53+P$63</f>
        <v>884</v>
      </c>
      <c r="T48">
        <v>10</v>
      </c>
      <c r="U48">
        <v>0</v>
      </c>
      <c r="V48">
        <f t="shared" si="8"/>
        <v>12570</v>
      </c>
      <c r="W48" s="19">
        <f t="shared" si="9"/>
        <v>10.891132001906165</v>
      </c>
      <c r="X48" s="20">
        <f t="shared" si="10"/>
        <v>0.89113200190616482</v>
      </c>
    </row>
    <row r="49" spans="13:24" x14ac:dyDescent="0.25">
      <c r="M49">
        <v>45</v>
      </c>
      <c r="N49" s="12">
        <v>417</v>
      </c>
      <c r="O49" s="12">
        <v>222</v>
      </c>
      <c r="P49" s="12">
        <v>195</v>
      </c>
      <c r="R49" s="16"/>
      <c r="S49" s="16"/>
      <c r="V49">
        <f>SUM(V39:V48)</f>
        <v>115415</v>
      </c>
      <c r="W49">
        <f>SUM(W39:W48)</f>
        <v>100</v>
      </c>
      <c r="X49" s="20">
        <f>SUM(X39:X48)</f>
        <v>12.143135640947884</v>
      </c>
    </row>
    <row r="50" spans="13:24" x14ac:dyDescent="0.25">
      <c r="M50">
        <v>46</v>
      </c>
      <c r="N50" s="12">
        <v>367</v>
      </c>
      <c r="O50" s="12">
        <v>201</v>
      </c>
      <c r="P50" s="12">
        <v>166</v>
      </c>
      <c r="R50" s="16"/>
      <c r="S50" s="16"/>
      <c r="X50" s="20">
        <f>X$49/2</f>
        <v>6.0715678204739421</v>
      </c>
    </row>
    <row r="51" spans="13:24" x14ac:dyDescent="0.25">
      <c r="M51">
        <v>47</v>
      </c>
      <c r="N51" s="12">
        <v>340</v>
      </c>
      <c r="O51" s="12">
        <v>182</v>
      </c>
      <c r="P51" s="12">
        <v>158</v>
      </c>
      <c r="R51" s="16"/>
      <c r="S51" s="16"/>
    </row>
    <row r="52" spans="13:24" x14ac:dyDescent="0.25">
      <c r="M52">
        <v>48</v>
      </c>
      <c r="N52" s="12">
        <v>344</v>
      </c>
      <c r="O52" s="12">
        <v>188</v>
      </c>
      <c r="P52" s="12">
        <v>156</v>
      </c>
      <c r="R52" s="16"/>
      <c r="S52" s="16"/>
    </row>
    <row r="53" spans="13:24" x14ac:dyDescent="0.25">
      <c r="M53">
        <v>49</v>
      </c>
      <c r="N53" s="12">
        <v>311</v>
      </c>
      <c r="O53" s="12">
        <v>181</v>
      </c>
      <c r="P53" s="12">
        <v>130</v>
      </c>
      <c r="R53" s="16"/>
      <c r="S53" s="16"/>
    </row>
    <row r="54" spans="13:24" x14ac:dyDescent="0.25">
      <c r="M54">
        <v>50</v>
      </c>
      <c r="N54" s="12">
        <v>369</v>
      </c>
      <c r="O54" s="12">
        <v>195</v>
      </c>
      <c r="P54" s="12">
        <v>174</v>
      </c>
      <c r="R54" s="16"/>
      <c r="S54" s="16"/>
    </row>
    <row r="55" spans="13:24" x14ac:dyDescent="0.25">
      <c r="M55">
        <v>51</v>
      </c>
      <c r="N55" s="12">
        <v>297</v>
      </c>
      <c r="O55" s="12">
        <v>165</v>
      </c>
      <c r="P55" s="12">
        <v>132</v>
      </c>
      <c r="R55" s="16"/>
      <c r="S55" s="16"/>
    </row>
    <row r="56" spans="13:24" x14ac:dyDescent="0.25">
      <c r="M56">
        <v>52</v>
      </c>
      <c r="N56" s="12">
        <v>327</v>
      </c>
      <c r="O56" s="12">
        <v>186</v>
      </c>
      <c r="P56" s="12">
        <v>141</v>
      </c>
      <c r="R56" s="16"/>
      <c r="S56" s="16"/>
    </row>
    <row r="57" spans="13:24" x14ac:dyDescent="0.25">
      <c r="M57">
        <v>53</v>
      </c>
      <c r="N57" s="12">
        <v>286</v>
      </c>
      <c r="O57" s="12">
        <v>156</v>
      </c>
      <c r="P57" s="12">
        <v>130</v>
      </c>
      <c r="R57" s="16"/>
      <c r="S57" s="16"/>
    </row>
    <row r="58" spans="13:24" x14ac:dyDescent="0.25">
      <c r="M58">
        <v>54</v>
      </c>
      <c r="N58" s="12">
        <v>243</v>
      </c>
      <c r="O58" s="12">
        <v>133</v>
      </c>
      <c r="P58" s="12">
        <v>110</v>
      </c>
      <c r="R58" s="16"/>
      <c r="S58" s="16"/>
    </row>
    <row r="59" spans="13:24" x14ac:dyDescent="0.25">
      <c r="M59">
        <v>55</v>
      </c>
      <c r="N59" s="12">
        <v>239</v>
      </c>
      <c r="O59" s="12">
        <v>134</v>
      </c>
      <c r="P59" s="12">
        <v>105</v>
      </c>
      <c r="R59" s="16"/>
      <c r="S59" s="16"/>
    </row>
    <row r="60" spans="13:24" x14ac:dyDescent="0.25">
      <c r="M60">
        <v>56</v>
      </c>
      <c r="N60" s="12">
        <v>237</v>
      </c>
      <c r="O60" s="12">
        <v>133</v>
      </c>
      <c r="P60" s="12">
        <v>104</v>
      </c>
      <c r="R60" s="16"/>
      <c r="S60" s="16"/>
    </row>
    <row r="61" spans="13:24" x14ac:dyDescent="0.25">
      <c r="M61">
        <v>57</v>
      </c>
      <c r="N61" s="12">
        <v>193</v>
      </c>
      <c r="O61" s="12">
        <v>113</v>
      </c>
      <c r="P61" s="12">
        <v>80</v>
      </c>
      <c r="R61" s="16"/>
      <c r="S61" s="16"/>
    </row>
    <row r="62" spans="13:24" x14ac:dyDescent="0.25">
      <c r="M62">
        <v>58</v>
      </c>
      <c r="N62" s="12">
        <v>216</v>
      </c>
      <c r="O62" s="12">
        <v>107</v>
      </c>
      <c r="P62" s="12">
        <v>109</v>
      </c>
      <c r="R62" s="16"/>
      <c r="S62" s="16"/>
    </row>
    <row r="63" spans="13:24" x14ac:dyDescent="0.25">
      <c r="M63">
        <v>59</v>
      </c>
      <c r="N63" s="12">
        <v>208</v>
      </c>
      <c r="O63" s="12">
        <v>111</v>
      </c>
      <c r="P63" s="12">
        <v>97</v>
      </c>
      <c r="R63" s="16"/>
      <c r="S63" s="16"/>
    </row>
    <row r="64" spans="13:24" x14ac:dyDescent="0.25">
      <c r="M64">
        <v>60</v>
      </c>
      <c r="N64" s="12">
        <v>200</v>
      </c>
      <c r="O64" s="12">
        <v>104</v>
      </c>
      <c r="P64" s="12">
        <v>96</v>
      </c>
      <c r="R64" s="16"/>
      <c r="S64" s="16"/>
    </row>
    <row r="65" spans="13:19" x14ac:dyDescent="0.25">
      <c r="M65">
        <v>61</v>
      </c>
      <c r="N65" s="12">
        <v>183</v>
      </c>
      <c r="O65" s="12">
        <v>90</v>
      </c>
      <c r="P65" s="12">
        <v>93</v>
      </c>
      <c r="R65" s="16"/>
      <c r="S65" s="16"/>
    </row>
    <row r="66" spans="13:19" x14ac:dyDescent="0.25">
      <c r="M66">
        <v>62</v>
      </c>
      <c r="N66" s="12">
        <v>192</v>
      </c>
      <c r="O66" s="12">
        <v>97</v>
      </c>
      <c r="P66" s="12">
        <v>95</v>
      </c>
      <c r="R66" s="16"/>
      <c r="S66" s="16"/>
    </row>
    <row r="67" spans="13:19" x14ac:dyDescent="0.25">
      <c r="M67">
        <v>63</v>
      </c>
      <c r="N67" s="12">
        <v>163</v>
      </c>
      <c r="O67" s="12">
        <v>91</v>
      </c>
      <c r="P67" s="12">
        <v>72</v>
      </c>
      <c r="R67" s="16"/>
      <c r="S67" s="16"/>
    </row>
    <row r="68" spans="13:19" x14ac:dyDescent="0.25">
      <c r="M68">
        <v>64</v>
      </c>
      <c r="N68" s="12">
        <v>185</v>
      </c>
      <c r="O68" s="12">
        <v>85</v>
      </c>
      <c r="P68" s="12">
        <v>100</v>
      </c>
      <c r="R68" s="16"/>
      <c r="S68" s="16"/>
    </row>
    <row r="69" spans="13:19" x14ac:dyDescent="0.25">
      <c r="M69">
        <v>65</v>
      </c>
      <c r="N69" s="12">
        <v>164</v>
      </c>
      <c r="O69" s="12">
        <v>82</v>
      </c>
      <c r="P69" s="12">
        <v>82</v>
      </c>
      <c r="R69" s="16"/>
      <c r="S69" s="16"/>
    </row>
    <row r="70" spans="13:19" x14ac:dyDescent="0.25">
      <c r="M70">
        <v>66</v>
      </c>
      <c r="N70" s="12">
        <v>152</v>
      </c>
      <c r="O70" s="12">
        <v>76</v>
      </c>
      <c r="P70" s="12">
        <v>76</v>
      </c>
      <c r="R70" s="16"/>
      <c r="S70" s="16"/>
    </row>
    <row r="71" spans="13:19" x14ac:dyDescent="0.25">
      <c r="M71">
        <v>67</v>
      </c>
      <c r="N71" s="12">
        <v>149</v>
      </c>
      <c r="O71" s="12">
        <v>71</v>
      </c>
      <c r="P71" s="12">
        <v>78</v>
      </c>
      <c r="R71" s="16"/>
      <c r="S71" s="16"/>
    </row>
    <row r="72" spans="13:19" x14ac:dyDescent="0.25">
      <c r="M72">
        <v>68</v>
      </c>
      <c r="N72" s="12">
        <v>106</v>
      </c>
      <c r="O72" s="12">
        <v>54</v>
      </c>
      <c r="P72" s="12">
        <v>52</v>
      </c>
      <c r="R72" s="16"/>
      <c r="S72" s="16"/>
    </row>
    <row r="73" spans="13:19" x14ac:dyDescent="0.25">
      <c r="M73">
        <v>69</v>
      </c>
      <c r="N73" s="12">
        <v>96</v>
      </c>
      <c r="O73" s="12">
        <v>41</v>
      </c>
      <c r="P73" s="12">
        <v>55</v>
      </c>
      <c r="R73" s="16"/>
      <c r="S73" s="16"/>
    </row>
    <row r="74" spans="13:19" x14ac:dyDescent="0.25">
      <c r="M74" s="18">
        <v>70</v>
      </c>
      <c r="N74" s="12">
        <v>109</v>
      </c>
      <c r="O74" s="12">
        <v>54</v>
      </c>
      <c r="P74" s="12">
        <v>55</v>
      </c>
      <c r="R74" s="16"/>
      <c r="S74" s="16"/>
    </row>
    <row r="75" spans="13:19" x14ac:dyDescent="0.25">
      <c r="M75">
        <v>71</v>
      </c>
      <c r="N75" s="12">
        <v>83</v>
      </c>
      <c r="O75" s="12">
        <v>49</v>
      </c>
      <c r="P75" s="12">
        <v>34</v>
      </c>
      <c r="R75" s="16"/>
      <c r="S75" s="16"/>
    </row>
    <row r="76" spans="13:19" x14ac:dyDescent="0.25">
      <c r="M76">
        <v>72</v>
      </c>
      <c r="N76" s="12">
        <v>97</v>
      </c>
      <c r="O76" s="12">
        <v>50</v>
      </c>
      <c r="P76" s="12">
        <v>47</v>
      </c>
      <c r="R76" s="16"/>
      <c r="S76" s="16"/>
    </row>
    <row r="77" spans="13:19" x14ac:dyDescent="0.25">
      <c r="M77">
        <v>73</v>
      </c>
      <c r="N77" s="12">
        <v>69</v>
      </c>
      <c r="O77" s="12">
        <v>38</v>
      </c>
      <c r="P77" s="12">
        <v>31</v>
      </c>
      <c r="R77" s="16"/>
      <c r="S77" s="16"/>
    </row>
    <row r="78" spans="13:19" x14ac:dyDescent="0.25">
      <c r="M78">
        <v>74</v>
      </c>
      <c r="N78" s="12">
        <v>66</v>
      </c>
      <c r="O78" s="12">
        <v>32</v>
      </c>
      <c r="P78" s="12">
        <v>34</v>
      </c>
      <c r="R78" s="16"/>
      <c r="S78" s="16"/>
    </row>
    <row r="79" spans="13:19" x14ac:dyDescent="0.25">
      <c r="M79">
        <v>75</v>
      </c>
      <c r="N79" s="12">
        <v>81</v>
      </c>
      <c r="O79" s="12">
        <v>42</v>
      </c>
      <c r="P79" s="12">
        <v>39</v>
      </c>
      <c r="R79" s="16"/>
      <c r="S79" s="16"/>
    </row>
    <row r="80" spans="13:19" x14ac:dyDescent="0.25">
      <c r="M80">
        <v>76</v>
      </c>
      <c r="N80" s="12">
        <v>56</v>
      </c>
      <c r="O80" s="12">
        <v>24</v>
      </c>
      <c r="P80" s="12">
        <v>32</v>
      </c>
      <c r="R80" s="16"/>
      <c r="S80" s="16"/>
    </row>
    <row r="81" spans="13:19" x14ac:dyDescent="0.25">
      <c r="M81">
        <v>77</v>
      </c>
      <c r="N81" s="12">
        <v>44</v>
      </c>
      <c r="O81" s="12">
        <v>20</v>
      </c>
      <c r="P81" s="12">
        <v>24</v>
      </c>
      <c r="R81" s="16"/>
      <c r="S81" s="16"/>
    </row>
    <row r="82" spans="13:19" x14ac:dyDescent="0.25">
      <c r="M82">
        <v>78</v>
      </c>
      <c r="N82" s="12">
        <v>51</v>
      </c>
      <c r="O82" s="12">
        <v>23</v>
      </c>
      <c r="P82" s="12">
        <v>28</v>
      </c>
      <c r="R82" s="16"/>
      <c r="S82" s="16"/>
    </row>
    <row r="83" spans="13:19" x14ac:dyDescent="0.25">
      <c r="M83">
        <v>79</v>
      </c>
      <c r="N83" s="12">
        <v>58</v>
      </c>
      <c r="O83" s="12">
        <v>28</v>
      </c>
      <c r="P83" s="12">
        <v>30</v>
      </c>
      <c r="R83" s="16"/>
      <c r="S83" s="16"/>
    </row>
    <row r="84" spans="13:19" x14ac:dyDescent="0.25">
      <c r="M84">
        <v>80</v>
      </c>
      <c r="N84" s="12">
        <v>44</v>
      </c>
      <c r="O84" s="12">
        <v>18</v>
      </c>
      <c r="P84" s="12">
        <v>26</v>
      </c>
      <c r="R84" s="16"/>
      <c r="S84" s="16"/>
    </row>
    <row r="85" spans="13:19" x14ac:dyDescent="0.25">
      <c r="M85">
        <v>81</v>
      </c>
      <c r="N85" s="12">
        <v>13</v>
      </c>
      <c r="O85" s="12">
        <v>8</v>
      </c>
      <c r="P85" s="12">
        <v>5</v>
      </c>
      <c r="R85" s="16"/>
      <c r="S85" s="16"/>
    </row>
    <row r="86" spans="13:19" x14ac:dyDescent="0.25">
      <c r="M86">
        <v>82</v>
      </c>
      <c r="N86" s="12">
        <v>20</v>
      </c>
      <c r="O86" s="12">
        <v>10</v>
      </c>
      <c r="P86" s="12">
        <v>10</v>
      </c>
      <c r="R86" s="16"/>
      <c r="S86" s="16"/>
    </row>
    <row r="87" spans="13:19" x14ac:dyDescent="0.25">
      <c r="M87">
        <v>83</v>
      </c>
      <c r="N87" s="12">
        <v>25</v>
      </c>
      <c r="O87" s="12">
        <v>11</v>
      </c>
      <c r="P87" s="12">
        <v>14</v>
      </c>
      <c r="R87" s="16"/>
      <c r="S87" s="16"/>
    </row>
    <row r="88" spans="13:19" x14ac:dyDescent="0.25">
      <c r="M88">
        <v>84</v>
      </c>
      <c r="N88" s="12">
        <v>23</v>
      </c>
      <c r="O88" s="12">
        <v>8</v>
      </c>
      <c r="P88" s="12">
        <v>15</v>
      </c>
      <c r="R88" s="16"/>
      <c r="S88" s="16"/>
    </row>
    <row r="89" spans="13:19" x14ac:dyDescent="0.25">
      <c r="M89">
        <v>85</v>
      </c>
      <c r="N89" s="12">
        <v>18</v>
      </c>
      <c r="O89" s="12">
        <v>10</v>
      </c>
      <c r="P89" s="12">
        <v>8</v>
      </c>
      <c r="R89" s="16"/>
      <c r="S89" s="16"/>
    </row>
    <row r="90" spans="13:19" x14ac:dyDescent="0.25">
      <c r="M90">
        <v>86</v>
      </c>
      <c r="N90" s="12">
        <v>19</v>
      </c>
      <c r="O90" s="12">
        <v>6</v>
      </c>
      <c r="P90" s="12">
        <v>13</v>
      </c>
      <c r="R90" s="16"/>
      <c r="S90" s="16"/>
    </row>
    <row r="91" spans="13:19" x14ac:dyDescent="0.25">
      <c r="M91">
        <v>87</v>
      </c>
      <c r="N91" s="12">
        <v>18</v>
      </c>
      <c r="O91" s="12">
        <v>10</v>
      </c>
      <c r="P91" s="12">
        <v>8</v>
      </c>
      <c r="R91" s="16"/>
      <c r="S91" s="16"/>
    </row>
    <row r="92" spans="13:19" x14ac:dyDescent="0.25">
      <c r="M92">
        <v>88</v>
      </c>
      <c r="N92" s="12">
        <v>12</v>
      </c>
      <c r="O92" s="12">
        <v>6</v>
      </c>
      <c r="P92" s="12">
        <v>6</v>
      </c>
      <c r="R92" s="16"/>
      <c r="S92" s="16"/>
    </row>
    <row r="93" spans="13:19" x14ac:dyDescent="0.25">
      <c r="M93">
        <v>89</v>
      </c>
      <c r="N93" s="12">
        <v>10</v>
      </c>
      <c r="O93" s="12">
        <v>5</v>
      </c>
      <c r="P93" s="12">
        <v>5</v>
      </c>
      <c r="R93" s="16"/>
      <c r="S93" s="16"/>
    </row>
    <row r="94" spans="13:19" x14ac:dyDescent="0.25">
      <c r="M94">
        <v>90</v>
      </c>
      <c r="N94" s="12">
        <v>6</v>
      </c>
      <c r="O94" s="12">
        <v>4</v>
      </c>
      <c r="P94" s="12">
        <v>2</v>
      </c>
      <c r="R94" s="16"/>
      <c r="S94" s="16"/>
    </row>
    <row r="95" spans="13:19" x14ac:dyDescent="0.25">
      <c r="M95">
        <v>91</v>
      </c>
      <c r="N95" s="12">
        <v>3</v>
      </c>
      <c r="O95" s="12">
        <v>2</v>
      </c>
      <c r="P95" s="12">
        <v>1</v>
      </c>
      <c r="R95" s="16"/>
      <c r="S95" s="16"/>
    </row>
    <row r="96" spans="13:19" x14ac:dyDescent="0.25">
      <c r="M96">
        <v>92</v>
      </c>
      <c r="N96" s="12">
        <v>1</v>
      </c>
      <c r="O96" s="12">
        <v>0</v>
      </c>
      <c r="P96" s="12">
        <v>1</v>
      </c>
      <c r="R96" s="16"/>
      <c r="S96" s="16"/>
    </row>
    <row r="97" spans="13:19" x14ac:dyDescent="0.25">
      <c r="M97">
        <v>93</v>
      </c>
      <c r="N97" s="12">
        <v>6</v>
      </c>
      <c r="O97" s="12">
        <v>3</v>
      </c>
      <c r="P97" s="12">
        <v>3</v>
      </c>
      <c r="R97" s="16"/>
      <c r="S97" s="16"/>
    </row>
    <row r="98" spans="13:19" x14ac:dyDescent="0.25">
      <c r="M98">
        <v>94</v>
      </c>
      <c r="N98" s="12">
        <v>2</v>
      </c>
      <c r="O98" s="12">
        <v>1</v>
      </c>
      <c r="P98" s="12">
        <v>1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1</v>
      </c>
      <c r="O100" s="12">
        <v>0</v>
      </c>
      <c r="P100" s="12">
        <v>1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10</v>
      </c>
      <c r="O102" s="12">
        <v>2</v>
      </c>
      <c r="P102" s="12">
        <v>8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A17" workbookViewId="0">
      <selection activeCell="A35" sqref="A35"/>
    </sheetView>
  </sheetViews>
  <sheetFormatPr defaultRowHeight="13.2" x14ac:dyDescent="0.25"/>
  <sheetData>
    <row r="1" spans="1:24" x14ac:dyDescent="0.25">
      <c r="A1" t="s">
        <v>297</v>
      </c>
      <c r="I1" s="1"/>
      <c r="J1" s="1"/>
      <c r="K1" s="1"/>
      <c r="M1" t="s">
        <v>283</v>
      </c>
      <c r="N1" s="12"/>
      <c r="O1" s="12"/>
      <c r="P1" s="12"/>
      <c r="Q1" s="14" t="s">
        <v>1</v>
      </c>
      <c r="R1" s="15">
        <f>X16</f>
        <v>4.9824916080466162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57291</v>
      </c>
      <c r="O3" s="12">
        <v>29264</v>
      </c>
      <c r="P3" s="12">
        <v>28027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57291</v>
      </c>
      <c r="C4">
        <v>29264</v>
      </c>
      <c r="D4">
        <v>28027</v>
      </c>
      <c r="E4">
        <v>34953</v>
      </c>
      <c r="F4">
        <v>18704</v>
      </c>
      <c r="G4">
        <v>16249</v>
      </c>
      <c r="I4" s="1"/>
      <c r="J4" s="1"/>
      <c r="K4" s="1"/>
      <c r="M4" s="18" t="s">
        <v>164</v>
      </c>
      <c r="N4" s="12">
        <v>1726</v>
      </c>
      <c r="O4" s="12">
        <v>887</v>
      </c>
      <c r="P4" s="12">
        <v>839</v>
      </c>
      <c r="R4" s="16"/>
      <c r="S4" s="16"/>
    </row>
    <row r="5" spans="1:24" x14ac:dyDescent="0.25">
      <c r="A5" t="s">
        <v>98</v>
      </c>
      <c r="B5">
        <v>7820</v>
      </c>
      <c r="C5">
        <v>4008</v>
      </c>
      <c r="D5">
        <v>3812</v>
      </c>
      <c r="E5">
        <v>7820</v>
      </c>
      <c r="F5">
        <v>4008</v>
      </c>
      <c r="G5">
        <v>3812</v>
      </c>
      <c r="I5" s="1"/>
      <c r="J5" s="1"/>
      <c r="K5" s="1"/>
      <c r="M5">
        <v>1</v>
      </c>
      <c r="N5" s="12">
        <v>1632</v>
      </c>
      <c r="O5" s="12">
        <v>818</v>
      </c>
      <c r="P5" s="12">
        <v>814</v>
      </c>
      <c r="R5" s="16">
        <f>N$24+N$34+N$44+N$54</f>
        <v>2998</v>
      </c>
      <c r="S5" s="16">
        <f xml:space="preserve"> N$34+N$44+N$54+N$64</f>
        <v>2361</v>
      </c>
      <c r="T5">
        <v>1</v>
      </c>
      <c r="U5">
        <v>9</v>
      </c>
      <c r="V5">
        <f>R5*T5+S5*U5</f>
        <v>24247</v>
      </c>
      <c r="W5" s="19">
        <f>(V5/V$15)*100</f>
        <v>8.3650439348515313</v>
      </c>
      <c r="X5" s="20">
        <f>ABS(W5-10)</f>
        <v>1.6349560651484687</v>
      </c>
    </row>
    <row r="6" spans="1:24" x14ac:dyDescent="0.25">
      <c r="A6" t="s">
        <v>264</v>
      </c>
      <c r="B6">
        <v>7788</v>
      </c>
      <c r="C6">
        <v>4058</v>
      </c>
      <c r="D6">
        <v>3730</v>
      </c>
      <c r="E6">
        <v>7788</v>
      </c>
      <c r="F6">
        <v>4058</v>
      </c>
      <c r="G6">
        <v>3730</v>
      </c>
      <c r="I6" s="1"/>
      <c r="J6" s="1"/>
      <c r="K6" s="1"/>
      <c r="M6">
        <v>2</v>
      </c>
      <c r="N6" s="12">
        <v>1498</v>
      </c>
      <c r="O6" s="12">
        <v>771</v>
      </c>
      <c r="P6" s="12">
        <v>727</v>
      </c>
      <c r="R6" s="16">
        <f>N$25+N$35+N$45+N$55</f>
        <v>2978</v>
      </c>
      <c r="S6" s="16">
        <f xml:space="preserve"> N$35+N$45+N$55+N$65</f>
        <v>2299</v>
      </c>
      <c r="T6">
        <v>2</v>
      </c>
      <c r="U6">
        <v>8</v>
      </c>
      <c r="V6">
        <f t="shared" ref="V6:V14" si="0">R6*T6+S6*U6</f>
        <v>24348</v>
      </c>
      <c r="W6" s="19">
        <f t="shared" ref="W6:W14" si="1">(V6/V$15)*100</f>
        <v>8.3998882222858544</v>
      </c>
      <c r="X6" s="20">
        <f t="shared" ref="X6:X14" si="2">ABS(W6-10)</f>
        <v>1.6001117777141456</v>
      </c>
    </row>
    <row r="7" spans="1:24" x14ac:dyDescent="0.25">
      <c r="A7" t="s">
        <v>265</v>
      </c>
      <c r="B7">
        <v>6604</v>
      </c>
      <c r="C7">
        <v>3389</v>
      </c>
      <c r="D7">
        <v>3215</v>
      </c>
      <c r="E7">
        <v>6604</v>
      </c>
      <c r="F7">
        <v>3389</v>
      </c>
      <c r="G7">
        <v>3215</v>
      </c>
      <c r="H7" s="2"/>
      <c r="I7" s="1"/>
      <c r="J7" s="1"/>
      <c r="K7" s="1"/>
      <c r="M7">
        <v>3</v>
      </c>
      <c r="N7" s="12">
        <v>1454</v>
      </c>
      <c r="O7" s="12">
        <v>763</v>
      </c>
      <c r="P7" s="12">
        <v>691</v>
      </c>
      <c r="R7" s="16">
        <f>N$26+N$36+N$46+N$56</f>
        <v>2817</v>
      </c>
      <c r="S7" s="16">
        <f xml:space="preserve"> N$36+N$46+N$56+N$66</f>
        <v>2210</v>
      </c>
      <c r="T7">
        <v>3</v>
      </c>
      <c r="U7">
        <v>7</v>
      </c>
      <c r="V7">
        <f t="shared" si="0"/>
        <v>23921</v>
      </c>
      <c r="W7" s="19">
        <f t="shared" si="1"/>
        <v>8.2525762348159972</v>
      </c>
      <c r="X7" s="20">
        <f t="shared" si="2"/>
        <v>1.7474237651840028</v>
      </c>
    </row>
    <row r="8" spans="1:24" x14ac:dyDescent="0.25">
      <c r="A8" s="3" t="s">
        <v>266</v>
      </c>
      <c r="B8" s="3">
        <v>5223</v>
      </c>
      <c r="C8" s="3">
        <v>2747</v>
      </c>
      <c r="D8" s="3">
        <v>2476</v>
      </c>
      <c r="E8" s="4">
        <v>5049</v>
      </c>
      <c r="F8" s="4">
        <v>2704</v>
      </c>
      <c r="G8" s="4">
        <v>2345</v>
      </c>
      <c r="H8" s="5"/>
      <c r="I8" s="6">
        <f t="shared" ref="I8:K15" si="3">E8/B8*100</f>
        <v>96.668581275129242</v>
      </c>
      <c r="J8" s="6">
        <f t="shared" si="3"/>
        <v>98.434655988350926</v>
      </c>
      <c r="K8" s="6">
        <f t="shared" si="3"/>
        <v>94.709208400646204</v>
      </c>
      <c r="M8">
        <v>4</v>
      </c>
      <c r="N8" s="12">
        <v>1510</v>
      </c>
      <c r="O8" s="12">
        <v>769</v>
      </c>
      <c r="P8" s="12">
        <v>741</v>
      </c>
      <c r="R8" s="16">
        <f>N$17+N$27+N$37+N$47</f>
        <v>3634</v>
      </c>
      <c r="S8" s="16">
        <f xml:space="preserve"> N$27+ N$37+N$47+N$57</f>
        <v>2697</v>
      </c>
      <c r="T8">
        <v>4</v>
      </c>
      <c r="U8">
        <v>6</v>
      </c>
      <c r="V8">
        <f t="shared" si="0"/>
        <v>30718</v>
      </c>
      <c r="W8" s="19">
        <f t="shared" si="1"/>
        <v>10.597493281262398</v>
      </c>
      <c r="X8" s="20">
        <f t="shared" si="2"/>
        <v>0.59749328126239831</v>
      </c>
    </row>
    <row r="9" spans="1:24" x14ac:dyDescent="0.25">
      <c r="A9" s="3" t="s">
        <v>267</v>
      </c>
      <c r="B9" s="3">
        <v>4476</v>
      </c>
      <c r="C9" s="3">
        <v>2328</v>
      </c>
      <c r="D9" s="3">
        <v>2148</v>
      </c>
      <c r="E9" s="4">
        <v>3189</v>
      </c>
      <c r="F9" s="4">
        <v>1898</v>
      </c>
      <c r="G9" s="4">
        <v>1291</v>
      </c>
      <c r="H9" s="5"/>
      <c r="I9" s="6">
        <f t="shared" si="3"/>
        <v>71.246648793565683</v>
      </c>
      <c r="J9" s="6">
        <f t="shared" si="3"/>
        <v>81.529209621993132</v>
      </c>
      <c r="K9" s="6">
        <f t="shared" si="3"/>
        <v>60.102420856610806</v>
      </c>
      <c r="M9">
        <v>5</v>
      </c>
      <c r="N9" s="12">
        <v>1605</v>
      </c>
      <c r="O9" s="12">
        <v>825</v>
      </c>
      <c r="P9" s="12">
        <v>780</v>
      </c>
      <c r="R9" s="16">
        <f>N$18+N$28+N$38+N$48</f>
        <v>3570</v>
      </c>
      <c r="S9" s="16">
        <f xml:space="preserve"> N$28+N$38+N$48+N$58</f>
        <v>2712</v>
      </c>
      <c r="T9">
        <v>5</v>
      </c>
      <c r="U9">
        <v>5</v>
      </c>
      <c r="V9">
        <f t="shared" si="0"/>
        <v>31410</v>
      </c>
      <c r="W9" s="19">
        <f t="shared" si="1"/>
        <v>10.836228399129237</v>
      </c>
      <c r="X9" s="20">
        <f t="shared" si="2"/>
        <v>0.83622839912923652</v>
      </c>
    </row>
    <row r="10" spans="1:24" x14ac:dyDescent="0.25">
      <c r="A10" s="3" t="s">
        <v>268</v>
      </c>
      <c r="B10" s="3">
        <v>4356</v>
      </c>
      <c r="C10" s="3">
        <v>2218</v>
      </c>
      <c r="D10" s="3">
        <v>2138</v>
      </c>
      <c r="E10" s="4">
        <v>1848</v>
      </c>
      <c r="F10" s="4">
        <v>1140</v>
      </c>
      <c r="G10" s="4">
        <v>708</v>
      </c>
      <c r="H10" s="5"/>
      <c r="I10" s="6">
        <f t="shared" si="3"/>
        <v>42.424242424242422</v>
      </c>
      <c r="J10" s="6">
        <f t="shared" si="3"/>
        <v>51.397655545536523</v>
      </c>
      <c r="K10" s="6">
        <f t="shared" si="3"/>
        <v>33.115060804490177</v>
      </c>
      <c r="M10">
        <v>6</v>
      </c>
      <c r="N10" s="12">
        <v>1626</v>
      </c>
      <c r="O10" s="12">
        <v>835</v>
      </c>
      <c r="P10" s="12">
        <v>791</v>
      </c>
      <c r="R10" s="16">
        <f>N$19+N$29+N$39+N$49</f>
        <v>3503</v>
      </c>
      <c r="S10" s="16">
        <f xml:space="preserve"> N$29+N$39+N$49+N$59</f>
        <v>2732</v>
      </c>
      <c r="T10">
        <v>6</v>
      </c>
      <c r="U10">
        <v>4</v>
      </c>
      <c r="V10">
        <f t="shared" si="0"/>
        <v>31946</v>
      </c>
      <c r="W10" s="19">
        <f t="shared" si="1"/>
        <v>11.02114461759257</v>
      </c>
      <c r="X10" s="20">
        <f t="shared" si="2"/>
        <v>1.0211446175925705</v>
      </c>
    </row>
    <row r="11" spans="1:24" x14ac:dyDescent="0.25">
      <c r="A11" s="3" t="s">
        <v>269</v>
      </c>
      <c r="B11" s="3">
        <v>4351</v>
      </c>
      <c r="C11" s="3">
        <v>2167</v>
      </c>
      <c r="D11" s="3">
        <v>2184</v>
      </c>
      <c r="E11" s="4">
        <v>1093</v>
      </c>
      <c r="F11" s="4">
        <v>669</v>
      </c>
      <c r="G11" s="4">
        <v>424</v>
      </c>
      <c r="H11" s="5"/>
      <c r="I11" s="6">
        <f t="shared" si="3"/>
        <v>25.120661916800735</v>
      </c>
      <c r="J11" s="6">
        <f t="shared" si="3"/>
        <v>30.872173511767421</v>
      </c>
      <c r="K11" s="6">
        <f t="shared" si="3"/>
        <v>19.413919413919416</v>
      </c>
      <c r="M11">
        <v>7</v>
      </c>
      <c r="N11" s="12">
        <v>1609</v>
      </c>
      <c r="O11" s="12">
        <v>851</v>
      </c>
      <c r="P11" s="12">
        <v>758</v>
      </c>
      <c r="R11" s="16">
        <f>N$20+N$30+N$40+N$50</f>
        <v>3277</v>
      </c>
      <c r="S11" s="16">
        <f xml:space="preserve"> N$30+N$40+N$50+N$60</f>
        <v>2474</v>
      </c>
      <c r="T11">
        <v>7</v>
      </c>
      <c r="U11">
        <v>3</v>
      </c>
      <c r="V11">
        <f t="shared" si="0"/>
        <v>30361</v>
      </c>
      <c r="W11" s="19">
        <f t="shared" si="1"/>
        <v>10.474330799935142</v>
      </c>
      <c r="X11" s="20">
        <f t="shared" si="2"/>
        <v>0.47433079993514227</v>
      </c>
    </row>
    <row r="12" spans="1:24" x14ac:dyDescent="0.25">
      <c r="A12" s="3" t="s">
        <v>270</v>
      </c>
      <c r="B12" s="3">
        <v>4059</v>
      </c>
      <c r="C12" s="3">
        <v>1980</v>
      </c>
      <c r="D12" s="3">
        <v>2079</v>
      </c>
      <c r="E12" s="4">
        <v>656</v>
      </c>
      <c r="F12" s="4">
        <v>357</v>
      </c>
      <c r="G12" s="4">
        <v>299</v>
      </c>
      <c r="H12" s="5"/>
      <c r="I12" s="6">
        <f t="shared" si="3"/>
        <v>16.161616161616163</v>
      </c>
      <c r="J12" s="6">
        <f t="shared" si="3"/>
        <v>18.030303030303031</v>
      </c>
      <c r="K12" s="6">
        <f t="shared" si="3"/>
        <v>14.381914381914381</v>
      </c>
      <c r="M12">
        <v>8</v>
      </c>
      <c r="N12" s="12">
        <v>1485</v>
      </c>
      <c r="O12" s="12">
        <v>785</v>
      </c>
      <c r="P12" s="12">
        <v>700</v>
      </c>
      <c r="R12" s="16">
        <f>N$21+N$31+N$41+N$51</f>
        <v>3318</v>
      </c>
      <c r="S12" s="16">
        <f xml:space="preserve"> N$31+N$41+N$51+N$61</f>
        <v>2548</v>
      </c>
      <c r="T12">
        <v>8</v>
      </c>
      <c r="U12">
        <v>2</v>
      </c>
      <c r="V12">
        <f t="shared" si="0"/>
        <v>31640</v>
      </c>
      <c r="W12" s="19">
        <f t="shared" si="1"/>
        <v>10.915576776454921</v>
      </c>
      <c r="X12" s="20">
        <f t="shared" si="2"/>
        <v>0.91557677645492141</v>
      </c>
    </row>
    <row r="13" spans="1:24" x14ac:dyDescent="0.25">
      <c r="A13" s="3" t="s">
        <v>271</v>
      </c>
      <c r="B13" s="3">
        <v>3302</v>
      </c>
      <c r="C13" s="3">
        <v>1654</v>
      </c>
      <c r="D13" s="3">
        <v>1648</v>
      </c>
      <c r="E13" s="4">
        <v>367</v>
      </c>
      <c r="F13" s="4">
        <v>188</v>
      </c>
      <c r="G13" s="4">
        <v>179</v>
      </c>
      <c r="H13" s="5"/>
      <c r="I13" s="6">
        <f t="shared" si="3"/>
        <v>11.114476075105996</v>
      </c>
      <c r="J13" s="6">
        <f t="shared" si="3"/>
        <v>11.366384522370012</v>
      </c>
      <c r="K13" s="6">
        <f t="shared" si="3"/>
        <v>10.861650485436893</v>
      </c>
      <c r="M13">
        <v>9</v>
      </c>
      <c r="N13" s="12">
        <v>1463</v>
      </c>
      <c r="O13" s="12">
        <v>762</v>
      </c>
      <c r="P13" s="12">
        <v>701</v>
      </c>
      <c r="R13" s="16">
        <f>N$22+N$32+N$42+N$52</f>
        <v>3127</v>
      </c>
      <c r="S13" s="16">
        <f xml:space="preserve"> N$32+N$42+N$52+N$62</f>
        <v>2397</v>
      </c>
      <c r="T13">
        <v>9</v>
      </c>
      <c r="U13">
        <v>1</v>
      </c>
      <c r="V13">
        <f t="shared" si="0"/>
        <v>30540</v>
      </c>
      <c r="W13" s="19">
        <f t="shared" si="1"/>
        <v>10.536084537071217</v>
      </c>
      <c r="X13" s="20">
        <f t="shared" si="2"/>
        <v>0.53608453707121662</v>
      </c>
    </row>
    <row r="14" spans="1:24" x14ac:dyDescent="0.25">
      <c r="A14" s="3" t="s">
        <v>272</v>
      </c>
      <c r="B14" s="3">
        <v>2660</v>
      </c>
      <c r="C14" s="3">
        <v>1331</v>
      </c>
      <c r="D14" s="3">
        <v>1329</v>
      </c>
      <c r="E14" s="4">
        <v>219</v>
      </c>
      <c r="F14" s="4">
        <v>116</v>
      </c>
      <c r="G14" s="4">
        <v>103</v>
      </c>
      <c r="H14" s="5"/>
      <c r="I14" s="6">
        <f t="shared" si="3"/>
        <v>8.2330827067669166</v>
      </c>
      <c r="J14" s="6">
        <f t="shared" si="3"/>
        <v>8.7152516904583024</v>
      </c>
      <c r="K14" s="6">
        <f t="shared" si="3"/>
        <v>7.7501881113619264</v>
      </c>
      <c r="M14">
        <v>10</v>
      </c>
      <c r="N14" s="12">
        <v>1408</v>
      </c>
      <c r="O14" s="12">
        <v>739</v>
      </c>
      <c r="P14" s="12">
        <v>669</v>
      </c>
      <c r="R14" s="16">
        <f>N$23+N$33+N$43+N$53</f>
        <v>3073</v>
      </c>
      <c r="S14" s="16">
        <f xml:space="preserve"> N$33+N$43+N$53+N$63</f>
        <v>2398</v>
      </c>
      <c r="T14">
        <v>10</v>
      </c>
      <c r="U14">
        <v>0</v>
      </c>
      <c r="V14">
        <f t="shared" si="0"/>
        <v>30730</v>
      </c>
      <c r="W14" s="19">
        <f t="shared" si="1"/>
        <v>10.60163319660113</v>
      </c>
      <c r="X14" s="20">
        <f t="shared" si="2"/>
        <v>0.60163319660112968</v>
      </c>
    </row>
    <row r="15" spans="1:24" x14ac:dyDescent="0.25">
      <c r="A15" s="3" t="s">
        <v>273</v>
      </c>
      <c r="B15" s="3">
        <v>2073</v>
      </c>
      <c r="C15" s="3">
        <v>1071</v>
      </c>
      <c r="D15" s="3">
        <v>1002</v>
      </c>
      <c r="E15" s="4">
        <v>127</v>
      </c>
      <c r="F15" s="4">
        <v>64</v>
      </c>
      <c r="G15" s="4">
        <v>63</v>
      </c>
      <c r="H15" s="5"/>
      <c r="I15" s="6">
        <f t="shared" si="3"/>
        <v>6.1263868789194404</v>
      </c>
      <c r="J15" s="6">
        <f t="shared" si="3"/>
        <v>5.9757236227824464</v>
      </c>
      <c r="K15" s="6">
        <f t="shared" si="3"/>
        <v>6.2874251497005984</v>
      </c>
      <c r="M15">
        <v>11</v>
      </c>
      <c r="N15" s="12">
        <v>1285</v>
      </c>
      <c r="O15" s="12">
        <v>635</v>
      </c>
      <c r="P15" s="12">
        <v>650</v>
      </c>
      <c r="R15" s="16"/>
      <c r="S15" s="16"/>
      <c r="V15">
        <f>SUM(V5:V14)</f>
        <v>289861</v>
      </c>
      <c r="W15">
        <f>SUM(W5:W14)</f>
        <v>100.00000000000001</v>
      </c>
      <c r="X15" s="20">
        <f>SUM(X5:X14)</f>
        <v>9.9649832160932323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1354.8465467661363</v>
      </c>
      <c r="J16" s="6">
        <f>SUM(J8:J14)*5</f>
        <v>1501.7281695538968</v>
      </c>
      <c r="K16" s="6">
        <f>SUM(K8:K14)*5</f>
        <v>1201.6718122718989</v>
      </c>
      <c r="M16">
        <v>12</v>
      </c>
      <c r="N16" s="12">
        <v>1327</v>
      </c>
      <c r="O16" s="12">
        <v>692</v>
      </c>
      <c r="P16" s="12">
        <v>635</v>
      </c>
      <c r="R16" s="16"/>
      <c r="S16" s="16"/>
      <c r="X16" s="20">
        <f>X$15/2</f>
        <v>4.9824916080466162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1324</v>
      </c>
      <c r="O17" s="12">
        <v>678</v>
      </c>
      <c r="P17" s="12">
        <v>646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2854.8465467661363</v>
      </c>
      <c r="J18" s="6">
        <f>J16+1500</f>
        <v>3001.7281695538968</v>
      </c>
      <c r="K18" s="6">
        <f>K16+1500</f>
        <v>2701.6718122718989</v>
      </c>
      <c r="M18">
        <v>14</v>
      </c>
      <c r="N18" s="12">
        <v>1260</v>
      </c>
      <c r="O18" s="12">
        <v>645</v>
      </c>
      <c r="P18" s="12">
        <v>615</v>
      </c>
      <c r="Q18" s="3" t="s">
        <v>161</v>
      </c>
      <c r="R18" s="15">
        <f>X33</f>
        <v>4.8508696154918747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1134</v>
      </c>
      <c r="O19" s="12">
        <v>619</v>
      </c>
      <c r="P19" s="12">
        <v>515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8.2330827067669166</v>
      </c>
      <c r="J20" s="6">
        <f t="shared" si="4"/>
        <v>8.7152516904583024</v>
      </c>
      <c r="K20" s="6">
        <f t="shared" si="4"/>
        <v>7.7501881113619264</v>
      </c>
      <c r="M20">
        <v>16</v>
      </c>
      <c r="N20" s="12">
        <v>1119</v>
      </c>
      <c r="O20" s="12">
        <v>613</v>
      </c>
      <c r="P20" s="12">
        <v>506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6.1263868789194404</v>
      </c>
      <c r="J21" s="6">
        <f t="shared" si="4"/>
        <v>5.9757236227824464</v>
      </c>
      <c r="K21" s="6">
        <f t="shared" si="4"/>
        <v>6.2874251497005984</v>
      </c>
      <c r="M21">
        <v>17</v>
      </c>
      <c r="N21" s="12">
        <v>1073</v>
      </c>
      <c r="O21" s="12">
        <v>559</v>
      </c>
      <c r="P21" s="12">
        <v>514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7.1797347928431785</v>
      </c>
      <c r="J22" s="8">
        <f>(J20+J21)/2</f>
        <v>7.3454876566203744</v>
      </c>
      <c r="K22" s="8">
        <f>(K20+K21)/2</f>
        <v>7.0188066305312624</v>
      </c>
      <c r="M22">
        <v>18</v>
      </c>
      <c r="N22" s="12">
        <v>974</v>
      </c>
      <c r="O22" s="12">
        <v>476</v>
      </c>
      <c r="P22" s="12">
        <v>498</v>
      </c>
      <c r="R22" s="16">
        <f>O$24+O$34+O$44+O$54</f>
        <v>1516</v>
      </c>
      <c r="S22" s="16">
        <f xml:space="preserve"> O$34+O$44+O$54+O$64</f>
        <v>1217</v>
      </c>
      <c r="T22">
        <v>1</v>
      </c>
      <c r="U22">
        <v>9</v>
      </c>
      <c r="V22">
        <f>R22*T22+S22*U22</f>
        <v>12469</v>
      </c>
      <c r="W22" s="19">
        <f>(V22/V$32)*100</f>
        <v>8.4812167134860115</v>
      </c>
      <c r="X22" s="20">
        <f>ABS(W22-10)</f>
        <v>1.5187832865139885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923</v>
      </c>
      <c r="O23" s="12">
        <v>480</v>
      </c>
      <c r="P23" s="12">
        <v>443</v>
      </c>
      <c r="R23" s="16">
        <f>O$25+O$35+O$45+O$55</f>
        <v>1533</v>
      </c>
      <c r="S23" s="16">
        <f xml:space="preserve"> O$35+O$45+O$55+O$65</f>
        <v>1174</v>
      </c>
      <c r="T23">
        <v>2</v>
      </c>
      <c r="U23">
        <v>8</v>
      </c>
      <c r="V23">
        <f t="shared" ref="V23:V31" si="5">R23*T23+S23*U23</f>
        <v>12458</v>
      </c>
      <c r="W23" s="19">
        <f t="shared" ref="W23:W31" si="6">(V23/V$32)*100</f>
        <v>8.4737346873533355</v>
      </c>
      <c r="X23" s="20">
        <f t="shared" ref="X23:X31" si="7">ABS(W23-10)</f>
        <v>1.5262653126466645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358.98673964215891</v>
      </c>
      <c r="J24" s="8">
        <f>J22*50</f>
        <v>367.27438283101873</v>
      </c>
      <c r="K24" s="8">
        <f>K22*50</f>
        <v>350.94033152656311</v>
      </c>
      <c r="M24">
        <v>20</v>
      </c>
      <c r="N24" s="12">
        <v>906</v>
      </c>
      <c r="O24" s="12">
        <v>436</v>
      </c>
      <c r="P24" s="12">
        <v>470</v>
      </c>
      <c r="R24" s="16">
        <f>O$26+O$36+O$46+O$56</f>
        <v>1435</v>
      </c>
      <c r="S24" s="16">
        <f xml:space="preserve"> O$36+O$46+O$56+O$66</f>
        <v>1106</v>
      </c>
      <c r="T24">
        <v>3</v>
      </c>
      <c r="U24">
        <v>7</v>
      </c>
      <c r="V24">
        <f t="shared" si="5"/>
        <v>12047</v>
      </c>
      <c r="W24" s="19">
        <f t="shared" si="6"/>
        <v>8.1941789836687775</v>
      </c>
      <c r="X24" s="20">
        <f t="shared" si="7"/>
        <v>1.8058210163312225</v>
      </c>
    </row>
    <row r="25" spans="1:24" x14ac:dyDescent="0.25">
      <c r="I25" s="1"/>
      <c r="J25" s="1"/>
      <c r="K25" s="1"/>
      <c r="M25">
        <v>21</v>
      </c>
      <c r="N25" s="12">
        <v>934</v>
      </c>
      <c r="O25" s="12">
        <v>500</v>
      </c>
      <c r="P25" s="12">
        <v>434</v>
      </c>
      <c r="R25" s="16">
        <f>O$17+O$27+O$37+O$47</f>
        <v>1845</v>
      </c>
      <c r="S25" s="16">
        <f xml:space="preserve"> O$27+ O$37+O$47+O$57</f>
        <v>1359</v>
      </c>
      <c r="T25">
        <v>4</v>
      </c>
      <c r="U25">
        <v>6</v>
      </c>
      <c r="V25">
        <f t="shared" si="5"/>
        <v>15534</v>
      </c>
      <c r="W25" s="19">
        <f t="shared" si="6"/>
        <v>10.565981267727301</v>
      </c>
      <c r="X25" s="20">
        <f t="shared" si="7"/>
        <v>0.56598126772730062</v>
      </c>
    </row>
    <row r="26" spans="1:24" x14ac:dyDescent="0.25">
      <c r="H26" s="7" t="s">
        <v>30</v>
      </c>
      <c r="I26" s="1">
        <f>I18-I24</f>
        <v>2495.8598071239776</v>
      </c>
      <c r="J26" s="1">
        <f>J18-J24</f>
        <v>2634.4537867228782</v>
      </c>
      <c r="K26" s="1">
        <f>K18-K24</f>
        <v>2350.7314807453358</v>
      </c>
      <c r="M26">
        <v>22</v>
      </c>
      <c r="N26" s="12">
        <v>871</v>
      </c>
      <c r="O26" s="12">
        <v>463</v>
      </c>
      <c r="P26" s="12">
        <v>408</v>
      </c>
      <c r="R26" s="16">
        <f>O$18+O$28+O$38+O$48</f>
        <v>1797</v>
      </c>
      <c r="S26" s="16">
        <f xml:space="preserve"> O$28+O$38+O$48+O$58</f>
        <v>1377</v>
      </c>
      <c r="T26">
        <v>5</v>
      </c>
      <c r="U26">
        <v>5</v>
      </c>
      <c r="V26">
        <f t="shared" si="5"/>
        <v>15870</v>
      </c>
      <c r="W26" s="19">
        <f t="shared" si="6"/>
        <v>10.794523156870881</v>
      </c>
      <c r="X26" s="20">
        <f t="shared" si="7"/>
        <v>0.7945231568708806</v>
      </c>
    </row>
    <row r="27" spans="1:24" x14ac:dyDescent="0.25">
      <c r="I27" s="1"/>
      <c r="J27" s="1"/>
      <c r="K27" s="1"/>
      <c r="M27">
        <v>23</v>
      </c>
      <c r="N27" s="12">
        <v>877</v>
      </c>
      <c r="O27" s="12">
        <v>469</v>
      </c>
      <c r="P27" s="12">
        <v>408</v>
      </c>
      <c r="R27" s="16">
        <f>O$19+O$29+O$39+O$49</f>
        <v>1832</v>
      </c>
      <c r="S27" s="16">
        <f xml:space="preserve"> O$29+O$39+O$49+O$59</f>
        <v>1412</v>
      </c>
      <c r="T27">
        <v>6</v>
      </c>
      <c r="U27">
        <v>4</v>
      </c>
      <c r="V27">
        <f t="shared" si="5"/>
        <v>16640</v>
      </c>
      <c r="W27" s="19">
        <f t="shared" si="6"/>
        <v>11.318264986158251</v>
      </c>
      <c r="X27" s="20">
        <f t="shared" si="7"/>
        <v>1.3182649861582512</v>
      </c>
    </row>
    <row r="28" spans="1:24" x14ac:dyDescent="0.25">
      <c r="H28" s="7" t="s">
        <v>31</v>
      </c>
      <c r="I28" s="1">
        <f>100-I22</f>
        <v>92.820265207156822</v>
      </c>
      <c r="J28" s="1">
        <f>100-J22</f>
        <v>92.654512343379622</v>
      </c>
      <c r="K28" s="1">
        <f>100-K22</f>
        <v>92.981193369468741</v>
      </c>
      <c r="M28">
        <v>24</v>
      </c>
      <c r="N28" s="12">
        <v>888</v>
      </c>
      <c r="O28" s="12">
        <v>460</v>
      </c>
      <c r="P28" s="12">
        <v>428</v>
      </c>
      <c r="R28" s="16">
        <f>O$20+O$30+O$40+O$50</f>
        <v>1665</v>
      </c>
      <c r="S28" s="16">
        <f xml:space="preserve"> O$30+O$40+O$50+O$60</f>
        <v>1231</v>
      </c>
      <c r="T28">
        <v>7</v>
      </c>
      <c r="U28">
        <v>3</v>
      </c>
      <c r="V28">
        <f t="shared" si="5"/>
        <v>15348</v>
      </c>
      <c r="W28" s="19">
        <f t="shared" si="6"/>
        <v>10.439467007665677</v>
      </c>
      <c r="X28" s="20">
        <f t="shared" si="7"/>
        <v>0.43946700766567659</v>
      </c>
    </row>
    <row r="29" spans="1:24" x14ac:dyDescent="0.25">
      <c r="I29" s="1"/>
      <c r="J29" s="1"/>
      <c r="K29" s="1"/>
      <c r="M29">
        <v>25</v>
      </c>
      <c r="N29" s="12">
        <v>896</v>
      </c>
      <c r="O29" s="12">
        <v>458</v>
      </c>
      <c r="P29" s="12">
        <v>438</v>
      </c>
      <c r="R29" s="16">
        <f>O$21+O$31+O$41+O$51</f>
        <v>1676</v>
      </c>
      <c r="S29" s="16">
        <f xml:space="preserve"> O$31+O$41+O$51+O$61</f>
        <v>1277</v>
      </c>
      <c r="T29">
        <v>8</v>
      </c>
      <c r="U29">
        <v>2</v>
      </c>
      <c r="V29">
        <f t="shared" si="5"/>
        <v>15962</v>
      </c>
      <c r="W29" s="19">
        <f t="shared" si="6"/>
        <v>10.857100102707813</v>
      </c>
      <c r="X29" s="20">
        <f t="shared" si="7"/>
        <v>0.85710010270781289</v>
      </c>
    </row>
    <row r="30" spans="1:24" x14ac:dyDescent="0.25">
      <c r="C30" t="s">
        <v>32</v>
      </c>
      <c r="H30" s="9" t="s">
        <v>33</v>
      </c>
      <c r="I30" s="10">
        <f>I26/I28</f>
        <v>26.889169100666788</v>
      </c>
      <c r="J30" s="10">
        <f>J26/J28</f>
        <v>28.433086744437613</v>
      </c>
      <c r="K30" s="10">
        <f>K26/K28</f>
        <v>25.28179511962707</v>
      </c>
      <c r="M30">
        <v>26</v>
      </c>
      <c r="N30" s="12">
        <v>801</v>
      </c>
      <c r="O30" s="12">
        <v>413</v>
      </c>
      <c r="P30" s="12">
        <v>388</v>
      </c>
      <c r="R30" s="16">
        <f>O$22+O$32+O$42+O$52</f>
        <v>1540</v>
      </c>
      <c r="S30" s="16">
        <f xml:space="preserve"> O$32+O$42+O$52+O$62</f>
        <v>1201</v>
      </c>
      <c r="T30">
        <v>9</v>
      </c>
      <c r="U30">
        <v>1</v>
      </c>
      <c r="V30">
        <f t="shared" si="5"/>
        <v>15061</v>
      </c>
      <c r="W30" s="19">
        <f t="shared" si="6"/>
        <v>10.2442541440222</v>
      </c>
      <c r="X30" s="20">
        <f t="shared" si="7"/>
        <v>0.24425414402220014</v>
      </c>
    </row>
    <row r="31" spans="1:24" x14ac:dyDescent="0.25">
      <c r="M31">
        <v>27</v>
      </c>
      <c r="N31" s="12">
        <v>848</v>
      </c>
      <c r="O31" s="12">
        <v>431</v>
      </c>
      <c r="P31" s="12">
        <v>417</v>
      </c>
      <c r="R31" s="16">
        <f>O$23+O$33+O$43+O$53</f>
        <v>1563</v>
      </c>
      <c r="S31" s="16">
        <f xml:space="preserve"> O$33+O$43+O$53+O$63</f>
        <v>1225</v>
      </c>
      <c r="T31">
        <v>10</v>
      </c>
      <c r="U31">
        <v>0</v>
      </c>
      <c r="V31">
        <f t="shared" si="5"/>
        <v>15630</v>
      </c>
      <c r="W31" s="19">
        <f t="shared" si="6"/>
        <v>10.631278950339752</v>
      </c>
      <c r="X31" s="20">
        <f t="shared" si="7"/>
        <v>0.63127895033975179</v>
      </c>
    </row>
    <row r="32" spans="1:24" x14ac:dyDescent="0.25">
      <c r="M32">
        <v>28</v>
      </c>
      <c r="N32" s="12">
        <v>939</v>
      </c>
      <c r="O32" s="12">
        <v>466</v>
      </c>
      <c r="P32" s="12">
        <v>473</v>
      </c>
      <c r="R32" s="16"/>
      <c r="S32" s="16"/>
      <c r="V32">
        <f>SUM(V22:V31)</f>
        <v>147019</v>
      </c>
      <c r="W32">
        <f>SUM(W22:W31)</f>
        <v>100</v>
      </c>
      <c r="X32" s="20">
        <f>SUM(X22:X31)</f>
        <v>9.7017392309837494</v>
      </c>
    </row>
    <row r="33" spans="13:24" x14ac:dyDescent="0.25">
      <c r="M33">
        <v>29</v>
      </c>
      <c r="N33" s="12">
        <v>872</v>
      </c>
      <c r="O33" s="12">
        <v>450</v>
      </c>
      <c r="P33" s="12">
        <v>422</v>
      </c>
      <c r="R33" s="16"/>
      <c r="S33" s="16"/>
      <c r="X33" s="20">
        <f>X$32/2</f>
        <v>4.8508696154918747</v>
      </c>
    </row>
    <row r="34" spans="13:24" x14ac:dyDescent="0.25">
      <c r="M34">
        <v>30</v>
      </c>
      <c r="N34" s="12">
        <v>877</v>
      </c>
      <c r="O34" s="12">
        <v>445</v>
      </c>
      <c r="P34" s="12">
        <v>432</v>
      </c>
      <c r="R34" s="16"/>
      <c r="S34" s="16"/>
    </row>
    <row r="35" spans="13:24" x14ac:dyDescent="0.25">
      <c r="M35">
        <v>31</v>
      </c>
      <c r="N35" s="12">
        <v>899</v>
      </c>
      <c r="O35" s="12">
        <v>458</v>
      </c>
      <c r="P35" s="12">
        <v>441</v>
      </c>
      <c r="Q35" s="3" t="s">
        <v>162</v>
      </c>
      <c r="R35" s="15">
        <f>X50</f>
        <v>5.1179625040254262</v>
      </c>
      <c r="S35" s="16"/>
    </row>
    <row r="36" spans="13:24" x14ac:dyDescent="0.25">
      <c r="M36">
        <v>32</v>
      </c>
      <c r="N36" s="12">
        <v>899</v>
      </c>
      <c r="O36" s="12">
        <v>451</v>
      </c>
      <c r="P36" s="12">
        <v>448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799</v>
      </c>
      <c r="O37" s="12">
        <v>400</v>
      </c>
      <c r="P37" s="12">
        <v>399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877</v>
      </c>
      <c r="O38" s="12">
        <v>413</v>
      </c>
      <c r="P38" s="12">
        <v>464</v>
      </c>
      <c r="R38" s="16"/>
      <c r="S38" s="16"/>
    </row>
    <row r="39" spans="13:24" x14ac:dyDescent="0.25">
      <c r="M39">
        <v>35</v>
      </c>
      <c r="N39" s="12">
        <v>877</v>
      </c>
      <c r="O39" s="12">
        <v>433</v>
      </c>
      <c r="P39" s="12">
        <v>444</v>
      </c>
      <c r="R39" s="16">
        <f>P$24+P$34+P$44+P$54</f>
        <v>1482</v>
      </c>
      <c r="S39" s="16">
        <f xml:space="preserve"> P$34+P$44+P$54+P$64</f>
        <v>1144</v>
      </c>
      <c r="T39">
        <v>1</v>
      </c>
      <c r="U39">
        <v>9</v>
      </c>
      <c r="V39">
        <f>R39*T39+S39*U39</f>
        <v>11778</v>
      </c>
      <c r="W39" s="19">
        <f>(V39/V$49)*100</f>
        <v>8.2454740202461458</v>
      </c>
      <c r="X39" s="20">
        <f>ABS(W39-10)</f>
        <v>1.7545259797538542</v>
      </c>
    </row>
    <row r="40" spans="13:24" x14ac:dyDescent="0.25">
      <c r="M40">
        <v>36</v>
      </c>
      <c r="N40" s="12">
        <v>804</v>
      </c>
      <c r="O40" s="12">
        <v>375</v>
      </c>
      <c r="P40" s="12">
        <v>429</v>
      </c>
      <c r="R40" s="16">
        <f>P$25+P$35+P$45+P$55</f>
        <v>1445</v>
      </c>
      <c r="S40" s="16">
        <f xml:space="preserve"> P$35+P$45+P$55+P$65</f>
        <v>1125</v>
      </c>
      <c r="T40">
        <v>2</v>
      </c>
      <c r="U40">
        <v>8</v>
      </c>
      <c r="V40">
        <f t="shared" ref="V40:V48" si="8">R40*T40+S40*U40</f>
        <v>11890</v>
      </c>
      <c r="W40" s="19">
        <f t="shared" ref="W40:W48" si="9">(V40/V$49)*100</f>
        <v>8.3238823315271429</v>
      </c>
      <c r="X40" s="20">
        <f t="shared" ref="X40:X48" si="10">ABS(W40-10)</f>
        <v>1.6761176684728571</v>
      </c>
    </row>
    <row r="41" spans="13:24" x14ac:dyDescent="0.25">
      <c r="M41">
        <v>37</v>
      </c>
      <c r="N41" s="12">
        <v>835</v>
      </c>
      <c r="O41" s="12">
        <v>415</v>
      </c>
      <c r="P41" s="12">
        <v>420</v>
      </c>
      <c r="R41" s="16">
        <f>P$26+P$36+P$46+P$56</f>
        <v>1382</v>
      </c>
      <c r="S41" s="16">
        <f xml:space="preserve"> P$36+P$46+P$56+P$66</f>
        <v>1104</v>
      </c>
      <c r="T41">
        <v>3</v>
      </c>
      <c r="U41">
        <v>7</v>
      </c>
      <c r="V41">
        <f t="shared" si="8"/>
        <v>11874</v>
      </c>
      <c r="W41" s="19">
        <f t="shared" si="9"/>
        <v>8.3126811442012851</v>
      </c>
      <c r="X41" s="20">
        <f t="shared" si="10"/>
        <v>1.6873188557987149</v>
      </c>
    </row>
    <row r="42" spans="13:24" x14ac:dyDescent="0.25">
      <c r="M42">
        <v>38</v>
      </c>
      <c r="N42" s="12">
        <v>769</v>
      </c>
      <c r="O42" s="12">
        <v>370</v>
      </c>
      <c r="P42" s="12">
        <v>399</v>
      </c>
      <c r="R42" s="16">
        <f>P$17+P$27+P$37+P$47</f>
        <v>1789</v>
      </c>
      <c r="S42" s="16">
        <f xml:space="preserve"> P$27+ P$37+P$47+P$57</f>
        <v>1338</v>
      </c>
      <c r="T42">
        <v>4</v>
      </c>
      <c r="U42">
        <v>6</v>
      </c>
      <c r="V42">
        <f t="shared" si="8"/>
        <v>15184</v>
      </c>
      <c r="W42" s="19">
        <f t="shared" si="9"/>
        <v>10.629926772237857</v>
      </c>
      <c r="X42" s="20">
        <f t="shared" si="10"/>
        <v>0.62992677223785698</v>
      </c>
    </row>
    <row r="43" spans="13:24" x14ac:dyDescent="0.25">
      <c r="M43">
        <v>39</v>
      </c>
      <c r="N43" s="12">
        <v>774</v>
      </c>
      <c r="O43" s="12">
        <v>387</v>
      </c>
      <c r="P43" s="12">
        <v>387</v>
      </c>
      <c r="R43" s="16">
        <f>P$18+P$28+P$38+P$48</f>
        <v>1773</v>
      </c>
      <c r="S43" s="16">
        <f xml:space="preserve"> P$28+P$38+P$48+P$58</f>
        <v>1335</v>
      </c>
      <c r="T43">
        <v>5</v>
      </c>
      <c r="U43">
        <v>5</v>
      </c>
      <c r="V43">
        <f t="shared" si="8"/>
        <v>15540</v>
      </c>
      <c r="W43" s="19">
        <f t="shared" si="9"/>
        <v>10.879153190238165</v>
      </c>
      <c r="X43" s="20">
        <f t="shared" si="10"/>
        <v>0.87915319023816529</v>
      </c>
    </row>
    <row r="44" spans="13:24" x14ac:dyDescent="0.25">
      <c r="M44">
        <v>40</v>
      </c>
      <c r="N44" s="12">
        <v>781</v>
      </c>
      <c r="O44" s="12">
        <v>404</v>
      </c>
      <c r="P44" s="12">
        <v>377</v>
      </c>
      <c r="R44" s="16">
        <f>P$19+P$29+P$39+P$49</f>
        <v>1671</v>
      </c>
      <c r="S44" s="16">
        <f xml:space="preserve"> P$29+P$39+P$49+P$59</f>
        <v>1320</v>
      </c>
      <c r="T44">
        <v>6</v>
      </c>
      <c r="U44">
        <v>4</v>
      </c>
      <c r="V44">
        <f t="shared" si="8"/>
        <v>15306</v>
      </c>
      <c r="W44" s="19">
        <f t="shared" si="9"/>
        <v>10.715335825597514</v>
      </c>
      <c r="X44" s="20">
        <f t="shared" si="10"/>
        <v>0.71533582559751352</v>
      </c>
    </row>
    <row r="45" spans="13:24" x14ac:dyDescent="0.25">
      <c r="M45">
        <v>41</v>
      </c>
      <c r="N45" s="12">
        <v>697</v>
      </c>
      <c r="O45" s="12">
        <v>352</v>
      </c>
      <c r="P45" s="12">
        <v>345</v>
      </c>
      <c r="R45" s="16">
        <f>P$20+P$30+P$40+P$50</f>
        <v>1612</v>
      </c>
      <c r="S45" s="16">
        <f xml:space="preserve"> P$30+P$40+P$50+P$60</f>
        <v>1243</v>
      </c>
      <c r="T45">
        <v>7</v>
      </c>
      <c r="U45">
        <v>3</v>
      </c>
      <c r="V45">
        <f t="shared" si="8"/>
        <v>15013</v>
      </c>
      <c r="W45" s="19">
        <f t="shared" si="9"/>
        <v>10.510214082692764</v>
      </c>
      <c r="X45" s="20">
        <f t="shared" si="10"/>
        <v>0.51021408269276414</v>
      </c>
    </row>
    <row r="46" spans="13:24" x14ac:dyDescent="0.25">
      <c r="M46">
        <v>42</v>
      </c>
      <c r="N46" s="12">
        <v>645</v>
      </c>
      <c r="O46" s="12">
        <v>321</v>
      </c>
      <c r="P46" s="12">
        <v>324</v>
      </c>
      <c r="R46" s="16">
        <f>P$21+P$31+P$41+P$51</f>
        <v>1642</v>
      </c>
      <c r="S46" s="16">
        <f xml:space="preserve"> P$31+P$41+P$51+P$61</f>
        <v>1271</v>
      </c>
      <c r="T46">
        <v>8</v>
      </c>
      <c r="U46">
        <v>2</v>
      </c>
      <c r="V46">
        <f t="shared" si="8"/>
        <v>15678</v>
      </c>
      <c r="W46" s="19">
        <f t="shared" si="9"/>
        <v>10.975763430923678</v>
      </c>
      <c r="X46" s="20">
        <f t="shared" si="10"/>
        <v>0.97576343092367779</v>
      </c>
    </row>
    <row r="47" spans="13:24" x14ac:dyDescent="0.25">
      <c r="M47">
        <v>43</v>
      </c>
      <c r="N47" s="12">
        <v>634</v>
      </c>
      <c r="O47" s="12">
        <v>298</v>
      </c>
      <c r="P47" s="12">
        <v>336</v>
      </c>
      <c r="R47" s="16">
        <f>P$22+P$32+P$42+P$52</f>
        <v>1587</v>
      </c>
      <c r="S47" s="16">
        <f xml:space="preserve"> P$32+P$42+P$52+P$62</f>
        <v>1196</v>
      </c>
      <c r="T47">
        <v>9</v>
      </c>
      <c r="U47">
        <v>1</v>
      </c>
      <c r="V47">
        <f t="shared" si="8"/>
        <v>15479</v>
      </c>
      <c r="W47" s="19">
        <f t="shared" si="9"/>
        <v>10.836448663558338</v>
      </c>
      <c r="X47" s="20">
        <f t="shared" si="10"/>
        <v>0.83644866355833791</v>
      </c>
    </row>
    <row r="48" spans="13:24" x14ac:dyDescent="0.25">
      <c r="M48">
        <v>44</v>
      </c>
      <c r="N48" s="12">
        <v>545</v>
      </c>
      <c r="O48" s="12">
        <v>279</v>
      </c>
      <c r="P48" s="12">
        <v>266</v>
      </c>
      <c r="R48" s="16">
        <f>P$23+P$33+P$43+P$53</f>
        <v>1510</v>
      </c>
      <c r="S48" s="16">
        <f xml:space="preserve"> P$33+P$43+P$53+P$63</f>
        <v>1173</v>
      </c>
      <c r="T48">
        <v>10</v>
      </c>
      <c r="U48">
        <v>0</v>
      </c>
      <c r="V48">
        <f t="shared" si="8"/>
        <v>15100</v>
      </c>
      <c r="W48" s="19">
        <f t="shared" si="9"/>
        <v>10.571120538777111</v>
      </c>
      <c r="X48" s="20">
        <f t="shared" si="10"/>
        <v>0.57112053877711055</v>
      </c>
    </row>
    <row r="49" spans="13:24" x14ac:dyDescent="0.25">
      <c r="M49">
        <v>45</v>
      </c>
      <c r="N49" s="12">
        <v>596</v>
      </c>
      <c r="O49" s="12">
        <v>322</v>
      </c>
      <c r="P49" s="12">
        <v>274</v>
      </c>
      <c r="R49" s="16"/>
      <c r="S49" s="16"/>
      <c r="V49">
        <f>SUM(V39:V48)</f>
        <v>142842</v>
      </c>
      <c r="W49">
        <f>SUM(W39:W48)</f>
        <v>100</v>
      </c>
      <c r="X49" s="20">
        <f>SUM(X39:X48)</f>
        <v>10.235925008050852</v>
      </c>
    </row>
    <row r="50" spans="13:24" x14ac:dyDescent="0.25">
      <c r="M50">
        <v>46</v>
      </c>
      <c r="N50" s="12">
        <v>553</v>
      </c>
      <c r="O50" s="12">
        <v>264</v>
      </c>
      <c r="P50" s="12">
        <v>289</v>
      </c>
      <c r="R50" s="16"/>
      <c r="S50" s="16"/>
      <c r="X50" s="20">
        <f>X$49/2</f>
        <v>5.1179625040254262</v>
      </c>
    </row>
    <row r="51" spans="13:24" x14ac:dyDescent="0.25">
      <c r="M51">
        <v>47</v>
      </c>
      <c r="N51" s="12">
        <v>562</v>
      </c>
      <c r="O51" s="12">
        <v>271</v>
      </c>
      <c r="P51" s="12">
        <v>291</v>
      </c>
      <c r="R51" s="16"/>
      <c r="S51" s="16"/>
    </row>
    <row r="52" spans="13:24" x14ac:dyDescent="0.25">
      <c r="M52">
        <v>48</v>
      </c>
      <c r="N52" s="12">
        <v>445</v>
      </c>
      <c r="O52" s="12">
        <v>228</v>
      </c>
      <c r="P52" s="12">
        <v>217</v>
      </c>
      <c r="R52" s="16"/>
      <c r="S52" s="16"/>
    </row>
    <row r="53" spans="13:24" x14ac:dyDescent="0.25">
      <c r="M53">
        <v>49</v>
      </c>
      <c r="N53" s="12">
        <v>504</v>
      </c>
      <c r="O53" s="12">
        <v>246</v>
      </c>
      <c r="P53" s="12">
        <v>258</v>
      </c>
      <c r="R53" s="16"/>
      <c r="S53" s="16"/>
    </row>
    <row r="54" spans="13:24" x14ac:dyDescent="0.25">
      <c r="M54">
        <v>50</v>
      </c>
      <c r="N54" s="12">
        <v>434</v>
      </c>
      <c r="O54" s="12">
        <v>231</v>
      </c>
      <c r="P54" s="12">
        <v>203</v>
      </c>
      <c r="R54" s="16"/>
      <c r="S54" s="16"/>
    </row>
    <row r="55" spans="13:24" x14ac:dyDescent="0.25">
      <c r="M55">
        <v>51</v>
      </c>
      <c r="N55" s="12">
        <v>448</v>
      </c>
      <c r="O55" s="12">
        <v>223</v>
      </c>
      <c r="P55" s="12">
        <v>225</v>
      </c>
      <c r="R55" s="16"/>
      <c r="S55" s="16"/>
    </row>
    <row r="56" spans="13:24" x14ac:dyDescent="0.25">
      <c r="M56">
        <v>52</v>
      </c>
      <c r="N56" s="12">
        <v>402</v>
      </c>
      <c r="O56" s="12">
        <v>200</v>
      </c>
      <c r="P56" s="12">
        <v>202</v>
      </c>
      <c r="R56" s="16"/>
      <c r="S56" s="16"/>
    </row>
    <row r="57" spans="13:24" x14ac:dyDescent="0.25">
      <c r="M57">
        <v>53</v>
      </c>
      <c r="N57" s="12">
        <v>387</v>
      </c>
      <c r="O57" s="12">
        <v>192</v>
      </c>
      <c r="P57" s="12">
        <v>195</v>
      </c>
      <c r="R57" s="16"/>
      <c r="S57" s="16"/>
    </row>
    <row r="58" spans="13:24" x14ac:dyDescent="0.25">
      <c r="M58">
        <v>54</v>
      </c>
      <c r="N58" s="12">
        <v>402</v>
      </c>
      <c r="O58" s="12">
        <v>225</v>
      </c>
      <c r="P58" s="12">
        <v>177</v>
      </c>
      <c r="R58" s="16"/>
      <c r="S58" s="16"/>
    </row>
    <row r="59" spans="13:24" x14ac:dyDescent="0.25">
      <c r="M59">
        <v>55</v>
      </c>
      <c r="N59" s="12">
        <v>363</v>
      </c>
      <c r="O59" s="12">
        <v>199</v>
      </c>
      <c r="P59" s="12">
        <v>164</v>
      </c>
      <c r="R59" s="16"/>
      <c r="S59" s="16"/>
    </row>
    <row r="60" spans="13:24" x14ac:dyDescent="0.25">
      <c r="M60">
        <v>56</v>
      </c>
      <c r="N60" s="12">
        <v>316</v>
      </c>
      <c r="O60" s="12">
        <v>179</v>
      </c>
      <c r="P60" s="12">
        <v>137</v>
      </c>
      <c r="R60" s="16"/>
      <c r="S60" s="16"/>
    </row>
    <row r="61" spans="13:24" x14ac:dyDescent="0.25">
      <c r="M61">
        <v>57</v>
      </c>
      <c r="N61" s="12">
        <v>303</v>
      </c>
      <c r="O61" s="12">
        <v>160</v>
      </c>
      <c r="P61" s="12">
        <v>143</v>
      </c>
      <c r="R61" s="16"/>
      <c r="S61" s="16"/>
    </row>
    <row r="62" spans="13:24" x14ac:dyDescent="0.25">
      <c r="M62">
        <v>58</v>
      </c>
      <c r="N62" s="12">
        <v>244</v>
      </c>
      <c r="O62" s="12">
        <v>137</v>
      </c>
      <c r="P62" s="12">
        <v>107</v>
      </c>
      <c r="R62" s="16"/>
      <c r="S62" s="16"/>
    </row>
    <row r="63" spans="13:24" x14ac:dyDescent="0.25">
      <c r="M63">
        <v>59</v>
      </c>
      <c r="N63" s="12">
        <v>248</v>
      </c>
      <c r="O63" s="12">
        <v>142</v>
      </c>
      <c r="P63" s="12">
        <v>106</v>
      </c>
      <c r="R63" s="16"/>
      <c r="S63" s="16"/>
    </row>
    <row r="64" spans="13:24" x14ac:dyDescent="0.25">
      <c r="M64">
        <v>60</v>
      </c>
      <c r="N64" s="12">
        <v>269</v>
      </c>
      <c r="O64" s="12">
        <v>137</v>
      </c>
      <c r="P64" s="12">
        <v>132</v>
      </c>
      <c r="R64" s="16"/>
      <c r="S64" s="16"/>
    </row>
    <row r="65" spans="13:19" x14ac:dyDescent="0.25">
      <c r="M65">
        <v>61</v>
      </c>
      <c r="N65" s="12">
        <v>255</v>
      </c>
      <c r="O65" s="12">
        <v>141</v>
      </c>
      <c r="P65" s="12">
        <v>114</v>
      </c>
      <c r="R65" s="16"/>
      <c r="S65" s="16"/>
    </row>
    <row r="66" spans="13:19" x14ac:dyDescent="0.25">
      <c r="M66">
        <v>62</v>
      </c>
      <c r="N66" s="12">
        <v>264</v>
      </c>
      <c r="O66" s="12">
        <v>134</v>
      </c>
      <c r="P66" s="12">
        <v>130</v>
      </c>
      <c r="R66" s="16"/>
      <c r="S66" s="16"/>
    </row>
    <row r="67" spans="13:19" x14ac:dyDescent="0.25">
      <c r="M67">
        <v>63</v>
      </c>
      <c r="N67" s="12">
        <v>236</v>
      </c>
      <c r="O67" s="12">
        <v>137</v>
      </c>
      <c r="P67" s="12">
        <v>99</v>
      </c>
      <c r="R67" s="16"/>
      <c r="S67" s="16"/>
    </row>
    <row r="68" spans="13:19" x14ac:dyDescent="0.25">
      <c r="M68">
        <v>64</v>
      </c>
      <c r="N68" s="12">
        <v>180</v>
      </c>
      <c r="O68" s="12">
        <v>87</v>
      </c>
      <c r="P68" s="12">
        <v>93</v>
      </c>
      <c r="R68" s="16"/>
      <c r="S68" s="16"/>
    </row>
    <row r="69" spans="13:19" x14ac:dyDescent="0.25">
      <c r="M69">
        <v>65</v>
      </c>
      <c r="N69" s="12">
        <v>179</v>
      </c>
      <c r="O69" s="12">
        <v>109</v>
      </c>
      <c r="P69" s="12">
        <v>70</v>
      </c>
      <c r="R69" s="16"/>
      <c r="S69" s="16"/>
    </row>
    <row r="70" spans="13:19" x14ac:dyDescent="0.25">
      <c r="M70">
        <v>66</v>
      </c>
      <c r="N70" s="12">
        <v>161</v>
      </c>
      <c r="O70" s="12">
        <v>74</v>
      </c>
      <c r="P70" s="12">
        <v>87</v>
      </c>
      <c r="R70" s="16"/>
      <c r="S70" s="16"/>
    </row>
    <row r="71" spans="13:19" x14ac:dyDescent="0.25">
      <c r="M71">
        <v>67</v>
      </c>
      <c r="N71" s="12">
        <v>170</v>
      </c>
      <c r="O71" s="12">
        <v>87</v>
      </c>
      <c r="P71" s="12">
        <v>83</v>
      </c>
      <c r="R71" s="16"/>
      <c r="S71" s="16"/>
    </row>
    <row r="72" spans="13:19" x14ac:dyDescent="0.25">
      <c r="M72">
        <v>68</v>
      </c>
      <c r="N72" s="12">
        <v>146</v>
      </c>
      <c r="O72" s="12">
        <v>69</v>
      </c>
      <c r="P72" s="12">
        <v>77</v>
      </c>
      <c r="R72" s="16"/>
      <c r="S72" s="16"/>
    </row>
    <row r="73" spans="13:19" x14ac:dyDescent="0.25">
      <c r="M73">
        <v>69</v>
      </c>
      <c r="N73" s="12">
        <v>134</v>
      </c>
      <c r="O73" s="12">
        <v>68</v>
      </c>
      <c r="P73" s="12">
        <v>66</v>
      </c>
      <c r="R73" s="16"/>
      <c r="S73" s="16"/>
    </row>
    <row r="74" spans="13:19" x14ac:dyDescent="0.25">
      <c r="M74" s="18">
        <v>70</v>
      </c>
      <c r="N74" s="12">
        <v>131</v>
      </c>
      <c r="O74" s="12">
        <v>62</v>
      </c>
      <c r="P74" s="12">
        <v>69</v>
      </c>
      <c r="R74" s="16"/>
      <c r="S74" s="16"/>
    </row>
    <row r="75" spans="13:19" x14ac:dyDescent="0.25">
      <c r="M75">
        <v>71</v>
      </c>
      <c r="N75" s="12">
        <v>119</v>
      </c>
      <c r="O75" s="12">
        <v>53</v>
      </c>
      <c r="P75" s="12">
        <v>66</v>
      </c>
      <c r="R75" s="16"/>
      <c r="S75" s="16"/>
    </row>
    <row r="76" spans="13:19" x14ac:dyDescent="0.25">
      <c r="M76">
        <v>72</v>
      </c>
      <c r="N76" s="12">
        <v>116</v>
      </c>
      <c r="O76" s="12">
        <v>46</v>
      </c>
      <c r="P76" s="12">
        <v>70</v>
      </c>
      <c r="R76" s="16"/>
      <c r="S76" s="16"/>
    </row>
    <row r="77" spans="13:19" x14ac:dyDescent="0.25">
      <c r="M77">
        <v>73</v>
      </c>
      <c r="N77" s="12">
        <v>104</v>
      </c>
      <c r="O77" s="12">
        <v>45</v>
      </c>
      <c r="P77" s="12">
        <v>59</v>
      </c>
      <c r="R77" s="16"/>
      <c r="S77" s="16"/>
    </row>
    <row r="78" spans="13:19" x14ac:dyDescent="0.25">
      <c r="M78">
        <v>74</v>
      </c>
      <c r="N78" s="12">
        <v>85</v>
      </c>
      <c r="O78" s="12">
        <v>25</v>
      </c>
      <c r="P78" s="12">
        <v>60</v>
      </c>
      <c r="R78" s="16"/>
      <c r="S78" s="16"/>
    </row>
    <row r="79" spans="13:19" x14ac:dyDescent="0.25">
      <c r="M79">
        <v>75</v>
      </c>
      <c r="N79" s="12">
        <v>85</v>
      </c>
      <c r="O79" s="12">
        <v>35</v>
      </c>
      <c r="P79" s="12">
        <v>50</v>
      </c>
      <c r="R79" s="16"/>
      <c r="S79" s="16"/>
    </row>
    <row r="80" spans="13:19" x14ac:dyDescent="0.25">
      <c r="M80">
        <v>76</v>
      </c>
      <c r="N80" s="12">
        <v>69</v>
      </c>
      <c r="O80" s="12">
        <v>28</v>
      </c>
      <c r="P80" s="12">
        <v>41</v>
      </c>
      <c r="R80" s="16"/>
      <c r="S80" s="16"/>
    </row>
    <row r="81" spans="13:19" x14ac:dyDescent="0.25">
      <c r="M81">
        <v>77</v>
      </c>
      <c r="N81" s="12">
        <v>62</v>
      </c>
      <c r="O81" s="12">
        <v>30</v>
      </c>
      <c r="P81" s="12">
        <v>32</v>
      </c>
      <c r="R81" s="16"/>
      <c r="S81" s="16"/>
    </row>
    <row r="82" spans="13:19" x14ac:dyDescent="0.25">
      <c r="M82">
        <v>78</v>
      </c>
      <c r="N82" s="12">
        <v>49</v>
      </c>
      <c r="O82" s="12">
        <v>20</v>
      </c>
      <c r="P82" s="12">
        <v>29</v>
      </c>
      <c r="R82" s="16"/>
      <c r="S82" s="16"/>
    </row>
    <row r="83" spans="13:19" x14ac:dyDescent="0.25">
      <c r="M83">
        <v>79</v>
      </c>
      <c r="N83" s="12">
        <v>40</v>
      </c>
      <c r="O83" s="12">
        <v>20</v>
      </c>
      <c r="P83" s="12">
        <v>20</v>
      </c>
      <c r="R83" s="16"/>
      <c r="S83" s="16"/>
    </row>
    <row r="84" spans="13:19" x14ac:dyDescent="0.25">
      <c r="M84">
        <v>80</v>
      </c>
      <c r="N84" s="12">
        <v>52</v>
      </c>
      <c r="O84" s="12">
        <v>24</v>
      </c>
      <c r="P84" s="12">
        <v>28</v>
      </c>
      <c r="R84" s="16"/>
      <c r="S84" s="16"/>
    </row>
    <row r="85" spans="13:19" x14ac:dyDescent="0.25">
      <c r="M85">
        <v>81</v>
      </c>
      <c r="N85" s="12">
        <v>37</v>
      </c>
      <c r="O85" s="12">
        <v>15</v>
      </c>
      <c r="P85" s="12">
        <v>22</v>
      </c>
      <c r="R85" s="16"/>
      <c r="S85" s="16"/>
    </row>
    <row r="86" spans="13:19" x14ac:dyDescent="0.25">
      <c r="M86">
        <v>82</v>
      </c>
      <c r="N86" s="12">
        <v>24</v>
      </c>
      <c r="O86" s="12">
        <v>10</v>
      </c>
      <c r="P86" s="12">
        <v>14</v>
      </c>
      <c r="R86" s="16"/>
      <c r="S86" s="16"/>
    </row>
    <row r="87" spans="13:19" x14ac:dyDescent="0.25">
      <c r="M87">
        <v>83</v>
      </c>
      <c r="N87" s="12">
        <v>19</v>
      </c>
      <c r="O87" s="12">
        <v>7</v>
      </c>
      <c r="P87" s="12">
        <v>12</v>
      </c>
      <c r="R87" s="16"/>
      <c r="S87" s="16"/>
    </row>
    <row r="88" spans="13:19" x14ac:dyDescent="0.25">
      <c r="M88">
        <v>84</v>
      </c>
      <c r="N88" s="12">
        <v>28</v>
      </c>
      <c r="O88" s="12">
        <v>14</v>
      </c>
      <c r="P88" s="12">
        <v>14</v>
      </c>
      <c r="R88" s="16"/>
      <c r="S88" s="16"/>
    </row>
    <row r="89" spans="13:19" x14ac:dyDescent="0.25">
      <c r="M89">
        <v>85</v>
      </c>
      <c r="N89" s="12">
        <v>19</v>
      </c>
      <c r="O89" s="12">
        <v>2</v>
      </c>
      <c r="P89" s="12">
        <v>17</v>
      </c>
      <c r="R89" s="16"/>
      <c r="S89" s="16"/>
    </row>
    <row r="90" spans="13:19" x14ac:dyDescent="0.25">
      <c r="M90">
        <v>86</v>
      </c>
      <c r="N90" s="12">
        <v>14</v>
      </c>
      <c r="O90" s="12">
        <v>5</v>
      </c>
      <c r="P90" s="12">
        <v>9</v>
      </c>
      <c r="R90" s="16"/>
      <c r="S90" s="16"/>
    </row>
    <row r="91" spans="13:19" x14ac:dyDescent="0.25">
      <c r="M91">
        <v>87</v>
      </c>
      <c r="N91" s="12">
        <v>16</v>
      </c>
      <c r="O91" s="12">
        <v>2</v>
      </c>
      <c r="P91" s="12">
        <v>14</v>
      </c>
      <c r="R91" s="16"/>
      <c r="S91" s="16"/>
    </row>
    <row r="92" spans="13:19" x14ac:dyDescent="0.25">
      <c r="M92">
        <v>88</v>
      </c>
      <c r="N92" s="12">
        <v>10</v>
      </c>
      <c r="O92" s="12">
        <v>4</v>
      </c>
      <c r="P92" s="12">
        <v>6</v>
      </c>
      <c r="R92" s="16"/>
      <c r="S92" s="16"/>
    </row>
    <row r="93" spans="13:19" x14ac:dyDescent="0.25">
      <c r="M93">
        <v>89</v>
      </c>
      <c r="N93" s="12">
        <v>9</v>
      </c>
      <c r="O93" s="12">
        <v>3</v>
      </c>
      <c r="P93" s="12">
        <v>6</v>
      </c>
      <c r="R93" s="16"/>
      <c r="S93" s="16"/>
    </row>
    <row r="94" spans="13:19" x14ac:dyDescent="0.25">
      <c r="M94">
        <v>90</v>
      </c>
      <c r="N94" s="12">
        <v>5</v>
      </c>
      <c r="O94" s="12">
        <v>1</v>
      </c>
      <c r="P94" s="12">
        <v>4</v>
      </c>
      <c r="R94" s="16"/>
      <c r="S94" s="16"/>
    </row>
    <row r="95" spans="13:19" x14ac:dyDescent="0.25">
      <c r="M95">
        <v>91</v>
      </c>
      <c r="N95" s="12">
        <v>6</v>
      </c>
      <c r="O95" s="12">
        <v>0</v>
      </c>
      <c r="P95" s="12">
        <v>6</v>
      </c>
      <c r="R95" s="16"/>
      <c r="S95" s="16"/>
    </row>
    <row r="96" spans="13:19" x14ac:dyDescent="0.25">
      <c r="M96">
        <v>92</v>
      </c>
      <c r="N96" s="12">
        <v>3</v>
      </c>
      <c r="O96" s="12">
        <v>2</v>
      </c>
      <c r="P96" s="12">
        <v>1</v>
      </c>
      <c r="R96" s="16"/>
      <c r="S96" s="16"/>
    </row>
    <row r="97" spans="13:19" x14ac:dyDescent="0.25">
      <c r="M97">
        <v>93</v>
      </c>
      <c r="N97" s="12">
        <v>3</v>
      </c>
      <c r="O97" s="12">
        <v>0</v>
      </c>
      <c r="P97" s="12">
        <v>3</v>
      </c>
      <c r="R97" s="16"/>
      <c r="S97" s="16"/>
    </row>
    <row r="98" spans="13:19" x14ac:dyDescent="0.25">
      <c r="M98">
        <v>94</v>
      </c>
      <c r="N98" s="12">
        <v>2</v>
      </c>
      <c r="O98" s="12">
        <v>0</v>
      </c>
      <c r="P98" s="12">
        <v>2</v>
      </c>
      <c r="R98" s="16"/>
      <c r="S98" s="16"/>
    </row>
    <row r="99" spans="13:19" x14ac:dyDescent="0.25">
      <c r="M99">
        <v>95</v>
      </c>
      <c r="N99" s="12">
        <v>1</v>
      </c>
      <c r="O99" s="12">
        <v>0</v>
      </c>
      <c r="P99" s="12">
        <v>1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3</v>
      </c>
      <c r="O102" s="12">
        <v>0</v>
      </c>
      <c r="P102" s="12">
        <v>3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topLeftCell="A9" workbookViewId="0">
      <selection activeCell="A30" sqref="A30"/>
    </sheetView>
  </sheetViews>
  <sheetFormatPr defaultRowHeight="13.2" x14ac:dyDescent="0.25"/>
  <sheetData>
    <row r="1" spans="1:24" x14ac:dyDescent="0.25">
      <c r="A1" t="s">
        <v>90</v>
      </c>
      <c r="I1" s="1"/>
      <c r="J1" s="1"/>
      <c r="K1" s="1"/>
      <c r="M1" t="s">
        <v>285</v>
      </c>
      <c r="N1" s="12"/>
      <c r="O1" s="12"/>
      <c r="P1" s="12"/>
      <c r="Q1" s="14" t="s">
        <v>1</v>
      </c>
      <c r="R1" s="15">
        <f>X16</f>
        <v>5.2306764916802644</v>
      </c>
      <c r="S1" s="21" t="s">
        <v>125</v>
      </c>
      <c r="T1" s="22"/>
      <c r="U1" s="22"/>
    </row>
    <row r="2" spans="1:24" x14ac:dyDescent="0.25">
      <c r="A2" t="s">
        <v>91</v>
      </c>
      <c r="B2" t="s">
        <v>1</v>
      </c>
      <c r="E2" t="s">
        <v>76</v>
      </c>
      <c r="I2" s="1"/>
      <c r="J2" s="1"/>
      <c r="K2" s="1"/>
      <c r="M2" t="s">
        <v>284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19103</v>
      </c>
      <c r="O3" s="12">
        <v>9842</v>
      </c>
      <c r="P3" s="12">
        <v>9261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19103</v>
      </c>
      <c r="C4">
        <v>9842</v>
      </c>
      <c r="D4">
        <v>9261</v>
      </c>
      <c r="E4">
        <v>5261</v>
      </c>
      <c r="F4">
        <v>2850</v>
      </c>
      <c r="G4">
        <v>2411</v>
      </c>
      <c r="I4" s="1"/>
      <c r="J4" s="1"/>
      <c r="K4" s="1"/>
      <c r="M4" s="18" t="s">
        <v>164</v>
      </c>
      <c r="N4" s="12">
        <v>517</v>
      </c>
      <c r="O4" s="12">
        <v>282</v>
      </c>
      <c r="P4" s="12">
        <v>235</v>
      </c>
      <c r="R4" s="16"/>
      <c r="S4" s="16"/>
    </row>
    <row r="5" spans="1:24" x14ac:dyDescent="0.25">
      <c r="A5" t="s">
        <v>98</v>
      </c>
      <c r="B5">
        <v>2451</v>
      </c>
      <c r="C5">
        <v>1275</v>
      </c>
      <c r="D5">
        <v>1176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467</v>
      </c>
      <c r="O5" s="12">
        <v>236</v>
      </c>
      <c r="P5" s="12">
        <v>231</v>
      </c>
      <c r="R5" s="16">
        <f>N$24+N$34+N$44+N$54</f>
        <v>1010</v>
      </c>
      <c r="S5" s="16">
        <f xml:space="preserve"> N$34+N$44+N$54+N$64</f>
        <v>796</v>
      </c>
      <c r="T5">
        <v>1</v>
      </c>
      <c r="U5">
        <v>9</v>
      </c>
      <c r="V5">
        <f>R5*T5+S5*U5</f>
        <v>8174</v>
      </c>
      <c r="W5" s="19">
        <f>(V5/V$15)*100</f>
        <v>8.4953802342621376</v>
      </c>
      <c r="X5" s="20">
        <f>ABS(W5-10)</f>
        <v>1.5046197657378624</v>
      </c>
    </row>
    <row r="6" spans="1:24" x14ac:dyDescent="0.25">
      <c r="A6" t="s">
        <v>6</v>
      </c>
      <c r="B6">
        <v>2245</v>
      </c>
      <c r="C6">
        <v>1176</v>
      </c>
      <c r="D6">
        <v>1069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525</v>
      </c>
      <c r="O6" s="12">
        <v>280</v>
      </c>
      <c r="P6" s="12">
        <v>245</v>
      </c>
      <c r="R6" s="16">
        <f>N$25+N$35+N$45+N$55</f>
        <v>1023</v>
      </c>
      <c r="S6" s="16">
        <f xml:space="preserve"> N$35+N$45+N$55+N$65</f>
        <v>810</v>
      </c>
      <c r="T6">
        <v>2</v>
      </c>
      <c r="U6">
        <v>8</v>
      </c>
      <c r="V6">
        <f t="shared" ref="V6:V14" si="0">R6*T6+S6*U6</f>
        <v>8526</v>
      </c>
      <c r="W6" s="19">
        <f t="shared" ref="W6:W14" si="1">(V6/V$15)*100</f>
        <v>8.8612199507363574</v>
      </c>
      <c r="X6" s="20">
        <f t="shared" ref="X6:X14" si="2">ABS(W6-10)</f>
        <v>1.1387800492636426</v>
      </c>
    </row>
    <row r="7" spans="1:24" x14ac:dyDescent="0.25">
      <c r="A7" t="s">
        <v>7</v>
      </c>
      <c r="B7">
        <v>1906</v>
      </c>
      <c r="C7">
        <v>982</v>
      </c>
      <c r="D7">
        <v>924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466</v>
      </c>
      <c r="O7" s="12">
        <v>227</v>
      </c>
      <c r="P7" s="12">
        <v>239</v>
      </c>
      <c r="R7" s="16">
        <f>N$26+N$36+N$46+N$56</f>
        <v>886</v>
      </c>
      <c r="S7" s="16">
        <f xml:space="preserve"> N$36+N$46+N$56+N$66</f>
        <v>698</v>
      </c>
      <c r="T7">
        <v>3</v>
      </c>
      <c r="U7">
        <v>7</v>
      </c>
      <c r="V7">
        <f t="shared" si="0"/>
        <v>7544</v>
      </c>
      <c r="W7" s="19">
        <f t="shared" si="1"/>
        <v>7.8406102871633907</v>
      </c>
      <c r="X7" s="20">
        <f t="shared" si="2"/>
        <v>2.1593897128366093</v>
      </c>
    </row>
    <row r="8" spans="1:24" x14ac:dyDescent="0.25">
      <c r="A8" s="3" t="s">
        <v>8</v>
      </c>
      <c r="B8" s="3">
        <v>1690</v>
      </c>
      <c r="C8" s="3">
        <v>882</v>
      </c>
      <c r="D8" s="3">
        <v>808</v>
      </c>
      <c r="E8" s="4">
        <v>1620</v>
      </c>
      <c r="F8" s="4">
        <v>850</v>
      </c>
      <c r="G8" s="4">
        <v>770</v>
      </c>
      <c r="H8" s="5"/>
      <c r="I8" s="6">
        <f t="shared" ref="I8:K15" si="3">E8/B8*100</f>
        <v>95.857988165680467</v>
      </c>
      <c r="J8" s="6">
        <f t="shared" si="3"/>
        <v>96.371882086167801</v>
      </c>
      <c r="K8" s="6">
        <f t="shared" si="3"/>
        <v>95.297029702970292</v>
      </c>
      <c r="M8">
        <v>4</v>
      </c>
      <c r="N8" s="12">
        <v>476</v>
      </c>
      <c r="O8" s="12">
        <v>250</v>
      </c>
      <c r="P8" s="12">
        <v>226</v>
      </c>
      <c r="R8" s="16">
        <f>N$17+N$27+N$37+N$47</f>
        <v>1168</v>
      </c>
      <c r="S8" s="16">
        <f xml:space="preserve"> N$27+ N$37+N$47+N$57</f>
        <v>941</v>
      </c>
      <c r="T8">
        <v>4</v>
      </c>
      <c r="U8">
        <v>6</v>
      </c>
      <c r="V8">
        <f t="shared" si="0"/>
        <v>10318</v>
      </c>
      <c r="W8" s="19">
        <f t="shared" si="1"/>
        <v>10.723676689150565</v>
      </c>
      <c r="X8" s="20">
        <f t="shared" si="2"/>
        <v>0.72367668915056527</v>
      </c>
    </row>
    <row r="9" spans="1:24" x14ac:dyDescent="0.25">
      <c r="A9" s="3" t="s">
        <v>10</v>
      </c>
      <c r="B9" s="3">
        <v>1633</v>
      </c>
      <c r="C9" s="3">
        <v>820</v>
      </c>
      <c r="D9" s="3">
        <v>813</v>
      </c>
      <c r="E9" s="4">
        <v>1333</v>
      </c>
      <c r="F9" s="4">
        <v>691</v>
      </c>
      <c r="G9" s="4">
        <v>642</v>
      </c>
      <c r="H9" s="5"/>
      <c r="I9" s="6">
        <f t="shared" si="3"/>
        <v>81.628903857930197</v>
      </c>
      <c r="J9" s="6">
        <f t="shared" si="3"/>
        <v>84.268292682926827</v>
      </c>
      <c r="K9" s="6">
        <f t="shared" si="3"/>
        <v>78.966789667896677</v>
      </c>
      <c r="M9">
        <v>5</v>
      </c>
      <c r="N9" s="12">
        <v>462</v>
      </c>
      <c r="O9" s="12">
        <v>246</v>
      </c>
      <c r="P9" s="12">
        <v>216</v>
      </c>
      <c r="R9" s="16">
        <f>N$18+N$28+N$38+N$48</f>
        <v>1179</v>
      </c>
      <c r="S9" s="16">
        <f xml:space="preserve"> N$28+N$38+N$48+N$58</f>
        <v>937</v>
      </c>
      <c r="T9">
        <v>5</v>
      </c>
      <c r="U9">
        <v>5</v>
      </c>
      <c r="V9">
        <f t="shared" si="0"/>
        <v>10580</v>
      </c>
      <c r="W9" s="19">
        <f t="shared" si="1"/>
        <v>10.995977841753536</v>
      </c>
      <c r="X9" s="20">
        <f t="shared" si="2"/>
        <v>0.9959778417535361</v>
      </c>
    </row>
    <row r="10" spans="1:24" x14ac:dyDescent="0.25">
      <c r="A10" s="3" t="s">
        <v>11</v>
      </c>
      <c r="B10" s="3">
        <v>1596</v>
      </c>
      <c r="C10" s="3">
        <v>791</v>
      </c>
      <c r="D10" s="3">
        <v>805</v>
      </c>
      <c r="E10" s="4">
        <v>951</v>
      </c>
      <c r="F10" s="4">
        <v>511</v>
      </c>
      <c r="G10" s="4">
        <v>440</v>
      </c>
      <c r="H10" s="5"/>
      <c r="I10" s="6">
        <f t="shared" si="3"/>
        <v>59.586466165413533</v>
      </c>
      <c r="J10" s="6">
        <f t="shared" si="3"/>
        <v>64.601769911504419</v>
      </c>
      <c r="K10" s="6">
        <f t="shared" si="3"/>
        <v>54.658385093167702</v>
      </c>
      <c r="M10">
        <v>6</v>
      </c>
      <c r="N10" s="12">
        <v>471</v>
      </c>
      <c r="O10" s="12">
        <v>247</v>
      </c>
      <c r="P10" s="12">
        <v>224</v>
      </c>
      <c r="R10" s="16">
        <f>N$19+N$29+N$39+N$49</f>
        <v>1141</v>
      </c>
      <c r="S10" s="16">
        <f xml:space="preserve"> N$29+N$39+N$49+N$59</f>
        <v>893</v>
      </c>
      <c r="T10">
        <v>6</v>
      </c>
      <c r="U10">
        <v>4</v>
      </c>
      <c r="V10">
        <f t="shared" si="0"/>
        <v>10418</v>
      </c>
      <c r="W10" s="19">
        <f t="shared" si="1"/>
        <v>10.827608426785288</v>
      </c>
      <c r="X10" s="20">
        <f t="shared" si="2"/>
        <v>0.82760842678528768</v>
      </c>
    </row>
    <row r="11" spans="1:24" x14ac:dyDescent="0.25">
      <c r="A11" s="3" t="s">
        <v>12</v>
      </c>
      <c r="B11" s="3">
        <v>1474</v>
      </c>
      <c r="C11" s="3">
        <v>779</v>
      </c>
      <c r="D11" s="3">
        <v>695</v>
      </c>
      <c r="E11" s="4">
        <v>576</v>
      </c>
      <c r="F11" s="4">
        <v>335</v>
      </c>
      <c r="G11" s="4">
        <v>241</v>
      </c>
      <c r="H11" s="5"/>
      <c r="I11" s="6">
        <f t="shared" si="3"/>
        <v>39.077340569877883</v>
      </c>
      <c r="J11" s="6">
        <f t="shared" si="3"/>
        <v>43.003851091142494</v>
      </c>
      <c r="K11" s="6">
        <f t="shared" si="3"/>
        <v>34.676258992805757</v>
      </c>
      <c r="M11">
        <v>7</v>
      </c>
      <c r="N11" s="12">
        <v>481</v>
      </c>
      <c r="O11" s="12">
        <v>249</v>
      </c>
      <c r="P11" s="12">
        <v>232</v>
      </c>
      <c r="R11" s="16">
        <f>N$20+N$30+N$40+N$50</f>
        <v>1105</v>
      </c>
      <c r="S11" s="16">
        <f xml:space="preserve"> N$30+N$40+N$50+N$60</f>
        <v>909</v>
      </c>
      <c r="T11">
        <v>7</v>
      </c>
      <c r="U11">
        <v>3</v>
      </c>
      <c r="V11">
        <f t="shared" si="0"/>
        <v>10462</v>
      </c>
      <c r="W11" s="19">
        <f t="shared" si="1"/>
        <v>10.873338391344566</v>
      </c>
      <c r="X11" s="20">
        <f t="shared" si="2"/>
        <v>0.87333839134456603</v>
      </c>
    </row>
    <row r="12" spans="1:24" x14ac:dyDescent="0.25">
      <c r="A12" s="3" t="s">
        <v>13</v>
      </c>
      <c r="B12" s="3">
        <v>1182</v>
      </c>
      <c r="C12" s="3">
        <v>598</v>
      </c>
      <c r="D12" s="3">
        <v>584</v>
      </c>
      <c r="E12" s="4">
        <v>313</v>
      </c>
      <c r="F12" s="4">
        <v>168</v>
      </c>
      <c r="G12" s="4">
        <v>145</v>
      </c>
      <c r="H12" s="5"/>
      <c r="I12" s="6">
        <f t="shared" si="3"/>
        <v>26.480541455160743</v>
      </c>
      <c r="J12" s="6">
        <f t="shared" si="3"/>
        <v>28.093645484949832</v>
      </c>
      <c r="K12" s="6">
        <f t="shared" si="3"/>
        <v>24.828767123287669</v>
      </c>
      <c r="M12">
        <v>8</v>
      </c>
      <c r="N12" s="12">
        <v>406</v>
      </c>
      <c r="O12" s="12">
        <v>214</v>
      </c>
      <c r="P12" s="12">
        <v>192</v>
      </c>
      <c r="R12" s="16">
        <f>N$21+N$31+N$41+N$51</f>
        <v>1047</v>
      </c>
      <c r="S12" s="16">
        <f xml:space="preserve"> N$31+N$41+N$51+N$61</f>
        <v>863</v>
      </c>
      <c r="T12">
        <v>8</v>
      </c>
      <c r="U12">
        <v>2</v>
      </c>
      <c r="V12">
        <f t="shared" si="0"/>
        <v>10102</v>
      </c>
      <c r="W12" s="19">
        <f t="shared" si="1"/>
        <v>10.499184135859567</v>
      </c>
      <c r="X12" s="20">
        <f t="shared" si="2"/>
        <v>0.49918413585956678</v>
      </c>
    </row>
    <row r="13" spans="1:24" x14ac:dyDescent="0.25">
      <c r="A13" s="3" t="s">
        <v>14</v>
      </c>
      <c r="B13" s="3">
        <v>883</v>
      </c>
      <c r="C13" s="3">
        <v>430</v>
      </c>
      <c r="D13" s="3">
        <v>453</v>
      </c>
      <c r="E13" s="4">
        <v>132</v>
      </c>
      <c r="F13" s="4">
        <v>78</v>
      </c>
      <c r="G13" s="4">
        <v>54</v>
      </c>
      <c r="H13" s="5"/>
      <c r="I13" s="6">
        <f t="shared" si="3"/>
        <v>14.949037372593432</v>
      </c>
      <c r="J13" s="6">
        <f t="shared" si="3"/>
        <v>18.13953488372093</v>
      </c>
      <c r="K13" s="6">
        <f t="shared" si="3"/>
        <v>11.920529801324504</v>
      </c>
      <c r="M13">
        <v>9</v>
      </c>
      <c r="N13" s="12">
        <v>425</v>
      </c>
      <c r="O13" s="12">
        <v>220</v>
      </c>
      <c r="P13" s="12">
        <v>205</v>
      </c>
      <c r="R13" s="16">
        <f>N$22+N$32+N$42+N$52</f>
        <v>1105</v>
      </c>
      <c r="S13" s="16">
        <f xml:space="preserve"> N$32+N$42+N$52+N$62</f>
        <v>938</v>
      </c>
      <c r="T13">
        <v>9</v>
      </c>
      <c r="U13">
        <v>1</v>
      </c>
      <c r="V13">
        <f t="shared" si="0"/>
        <v>10883</v>
      </c>
      <c r="W13" s="19">
        <f t="shared" si="1"/>
        <v>11.310891006786743</v>
      </c>
      <c r="X13" s="20">
        <f t="shared" si="2"/>
        <v>1.3108910067867434</v>
      </c>
    </row>
    <row r="14" spans="1:24" x14ac:dyDescent="0.25">
      <c r="A14" s="3" t="s">
        <v>15</v>
      </c>
      <c r="B14" s="3">
        <v>851</v>
      </c>
      <c r="C14" s="3">
        <v>460</v>
      </c>
      <c r="D14" s="3">
        <v>391</v>
      </c>
      <c r="E14" s="4">
        <v>98</v>
      </c>
      <c r="F14" s="4">
        <v>60</v>
      </c>
      <c r="G14" s="4">
        <v>38</v>
      </c>
      <c r="H14" s="5"/>
      <c r="I14" s="6">
        <f t="shared" si="3"/>
        <v>11.515863689776733</v>
      </c>
      <c r="J14" s="6">
        <f t="shared" si="3"/>
        <v>13.043478260869565</v>
      </c>
      <c r="K14" s="6">
        <f t="shared" si="3"/>
        <v>9.7186700767263421</v>
      </c>
      <c r="M14">
        <v>10</v>
      </c>
      <c r="N14" s="12">
        <v>400</v>
      </c>
      <c r="O14" s="12">
        <v>209</v>
      </c>
      <c r="P14" s="12">
        <v>191</v>
      </c>
      <c r="R14" s="16">
        <f>N$23+N$33+N$43+N$53</f>
        <v>921</v>
      </c>
      <c r="S14" s="16">
        <f xml:space="preserve"> N$33+N$43+N$53+N$63</f>
        <v>790</v>
      </c>
      <c r="T14">
        <v>10</v>
      </c>
      <c r="U14">
        <v>0</v>
      </c>
      <c r="V14">
        <f t="shared" si="0"/>
        <v>9210</v>
      </c>
      <c r="W14" s="19">
        <f t="shared" si="1"/>
        <v>9.5721130361578517</v>
      </c>
      <c r="X14" s="20">
        <f t="shared" si="2"/>
        <v>0.4278869638421483</v>
      </c>
    </row>
    <row r="15" spans="1:24" x14ac:dyDescent="0.25">
      <c r="A15" s="3" t="s">
        <v>16</v>
      </c>
      <c r="B15" s="3">
        <v>807</v>
      </c>
      <c r="C15" s="3">
        <v>404</v>
      </c>
      <c r="D15" s="3">
        <v>403</v>
      </c>
      <c r="E15" s="4">
        <v>61</v>
      </c>
      <c r="F15" s="4">
        <v>34</v>
      </c>
      <c r="G15" s="4">
        <v>27</v>
      </c>
      <c r="H15" s="5"/>
      <c r="I15" s="6">
        <f t="shared" si="3"/>
        <v>7.558859975216853</v>
      </c>
      <c r="J15" s="6">
        <f t="shared" si="3"/>
        <v>8.4158415841584162</v>
      </c>
      <c r="K15" s="6">
        <f t="shared" si="3"/>
        <v>6.6997518610421833</v>
      </c>
      <c r="M15">
        <v>11</v>
      </c>
      <c r="N15" s="12">
        <v>375</v>
      </c>
      <c r="O15" s="12">
        <v>180</v>
      </c>
      <c r="P15" s="12">
        <v>195</v>
      </c>
      <c r="R15" s="16"/>
      <c r="S15" s="16"/>
      <c r="V15">
        <f>SUM(V5:V14)</f>
        <v>96217</v>
      </c>
      <c r="W15">
        <f>SUM(W5:W14)</f>
        <v>100</v>
      </c>
      <c r="X15" s="20">
        <f>SUM(X5:X14)</f>
        <v>10.461352983360529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1645.4807063821647</v>
      </c>
      <c r="J16" s="6">
        <f>SUM(J8:J14)*5</f>
        <v>1737.6122720064095</v>
      </c>
      <c r="K16" s="6">
        <f>SUM(K8:K14)*5</f>
        <v>1550.3321522908948</v>
      </c>
      <c r="M16">
        <v>12</v>
      </c>
      <c r="N16" s="12">
        <v>366</v>
      </c>
      <c r="O16" s="12">
        <v>189</v>
      </c>
      <c r="P16" s="12">
        <v>177</v>
      </c>
      <c r="R16" s="16"/>
      <c r="S16" s="16"/>
      <c r="X16" s="20">
        <f>X$15/2</f>
        <v>5.2306764916802644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368</v>
      </c>
      <c r="O17" s="12">
        <v>190</v>
      </c>
      <c r="P17" s="12">
        <v>178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3145.4807063821645</v>
      </c>
      <c r="J18" s="6">
        <f>J16+1500</f>
        <v>3237.6122720064095</v>
      </c>
      <c r="K18" s="6">
        <f>K16+1500</f>
        <v>3050.3321522908946</v>
      </c>
      <c r="M18">
        <v>14</v>
      </c>
      <c r="N18" s="12">
        <v>397</v>
      </c>
      <c r="O18" s="12">
        <v>214</v>
      </c>
      <c r="P18" s="12">
        <v>183</v>
      </c>
      <c r="Q18" s="3" t="s">
        <v>161</v>
      </c>
      <c r="R18" s="15">
        <f>X33</f>
        <v>5.6596193645254234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383</v>
      </c>
      <c r="O19" s="12">
        <v>196</v>
      </c>
      <c r="P19" s="12">
        <v>187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11.515863689776733</v>
      </c>
      <c r="J20" s="6">
        <f t="shared" si="4"/>
        <v>13.043478260869565</v>
      </c>
      <c r="K20" s="6">
        <f t="shared" si="4"/>
        <v>9.7186700767263421</v>
      </c>
      <c r="M20">
        <v>16</v>
      </c>
      <c r="N20" s="12">
        <v>351</v>
      </c>
      <c r="O20" s="12">
        <v>186</v>
      </c>
      <c r="P20" s="12">
        <v>165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7.558859975216853</v>
      </c>
      <c r="J21" s="6">
        <f t="shared" si="4"/>
        <v>8.4158415841584162</v>
      </c>
      <c r="K21" s="6">
        <f t="shared" si="4"/>
        <v>6.6997518610421833</v>
      </c>
      <c r="M21">
        <v>17</v>
      </c>
      <c r="N21" s="12">
        <v>337</v>
      </c>
      <c r="O21" s="12">
        <v>172</v>
      </c>
      <c r="P21" s="12">
        <v>165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9.5373618324967921</v>
      </c>
      <c r="J22" s="8">
        <f>(J20+J21)/2</f>
        <v>10.72965992251399</v>
      </c>
      <c r="K22" s="8">
        <f>(K20+K21)/2</f>
        <v>8.2092109688842623</v>
      </c>
      <c r="M22">
        <v>18</v>
      </c>
      <c r="N22" s="12">
        <v>328</v>
      </c>
      <c r="O22" s="12">
        <v>179</v>
      </c>
      <c r="P22" s="12">
        <v>149</v>
      </c>
      <c r="R22" s="16">
        <f>O$24+O$34+O$44+O$54</f>
        <v>505</v>
      </c>
      <c r="S22" s="16">
        <f xml:space="preserve"> O$34+O$44+O$54+O$64</f>
        <v>395</v>
      </c>
      <c r="T22">
        <v>1</v>
      </c>
      <c r="U22">
        <v>9</v>
      </c>
      <c r="V22">
        <f>R22*T22+S22*U22</f>
        <v>4060</v>
      </c>
      <c r="W22" s="19">
        <f>(V22/V$32)*100</f>
        <v>8.2376334050237396</v>
      </c>
      <c r="X22" s="20">
        <f>ABS(W22-10)</f>
        <v>1.7623665949762604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291</v>
      </c>
      <c r="O23" s="12">
        <v>149</v>
      </c>
      <c r="P23" s="12">
        <v>142</v>
      </c>
      <c r="R23" s="16">
        <f>O$25+O$35+O$45+O$55</f>
        <v>507</v>
      </c>
      <c r="S23" s="16">
        <f xml:space="preserve"> O$35+O$45+O$55+O$65</f>
        <v>408</v>
      </c>
      <c r="T23">
        <v>2</v>
      </c>
      <c r="U23">
        <v>8</v>
      </c>
      <c r="V23">
        <f t="shared" ref="V23:V31" si="5">R23*T23+S23*U23</f>
        <v>4278</v>
      </c>
      <c r="W23" s="19">
        <f t="shared" ref="W23:W31" si="6">(V23/V$32)*100</f>
        <v>8.6799496814511219</v>
      </c>
      <c r="X23" s="20">
        <f t="shared" ref="X23:X31" si="7">ABS(W23-10)</f>
        <v>1.3200503185488781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476.86809162483962</v>
      </c>
      <c r="J24" s="8">
        <f>J22*50</f>
        <v>536.48299612569951</v>
      </c>
      <c r="K24" s="8">
        <f>K22*50</f>
        <v>410.46054844421309</v>
      </c>
      <c r="M24">
        <v>20</v>
      </c>
      <c r="N24" s="12">
        <v>354</v>
      </c>
      <c r="O24" s="12">
        <v>181</v>
      </c>
      <c r="P24" s="12">
        <v>173</v>
      </c>
      <c r="R24" s="16">
        <f>O$26+O$36+O$46+O$56</f>
        <v>454</v>
      </c>
      <c r="S24" s="16">
        <f xml:space="preserve"> O$36+O$46+O$56+O$66</f>
        <v>365</v>
      </c>
      <c r="T24">
        <v>3</v>
      </c>
      <c r="U24">
        <v>7</v>
      </c>
      <c r="V24">
        <f t="shared" si="5"/>
        <v>3917</v>
      </c>
      <c r="W24" s="19">
        <f t="shared" si="6"/>
        <v>7.9474901594773373</v>
      </c>
      <c r="X24" s="20">
        <f t="shared" si="7"/>
        <v>2.0525098405226627</v>
      </c>
    </row>
    <row r="25" spans="1:24" x14ac:dyDescent="0.25">
      <c r="I25" s="1"/>
      <c r="J25" s="1"/>
      <c r="K25" s="1"/>
      <c r="M25">
        <v>21</v>
      </c>
      <c r="N25" s="12">
        <v>327</v>
      </c>
      <c r="O25" s="12">
        <v>162</v>
      </c>
      <c r="P25" s="12">
        <v>165</v>
      </c>
      <c r="R25" s="16">
        <f>O$17+O$27+O$37+O$47</f>
        <v>598</v>
      </c>
      <c r="S25" s="16">
        <f xml:space="preserve"> O$27+ O$37+O$47+O$57</f>
        <v>477</v>
      </c>
      <c r="T25">
        <v>4</v>
      </c>
      <c r="U25">
        <v>6</v>
      </c>
      <c r="V25">
        <f t="shared" si="5"/>
        <v>5254</v>
      </c>
      <c r="W25" s="19">
        <f t="shared" si="6"/>
        <v>10.660228056648947</v>
      </c>
      <c r="X25" s="20">
        <f t="shared" si="7"/>
        <v>0.6602280566489469</v>
      </c>
    </row>
    <row r="26" spans="1:24" x14ac:dyDescent="0.25">
      <c r="H26" s="7" t="s">
        <v>30</v>
      </c>
      <c r="I26" s="1">
        <f>I18-I24</f>
        <v>2668.612614757325</v>
      </c>
      <c r="J26" s="1">
        <f>J18-J24</f>
        <v>2701.1292758807099</v>
      </c>
      <c r="K26" s="1">
        <f>K18-K24</f>
        <v>2639.8716038466814</v>
      </c>
      <c r="M26">
        <v>22</v>
      </c>
      <c r="N26" s="12">
        <v>304</v>
      </c>
      <c r="O26" s="12">
        <v>152</v>
      </c>
      <c r="P26" s="12">
        <v>152</v>
      </c>
      <c r="R26" s="16">
        <f>O$18+O$28+O$38+O$48</f>
        <v>631</v>
      </c>
      <c r="S26" s="16">
        <f xml:space="preserve"> O$28+O$38+O$48+O$58</f>
        <v>490</v>
      </c>
      <c r="T26">
        <v>5</v>
      </c>
      <c r="U26">
        <v>5</v>
      </c>
      <c r="V26">
        <f t="shared" si="5"/>
        <v>5605</v>
      </c>
      <c r="W26" s="19">
        <f t="shared" si="6"/>
        <v>11.372397841171935</v>
      </c>
      <c r="X26" s="20">
        <f t="shared" si="7"/>
        <v>1.3723978411719351</v>
      </c>
    </row>
    <row r="27" spans="1:24" x14ac:dyDescent="0.25">
      <c r="I27" s="1"/>
      <c r="J27" s="1"/>
      <c r="K27" s="1"/>
      <c r="M27">
        <v>23</v>
      </c>
      <c r="N27" s="12">
        <v>333</v>
      </c>
      <c r="O27" s="12">
        <v>164</v>
      </c>
      <c r="P27" s="12">
        <v>169</v>
      </c>
      <c r="R27" s="16">
        <f>O$19+O$29+O$39+O$49</f>
        <v>585</v>
      </c>
      <c r="S27" s="16">
        <f xml:space="preserve"> O$29+O$39+O$49+O$59</f>
        <v>456</v>
      </c>
      <c r="T27">
        <v>6</v>
      </c>
      <c r="U27">
        <v>4</v>
      </c>
      <c r="V27">
        <f t="shared" si="5"/>
        <v>5334</v>
      </c>
      <c r="W27" s="19">
        <f t="shared" si="6"/>
        <v>10.822545956255327</v>
      </c>
      <c r="X27" s="20">
        <f t="shared" si="7"/>
        <v>0.82254595625532723</v>
      </c>
    </row>
    <row r="28" spans="1:24" x14ac:dyDescent="0.25">
      <c r="H28" s="7" t="s">
        <v>31</v>
      </c>
      <c r="I28" s="1">
        <f>100-I22</f>
        <v>90.462638167503201</v>
      </c>
      <c r="J28" s="1">
        <f>100-J22</f>
        <v>89.270340077486011</v>
      </c>
      <c r="K28" s="1">
        <f>100-K22</f>
        <v>91.790789031115736</v>
      </c>
      <c r="M28">
        <v>24</v>
      </c>
      <c r="N28" s="12">
        <v>315</v>
      </c>
      <c r="O28" s="12">
        <v>161</v>
      </c>
      <c r="P28" s="12">
        <v>154</v>
      </c>
      <c r="R28" s="16">
        <f>O$20+O$30+O$40+O$50</f>
        <v>579</v>
      </c>
      <c r="S28" s="16">
        <f xml:space="preserve"> O$30+O$40+O$50+O$60</f>
        <v>466</v>
      </c>
      <c r="T28">
        <v>7</v>
      </c>
      <c r="U28">
        <v>3</v>
      </c>
      <c r="V28">
        <f t="shared" si="5"/>
        <v>5451</v>
      </c>
      <c r="W28" s="19">
        <f t="shared" si="6"/>
        <v>11.059935884429656</v>
      </c>
      <c r="X28" s="20">
        <f t="shared" si="7"/>
        <v>1.059935884429656</v>
      </c>
    </row>
    <row r="29" spans="1:24" x14ac:dyDescent="0.25">
      <c r="I29" s="1"/>
      <c r="J29" s="1"/>
      <c r="K29" s="1"/>
      <c r="M29">
        <v>25</v>
      </c>
      <c r="N29" s="12">
        <v>325</v>
      </c>
      <c r="O29" s="12">
        <v>163</v>
      </c>
      <c r="P29" s="12">
        <v>162</v>
      </c>
      <c r="R29" s="16">
        <f>O$21+O$31+O$41+O$51</f>
        <v>524</v>
      </c>
      <c r="S29" s="16">
        <f xml:space="preserve"> O$31+O$41+O$51+O$61</f>
        <v>428</v>
      </c>
      <c r="T29">
        <v>8</v>
      </c>
      <c r="U29">
        <v>2</v>
      </c>
      <c r="V29">
        <f t="shared" si="5"/>
        <v>5048</v>
      </c>
      <c r="W29" s="19">
        <f t="shared" si="6"/>
        <v>10.242259465162521</v>
      </c>
      <c r="X29" s="20">
        <f t="shared" si="7"/>
        <v>0.24225946516252073</v>
      </c>
    </row>
    <row r="30" spans="1:24" x14ac:dyDescent="0.25">
      <c r="C30" t="s">
        <v>32</v>
      </c>
      <c r="H30" s="9" t="s">
        <v>33</v>
      </c>
      <c r="I30" s="10">
        <f>I26/I28</f>
        <v>29.499610765452648</v>
      </c>
      <c r="J30" s="10">
        <f>J26/J28</f>
        <v>30.25785802469386</v>
      </c>
      <c r="K30" s="10">
        <f>K26/K28</f>
        <v>28.75965695154667</v>
      </c>
      <c r="M30">
        <v>26</v>
      </c>
      <c r="N30" s="12">
        <v>327</v>
      </c>
      <c r="O30" s="12">
        <v>169</v>
      </c>
      <c r="P30" s="12">
        <v>158</v>
      </c>
      <c r="R30" s="16">
        <f>O$22+O$32+O$42+O$52</f>
        <v>576</v>
      </c>
      <c r="S30" s="16">
        <f xml:space="preserve"> O$32+O$42+O$52+O$62</f>
        <v>485</v>
      </c>
      <c r="T30">
        <v>9</v>
      </c>
      <c r="U30">
        <v>1</v>
      </c>
      <c r="V30">
        <f t="shared" si="5"/>
        <v>5669</v>
      </c>
      <c r="W30" s="19">
        <f t="shared" si="6"/>
        <v>11.502252160857038</v>
      </c>
      <c r="X30" s="20">
        <f t="shared" si="7"/>
        <v>1.5022521608570383</v>
      </c>
    </row>
    <row r="31" spans="1:24" x14ac:dyDescent="0.25">
      <c r="M31">
        <v>27</v>
      </c>
      <c r="N31" s="12">
        <v>295</v>
      </c>
      <c r="O31" s="12">
        <v>147</v>
      </c>
      <c r="P31" s="12">
        <v>148</v>
      </c>
      <c r="R31" s="16">
        <f>O$23+O$33+O$43+O$53</f>
        <v>467</v>
      </c>
      <c r="S31" s="16">
        <f xml:space="preserve"> O$33+O$43+O$53+O$63</f>
        <v>408</v>
      </c>
      <c r="T31">
        <v>10</v>
      </c>
      <c r="U31">
        <v>0</v>
      </c>
      <c r="V31">
        <f t="shared" si="5"/>
        <v>4670</v>
      </c>
      <c r="W31" s="19">
        <f t="shared" si="6"/>
        <v>9.4753073895223796</v>
      </c>
      <c r="X31" s="20">
        <f t="shared" si="7"/>
        <v>0.52469261047762039</v>
      </c>
    </row>
    <row r="32" spans="1:24" x14ac:dyDescent="0.25">
      <c r="M32">
        <v>28</v>
      </c>
      <c r="N32" s="12">
        <v>346</v>
      </c>
      <c r="O32" s="12">
        <v>175</v>
      </c>
      <c r="P32" s="12">
        <v>171</v>
      </c>
      <c r="R32" s="16"/>
      <c r="S32" s="16"/>
      <c r="V32">
        <f>SUM(V22:V31)</f>
        <v>49286</v>
      </c>
      <c r="W32">
        <f>SUM(W22:W31)</f>
        <v>100.00000000000001</v>
      </c>
      <c r="X32" s="20">
        <f>SUM(X22:X31)</f>
        <v>11.319238729050847</v>
      </c>
    </row>
    <row r="33" spans="13:24" x14ac:dyDescent="0.25">
      <c r="M33">
        <v>29</v>
      </c>
      <c r="N33" s="12">
        <v>303</v>
      </c>
      <c r="O33" s="12">
        <v>137</v>
      </c>
      <c r="P33" s="12">
        <v>166</v>
      </c>
      <c r="R33" s="16"/>
      <c r="S33" s="16"/>
      <c r="X33" s="20">
        <f>X$32/2</f>
        <v>5.6596193645254234</v>
      </c>
    </row>
    <row r="34" spans="13:24" x14ac:dyDescent="0.25">
      <c r="M34">
        <v>30</v>
      </c>
      <c r="N34" s="12">
        <v>305</v>
      </c>
      <c r="O34" s="12">
        <v>151</v>
      </c>
      <c r="P34" s="12">
        <v>154</v>
      </c>
      <c r="R34" s="16"/>
      <c r="S34" s="16"/>
    </row>
    <row r="35" spans="13:24" x14ac:dyDescent="0.25">
      <c r="M35">
        <v>31</v>
      </c>
      <c r="N35" s="12">
        <v>332</v>
      </c>
      <c r="O35" s="12">
        <v>167</v>
      </c>
      <c r="P35" s="12">
        <v>165</v>
      </c>
      <c r="Q35" s="3" t="s">
        <v>162</v>
      </c>
      <c r="R35" s="15">
        <f>X50</f>
        <v>4.7802092433572705</v>
      </c>
      <c r="S35" s="16"/>
    </row>
    <row r="36" spans="13:24" x14ac:dyDescent="0.25">
      <c r="M36">
        <v>32</v>
      </c>
      <c r="N36" s="12">
        <v>261</v>
      </c>
      <c r="O36" s="12">
        <v>137</v>
      </c>
      <c r="P36" s="12">
        <v>124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289</v>
      </c>
      <c r="O37" s="12">
        <v>157</v>
      </c>
      <c r="P37" s="12">
        <v>132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287</v>
      </c>
      <c r="O38" s="12">
        <v>167</v>
      </c>
      <c r="P38" s="12">
        <v>120</v>
      </c>
      <c r="R38" s="16"/>
      <c r="S38" s="16"/>
    </row>
    <row r="39" spans="13:24" x14ac:dyDescent="0.25">
      <c r="M39">
        <v>35</v>
      </c>
      <c r="N39" s="12">
        <v>269</v>
      </c>
      <c r="O39" s="12">
        <v>132</v>
      </c>
      <c r="P39" s="12">
        <v>137</v>
      </c>
      <c r="R39" s="16">
        <f>P$24+P$34+P$44+P$54</f>
        <v>505</v>
      </c>
      <c r="S39" s="16">
        <f xml:space="preserve"> P$34+P$44+P$54+P$64</f>
        <v>401</v>
      </c>
      <c r="T39">
        <v>1</v>
      </c>
      <c r="U39">
        <v>9</v>
      </c>
      <c r="V39">
        <f>R39*T39+S39*U39</f>
        <v>4114</v>
      </c>
      <c r="W39" s="19">
        <f>(V39/V$49)*100</f>
        <v>8.7660608126824489</v>
      </c>
      <c r="X39" s="20">
        <f>ABS(W39-10)</f>
        <v>1.2339391873175511</v>
      </c>
    </row>
    <row r="40" spans="13:24" x14ac:dyDescent="0.25">
      <c r="M40">
        <v>36</v>
      </c>
      <c r="N40" s="12">
        <v>256</v>
      </c>
      <c r="O40" s="12">
        <v>129</v>
      </c>
      <c r="P40" s="12">
        <v>127</v>
      </c>
      <c r="R40" s="16">
        <f>P$25+P$35+P$45+P$55</f>
        <v>516</v>
      </c>
      <c r="S40" s="16">
        <f xml:space="preserve"> P$35+P$45+P$55+P$65</f>
        <v>402</v>
      </c>
      <c r="T40">
        <v>2</v>
      </c>
      <c r="U40">
        <v>8</v>
      </c>
      <c r="V40">
        <f t="shared" ref="V40:V48" si="8">R40*T40+S40*U40</f>
        <v>4248</v>
      </c>
      <c r="W40" s="19">
        <f t="shared" ref="W40:W48" si="9">(V40/V$49)*100</f>
        <v>9.0515863714815357</v>
      </c>
      <c r="X40" s="20">
        <f t="shared" ref="X40:X48" si="10">ABS(W40-10)</f>
        <v>0.94841362851846434</v>
      </c>
    </row>
    <row r="41" spans="13:24" x14ac:dyDescent="0.25">
      <c r="M41">
        <v>37</v>
      </c>
      <c r="N41" s="12">
        <v>243</v>
      </c>
      <c r="O41" s="12">
        <v>119</v>
      </c>
      <c r="P41" s="12">
        <v>124</v>
      </c>
      <c r="R41" s="16">
        <f>P$26+P$36+P$46+P$56</f>
        <v>432</v>
      </c>
      <c r="S41" s="16">
        <f xml:space="preserve"> P$36+P$46+P$56+P$66</f>
        <v>333</v>
      </c>
      <c r="T41">
        <v>3</v>
      </c>
      <c r="U41">
        <v>7</v>
      </c>
      <c r="V41">
        <f t="shared" si="8"/>
        <v>3627</v>
      </c>
      <c r="W41" s="19">
        <f t="shared" si="9"/>
        <v>7.728367177345465</v>
      </c>
      <c r="X41" s="20">
        <f t="shared" si="10"/>
        <v>2.271632822654535</v>
      </c>
    </row>
    <row r="42" spans="13:24" x14ac:dyDescent="0.25">
      <c r="M42">
        <v>38</v>
      </c>
      <c r="N42" s="12">
        <v>234</v>
      </c>
      <c r="O42" s="12">
        <v>115</v>
      </c>
      <c r="P42" s="12">
        <v>119</v>
      </c>
      <c r="R42" s="16">
        <f>P$17+P$27+P$37+P$47</f>
        <v>570</v>
      </c>
      <c r="S42" s="16">
        <f xml:space="preserve"> P$27+ P$37+P$47+P$57</f>
        <v>464</v>
      </c>
      <c r="T42">
        <v>4</v>
      </c>
      <c r="U42">
        <v>6</v>
      </c>
      <c r="V42">
        <f t="shared" si="8"/>
        <v>5064</v>
      </c>
      <c r="W42" s="19">
        <f t="shared" si="9"/>
        <v>10.79030917730285</v>
      </c>
      <c r="X42" s="20">
        <f t="shared" si="10"/>
        <v>0.79030917730285033</v>
      </c>
    </row>
    <row r="43" spans="13:24" x14ac:dyDescent="0.25">
      <c r="M43">
        <v>39</v>
      </c>
      <c r="N43" s="12">
        <v>180</v>
      </c>
      <c r="O43" s="12">
        <v>103</v>
      </c>
      <c r="P43" s="12">
        <v>77</v>
      </c>
      <c r="R43" s="16">
        <f>P$18+P$28+P$38+P$48</f>
        <v>548</v>
      </c>
      <c r="S43" s="16">
        <f xml:space="preserve"> P$28+P$38+P$48+P$58</f>
        <v>447</v>
      </c>
      <c r="T43">
        <v>5</v>
      </c>
      <c r="U43">
        <v>5</v>
      </c>
      <c r="V43">
        <f t="shared" si="8"/>
        <v>4975</v>
      </c>
      <c r="W43" s="19">
        <f t="shared" si="9"/>
        <v>10.600669067354202</v>
      </c>
      <c r="X43" s="20">
        <f t="shared" si="10"/>
        <v>0.60066906735420211</v>
      </c>
    </row>
    <row r="44" spans="13:24" x14ac:dyDescent="0.25">
      <c r="M44">
        <v>40</v>
      </c>
      <c r="N44" s="12">
        <v>185</v>
      </c>
      <c r="O44" s="12">
        <v>91</v>
      </c>
      <c r="P44" s="12">
        <v>94</v>
      </c>
      <c r="R44" s="16">
        <f>P$19+P$29+P$39+P$49</f>
        <v>556</v>
      </c>
      <c r="S44" s="16">
        <f xml:space="preserve"> P$29+P$39+P$49+P$59</f>
        <v>437</v>
      </c>
      <c r="T44">
        <v>6</v>
      </c>
      <c r="U44">
        <v>4</v>
      </c>
      <c r="V44">
        <f t="shared" si="8"/>
        <v>5084</v>
      </c>
      <c r="W44" s="19">
        <f t="shared" si="9"/>
        <v>10.832924932347488</v>
      </c>
      <c r="X44" s="20">
        <f t="shared" si="10"/>
        <v>0.83292493234748832</v>
      </c>
    </row>
    <row r="45" spans="13:24" x14ac:dyDescent="0.25">
      <c r="M45">
        <v>41</v>
      </c>
      <c r="N45" s="12">
        <v>181</v>
      </c>
      <c r="O45" s="12">
        <v>93</v>
      </c>
      <c r="P45" s="12">
        <v>88</v>
      </c>
      <c r="R45" s="16">
        <f>P$20+P$30+P$40+P$50</f>
        <v>526</v>
      </c>
      <c r="S45" s="16">
        <f xml:space="preserve"> P$30+P$40+P$50+P$60</f>
        <v>443</v>
      </c>
      <c r="T45">
        <v>7</v>
      </c>
      <c r="U45">
        <v>3</v>
      </c>
      <c r="V45">
        <f t="shared" si="8"/>
        <v>5011</v>
      </c>
      <c r="W45" s="19">
        <f t="shared" si="9"/>
        <v>10.677377426434553</v>
      </c>
      <c r="X45" s="20">
        <f t="shared" si="10"/>
        <v>0.67737742643455334</v>
      </c>
    </row>
    <row r="46" spans="13:24" x14ac:dyDescent="0.25">
      <c r="M46">
        <v>42</v>
      </c>
      <c r="N46" s="12">
        <v>159</v>
      </c>
      <c r="O46" s="12">
        <v>70</v>
      </c>
      <c r="P46" s="12">
        <v>89</v>
      </c>
      <c r="R46" s="16">
        <f>P$21+P$31+P$41+P$51</f>
        <v>523</v>
      </c>
      <c r="S46" s="16">
        <f xml:space="preserve"> P$31+P$41+P$51+P$61</f>
        <v>435</v>
      </c>
      <c r="T46">
        <v>8</v>
      </c>
      <c r="U46">
        <v>2</v>
      </c>
      <c r="V46">
        <f t="shared" si="8"/>
        <v>5054</v>
      </c>
      <c r="W46" s="19">
        <f t="shared" si="9"/>
        <v>10.769001299780529</v>
      </c>
      <c r="X46" s="20">
        <f t="shared" si="10"/>
        <v>0.76900129978052867</v>
      </c>
    </row>
    <row r="47" spans="13:24" x14ac:dyDescent="0.25">
      <c r="M47">
        <v>43</v>
      </c>
      <c r="N47" s="12">
        <v>178</v>
      </c>
      <c r="O47" s="12">
        <v>87</v>
      </c>
      <c r="P47" s="12">
        <v>91</v>
      </c>
      <c r="R47" s="16">
        <f>P$22+P$32+P$42+P$52</f>
        <v>529</v>
      </c>
      <c r="S47" s="16">
        <f xml:space="preserve"> P$32+P$42+P$52+P$62</f>
        <v>453</v>
      </c>
      <c r="T47">
        <v>9</v>
      </c>
      <c r="U47">
        <v>1</v>
      </c>
      <c r="V47">
        <f t="shared" si="8"/>
        <v>5214</v>
      </c>
      <c r="W47" s="19">
        <f t="shared" si="9"/>
        <v>11.109927340137649</v>
      </c>
      <c r="X47" s="20">
        <f t="shared" si="10"/>
        <v>1.1099273401376486</v>
      </c>
    </row>
    <row r="48" spans="13:24" x14ac:dyDescent="0.25">
      <c r="M48">
        <v>44</v>
      </c>
      <c r="N48" s="12">
        <v>180</v>
      </c>
      <c r="O48" s="12">
        <v>89</v>
      </c>
      <c r="P48" s="12">
        <v>91</v>
      </c>
      <c r="R48" s="16">
        <f>P$23+P$33+P$43+P$53</f>
        <v>454</v>
      </c>
      <c r="S48" s="16">
        <f xml:space="preserve"> P$33+P$43+P$53+P$63</f>
        <v>382</v>
      </c>
      <c r="T48">
        <v>10</v>
      </c>
      <c r="U48">
        <v>0</v>
      </c>
      <c r="V48">
        <f t="shared" si="8"/>
        <v>4540</v>
      </c>
      <c r="W48" s="19">
        <f t="shared" si="9"/>
        <v>9.6737763951332809</v>
      </c>
      <c r="X48" s="20">
        <f t="shared" si="10"/>
        <v>0.32622360486671909</v>
      </c>
    </row>
    <row r="49" spans="13:24" x14ac:dyDescent="0.25">
      <c r="M49">
        <v>45</v>
      </c>
      <c r="N49" s="12">
        <v>164</v>
      </c>
      <c r="O49" s="12">
        <v>94</v>
      </c>
      <c r="P49" s="12">
        <v>70</v>
      </c>
      <c r="R49" s="16"/>
      <c r="S49" s="16"/>
      <c r="V49">
        <f>SUM(V39:V48)</f>
        <v>46931</v>
      </c>
      <c r="W49">
        <f>SUM(W39:W48)</f>
        <v>100</v>
      </c>
      <c r="X49" s="20">
        <f>SUM(X39:X48)</f>
        <v>9.560418486714541</v>
      </c>
    </row>
    <row r="50" spans="13:24" x14ac:dyDescent="0.25">
      <c r="M50">
        <v>46</v>
      </c>
      <c r="N50" s="12">
        <v>171</v>
      </c>
      <c r="O50" s="12">
        <v>95</v>
      </c>
      <c r="P50" s="12">
        <v>76</v>
      </c>
      <c r="R50" s="16"/>
      <c r="S50" s="16"/>
      <c r="X50" s="20">
        <f>X$49/2</f>
        <v>4.7802092433572705</v>
      </c>
    </row>
    <row r="51" spans="13:24" x14ac:dyDescent="0.25">
      <c r="M51">
        <v>47</v>
      </c>
      <c r="N51" s="12">
        <v>172</v>
      </c>
      <c r="O51" s="12">
        <v>86</v>
      </c>
      <c r="P51" s="12">
        <v>86</v>
      </c>
      <c r="R51" s="16"/>
      <c r="S51" s="16"/>
    </row>
    <row r="52" spans="13:24" x14ac:dyDescent="0.25">
      <c r="M52">
        <v>48</v>
      </c>
      <c r="N52" s="12">
        <v>197</v>
      </c>
      <c r="O52" s="12">
        <v>107</v>
      </c>
      <c r="P52" s="12">
        <v>90</v>
      </c>
      <c r="R52" s="16"/>
      <c r="S52" s="16"/>
    </row>
    <row r="53" spans="13:24" x14ac:dyDescent="0.25">
      <c r="M53">
        <v>49</v>
      </c>
      <c r="N53" s="12">
        <v>147</v>
      </c>
      <c r="O53" s="12">
        <v>78</v>
      </c>
      <c r="P53" s="12">
        <v>69</v>
      </c>
      <c r="R53" s="16"/>
      <c r="S53" s="16"/>
    </row>
    <row r="54" spans="13:24" x14ac:dyDescent="0.25">
      <c r="M54">
        <v>50</v>
      </c>
      <c r="N54" s="12">
        <v>166</v>
      </c>
      <c r="O54" s="12">
        <v>82</v>
      </c>
      <c r="P54" s="12">
        <v>84</v>
      </c>
      <c r="R54" s="16"/>
      <c r="S54" s="16"/>
    </row>
    <row r="55" spans="13:24" x14ac:dyDescent="0.25">
      <c r="M55">
        <v>51</v>
      </c>
      <c r="N55" s="12">
        <v>183</v>
      </c>
      <c r="O55" s="12">
        <v>85</v>
      </c>
      <c r="P55" s="12">
        <v>98</v>
      </c>
      <c r="R55" s="16"/>
      <c r="S55" s="16"/>
    </row>
    <row r="56" spans="13:24" x14ac:dyDescent="0.25">
      <c r="M56">
        <v>52</v>
      </c>
      <c r="N56" s="12">
        <v>162</v>
      </c>
      <c r="O56" s="12">
        <v>95</v>
      </c>
      <c r="P56" s="12">
        <v>67</v>
      </c>
      <c r="R56" s="16"/>
      <c r="S56" s="16"/>
    </row>
    <row r="57" spans="13:24" x14ac:dyDescent="0.25">
      <c r="M57">
        <v>53</v>
      </c>
      <c r="N57" s="12">
        <v>141</v>
      </c>
      <c r="O57" s="12">
        <v>69</v>
      </c>
      <c r="P57" s="12">
        <v>72</v>
      </c>
      <c r="R57" s="16"/>
      <c r="S57" s="16"/>
    </row>
    <row r="58" spans="13:24" x14ac:dyDescent="0.25">
      <c r="M58">
        <v>54</v>
      </c>
      <c r="N58" s="12">
        <v>155</v>
      </c>
      <c r="O58" s="12">
        <v>73</v>
      </c>
      <c r="P58" s="12">
        <v>82</v>
      </c>
      <c r="R58" s="16"/>
      <c r="S58" s="16"/>
    </row>
    <row r="59" spans="13:24" x14ac:dyDescent="0.25">
      <c r="M59">
        <v>55</v>
      </c>
      <c r="N59" s="12">
        <v>135</v>
      </c>
      <c r="O59" s="12">
        <v>67</v>
      </c>
      <c r="P59" s="12">
        <v>68</v>
      </c>
      <c r="R59" s="16"/>
      <c r="S59" s="16"/>
    </row>
    <row r="60" spans="13:24" x14ac:dyDescent="0.25">
      <c r="M60">
        <v>56</v>
      </c>
      <c r="N60" s="12">
        <v>155</v>
      </c>
      <c r="O60" s="12">
        <v>73</v>
      </c>
      <c r="P60" s="12">
        <v>82</v>
      </c>
      <c r="R60" s="16"/>
      <c r="S60" s="16"/>
    </row>
    <row r="61" spans="13:24" x14ac:dyDescent="0.25">
      <c r="M61">
        <v>57</v>
      </c>
      <c r="N61" s="12">
        <v>153</v>
      </c>
      <c r="O61" s="12">
        <v>76</v>
      </c>
      <c r="P61" s="12">
        <v>77</v>
      </c>
      <c r="R61" s="16"/>
      <c r="S61" s="16"/>
    </row>
    <row r="62" spans="13:24" x14ac:dyDescent="0.25">
      <c r="M62">
        <v>58</v>
      </c>
      <c r="N62" s="12">
        <v>161</v>
      </c>
      <c r="O62" s="12">
        <v>88</v>
      </c>
      <c r="P62" s="12">
        <v>73</v>
      </c>
      <c r="R62" s="16"/>
      <c r="S62" s="16"/>
    </row>
    <row r="63" spans="13:24" x14ac:dyDescent="0.25">
      <c r="M63">
        <v>59</v>
      </c>
      <c r="N63" s="12">
        <v>160</v>
      </c>
      <c r="O63" s="12">
        <v>90</v>
      </c>
      <c r="P63" s="12">
        <v>70</v>
      </c>
      <c r="R63" s="16"/>
      <c r="S63" s="16"/>
    </row>
    <row r="64" spans="13:24" x14ac:dyDescent="0.25">
      <c r="M64">
        <v>60</v>
      </c>
      <c r="N64" s="12">
        <v>140</v>
      </c>
      <c r="O64" s="12">
        <v>71</v>
      </c>
      <c r="P64" s="12">
        <v>69</v>
      </c>
      <c r="R64" s="16"/>
      <c r="S64" s="16"/>
    </row>
    <row r="65" spans="13:19" x14ac:dyDescent="0.25">
      <c r="M65">
        <v>61</v>
      </c>
      <c r="N65" s="12">
        <v>114</v>
      </c>
      <c r="O65" s="12">
        <v>63</v>
      </c>
      <c r="P65" s="12">
        <v>51</v>
      </c>
      <c r="R65" s="16"/>
      <c r="S65" s="16"/>
    </row>
    <row r="66" spans="13:19" x14ac:dyDescent="0.25">
      <c r="M66">
        <v>62</v>
      </c>
      <c r="N66" s="12">
        <v>116</v>
      </c>
      <c r="O66" s="12">
        <v>63</v>
      </c>
      <c r="P66" s="12">
        <v>53</v>
      </c>
      <c r="R66" s="16"/>
      <c r="S66" s="16"/>
    </row>
    <row r="67" spans="13:19" x14ac:dyDescent="0.25">
      <c r="M67">
        <v>63</v>
      </c>
      <c r="N67" s="12">
        <v>111</v>
      </c>
      <c r="O67" s="12">
        <v>61</v>
      </c>
      <c r="P67" s="12">
        <v>50</v>
      </c>
      <c r="R67" s="16"/>
      <c r="S67" s="16"/>
    </row>
    <row r="68" spans="13:19" x14ac:dyDescent="0.25">
      <c r="M68">
        <v>64</v>
      </c>
      <c r="N68" s="12">
        <v>114</v>
      </c>
      <c r="O68" s="12">
        <v>64</v>
      </c>
      <c r="P68" s="12">
        <v>50</v>
      </c>
      <c r="R68" s="16"/>
      <c r="S68" s="16"/>
    </row>
    <row r="69" spans="13:19" x14ac:dyDescent="0.25">
      <c r="M69">
        <v>65</v>
      </c>
      <c r="N69" s="12">
        <v>114</v>
      </c>
      <c r="O69" s="12">
        <v>62</v>
      </c>
      <c r="P69" s="12">
        <v>52</v>
      </c>
      <c r="R69" s="16"/>
      <c r="S69" s="16"/>
    </row>
    <row r="70" spans="13:19" x14ac:dyDescent="0.25">
      <c r="M70">
        <v>66</v>
      </c>
      <c r="N70" s="12">
        <v>87</v>
      </c>
      <c r="O70" s="12">
        <v>43</v>
      </c>
      <c r="P70" s="12">
        <v>44</v>
      </c>
      <c r="R70" s="16"/>
      <c r="S70" s="16"/>
    </row>
    <row r="71" spans="13:19" x14ac:dyDescent="0.25">
      <c r="M71">
        <v>67</v>
      </c>
      <c r="N71" s="12">
        <v>87</v>
      </c>
      <c r="O71" s="12">
        <v>45</v>
      </c>
      <c r="P71" s="12">
        <v>42</v>
      </c>
      <c r="R71" s="16"/>
      <c r="S71" s="16"/>
    </row>
    <row r="72" spans="13:19" x14ac:dyDescent="0.25">
      <c r="M72">
        <v>68</v>
      </c>
      <c r="N72" s="12">
        <v>83</v>
      </c>
      <c r="O72" s="12">
        <v>54</v>
      </c>
      <c r="P72" s="12">
        <v>29</v>
      </c>
      <c r="R72" s="16"/>
      <c r="S72" s="16"/>
    </row>
    <row r="73" spans="13:19" x14ac:dyDescent="0.25">
      <c r="M73">
        <v>69</v>
      </c>
      <c r="N73" s="12">
        <v>60</v>
      </c>
      <c r="O73" s="12">
        <v>31</v>
      </c>
      <c r="P73" s="12">
        <v>29</v>
      </c>
      <c r="R73" s="16"/>
      <c r="S73" s="16"/>
    </row>
    <row r="74" spans="13:19" x14ac:dyDescent="0.25">
      <c r="M74" s="18">
        <v>70</v>
      </c>
      <c r="N74" s="12">
        <v>76</v>
      </c>
      <c r="O74" s="12">
        <v>38</v>
      </c>
      <c r="P74" s="12">
        <v>38</v>
      </c>
      <c r="R74" s="16"/>
      <c r="S74" s="16"/>
    </row>
    <row r="75" spans="13:19" x14ac:dyDescent="0.25">
      <c r="M75">
        <v>71</v>
      </c>
      <c r="N75" s="12">
        <v>60</v>
      </c>
      <c r="O75" s="12">
        <v>38</v>
      </c>
      <c r="P75" s="12">
        <v>22</v>
      </c>
      <c r="R75" s="16"/>
      <c r="S75" s="16"/>
    </row>
    <row r="76" spans="13:19" x14ac:dyDescent="0.25">
      <c r="M76">
        <v>72</v>
      </c>
      <c r="N76" s="12">
        <v>55</v>
      </c>
      <c r="O76" s="12">
        <v>34</v>
      </c>
      <c r="P76" s="12">
        <v>21</v>
      </c>
      <c r="R76" s="16"/>
      <c r="S76" s="16"/>
    </row>
    <row r="77" spans="13:19" x14ac:dyDescent="0.25">
      <c r="M77">
        <v>73</v>
      </c>
      <c r="N77" s="12">
        <v>50</v>
      </c>
      <c r="O77" s="12">
        <v>23</v>
      </c>
      <c r="P77" s="12">
        <v>27</v>
      </c>
      <c r="R77" s="16"/>
      <c r="S77" s="16"/>
    </row>
    <row r="78" spans="13:19" x14ac:dyDescent="0.25">
      <c r="M78">
        <v>74</v>
      </c>
      <c r="N78" s="12">
        <v>51</v>
      </c>
      <c r="O78" s="12">
        <v>25</v>
      </c>
      <c r="P78" s="12">
        <v>26</v>
      </c>
      <c r="R78" s="16"/>
      <c r="S78" s="16"/>
    </row>
    <row r="79" spans="13:19" x14ac:dyDescent="0.25">
      <c r="M79">
        <v>75</v>
      </c>
      <c r="N79" s="12">
        <v>39</v>
      </c>
      <c r="O79" s="12">
        <v>20</v>
      </c>
      <c r="P79" s="12">
        <v>19</v>
      </c>
      <c r="R79" s="16"/>
      <c r="S79" s="16"/>
    </row>
    <row r="80" spans="13:19" x14ac:dyDescent="0.25">
      <c r="M80">
        <v>76</v>
      </c>
      <c r="N80" s="12">
        <v>43</v>
      </c>
      <c r="O80" s="12">
        <v>18</v>
      </c>
      <c r="P80" s="12">
        <v>25</v>
      </c>
      <c r="R80" s="16"/>
      <c r="S80" s="16"/>
    </row>
    <row r="81" spans="13:19" x14ac:dyDescent="0.25">
      <c r="M81">
        <v>77</v>
      </c>
      <c r="N81" s="12">
        <v>31</v>
      </c>
      <c r="O81" s="12">
        <v>14</v>
      </c>
      <c r="P81" s="12">
        <v>17</v>
      </c>
      <c r="R81" s="16"/>
      <c r="S81" s="16"/>
    </row>
    <row r="82" spans="13:19" x14ac:dyDescent="0.25">
      <c r="M82">
        <v>78</v>
      </c>
      <c r="N82" s="12">
        <v>30</v>
      </c>
      <c r="O82" s="12">
        <v>12</v>
      </c>
      <c r="P82" s="12">
        <v>18</v>
      </c>
      <c r="R82" s="16"/>
      <c r="S82" s="16"/>
    </row>
    <row r="83" spans="13:19" x14ac:dyDescent="0.25">
      <c r="M83">
        <v>79</v>
      </c>
      <c r="N83" s="12">
        <v>24</v>
      </c>
      <c r="O83" s="12">
        <v>17</v>
      </c>
      <c r="P83" s="12">
        <v>7</v>
      </c>
      <c r="R83" s="16"/>
      <c r="S83" s="16"/>
    </row>
    <row r="84" spans="13:19" x14ac:dyDescent="0.25">
      <c r="M84">
        <v>80</v>
      </c>
      <c r="N84" s="12">
        <v>28</v>
      </c>
      <c r="O84" s="12">
        <v>15</v>
      </c>
      <c r="P84" s="12">
        <v>13</v>
      </c>
      <c r="R84" s="16"/>
      <c r="S84" s="16"/>
    </row>
    <row r="85" spans="13:19" x14ac:dyDescent="0.25">
      <c r="M85">
        <v>81</v>
      </c>
      <c r="N85" s="12">
        <v>14</v>
      </c>
      <c r="O85" s="12">
        <v>5</v>
      </c>
      <c r="P85" s="12">
        <v>9</v>
      </c>
      <c r="R85" s="16"/>
      <c r="S85" s="16"/>
    </row>
    <row r="86" spans="13:19" x14ac:dyDescent="0.25">
      <c r="M86">
        <v>82</v>
      </c>
      <c r="N86" s="12">
        <v>20</v>
      </c>
      <c r="O86" s="12">
        <v>11</v>
      </c>
      <c r="P86" s="12">
        <v>9</v>
      </c>
      <c r="R86" s="16"/>
      <c r="S86" s="16"/>
    </row>
    <row r="87" spans="13:19" x14ac:dyDescent="0.25">
      <c r="M87">
        <v>83</v>
      </c>
      <c r="N87" s="12">
        <v>16</v>
      </c>
      <c r="O87" s="12">
        <v>5</v>
      </c>
      <c r="P87" s="12">
        <v>11</v>
      </c>
      <c r="R87" s="16"/>
      <c r="S87" s="16"/>
    </row>
    <row r="88" spans="13:19" x14ac:dyDescent="0.25">
      <c r="M88">
        <v>84</v>
      </c>
      <c r="N88" s="12">
        <v>14</v>
      </c>
      <c r="O88" s="12">
        <v>6</v>
      </c>
      <c r="P88" s="12">
        <v>8</v>
      </c>
      <c r="R88" s="16"/>
      <c r="S88" s="16"/>
    </row>
    <row r="89" spans="13:19" x14ac:dyDescent="0.25">
      <c r="M89">
        <v>85</v>
      </c>
      <c r="N89" s="12">
        <v>11</v>
      </c>
      <c r="O89" s="12">
        <v>2</v>
      </c>
      <c r="P89" s="12">
        <v>9</v>
      </c>
      <c r="R89" s="16"/>
      <c r="S89" s="16"/>
    </row>
    <row r="90" spans="13:19" x14ac:dyDescent="0.25">
      <c r="M90">
        <v>86</v>
      </c>
      <c r="N90" s="12">
        <v>8</v>
      </c>
      <c r="O90" s="12">
        <v>6</v>
      </c>
      <c r="P90" s="12">
        <v>2</v>
      </c>
      <c r="R90" s="16"/>
      <c r="S90" s="16"/>
    </row>
    <row r="91" spans="13:19" x14ac:dyDescent="0.25">
      <c r="M91">
        <v>87</v>
      </c>
      <c r="N91" s="12">
        <v>6</v>
      </c>
      <c r="O91" s="12">
        <v>1</v>
      </c>
      <c r="P91" s="12">
        <v>5</v>
      </c>
      <c r="R91" s="16"/>
      <c r="S91" s="16"/>
    </row>
    <row r="92" spans="13:19" x14ac:dyDescent="0.25">
      <c r="M92">
        <v>88</v>
      </c>
      <c r="N92" s="12">
        <v>10</v>
      </c>
      <c r="O92" s="12">
        <v>2</v>
      </c>
      <c r="P92" s="12">
        <v>8</v>
      </c>
      <c r="R92" s="16"/>
      <c r="S92" s="16"/>
    </row>
    <row r="93" spans="13:19" x14ac:dyDescent="0.25">
      <c r="M93">
        <v>89</v>
      </c>
      <c r="N93" s="12">
        <v>3</v>
      </c>
      <c r="O93" s="12">
        <v>1</v>
      </c>
      <c r="P93" s="12">
        <v>2</v>
      </c>
      <c r="R93" s="16"/>
      <c r="S93" s="16"/>
    </row>
    <row r="94" spans="13:19" x14ac:dyDescent="0.25">
      <c r="M94">
        <v>90</v>
      </c>
      <c r="N94" s="12">
        <v>3</v>
      </c>
      <c r="O94" s="12">
        <v>0</v>
      </c>
      <c r="P94" s="12">
        <v>3</v>
      </c>
      <c r="R94" s="16"/>
      <c r="S94" s="16"/>
    </row>
    <row r="95" spans="13:19" x14ac:dyDescent="0.25">
      <c r="M95">
        <v>91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>
        <v>92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95</v>
      </c>
      <c r="N99" s="12">
        <v>3</v>
      </c>
      <c r="O99" s="12">
        <v>1</v>
      </c>
      <c r="P99" s="12">
        <v>2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165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57</v>
      </c>
      <c r="N103">
        <v>0</v>
      </c>
      <c r="O103">
        <v>0</v>
      </c>
      <c r="P103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opLeftCell="F18" workbookViewId="0">
      <selection activeCell="Q36" sqref="Q36"/>
    </sheetView>
  </sheetViews>
  <sheetFormatPr defaultRowHeight="13.2" x14ac:dyDescent="0.25"/>
  <cols>
    <col min="1" max="1" width="13" customWidth="1"/>
    <col min="2" max="7" width="7.44140625" customWidth="1"/>
    <col min="8" max="8" width="5.109375" customWidth="1"/>
    <col min="9" max="11" width="8.44140625" customWidth="1"/>
  </cols>
  <sheetData>
    <row r="1" spans="1:24" x14ac:dyDescent="0.25">
      <c r="A1" t="s">
        <v>345</v>
      </c>
      <c r="I1" s="1"/>
      <c r="J1" s="1"/>
      <c r="K1" s="1"/>
      <c r="M1" t="s">
        <v>347</v>
      </c>
      <c r="N1" s="12"/>
      <c r="O1" s="12"/>
      <c r="P1" s="12"/>
      <c r="Q1" s="14" t="s">
        <v>1</v>
      </c>
      <c r="R1" s="15">
        <f>X16</f>
        <v>6.5764297602795523</v>
      </c>
      <c r="S1" s="21" t="s">
        <v>125</v>
      </c>
      <c r="T1" s="22"/>
      <c r="U1" s="22"/>
    </row>
    <row r="2" spans="1:24" x14ac:dyDescent="0.25">
      <c r="A2" t="s">
        <v>346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344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344</v>
      </c>
      <c r="I4" s="1"/>
      <c r="J4" s="1"/>
      <c r="K4" s="1"/>
      <c r="M4" s="18" t="s">
        <v>36</v>
      </c>
      <c r="N4" s="12">
        <v>348704</v>
      </c>
      <c r="O4" s="12">
        <v>175829</v>
      </c>
      <c r="P4" s="12">
        <v>172875</v>
      </c>
      <c r="R4" s="16"/>
      <c r="S4" s="16"/>
    </row>
    <row r="5" spans="1:24" x14ac:dyDescent="0.25">
      <c r="A5" t="s">
        <v>36</v>
      </c>
      <c r="B5">
        <v>348704</v>
      </c>
      <c r="C5">
        <v>175829</v>
      </c>
      <c r="D5">
        <v>172875</v>
      </c>
      <c r="E5">
        <v>190487</v>
      </c>
      <c r="F5">
        <v>101164</v>
      </c>
      <c r="G5">
        <v>89323</v>
      </c>
      <c r="I5" s="1"/>
      <c r="J5" s="1"/>
      <c r="K5" s="1"/>
      <c r="M5" t="s">
        <v>168</v>
      </c>
      <c r="N5" s="12">
        <v>8931</v>
      </c>
      <c r="O5" s="12">
        <v>4518</v>
      </c>
      <c r="P5" s="12">
        <v>4413</v>
      </c>
      <c r="R5" s="16">
        <f>N$24+N$34+N$44+N$54</f>
        <v>19276</v>
      </c>
      <c r="S5" s="16">
        <f xml:space="preserve"> N$34+N$44+N$54+N$64</f>
        <v>13688</v>
      </c>
      <c r="T5">
        <v>1</v>
      </c>
      <c r="U5">
        <v>9</v>
      </c>
      <c r="V5">
        <f>R5*T5+S5*U5</f>
        <v>142468</v>
      </c>
      <c r="W5" s="19">
        <f>(V5/V$15)*100</f>
        <v>7.6122796284373155</v>
      </c>
      <c r="X5" s="20">
        <f>ABS(W5-10)</f>
        <v>2.3877203715626845</v>
      </c>
    </row>
    <row r="6" spans="1:24" x14ac:dyDescent="0.25">
      <c r="A6" t="s">
        <v>279</v>
      </c>
      <c r="B6">
        <v>46932</v>
      </c>
      <c r="C6">
        <v>23918</v>
      </c>
      <c r="D6">
        <v>23014</v>
      </c>
      <c r="E6">
        <v>46932</v>
      </c>
      <c r="F6">
        <v>23918</v>
      </c>
      <c r="G6">
        <v>23014</v>
      </c>
      <c r="I6" s="1"/>
      <c r="J6" s="1"/>
      <c r="K6" s="1"/>
      <c r="M6" t="s">
        <v>169</v>
      </c>
      <c r="N6" s="12">
        <v>9038</v>
      </c>
      <c r="O6" s="12">
        <v>4631</v>
      </c>
      <c r="P6" s="12">
        <v>4407</v>
      </c>
      <c r="R6" s="16">
        <f>N$25+N$35+N$45+N$55</f>
        <v>20736</v>
      </c>
      <c r="S6" s="16">
        <f xml:space="preserve"> N$35+N$45+N$55+N$65</f>
        <v>14919</v>
      </c>
      <c r="T6">
        <v>2</v>
      </c>
      <c r="U6">
        <v>8</v>
      </c>
      <c r="V6">
        <f t="shared" ref="V6:V14" si="0">R6*T6+S6*U6</f>
        <v>160824</v>
      </c>
      <c r="W6" s="19">
        <f t="shared" ref="W6:W14" si="1">(V6/V$15)*100</f>
        <v>8.5930683308799374</v>
      </c>
      <c r="X6" s="20">
        <f t="shared" ref="X6:X14" si="2">ABS(W6-10)</f>
        <v>1.4069316691200626</v>
      </c>
    </row>
    <row r="7" spans="1:24" x14ac:dyDescent="0.25">
      <c r="A7" t="s">
        <v>6</v>
      </c>
      <c r="B7">
        <v>45589</v>
      </c>
      <c r="C7">
        <v>23363</v>
      </c>
      <c r="D7">
        <v>22226</v>
      </c>
      <c r="E7">
        <v>45589</v>
      </c>
      <c r="F7">
        <v>23363</v>
      </c>
      <c r="G7">
        <v>22226</v>
      </c>
      <c r="H7" s="2"/>
      <c r="I7" s="1"/>
      <c r="J7" s="1"/>
      <c r="K7" s="1"/>
      <c r="M7" t="s">
        <v>170</v>
      </c>
      <c r="N7" s="12">
        <v>9502</v>
      </c>
      <c r="O7" s="12">
        <v>4894</v>
      </c>
      <c r="P7" s="12">
        <v>4608</v>
      </c>
      <c r="R7" s="16">
        <f>N$26+N$36+N$46+N$56</f>
        <v>18123</v>
      </c>
      <c r="S7" s="16">
        <f xml:space="preserve"> N$36+N$46+N$56+N$66</f>
        <v>11532</v>
      </c>
      <c r="T7">
        <v>3</v>
      </c>
      <c r="U7">
        <v>7</v>
      </c>
      <c r="V7">
        <f t="shared" si="0"/>
        <v>135093</v>
      </c>
      <c r="W7" s="19">
        <f t="shared" si="1"/>
        <v>7.2182222804031939</v>
      </c>
      <c r="X7" s="20">
        <f t="shared" si="2"/>
        <v>2.7817777195968061</v>
      </c>
    </row>
    <row r="8" spans="1:24" x14ac:dyDescent="0.25">
      <c r="A8" s="3" t="s">
        <v>7</v>
      </c>
      <c r="B8" s="3">
        <v>38436</v>
      </c>
      <c r="C8" s="3">
        <v>19549</v>
      </c>
      <c r="D8" s="3">
        <v>18887</v>
      </c>
      <c r="E8" s="4">
        <v>38436</v>
      </c>
      <c r="F8" s="4">
        <v>19549</v>
      </c>
      <c r="G8" s="4">
        <v>18887</v>
      </c>
      <c r="H8" s="5"/>
      <c r="I8" s="6">
        <f t="shared" ref="I8:K15" si="3">E8/B8*100</f>
        <v>100</v>
      </c>
      <c r="J8" s="6">
        <f t="shared" si="3"/>
        <v>100</v>
      </c>
      <c r="K8" s="6">
        <f t="shared" si="3"/>
        <v>100</v>
      </c>
      <c r="M8" t="s">
        <v>171</v>
      </c>
      <c r="N8" s="12">
        <v>9503</v>
      </c>
      <c r="O8" s="12">
        <v>4823</v>
      </c>
      <c r="P8" s="12">
        <v>4680</v>
      </c>
      <c r="R8" s="16">
        <f>N$17+N$27+N$37+N$47</f>
        <v>23648</v>
      </c>
      <c r="S8" s="16">
        <f xml:space="preserve"> N$27+ N$37+N$47+N$57</f>
        <v>17881</v>
      </c>
      <c r="T8">
        <v>4</v>
      </c>
      <c r="U8">
        <v>6</v>
      </c>
      <c r="V8">
        <f t="shared" si="0"/>
        <v>201878</v>
      </c>
      <c r="W8" s="19">
        <f t="shared" si="1"/>
        <v>10.786645329685744</v>
      </c>
      <c r="X8" s="20">
        <f t="shared" si="2"/>
        <v>0.78664532968574363</v>
      </c>
    </row>
    <row r="9" spans="1:24" x14ac:dyDescent="0.25">
      <c r="A9" s="3" t="s">
        <v>8</v>
      </c>
      <c r="B9" s="3">
        <v>36005</v>
      </c>
      <c r="C9" s="3">
        <v>17967</v>
      </c>
      <c r="D9" s="3">
        <v>18038</v>
      </c>
      <c r="E9" s="4">
        <v>32527</v>
      </c>
      <c r="F9" s="4">
        <v>17435</v>
      </c>
      <c r="G9" s="4">
        <v>15092</v>
      </c>
      <c r="H9" s="5"/>
      <c r="I9" s="6">
        <f t="shared" si="3"/>
        <v>90.340230523538395</v>
      </c>
      <c r="J9" s="6">
        <f t="shared" si="3"/>
        <v>97.039015973729619</v>
      </c>
      <c r="K9" s="6">
        <f t="shared" si="3"/>
        <v>83.667812396052781</v>
      </c>
      <c r="M9" t="s">
        <v>172</v>
      </c>
      <c r="N9" s="12">
        <v>9958</v>
      </c>
      <c r="O9" s="12">
        <v>5052</v>
      </c>
      <c r="P9" s="12">
        <v>4906</v>
      </c>
      <c r="R9" s="16">
        <f>N$18+N$28+N$38+N$48</f>
        <v>23356</v>
      </c>
      <c r="S9" s="16">
        <f xml:space="preserve"> N$28+N$38+N$48+N$58</f>
        <v>17503</v>
      </c>
      <c r="T9">
        <v>5</v>
      </c>
      <c r="U9">
        <v>5</v>
      </c>
      <c r="V9">
        <f t="shared" si="0"/>
        <v>204295</v>
      </c>
      <c r="W9" s="19">
        <f t="shared" si="1"/>
        <v>10.915789276831298</v>
      </c>
      <c r="X9" s="20">
        <f t="shared" si="2"/>
        <v>0.91578927683129763</v>
      </c>
    </row>
    <row r="10" spans="1:24" x14ac:dyDescent="0.25">
      <c r="A10" s="3" t="s">
        <v>10</v>
      </c>
      <c r="B10" s="3">
        <v>37063</v>
      </c>
      <c r="C10" s="3">
        <v>18390</v>
      </c>
      <c r="D10" s="3">
        <v>18673</v>
      </c>
      <c r="E10" s="4">
        <v>18107</v>
      </c>
      <c r="F10" s="4">
        <v>11808</v>
      </c>
      <c r="G10" s="4">
        <v>6299</v>
      </c>
      <c r="H10" s="5"/>
      <c r="I10" s="6">
        <f t="shared" si="3"/>
        <v>48.854652888325283</v>
      </c>
      <c r="J10" s="6">
        <f t="shared" si="3"/>
        <v>64.208809135399676</v>
      </c>
      <c r="K10" s="6">
        <f t="shared" si="3"/>
        <v>33.733197665077917</v>
      </c>
      <c r="M10" t="s">
        <v>173</v>
      </c>
      <c r="N10" s="12">
        <v>9933</v>
      </c>
      <c r="O10" s="12">
        <v>5095</v>
      </c>
      <c r="P10" s="12">
        <v>4838</v>
      </c>
      <c r="R10" s="16">
        <f>N$19+N$29+N$39+N$49</f>
        <v>22976</v>
      </c>
      <c r="S10" s="16">
        <f xml:space="preserve"> N$29+N$39+N$49+N$59</f>
        <v>17546</v>
      </c>
      <c r="T10">
        <v>6</v>
      </c>
      <c r="U10">
        <v>4</v>
      </c>
      <c r="V10">
        <f t="shared" si="0"/>
        <v>208040</v>
      </c>
      <c r="W10" s="19">
        <f t="shared" si="1"/>
        <v>11.115890262375403</v>
      </c>
      <c r="X10" s="20">
        <f t="shared" si="2"/>
        <v>1.1158902623754035</v>
      </c>
    </row>
    <row r="11" spans="1:24" x14ac:dyDescent="0.25">
      <c r="A11" s="3" t="s">
        <v>11</v>
      </c>
      <c r="B11" s="3">
        <v>33410</v>
      </c>
      <c r="C11" s="3">
        <v>16714</v>
      </c>
      <c r="D11" s="3">
        <v>16696</v>
      </c>
      <c r="E11" s="4">
        <v>5201</v>
      </c>
      <c r="F11" s="4">
        <v>3267</v>
      </c>
      <c r="G11" s="4">
        <v>1934</v>
      </c>
      <c r="H11" s="5"/>
      <c r="I11" s="6">
        <f t="shared" si="3"/>
        <v>15.567195450463933</v>
      </c>
      <c r="J11" s="6">
        <f t="shared" si="3"/>
        <v>19.546487974153404</v>
      </c>
      <c r="K11" s="6">
        <f t="shared" si="3"/>
        <v>11.583612841399137</v>
      </c>
      <c r="M11" t="s">
        <v>174</v>
      </c>
      <c r="N11" s="12">
        <v>9747</v>
      </c>
      <c r="O11" s="12">
        <v>4955</v>
      </c>
      <c r="P11" s="12">
        <v>4792</v>
      </c>
      <c r="R11" s="16">
        <f>N$20+N$30+N$40+N$50</f>
        <v>22504</v>
      </c>
      <c r="S11" s="16">
        <f xml:space="preserve"> N$30+N$40+N$50+N$60</f>
        <v>17203</v>
      </c>
      <c r="T11">
        <v>7</v>
      </c>
      <c r="U11">
        <v>3</v>
      </c>
      <c r="V11">
        <f t="shared" si="0"/>
        <v>209137</v>
      </c>
      <c r="W11" s="19">
        <f t="shared" si="1"/>
        <v>11.174504623160955</v>
      </c>
      <c r="X11" s="20">
        <f t="shared" si="2"/>
        <v>1.1745046231609546</v>
      </c>
    </row>
    <row r="12" spans="1:24" x14ac:dyDescent="0.25">
      <c r="A12" s="3" t="s">
        <v>12</v>
      </c>
      <c r="B12" s="3">
        <v>26657</v>
      </c>
      <c r="C12" s="3">
        <v>13338</v>
      </c>
      <c r="D12" s="3">
        <v>13319</v>
      </c>
      <c r="E12" s="4">
        <v>1503</v>
      </c>
      <c r="F12" s="4">
        <v>731</v>
      </c>
      <c r="G12" s="4">
        <v>772</v>
      </c>
      <c r="H12" s="5"/>
      <c r="I12" s="6">
        <f t="shared" si="3"/>
        <v>5.6382938815320554</v>
      </c>
      <c r="J12" s="6">
        <f t="shared" si="3"/>
        <v>5.4805817963712702</v>
      </c>
      <c r="K12" s="6">
        <f t="shared" si="3"/>
        <v>5.7962309482693897</v>
      </c>
      <c r="M12" t="s">
        <v>175</v>
      </c>
      <c r="N12" s="12">
        <v>9200</v>
      </c>
      <c r="O12" s="12">
        <v>4772</v>
      </c>
      <c r="P12" s="12">
        <v>4428</v>
      </c>
      <c r="R12" s="16">
        <f>N$21+N$31+N$41+N$51</f>
        <v>22048</v>
      </c>
      <c r="S12" s="16">
        <f xml:space="preserve"> N$31+N$41+N$51+N$61</f>
        <v>16400</v>
      </c>
      <c r="T12">
        <v>8</v>
      </c>
      <c r="U12">
        <v>2</v>
      </c>
      <c r="V12">
        <f t="shared" si="0"/>
        <v>209184</v>
      </c>
      <c r="W12" s="19">
        <f t="shared" si="1"/>
        <v>11.177015903887408</v>
      </c>
      <c r="X12" s="20">
        <f t="shared" si="2"/>
        <v>1.1770159038874084</v>
      </c>
    </row>
    <row r="13" spans="1:24" x14ac:dyDescent="0.25">
      <c r="A13" s="3" t="s">
        <v>13</v>
      </c>
      <c r="B13" s="3">
        <v>21275</v>
      </c>
      <c r="C13" s="3">
        <v>10698</v>
      </c>
      <c r="D13" s="3">
        <v>10577</v>
      </c>
      <c r="E13" s="4">
        <v>715</v>
      </c>
      <c r="F13" s="4">
        <v>348</v>
      </c>
      <c r="G13" s="4">
        <v>367</v>
      </c>
      <c r="H13" s="5"/>
      <c r="I13" s="6">
        <f t="shared" si="3"/>
        <v>3.3607520564042299</v>
      </c>
      <c r="J13" s="6">
        <f t="shared" si="3"/>
        <v>3.2529444756029169</v>
      </c>
      <c r="K13" s="6">
        <f t="shared" si="3"/>
        <v>3.4697929469603856</v>
      </c>
      <c r="M13" t="s">
        <v>176</v>
      </c>
      <c r="N13" s="12">
        <v>8590</v>
      </c>
      <c r="O13" s="12">
        <v>4361</v>
      </c>
      <c r="P13" s="12">
        <v>4229</v>
      </c>
      <c r="R13" s="16">
        <f>N$22+N$32+N$42+N$52</f>
        <v>20567</v>
      </c>
      <c r="S13" s="16">
        <f xml:space="preserve"> N$32+N$42+N$52+N$62</f>
        <v>14333</v>
      </c>
      <c r="T13">
        <v>9</v>
      </c>
      <c r="U13">
        <v>1</v>
      </c>
      <c r="V13">
        <f t="shared" si="0"/>
        <v>199436</v>
      </c>
      <c r="W13" s="19">
        <f t="shared" si="1"/>
        <v>10.656165594919733</v>
      </c>
      <c r="X13" s="20">
        <f t="shared" si="2"/>
        <v>0.6561655949197327</v>
      </c>
    </row>
    <row r="14" spans="1:24" x14ac:dyDescent="0.25">
      <c r="A14" s="3" t="s">
        <v>14</v>
      </c>
      <c r="B14" s="3">
        <v>17730</v>
      </c>
      <c r="C14" s="3">
        <v>8920</v>
      </c>
      <c r="D14" s="3">
        <v>8810</v>
      </c>
      <c r="E14" s="4">
        <v>441</v>
      </c>
      <c r="F14" s="4">
        <v>205</v>
      </c>
      <c r="G14" s="4">
        <v>236</v>
      </c>
      <c r="H14" s="5"/>
      <c r="I14" s="6">
        <f t="shared" si="3"/>
        <v>2.4873096446700509</v>
      </c>
      <c r="J14" s="6">
        <f t="shared" si="3"/>
        <v>2.2982062780269059</v>
      </c>
      <c r="K14" s="6">
        <f t="shared" si="3"/>
        <v>2.6787741203178208</v>
      </c>
      <c r="M14" t="s">
        <v>177</v>
      </c>
      <c r="N14" s="12">
        <v>8119</v>
      </c>
      <c r="O14" s="12">
        <v>4180</v>
      </c>
      <c r="P14" s="12">
        <v>3939</v>
      </c>
      <c r="R14" s="16">
        <f>N$23+N$33+N$43+N$53</f>
        <v>20120</v>
      </c>
      <c r="S14" s="16">
        <f xml:space="preserve"> N$33+N$43+N$53+N$63</f>
        <v>14456</v>
      </c>
      <c r="T14">
        <v>10</v>
      </c>
      <c r="U14">
        <v>0</v>
      </c>
      <c r="V14">
        <f t="shared" si="0"/>
        <v>201200</v>
      </c>
      <c r="W14" s="19">
        <f t="shared" si="1"/>
        <v>10.750418769419012</v>
      </c>
      <c r="X14" s="20">
        <f t="shared" si="2"/>
        <v>0.75041876941901187</v>
      </c>
    </row>
    <row r="15" spans="1:24" x14ac:dyDescent="0.25">
      <c r="A15" s="3" t="s">
        <v>15</v>
      </c>
      <c r="B15" s="3">
        <v>13825</v>
      </c>
      <c r="C15" s="3">
        <v>6887</v>
      </c>
      <c r="D15" s="3">
        <v>6938</v>
      </c>
      <c r="E15" s="4">
        <v>241</v>
      </c>
      <c r="F15" s="4">
        <v>113</v>
      </c>
      <c r="G15" s="4">
        <v>128</v>
      </c>
      <c r="H15" s="5"/>
      <c r="I15" s="6">
        <f t="shared" si="3"/>
        <v>1.7432188065099459</v>
      </c>
      <c r="J15" s="6">
        <f t="shared" si="3"/>
        <v>1.6407724698707711</v>
      </c>
      <c r="K15" s="6">
        <f t="shared" si="3"/>
        <v>1.8449120784087634</v>
      </c>
      <c r="M15" t="s">
        <v>178</v>
      </c>
      <c r="N15" s="12">
        <v>8132</v>
      </c>
      <c r="O15" s="12">
        <v>4053</v>
      </c>
      <c r="P15" s="12">
        <v>4079</v>
      </c>
      <c r="R15" s="16"/>
      <c r="S15" s="16"/>
      <c r="V15">
        <f>SUM(V5:V14)</f>
        <v>1871555</v>
      </c>
      <c r="W15">
        <f>SUM(W5:W14)</f>
        <v>99.999999999999986</v>
      </c>
      <c r="X15" s="20">
        <f>SUM(X5:X14)</f>
        <v>13.152859520559105</v>
      </c>
    </row>
    <row r="16" spans="1:24" x14ac:dyDescent="0.25">
      <c r="A16" t="s">
        <v>16</v>
      </c>
      <c r="B16">
        <v>10339</v>
      </c>
      <c r="C16">
        <v>5186</v>
      </c>
      <c r="D16">
        <v>5153</v>
      </c>
      <c r="E16">
        <v>161</v>
      </c>
      <c r="F16">
        <v>74</v>
      </c>
      <c r="G16">
        <v>87</v>
      </c>
      <c r="H16" s="7"/>
      <c r="I16" s="6">
        <f>SUM(I8:I14)*5</f>
        <v>1331.24217222467</v>
      </c>
      <c r="J16" s="6">
        <f>SUM(J8:J14)*5</f>
        <v>1459.1302281664189</v>
      </c>
      <c r="K16" s="6">
        <f>SUM(K8:K14)*5</f>
        <v>1204.6471045903872</v>
      </c>
      <c r="M16" t="s">
        <v>179</v>
      </c>
      <c r="N16" s="12">
        <v>7850</v>
      </c>
      <c r="O16" s="12">
        <v>4029</v>
      </c>
      <c r="P16" s="12">
        <v>3821</v>
      </c>
      <c r="R16" s="16"/>
      <c r="S16" s="16"/>
      <c r="X16" s="20">
        <f>X$15/2</f>
        <v>6.5764297602795523</v>
      </c>
    </row>
    <row r="17" spans="1:24" x14ac:dyDescent="0.25">
      <c r="A17" t="s">
        <v>17</v>
      </c>
      <c r="B17">
        <v>7570</v>
      </c>
      <c r="C17">
        <v>3865</v>
      </c>
      <c r="D17">
        <v>3705</v>
      </c>
      <c r="E17">
        <v>120</v>
      </c>
      <c r="F17">
        <v>67</v>
      </c>
      <c r="G17">
        <v>53</v>
      </c>
      <c r="H17" s="7"/>
      <c r="I17" s="1"/>
      <c r="J17" s="1"/>
      <c r="K17" s="1"/>
      <c r="M17" t="s">
        <v>180</v>
      </c>
      <c r="N17" s="12">
        <v>7625</v>
      </c>
      <c r="O17" s="12">
        <v>3892</v>
      </c>
      <c r="P17" s="12">
        <v>3733</v>
      </c>
      <c r="R17" s="16"/>
      <c r="S17" s="16"/>
    </row>
    <row r="18" spans="1:24" x14ac:dyDescent="0.25">
      <c r="A18" t="s">
        <v>19</v>
      </c>
      <c r="B18">
        <v>4868</v>
      </c>
      <c r="C18">
        <v>2457</v>
      </c>
      <c r="D18">
        <v>2411</v>
      </c>
      <c r="E18">
        <v>83</v>
      </c>
      <c r="F18">
        <v>44</v>
      </c>
      <c r="G18">
        <v>39</v>
      </c>
      <c r="H18" s="7"/>
      <c r="I18" s="6">
        <f>I16+1500</f>
        <v>2831.24217222467</v>
      </c>
      <c r="J18" s="6">
        <f>J16+1500</f>
        <v>2959.1302281664189</v>
      </c>
      <c r="K18" s="6">
        <f>K16+1500</f>
        <v>2704.6471045903872</v>
      </c>
      <c r="M18" t="s">
        <v>181</v>
      </c>
      <c r="N18" s="12">
        <v>7555</v>
      </c>
      <c r="O18" s="12">
        <v>3838</v>
      </c>
      <c r="P18" s="12">
        <v>3717</v>
      </c>
      <c r="Q18" s="3" t="s">
        <v>161</v>
      </c>
      <c r="R18" s="15">
        <f>X33</f>
        <v>6.8777115980101984</v>
      </c>
      <c r="S18" s="16"/>
    </row>
    <row r="19" spans="1:24" x14ac:dyDescent="0.25">
      <c r="A19" t="s">
        <v>20</v>
      </c>
      <c r="B19">
        <v>3647</v>
      </c>
      <c r="C19">
        <v>1876</v>
      </c>
      <c r="D19">
        <v>1771</v>
      </c>
      <c r="E19">
        <v>81</v>
      </c>
      <c r="F19">
        <v>35</v>
      </c>
      <c r="G19">
        <v>46</v>
      </c>
      <c r="H19" s="7"/>
      <c r="I19" s="1"/>
      <c r="J19" s="1"/>
      <c r="K19" s="1"/>
      <c r="M19" t="s">
        <v>182</v>
      </c>
      <c r="N19" s="12">
        <v>7274</v>
      </c>
      <c r="O19" s="12">
        <v>3737</v>
      </c>
      <c r="P19" s="12">
        <v>3537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2.4873096446700509</v>
      </c>
      <c r="J20" s="6">
        <f t="shared" si="4"/>
        <v>2.2982062780269059</v>
      </c>
      <c r="K20" s="6">
        <f t="shared" si="4"/>
        <v>2.6787741203178208</v>
      </c>
      <c r="M20" t="s">
        <v>183</v>
      </c>
      <c r="N20" s="12">
        <v>7386</v>
      </c>
      <c r="O20" s="12">
        <v>3730</v>
      </c>
      <c r="P20" s="12">
        <v>3656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1.7432188065099459</v>
      </c>
      <c r="J21" s="6">
        <f t="shared" si="4"/>
        <v>1.6407724698707711</v>
      </c>
      <c r="K21" s="6">
        <f t="shared" si="4"/>
        <v>1.8449120784087634</v>
      </c>
      <c r="M21" t="s">
        <v>184</v>
      </c>
      <c r="N21" s="12">
        <v>7520</v>
      </c>
      <c r="O21" s="12">
        <v>3768</v>
      </c>
      <c r="P21" s="12">
        <v>3752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2.1152642255899985</v>
      </c>
      <c r="J22" s="8">
        <f>(J20+J21)/2</f>
        <v>1.9694893739488384</v>
      </c>
      <c r="K22" s="8">
        <f>(K20+K21)/2</f>
        <v>2.2618430993632921</v>
      </c>
      <c r="M22" t="s">
        <v>185</v>
      </c>
      <c r="N22" s="12">
        <v>7497</v>
      </c>
      <c r="O22" s="12">
        <v>3770</v>
      </c>
      <c r="P22" s="12">
        <v>3727</v>
      </c>
      <c r="R22" s="16">
        <f>O$24+O$34+O$44+O$54</f>
        <v>9501</v>
      </c>
      <c r="S22" s="16">
        <f xml:space="preserve"> O$34+O$44+O$54+O$64</f>
        <v>6805</v>
      </c>
      <c r="T22">
        <v>1</v>
      </c>
      <c r="U22">
        <v>9</v>
      </c>
      <c r="V22">
        <f>R22*T22+S22*U22</f>
        <v>70746</v>
      </c>
      <c r="W22" s="19">
        <f>(V22/V$32)*100</f>
        <v>7.5488327724295701</v>
      </c>
      <c r="X22" s="20">
        <f>ABS(W22-10)</f>
        <v>2.4511672275704299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186</v>
      </c>
      <c r="N23" s="12">
        <v>6802</v>
      </c>
      <c r="O23" s="12">
        <v>3412</v>
      </c>
      <c r="P23" s="12">
        <v>3390</v>
      </c>
      <c r="R23" s="16">
        <f>O$25+O$35+O$45+O$55</f>
        <v>10076</v>
      </c>
      <c r="S23" s="16">
        <f xml:space="preserve"> O$35+O$45+O$55+O$65</f>
        <v>7197</v>
      </c>
      <c r="T23">
        <v>2</v>
      </c>
      <c r="U23">
        <v>8</v>
      </c>
      <c r="V23">
        <f t="shared" ref="V23:V31" si="5">R23*T23+S23*U23</f>
        <v>77728</v>
      </c>
      <c r="W23" s="19">
        <f t="shared" ref="W23:W31" si="6">(V23/V$32)*100</f>
        <v>8.2938353226388148</v>
      </c>
      <c r="X23" s="20">
        <f t="shared" ref="X23:X31" si="7">ABS(W23-10)</f>
        <v>1.7061646773611852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105.76321127949993</v>
      </c>
      <c r="J24" s="8">
        <f>J22*50</f>
        <v>98.474468697441921</v>
      </c>
      <c r="K24" s="8">
        <f>K22*50</f>
        <v>113.09215496816461</v>
      </c>
      <c r="M24" t="s">
        <v>187</v>
      </c>
      <c r="N24" s="12">
        <v>6800</v>
      </c>
      <c r="O24" s="12">
        <v>3287</v>
      </c>
      <c r="P24" s="12">
        <v>3513</v>
      </c>
      <c r="R24" s="16">
        <f>O$26+O$36+O$46+O$56</f>
        <v>9119</v>
      </c>
      <c r="S24" s="16">
        <f xml:space="preserve"> O$36+O$46+O$56+O$66</f>
        <v>5838</v>
      </c>
      <c r="T24">
        <v>3</v>
      </c>
      <c r="U24">
        <v>7</v>
      </c>
      <c r="V24">
        <f t="shared" si="5"/>
        <v>68223</v>
      </c>
      <c r="W24" s="19">
        <f t="shared" si="6"/>
        <v>7.2796203069214167</v>
      </c>
      <c r="X24" s="20">
        <f t="shared" si="7"/>
        <v>2.7203796930785833</v>
      </c>
    </row>
    <row r="25" spans="1:24" x14ac:dyDescent="0.25">
      <c r="I25" s="1"/>
      <c r="J25" s="1"/>
      <c r="K25" s="1"/>
      <c r="M25" t="s">
        <v>188</v>
      </c>
      <c r="N25" s="12">
        <v>7378</v>
      </c>
      <c r="O25" s="12">
        <v>3605</v>
      </c>
      <c r="P25" s="12">
        <v>3773</v>
      </c>
      <c r="R25" s="16">
        <f>O$17+O$27+O$37+O$47</f>
        <v>11882</v>
      </c>
      <c r="S25" s="16">
        <f xml:space="preserve"> O$27+ O$37+O$47+O$57</f>
        <v>8987</v>
      </c>
      <c r="T25">
        <v>4</v>
      </c>
      <c r="U25">
        <v>6</v>
      </c>
      <c r="V25">
        <f t="shared" si="5"/>
        <v>101450</v>
      </c>
      <c r="W25" s="19">
        <f t="shared" si="6"/>
        <v>10.82505137764651</v>
      </c>
      <c r="X25" s="20">
        <f t="shared" si="7"/>
        <v>0.82505137764650982</v>
      </c>
    </row>
    <row r="26" spans="1:24" x14ac:dyDescent="0.25">
      <c r="H26" s="7" t="s">
        <v>30</v>
      </c>
      <c r="I26" s="1">
        <f>I18-I24</f>
        <v>2725.47896094517</v>
      </c>
      <c r="J26" s="1">
        <f>J18-J24</f>
        <v>2860.6557594689771</v>
      </c>
      <c r="K26" s="1">
        <f>K18-K24</f>
        <v>2591.5549496222225</v>
      </c>
      <c r="M26" t="s">
        <v>189</v>
      </c>
      <c r="N26" s="12">
        <v>7500</v>
      </c>
      <c r="O26" s="12">
        <v>3763</v>
      </c>
      <c r="P26" s="12">
        <v>3737</v>
      </c>
      <c r="R26" s="16">
        <f>O$18+O$28+O$38+O$48</f>
        <v>11791</v>
      </c>
      <c r="S26" s="16">
        <f xml:space="preserve"> O$28+O$38+O$48+O$58</f>
        <v>8853</v>
      </c>
      <c r="T26">
        <v>5</v>
      </c>
      <c r="U26">
        <v>5</v>
      </c>
      <c r="V26">
        <f t="shared" si="5"/>
        <v>103220</v>
      </c>
      <c r="W26" s="19">
        <f t="shared" si="6"/>
        <v>11.013916246433443</v>
      </c>
      <c r="X26" s="20">
        <f t="shared" si="7"/>
        <v>1.0139162464334426</v>
      </c>
    </row>
    <row r="27" spans="1:24" x14ac:dyDescent="0.25">
      <c r="I27" s="1"/>
      <c r="J27" s="1"/>
      <c r="K27" s="1"/>
      <c r="M27" t="s">
        <v>190</v>
      </c>
      <c r="N27" s="12">
        <v>7606</v>
      </c>
      <c r="O27" s="12">
        <v>3753</v>
      </c>
      <c r="P27" s="12">
        <v>3853</v>
      </c>
      <c r="R27" s="16">
        <f>O$19+O$29+O$39+O$49</f>
        <v>11612</v>
      </c>
      <c r="S27" s="16">
        <f xml:space="preserve"> O$29+O$39+O$49+O$59</f>
        <v>8799</v>
      </c>
      <c r="T27">
        <v>6</v>
      </c>
      <c r="U27">
        <v>4</v>
      </c>
      <c r="V27">
        <f t="shared" si="5"/>
        <v>104868</v>
      </c>
      <c r="W27" s="19">
        <f t="shared" si="6"/>
        <v>11.189763310705118</v>
      </c>
      <c r="X27" s="20">
        <f t="shared" si="7"/>
        <v>1.1897633107051178</v>
      </c>
    </row>
    <row r="28" spans="1:24" x14ac:dyDescent="0.25">
      <c r="H28" s="7" t="s">
        <v>31</v>
      </c>
      <c r="I28" s="1">
        <f>100-I22</f>
        <v>97.884735774410004</v>
      </c>
      <c r="J28" s="1">
        <f>100-J22</f>
        <v>98.030510626051168</v>
      </c>
      <c r="K28" s="1">
        <f>100-K22</f>
        <v>97.73815690063671</v>
      </c>
      <c r="M28" t="s">
        <v>191</v>
      </c>
      <c r="N28" s="12">
        <v>7224</v>
      </c>
      <c r="O28" s="12">
        <v>3588</v>
      </c>
      <c r="P28" s="12">
        <v>3636</v>
      </c>
      <c r="R28" s="16">
        <f>O$20+O$30+O$40+O$50</f>
        <v>11276</v>
      </c>
      <c r="S28" s="16">
        <f xml:space="preserve"> O$30+O$40+O$50+O$60</f>
        <v>8603</v>
      </c>
      <c r="T28">
        <v>7</v>
      </c>
      <c r="U28">
        <v>3</v>
      </c>
      <c r="V28">
        <f t="shared" si="5"/>
        <v>104741</v>
      </c>
      <c r="W28" s="19">
        <f t="shared" si="6"/>
        <v>11.176211989611366</v>
      </c>
      <c r="X28" s="20">
        <f t="shared" si="7"/>
        <v>1.1762119896113656</v>
      </c>
    </row>
    <row r="29" spans="1:24" x14ac:dyDescent="0.25">
      <c r="I29" s="1"/>
      <c r="J29" s="1"/>
      <c r="K29" s="1"/>
      <c r="M29" t="s">
        <v>192</v>
      </c>
      <c r="N29" s="12">
        <v>7355</v>
      </c>
      <c r="O29" s="12">
        <v>3681</v>
      </c>
      <c r="P29" s="12">
        <v>3674</v>
      </c>
      <c r="R29" s="16">
        <f>O$21+O$31+O$41+O$51</f>
        <v>11107</v>
      </c>
      <c r="S29" s="16">
        <f xml:space="preserve"> O$31+O$41+O$51+O$61</f>
        <v>8312</v>
      </c>
      <c r="T29">
        <v>8</v>
      </c>
      <c r="U29">
        <v>2</v>
      </c>
      <c r="V29">
        <f t="shared" si="5"/>
        <v>105480</v>
      </c>
      <c r="W29" s="19">
        <f t="shared" si="6"/>
        <v>11.255065739912801</v>
      </c>
      <c r="X29" s="20">
        <f t="shared" si="7"/>
        <v>1.2550657399128013</v>
      </c>
    </row>
    <row r="30" spans="1:24" x14ac:dyDescent="0.25">
      <c r="C30" t="s">
        <v>32</v>
      </c>
      <c r="H30" s="9" t="s">
        <v>33</v>
      </c>
      <c r="I30" s="10">
        <f>I26/I28</f>
        <v>27.843758675780087</v>
      </c>
      <c r="J30" s="10">
        <f>J26/J28</f>
        <v>29.181279799523665</v>
      </c>
      <c r="K30" s="10">
        <f>K26/K28</f>
        <v>26.515283608804577</v>
      </c>
      <c r="M30" t="s">
        <v>193</v>
      </c>
      <c r="N30" s="12">
        <v>7145</v>
      </c>
      <c r="O30" s="12">
        <v>3522</v>
      </c>
      <c r="P30" s="12">
        <v>3623</v>
      </c>
      <c r="R30" s="16">
        <f>O$22+O$32+O$42+O$52</f>
        <v>10274</v>
      </c>
      <c r="S30" s="16">
        <f xml:space="preserve"> O$32+O$42+O$52+O$62</f>
        <v>7176</v>
      </c>
      <c r="T30">
        <v>9</v>
      </c>
      <c r="U30">
        <v>1</v>
      </c>
      <c r="V30">
        <f t="shared" si="5"/>
        <v>99642</v>
      </c>
      <c r="W30" s="19">
        <f t="shared" si="6"/>
        <v>10.63213178286302</v>
      </c>
      <c r="X30" s="20">
        <f t="shared" si="7"/>
        <v>0.63213178286301996</v>
      </c>
    </row>
    <row r="31" spans="1:24" x14ac:dyDescent="0.25">
      <c r="M31" t="s">
        <v>194</v>
      </c>
      <c r="N31" s="12">
        <v>7104</v>
      </c>
      <c r="O31" s="12">
        <v>3610</v>
      </c>
      <c r="P31" s="12">
        <v>3494</v>
      </c>
      <c r="R31" s="16">
        <f>O$23+O$33+O$43+O$53</f>
        <v>10108</v>
      </c>
      <c r="S31" s="16">
        <f xml:space="preserve"> O$33+O$43+O$53+O$63</f>
        <v>7268</v>
      </c>
      <c r="T31">
        <v>10</v>
      </c>
      <c r="U31">
        <v>0</v>
      </c>
      <c r="V31">
        <f t="shared" si="5"/>
        <v>101080</v>
      </c>
      <c r="W31" s="19">
        <f t="shared" si="6"/>
        <v>10.785571150837942</v>
      </c>
      <c r="X31" s="20">
        <f t="shared" si="7"/>
        <v>0.78557115083794216</v>
      </c>
    </row>
    <row r="32" spans="1:24" x14ac:dyDescent="0.25">
      <c r="M32" t="s">
        <v>195</v>
      </c>
      <c r="N32" s="12">
        <v>6626</v>
      </c>
      <c r="O32" s="12">
        <v>3295</v>
      </c>
      <c r="P32" s="12">
        <v>3331</v>
      </c>
      <c r="R32" s="16"/>
      <c r="S32" s="16"/>
      <c r="V32">
        <f>SUM(V22:V31)</f>
        <v>937178</v>
      </c>
      <c r="W32">
        <f>SUM(W22:W31)</f>
        <v>99.999999999999972</v>
      </c>
      <c r="X32" s="20">
        <f>SUM(X22:X31)</f>
        <v>13.755423196020397</v>
      </c>
    </row>
    <row r="33" spans="13:24" x14ac:dyDescent="0.25">
      <c r="M33" t="s">
        <v>196</v>
      </c>
      <c r="N33" s="12">
        <v>6475</v>
      </c>
      <c r="O33" s="12">
        <v>3285</v>
      </c>
      <c r="P33" s="12">
        <v>3190</v>
      </c>
      <c r="R33" s="16"/>
      <c r="S33" s="16"/>
      <c r="X33" s="20">
        <f>X$32/2</f>
        <v>6.8777115980101984</v>
      </c>
    </row>
    <row r="34" spans="13:24" x14ac:dyDescent="0.25">
      <c r="M34" t="s">
        <v>197</v>
      </c>
      <c r="N34" s="12">
        <v>6060</v>
      </c>
      <c r="O34" s="12">
        <v>3002</v>
      </c>
      <c r="P34" s="12">
        <v>3058</v>
      </c>
      <c r="R34" s="16"/>
      <c r="S34" s="16"/>
    </row>
    <row r="35" spans="13:24" x14ac:dyDescent="0.25">
      <c r="M35" t="s">
        <v>198</v>
      </c>
      <c r="N35" s="12">
        <v>6078</v>
      </c>
      <c r="O35" s="12">
        <v>2993</v>
      </c>
      <c r="P35" s="12">
        <v>3085</v>
      </c>
      <c r="Q35" s="3" t="s">
        <v>162</v>
      </c>
      <c r="R35" s="15">
        <f>X50</f>
        <v>6.2742447641583654</v>
      </c>
      <c r="S35" s="16"/>
    </row>
    <row r="36" spans="13:24" x14ac:dyDescent="0.25">
      <c r="M36" t="s">
        <v>199</v>
      </c>
      <c r="N36" s="12">
        <v>5236</v>
      </c>
      <c r="O36" s="12">
        <v>2642</v>
      </c>
      <c r="P36" s="12">
        <v>2594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 t="s">
        <v>200</v>
      </c>
      <c r="N37" s="12">
        <v>5069</v>
      </c>
      <c r="O37" s="12">
        <v>2541</v>
      </c>
      <c r="P37" s="12">
        <v>2528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 t="s">
        <v>201</v>
      </c>
      <c r="N38" s="12">
        <v>5241</v>
      </c>
      <c r="O38" s="12">
        <v>2619</v>
      </c>
      <c r="P38" s="12">
        <v>2622</v>
      </c>
      <c r="R38" s="16"/>
      <c r="S38" s="16"/>
    </row>
    <row r="39" spans="13:24" x14ac:dyDescent="0.25">
      <c r="M39" t="s">
        <v>202</v>
      </c>
      <c r="N39" s="12">
        <v>5033</v>
      </c>
      <c r="O39" s="12">
        <v>2543</v>
      </c>
      <c r="P39" s="12">
        <v>2490</v>
      </c>
      <c r="R39" s="16">
        <f>P$24+P$34+P$44+P$54</f>
        <v>9775</v>
      </c>
      <c r="S39" s="16">
        <f xml:space="preserve"> P$34+P$44+P$54+P$64</f>
        <v>6883</v>
      </c>
      <c r="T39">
        <v>1</v>
      </c>
      <c r="U39">
        <v>9</v>
      </c>
      <c r="V39">
        <f>R39*T39+S39*U39</f>
        <v>71722</v>
      </c>
      <c r="W39" s="19">
        <f>(V39/V$49)*100</f>
        <v>7.6759166803121222</v>
      </c>
      <c r="X39" s="20">
        <f>ABS(W39-10)</f>
        <v>2.3240833196878778</v>
      </c>
    </row>
    <row r="40" spans="13:24" x14ac:dyDescent="0.25">
      <c r="M40" t="s">
        <v>203</v>
      </c>
      <c r="N40" s="12">
        <v>4456</v>
      </c>
      <c r="O40" s="12">
        <v>2270</v>
      </c>
      <c r="P40" s="12">
        <v>2186</v>
      </c>
      <c r="R40" s="16">
        <f>P$25+P$35+P$45+P$55</f>
        <v>10660</v>
      </c>
      <c r="S40" s="16">
        <f xml:space="preserve"> P$35+P$45+P$55+P$65</f>
        <v>7722</v>
      </c>
      <c r="T40">
        <v>2</v>
      </c>
      <c r="U40">
        <v>8</v>
      </c>
      <c r="V40">
        <f t="shared" ref="V40:V48" si="8">R40*T40+S40*U40</f>
        <v>83096</v>
      </c>
      <c r="W40" s="19">
        <f t="shared" ref="W40:W48" si="9">(V40/V$49)*100</f>
        <v>8.8931983556958283</v>
      </c>
      <c r="X40" s="20">
        <f t="shared" ref="X40:X48" si="10">ABS(W40-10)</f>
        <v>1.1068016443041717</v>
      </c>
    </row>
    <row r="41" spans="13:24" x14ac:dyDescent="0.25">
      <c r="M41" t="s">
        <v>204</v>
      </c>
      <c r="N41" s="12">
        <v>4457</v>
      </c>
      <c r="O41" s="12">
        <v>2258</v>
      </c>
      <c r="P41" s="12">
        <v>2199</v>
      </c>
      <c r="R41" s="16">
        <f>P$26+P$36+P$46+P$56</f>
        <v>9004</v>
      </c>
      <c r="S41" s="16">
        <f xml:space="preserve"> P$36+P$46+P$56+P$66</f>
        <v>5694</v>
      </c>
      <c r="T41">
        <v>3</v>
      </c>
      <c r="U41">
        <v>7</v>
      </c>
      <c r="V41">
        <f t="shared" si="8"/>
        <v>66870</v>
      </c>
      <c r="W41" s="19">
        <f t="shared" si="9"/>
        <v>7.1566401998336859</v>
      </c>
      <c r="X41" s="20">
        <f t="shared" si="10"/>
        <v>2.8433598001663141</v>
      </c>
    </row>
    <row r="42" spans="13:24" x14ac:dyDescent="0.25">
      <c r="M42" t="s">
        <v>205</v>
      </c>
      <c r="N42" s="12">
        <v>4023</v>
      </c>
      <c r="O42" s="12">
        <v>1996</v>
      </c>
      <c r="P42" s="12">
        <v>2027</v>
      </c>
      <c r="R42" s="16">
        <f>P$17+P$27+P$37+P$47</f>
        <v>11766</v>
      </c>
      <c r="S42" s="16">
        <f xml:space="preserve"> P$27+ P$37+P$47+P$57</f>
        <v>8894</v>
      </c>
      <c r="T42">
        <v>4</v>
      </c>
      <c r="U42">
        <v>6</v>
      </c>
      <c r="V42">
        <f t="shared" si="8"/>
        <v>100428</v>
      </c>
      <c r="W42" s="19">
        <f t="shared" si="9"/>
        <v>10.748124151172386</v>
      </c>
      <c r="X42" s="20">
        <f t="shared" si="10"/>
        <v>0.74812415117238551</v>
      </c>
    </row>
    <row r="43" spans="13:24" x14ac:dyDescent="0.25">
      <c r="M43" t="s">
        <v>206</v>
      </c>
      <c r="N43" s="12">
        <v>4370</v>
      </c>
      <c r="O43" s="12">
        <v>2198</v>
      </c>
      <c r="P43" s="12">
        <v>2172</v>
      </c>
      <c r="R43" s="16">
        <f>P$18+P$28+P$38+P$48</f>
        <v>11565</v>
      </c>
      <c r="S43" s="16">
        <f xml:space="preserve"> P$28+P$38+P$48+P$58</f>
        <v>8650</v>
      </c>
      <c r="T43">
        <v>5</v>
      </c>
      <c r="U43">
        <v>5</v>
      </c>
      <c r="V43">
        <f t="shared" si="8"/>
        <v>101075</v>
      </c>
      <c r="W43" s="19">
        <f t="shared" si="9"/>
        <v>10.817368150114996</v>
      </c>
      <c r="X43" s="20">
        <f t="shared" si="10"/>
        <v>0.81736815011499608</v>
      </c>
    </row>
    <row r="44" spans="13:24" x14ac:dyDescent="0.25">
      <c r="M44" t="s">
        <v>207</v>
      </c>
      <c r="N44" s="12">
        <v>3969</v>
      </c>
      <c r="O44" s="12">
        <v>1976</v>
      </c>
      <c r="P44" s="12">
        <v>1993</v>
      </c>
      <c r="R44" s="16">
        <f>P$19+P$29+P$39+P$49</f>
        <v>11364</v>
      </c>
      <c r="S44" s="16">
        <f xml:space="preserve"> P$29+P$39+P$49+P$59</f>
        <v>8747</v>
      </c>
      <c r="T44">
        <v>6</v>
      </c>
      <c r="U44">
        <v>4</v>
      </c>
      <c r="V44">
        <f t="shared" si="8"/>
        <v>103172</v>
      </c>
      <c r="W44" s="19">
        <f t="shared" si="9"/>
        <v>11.041795763380307</v>
      </c>
      <c r="X44" s="20">
        <f t="shared" si="10"/>
        <v>1.041795763380307</v>
      </c>
    </row>
    <row r="45" spans="13:24" x14ac:dyDescent="0.25">
      <c r="M45" t="s">
        <v>208</v>
      </c>
      <c r="N45" s="12">
        <v>4327</v>
      </c>
      <c r="O45" s="12">
        <v>2125</v>
      </c>
      <c r="P45" s="12">
        <v>2202</v>
      </c>
      <c r="R45" s="16">
        <f>P$20+P$30+P$40+P$50</f>
        <v>11228</v>
      </c>
      <c r="S45" s="16">
        <f xml:space="preserve"> P$30+P$40+P$50+P$60</f>
        <v>8600</v>
      </c>
      <c r="T45">
        <v>7</v>
      </c>
      <c r="U45">
        <v>3</v>
      </c>
      <c r="V45">
        <f t="shared" si="8"/>
        <v>104396</v>
      </c>
      <c r="W45" s="19">
        <f t="shared" si="9"/>
        <v>11.172792138505121</v>
      </c>
      <c r="X45" s="20">
        <f t="shared" si="10"/>
        <v>1.1727921385051214</v>
      </c>
    </row>
    <row r="46" spans="13:24" x14ac:dyDescent="0.25">
      <c r="M46" t="s">
        <v>209</v>
      </c>
      <c r="N46" s="12">
        <v>3405</v>
      </c>
      <c r="O46" s="12">
        <v>1702</v>
      </c>
      <c r="P46" s="12">
        <v>1703</v>
      </c>
      <c r="R46" s="16">
        <f>P$21+P$31+P$41+P$51</f>
        <v>10941</v>
      </c>
      <c r="S46" s="16">
        <f xml:space="preserve"> P$31+P$41+P$51+P$61</f>
        <v>8088</v>
      </c>
      <c r="T46">
        <v>8</v>
      </c>
      <c r="U46">
        <v>2</v>
      </c>
      <c r="V46">
        <f t="shared" si="8"/>
        <v>103704</v>
      </c>
      <c r="W46" s="19">
        <f t="shared" si="9"/>
        <v>11.098732096359393</v>
      </c>
      <c r="X46" s="20">
        <f t="shared" si="10"/>
        <v>1.0987320963593934</v>
      </c>
    </row>
    <row r="47" spans="13:24" x14ac:dyDescent="0.25">
      <c r="M47" t="s">
        <v>210</v>
      </c>
      <c r="N47" s="12">
        <v>3348</v>
      </c>
      <c r="O47" s="12">
        <v>1696</v>
      </c>
      <c r="P47" s="12">
        <v>1652</v>
      </c>
      <c r="R47" s="16">
        <f>P$22+P$32+P$42+P$52</f>
        <v>10293</v>
      </c>
      <c r="S47" s="16">
        <f xml:space="preserve"> P$32+P$42+P$52+P$62</f>
        <v>7157</v>
      </c>
      <c r="T47">
        <v>9</v>
      </c>
      <c r="U47">
        <v>1</v>
      </c>
      <c r="V47">
        <f t="shared" si="8"/>
        <v>99794</v>
      </c>
      <c r="W47" s="19">
        <f t="shared" si="9"/>
        <v>10.680271453599564</v>
      </c>
      <c r="X47" s="20">
        <f t="shared" si="10"/>
        <v>0.68027145359956442</v>
      </c>
    </row>
    <row r="48" spans="13:24" x14ac:dyDescent="0.25">
      <c r="M48" t="s">
        <v>211</v>
      </c>
      <c r="N48" s="12">
        <v>3336</v>
      </c>
      <c r="O48" s="12">
        <v>1746</v>
      </c>
      <c r="P48" s="12">
        <v>1590</v>
      </c>
      <c r="R48" s="16">
        <f>P$23+P$33+P$43+P$53</f>
        <v>10012</v>
      </c>
      <c r="S48" s="16">
        <f xml:space="preserve"> P$33+P$43+P$53+P$63</f>
        <v>7188</v>
      </c>
      <c r="T48">
        <v>10</v>
      </c>
      <c r="U48">
        <v>0</v>
      </c>
      <c r="V48">
        <f t="shared" si="8"/>
        <v>100120</v>
      </c>
      <c r="W48" s="19">
        <f t="shared" si="9"/>
        <v>10.715161011026598</v>
      </c>
      <c r="X48" s="20">
        <f t="shared" si="10"/>
        <v>0.71516101102659846</v>
      </c>
    </row>
    <row r="49" spans="13:24" x14ac:dyDescent="0.25">
      <c r="M49" t="s">
        <v>212</v>
      </c>
      <c r="N49" s="12">
        <v>3314</v>
      </c>
      <c r="O49" s="12">
        <v>1651</v>
      </c>
      <c r="P49" s="12">
        <v>1663</v>
      </c>
      <c r="R49" s="16"/>
      <c r="S49" s="16"/>
      <c r="V49">
        <f>SUM(V39:V48)</f>
        <v>934377</v>
      </c>
      <c r="W49">
        <f>SUM(W39:W48)</f>
        <v>100</v>
      </c>
      <c r="X49" s="20">
        <f>SUM(X39:X48)</f>
        <v>12.548489528316731</v>
      </c>
    </row>
    <row r="50" spans="13:24" x14ac:dyDescent="0.25">
      <c r="M50" t="s">
        <v>213</v>
      </c>
      <c r="N50" s="12">
        <v>3517</v>
      </c>
      <c r="O50" s="12">
        <v>1754</v>
      </c>
      <c r="P50" s="12">
        <v>1763</v>
      </c>
      <c r="R50" s="16"/>
      <c r="S50" s="16"/>
      <c r="X50" s="20">
        <f>X$49/2</f>
        <v>6.2742447641583654</v>
      </c>
    </row>
    <row r="51" spans="13:24" x14ac:dyDescent="0.25">
      <c r="M51" t="s">
        <v>214</v>
      </c>
      <c r="N51" s="12">
        <v>2967</v>
      </c>
      <c r="O51" s="12">
        <v>1471</v>
      </c>
      <c r="P51" s="12">
        <v>1496</v>
      </c>
      <c r="R51" s="16"/>
      <c r="S51" s="16"/>
    </row>
    <row r="52" spans="13:24" x14ac:dyDescent="0.25">
      <c r="M52" t="s">
        <v>215</v>
      </c>
      <c r="N52" s="12">
        <v>2421</v>
      </c>
      <c r="O52" s="12">
        <v>1213</v>
      </c>
      <c r="P52" s="12">
        <v>1208</v>
      </c>
      <c r="R52" s="16"/>
      <c r="S52" s="16"/>
    </row>
    <row r="53" spans="13:24" x14ac:dyDescent="0.25">
      <c r="M53" t="s">
        <v>216</v>
      </c>
      <c r="N53" s="12">
        <v>2473</v>
      </c>
      <c r="O53" s="12">
        <v>1213</v>
      </c>
      <c r="P53" s="12">
        <v>1260</v>
      </c>
      <c r="R53" s="16"/>
      <c r="S53" s="16"/>
    </row>
    <row r="54" spans="13:24" x14ac:dyDescent="0.25">
      <c r="M54" t="s">
        <v>217</v>
      </c>
      <c r="N54" s="12">
        <v>2447</v>
      </c>
      <c r="O54" s="12">
        <v>1236</v>
      </c>
      <c r="P54" s="12">
        <v>1211</v>
      </c>
      <c r="R54" s="16"/>
      <c r="S54" s="16"/>
    </row>
    <row r="55" spans="13:24" x14ac:dyDescent="0.25">
      <c r="M55" t="s">
        <v>218</v>
      </c>
      <c r="N55" s="12">
        <v>2953</v>
      </c>
      <c r="O55" s="12">
        <v>1353</v>
      </c>
      <c r="P55" s="12">
        <v>1600</v>
      </c>
      <c r="R55" s="16"/>
      <c r="S55" s="16"/>
    </row>
    <row r="56" spans="13:24" x14ac:dyDescent="0.25">
      <c r="M56" t="s">
        <v>219</v>
      </c>
      <c r="N56" s="12">
        <v>1982</v>
      </c>
      <c r="O56" s="12">
        <v>1012</v>
      </c>
      <c r="P56" s="12">
        <v>970</v>
      </c>
      <c r="R56" s="16"/>
      <c r="S56" s="16"/>
    </row>
    <row r="57" spans="13:24" x14ac:dyDescent="0.25">
      <c r="M57" t="s">
        <v>220</v>
      </c>
      <c r="N57" s="12">
        <v>1858</v>
      </c>
      <c r="O57" s="12">
        <v>997</v>
      </c>
      <c r="P57" s="12">
        <v>861</v>
      </c>
      <c r="R57" s="16"/>
      <c r="S57" s="16"/>
    </row>
    <row r="58" spans="13:24" x14ac:dyDescent="0.25">
      <c r="M58" t="s">
        <v>221</v>
      </c>
      <c r="N58" s="12">
        <v>1702</v>
      </c>
      <c r="O58" s="12">
        <v>900</v>
      </c>
      <c r="P58" s="12">
        <v>802</v>
      </c>
      <c r="R58" s="16"/>
      <c r="S58" s="16"/>
    </row>
    <row r="59" spans="13:24" x14ac:dyDescent="0.25">
      <c r="M59" t="s">
        <v>222</v>
      </c>
      <c r="N59" s="12">
        <v>1844</v>
      </c>
      <c r="O59" s="12">
        <v>924</v>
      </c>
      <c r="P59" s="12">
        <v>920</v>
      </c>
      <c r="R59" s="16"/>
      <c r="S59" s="16"/>
    </row>
    <row r="60" spans="13:24" x14ac:dyDescent="0.25">
      <c r="M60" t="s">
        <v>223</v>
      </c>
      <c r="N60" s="12">
        <v>2085</v>
      </c>
      <c r="O60" s="12">
        <v>1057</v>
      </c>
      <c r="P60" s="12">
        <v>1028</v>
      </c>
      <c r="R60" s="16"/>
      <c r="S60" s="16"/>
    </row>
    <row r="61" spans="13:24" x14ac:dyDescent="0.25">
      <c r="M61" t="s">
        <v>224</v>
      </c>
      <c r="N61" s="12">
        <v>1872</v>
      </c>
      <c r="O61" s="12">
        <v>973</v>
      </c>
      <c r="P61" s="12">
        <v>899</v>
      </c>
      <c r="R61" s="16"/>
      <c r="S61" s="16"/>
    </row>
    <row r="62" spans="13:24" x14ac:dyDescent="0.25">
      <c r="M62" t="s">
        <v>225</v>
      </c>
      <c r="N62" s="12">
        <v>1263</v>
      </c>
      <c r="O62" s="12">
        <v>672</v>
      </c>
      <c r="P62" s="12">
        <v>591</v>
      </c>
      <c r="R62" s="16"/>
      <c r="S62" s="16"/>
    </row>
    <row r="63" spans="13:24" x14ac:dyDescent="0.25">
      <c r="M63" t="s">
        <v>226</v>
      </c>
      <c r="N63" s="12">
        <v>1138</v>
      </c>
      <c r="O63" s="12">
        <v>572</v>
      </c>
      <c r="P63" s="12">
        <v>566</v>
      </c>
      <c r="R63" s="16"/>
      <c r="S63" s="16"/>
    </row>
    <row r="64" spans="13:24" x14ac:dyDescent="0.25">
      <c r="M64" t="s">
        <v>227</v>
      </c>
      <c r="N64" s="12">
        <v>1212</v>
      </c>
      <c r="O64" s="12">
        <v>591</v>
      </c>
      <c r="P64" s="12">
        <v>621</v>
      </c>
      <c r="R64" s="16"/>
      <c r="S64" s="16"/>
    </row>
    <row r="65" spans="13:19" x14ac:dyDescent="0.25">
      <c r="M65" t="s">
        <v>228</v>
      </c>
      <c r="N65" s="12">
        <v>1561</v>
      </c>
      <c r="O65" s="12">
        <v>726</v>
      </c>
      <c r="P65" s="12">
        <v>835</v>
      </c>
      <c r="R65" s="16"/>
      <c r="S65" s="16"/>
    </row>
    <row r="66" spans="13:19" x14ac:dyDescent="0.25">
      <c r="M66" t="s">
        <v>229</v>
      </c>
      <c r="N66" s="12">
        <v>909</v>
      </c>
      <c r="O66" s="12">
        <v>482</v>
      </c>
      <c r="P66" s="12">
        <v>427</v>
      </c>
      <c r="R66" s="16"/>
      <c r="S66" s="16"/>
    </row>
    <row r="67" spans="13:19" x14ac:dyDescent="0.25">
      <c r="M67" t="s">
        <v>230</v>
      </c>
      <c r="N67" s="12">
        <v>844</v>
      </c>
      <c r="O67" s="12">
        <v>443</v>
      </c>
      <c r="P67" s="12">
        <v>401</v>
      </c>
      <c r="R67" s="16"/>
      <c r="S67" s="16"/>
    </row>
    <row r="68" spans="13:19" x14ac:dyDescent="0.25">
      <c r="M68" t="s">
        <v>231</v>
      </c>
      <c r="N68" s="12">
        <v>723</v>
      </c>
      <c r="O68" s="12">
        <v>395</v>
      </c>
      <c r="P68" s="12">
        <v>328</v>
      </c>
      <c r="R68" s="16"/>
      <c r="S68" s="16"/>
    </row>
    <row r="69" spans="13:19" x14ac:dyDescent="0.25">
      <c r="M69" t="s">
        <v>232</v>
      </c>
      <c r="N69" s="12">
        <v>831</v>
      </c>
      <c r="O69" s="12">
        <v>411</v>
      </c>
      <c r="P69" s="12">
        <v>420</v>
      </c>
      <c r="R69" s="16"/>
      <c r="S69" s="16"/>
    </row>
    <row r="70" spans="13:19" x14ac:dyDescent="0.25">
      <c r="M70" t="s">
        <v>233</v>
      </c>
      <c r="N70" s="12">
        <v>1105</v>
      </c>
      <c r="O70" s="12">
        <v>511</v>
      </c>
      <c r="P70" s="12">
        <v>594</v>
      </c>
      <c r="R70" s="16"/>
      <c r="S70" s="16"/>
    </row>
    <row r="71" spans="13:19" x14ac:dyDescent="0.25">
      <c r="M71" t="s">
        <v>234</v>
      </c>
      <c r="N71" s="12">
        <v>925</v>
      </c>
      <c r="O71" s="12">
        <v>468</v>
      </c>
      <c r="P71" s="12">
        <v>457</v>
      </c>
      <c r="R71" s="16"/>
      <c r="S71" s="16"/>
    </row>
    <row r="72" spans="13:19" x14ac:dyDescent="0.25">
      <c r="M72" t="s">
        <v>235</v>
      </c>
      <c r="N72" s="12">
        <v>518</v>
      </c>
      <c r="O72" s="12">
        <v>316</v>
      </c>
      <c r="P72" s="12">
        <v>202</v>
      </c>
      <c r="R72" s="16"/>
      <c r="S72" s="16"/>
    </row>
    <row r="73" spans="13:19" x14ac:dyDescent="0.25">
      <c r="M73" t="s">
        <v>236</v>
      </c>
      <c r="N73" s="12">
        <v>533</v>
      </c>
      <c r="O73" s="12">
        <v>305</v>
      </c>
      <c r="P73" s="12">
        <v>228</v>
      </c>
      <c r="R73" s="16"/>
      <c r="S73" s="16"/>
    </row>
    <row r="74" spans="13:19" x14ac:dyDescent="0.25">
      <c r="M74" s="18" t="s">
        <v>237</v>
      </c>
      <c r="N74" s="12">
        <v>566</v>
      </c>
      <c r="O74" s="12">
        <v>276</v>
      </c>
      <c r="P74" s="12">
        <v>290</v>
      </c>
      <c r="R74" s="16"/>
      <c r="S74" s="16"/>
    </row>
    <row r="75" spans="13:19" x14ac:dyDescent="0.25">
      <c r="M75" t="s">
        <v>238</v>
      </c>
      <c r="N75" s="12">
        <v>862</v>
      </c>
      <c r="O75" s="12">
        <v>402</v>
      </c>
      <c r="P75" s="12">
        <v>460</v>
      </c>
      <c r="R75" s="16"/>
      <c r="S75" s="16"/>
    </row>
    <row r="76" spans="13:19" x14ac:dyDescent="0.25">
      <c r="M76" t="s">
        <v>239</v>
      </c>
      <c r="N76" s="12">
        <v>378</v>
      </c>
      <c r="O76" s="12">
        <v>199</v>
      </c>
      <c r="P76" s="12">
        <v>179</v>
      </c>
      <c r="R76" s="16"/>
      <c r="S76" s="16"/>
    </row>
    <row r="77" spans="13:19" x14ac:dyDescent="0.25">
      <c r="M77" t="s">
        <v>240</v>
      </c>
      <c r="N77" s="12">
        <v>333</v>
      </c>
      <c r="O77" s="12">
        <v>181</v>
      </c>
      <c r="P77" s="12">
        <v>152</v>
      </c>
      <c r="R77" s="16"/>
      <c r="S77" s="16"/>
    </row>
    <row r="78" spans="13:19" x14ac:dyDescent="0.25">
      <c r="M78" t="s">
        <v>241</v>
      </c>
      <c r="N78" s="12">
        <v>255</v>
      </c>
      <c r="O78" s="12">
        <v>144</v>
      </c>
      <c r="P78" s="12">
        <v>111</v>
      </c>
      <c r="R78" s="16"/>
      <c r="S78" s="16"/>
    </row>
    <row r="79" spans="13:19" x14ac:dyDescent="0.25">
      <c r="M79" t="s">
        <v>242</v>
      </c>
      <c r="N79" s="12">
        <v>338</v>
      </c>
      <c r="O79" s="12">
        <v>183</v>
      </c>
      <c r="P79" s="12">
        <v>155</v>
      </c>
      <c r="R79" s="16"/>
      <c r="S79" s="16"/>
    </row>
    <row r="80" spans="13:19" x14ac:dyDescent="0.25">
      <c r="M80" t="s">
        <v>243</v>
      </c>
      <c r="N80" s="12">
        <v>428</v>
      </c>
      <c r="O80" s="12">
        <v>206</v>
      </c>
      <c r="P80" s="12">
        <v>222</v>
      </c>
      <c r="R80" s="16"/>
      <c r="S80" s="16"/>
    </row>
    <row r="81" spans="13:19" x14ac:dyDescent="0.25">
      <c r="M81" t="s">
        <v>244</v>
      </c>
      <c r="N81" s="12">
        <v>317</v>
      </c>
      <c r="O81" s="12">
        <v>160</v>
      </c>
      <c r="P81" s="12">
        <v>157</v>
      </c>
      <c r="R81" s="16"/>
      <c r="S81" s="16"/>
    </row>
    <row r="82" spans="13:19" x14ac:dyDescent="0.25">
      <c r="M82" t="s">
        <v>245</v>
      </c>
      <c r="N82" s="12">
        <v>114</v>
      </c>
      <c r="O82" s="12">
        <v>68</v>
      </c>
      <c r="P82" s="12">
        <v>46</v>
      </c>
      <c r="R82" s="16"/>
      <c r="S82" s="16"/>
    </row>
    <row r="83" spans="13:19" x14ac:dyDescent="0.25">
      <c r="M83" t="s">
        <v>246</v>
      </c>
      <c r="N83" s="12">
        <v>129</v>
      </c>
      <c r="O83" s="12">
        <v>80</v>
      </c>
      <c r="P83" s="12">
        <v>49</v>
      </c>
      <c r="R83" s="16"/>
      <c r="S83" s="16"/>
    </row>
    <row r="84" spans="13:19" x14ac:dyDescent="0.25">
      <c r="M84" t="s">
        <v>247</v>
      </c>
      <c r="N84" s="12">
        <v>177</v>
      </c>
      <c r="O84" s="12">
        <v>81</v>
      </c>
      <c r="P84" s="12">
        <v>96</v>
      </c>
      <c r="R84" s="16"/>
      <c r="S84" s="16"/>
    </row>
    <row r="85" spans="13:19" x14ac:dyDescent="0.25">
      <c r="M85" t="s">
        <v>248</v>
      </c>
      <c r="N85" s="12">
        <v>310</v>
      </c>
      <c r="O85" s="12">
        <v>146</v>
      </c>
      <c r="P85" s="12">
        <v>164</v>
      </c>
      <c r="R85" s="16"/>
      <c r="S85" s="16"/>
    </row>
    <row r="86" spans="13:19" x14ac:dyDescent="0.25">
      <c r="M86" t="s">
        <v>249</v>
      </c>
      <c r="N86" s="12">
        <v>96</v>
      </c>
      <c r="O86" s="12">
        <v>57</v>
      </c>
      <c r="P86" s="12">
        <v>39</v>
      </c>
      <c r="R86" s="16"/>
      <c r="S86" s="16"/>
    </row>
    <row r="87" spans="13:19" x14ac:dyDescent="0.25">
      <c r="M87" t="s">
        <v>250</v>
      </c>
      <c r="N87" s="12">
        <v>76</v>
      </c>
      <c r="O87" s="12">
        <v>46</v>
      </c>
      <c r="P87" s="12">
        <v>30</v>
      </c>
      <c r="R87" s="16"/>
      <c r="S87" s="16"/>
    </row>
    <row r="88" spans="13:19" x14ac:dyDescent="0.25">
      <c r="M88" t="s">
        <v>251</v>
      </c>
      <c r="N88" s="12">
        <v>57</v>
      </c>
      <c r="O88" s="12">
        <v>35</v>
      </c>
      <c r="P88" s="12">
        <v>22</v>
      </c>
      <c r="R88" s="16"/>
      <c r="S88" s="16"/>
    </row>
    <row r="89" spans="13:19" x14ac:dyDescent="0.25">
      <c r="M89" t="s">
        <v>252</v>
      </c>
      <c r="N89" s="12">
        <v>116</v>
      </c>
      <c r="O89" s="12">
        <v>52</v>
      </c>
      <c r="P89" s="12">
        <v>64</v>
      </c>
      <c r="R89" s="16"/>
      <c r="S89" s="16"/>
    </row>
    <row r="90" spans="13:19" x14ac:dyDescent="0.25">
      <c r="M90" t="s">
        <v>253</v>
      </c>
      <c r="N90" s="12">
        <v>237</v>
      </c>
      <c r="O90" s="12">
        <v>104</v>
      </c>
      <c r="P90" s="12">
        <v>133</v>
      </c>
      <c r="R90" s="16"/>
      <c r="S90" s="16"/>
    </row>
    <row r="91" spans="13:19" x14ac:dyDescent="0.25">
      <c r="M91" t="s">
        <v>145</v>
      </c>
      <c r="N91" s="12">
        <v>231</v>
      </c>
      <c r="O91" s="12">
        <v>110</v>
      </c>
      <c r="P91" s="12">
        <v>121</v>
      </c>
      <c r="R91" s="16"/>
      <c r="S91" s="16"/>
    </row>
    <row r="92" spans="13:19" x14ac:dyDescent="0.25">
      <c r="M92" t="s">
        <v>146</v>
      </c>
      <c r="N92" s="12">
        <v>0</v>
      </c>
      <c r="O92" s="12">
        <v>0</v>
      </c>
      <c r="P92" s="12">
        <v>0</v>
      </c>
      <c r="R92" s="16"/>
      <c r="S92" s="16"/>
    </row>
    <row r="93" spans="13:19" x14ac:dyDescent="0.25">
      <c r="M93" t="s">
        <v>147</v>
      </c>
      <c r="N93" s="12">
        <v>0</v>
      </c>
      <c r="O93" s="12">
        <v>0</v>
      </c>
      <c r="P93" s="12">
        <v>0</v>
      </c>
      <c r="R93" s="16"/>
      <c r="S93" s="16"/>
    </row>
    <row r="94" spans="13:19" x14ac:dyDescent="0.25">
      <c r="M94" t="s">
        <v>148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 t="s">
        <v>149</v>
      </c>
      <c r="N95" s="12">
        <v>0</v>
      </c>
      <c r="O95" s="12">
        <v>0</v>
      </c>
      <c r="P95" s="12">
        <v>0</v>
      </c>
      <c r="R95" s="16"/>
      <c r="S95" s="16"/>
    </row>
    <row r="96" spans="13:19" x14ac:dyDescent="0.25">
      <c r="M96" t="s">
        <v>150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 t="s">
        <v>151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 t="s">
        <v>152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 t="s">
        <v>153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 t="s">
        <v>154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 t="s">
        <v>155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156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157</v>
      </c>
      <c r="N103">
        <v>0</v>
      </c>
      <c r="O103">
        <v>0</v>
      </c>
      <c r="P103">
        <v>0</v>
      </c>
    </row>
    <row r="104" spans="13:19" x14ac:dyDescent="0.25">
      <c r="M104" t="s">
        <v>52</v>
      </c>
      <c r="N104">
        <v>904</v>
      </c>
      <c r="O104">
        <v>447</v>
      </c>
      <c r="P104">
        <v>457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G1" workbookViewId="0">
      <selection activeCell="M1" sqref="M1:X107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selection sqref="A1:H16"/>
    </sheetView>
  </sheetViews>
  <sheetFormatPr defaultRowHeight="13.2" x14ac:dyDescent="0.25"/>
  <sheetData>
    <row r="1" spans="1:24" x14ac:dyDescent="0.25">
      <c r="A1" t="s">
        <v>274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8.7825788751714668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131377</v>
      </c>
      <c r="O3" s="12">
        <v>67840</v>
      </c>
      <c r="P3" s="12">
        <v>63537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131377</v>
      </c>
      <c r="C4">
        <v>67840</v>
      </c>
      <c r="D4">
        <v>63537</v>
      </c>
      <c r="E4">
        <v>87903</v>
      </c>
      <c r="F4">
        <v>48175</v>
      </c>
      <c r="G4">
        <v>39728</v>
      </c>
      <c r="I4" s="1"/>
      <c r="J4" s="1"/>
      <c r="K4" s="1"/>
      <c r="M4" s="18" t="s">
        <v>164</v>
      </c>
      <c r="N4" s="12">
        <v>5568</v>
      </c>
      <c r="O4" s="12">
        <v>2886</v>
      </c>
      <c r="P4" s="12">
        <v>2682</v>
      </c>
      <c r="R4" s="16"/>
      <c r="S4" s="16"/>
    </row>
    <row r="5" spans="1:24" x14ac:dyDescent="0.25">
      <c r="A5" t="s">
        <v>98</v>
      </c>
      <c r="B5">
        <v>25899</v>
      </c>
      <c r="C5">
        <v>13469</v>
      </c>
      <c r="D5">
        <v>12430</v>
      </c>
      <c r="E5">
        <v>25881</v>
      </c>
      <c r="F5">
        <v>13463</v>
      </c>
      <c r="G5">
        <v>12418</v>
      </c>
      <c r="I5" s="1"/>
      <c r="J5" s="1"/>
      <c r="K5" s="1"/>
      <c r="M5">
        <v>1</v>
      </c>
      <c r="N5" s="12">
        <v>4850</v>
      </c>
      <c r="O5" s="12">
        <v>2547</v>
      </c>
      <c r="P5" s="12">
        <v>2303</v>
      </c>
      <c r="R5" s="16">
        <f>N$24+N$34+N$44+N$54</f>
        <v>6167</v>
      </c>
      <c r="S5" s="16">
        <f xml:space="preserve"> N$34+N$44+N$54+N$64</f>
        <v>4574</v>
      </c>
      <c r="T5">
        <v>1</v>
      </c>
      <c r="U5">
        <v>9</v>
      </c>
      <c r="V5">
        <f>R5*T5+S5*U5</f>
        <v>47333</v>
      </c>
      <c r="W5" s="19">
        <f>(V5/V$15)*100</f>
        <v>9.0178707514098448</v>
      </c>
      <c r="X5" s="20">
        <f>ABS(W5-10)</f>
        <v>0.98212924859015516</v>
      </c>
    </row>
    <row r="6" spans="1:24" x14ac:dyDescent="0.25">
      <c r="A6" t="s">
        <v>261</v>
      </c>
      <c r="B6">
        <v>23313</v>
      </c>
      <c r="C6">
        <v>12222</v>
      </c>
      <c r="D6">
        <v>11091</v>
      </c>
      <c r="E6">
        <v>23300</v>
      </c>
      <c r="F6">
        <v>12216</v>
      </c>
      <c r="G6">
        <v>11084</v>
      </c>
      <c r="I6" s="1"/>
      <c r="J6" s="1"/>
      <c r="K6" s="1"/>
      <c r="M6">
        <v>2</v>
      </c>
      <c r="N6" s="12">
        <v>4909</v>
      </c>
      <c r="O6" s="12">
        <v>2555</v>
      </c>
      <c r="P6" s="12">
        <v>2354</v>
      </c>
      <c r="R6" s="16">
        <f>N$25+N$35+N$45+N$55</f>
        <v>3967</v>
      </c>
      <c r="S6" s="16">
        <f xml:space="preserve"> N$35+N$45+N$55+N$65</f>
        <v>2352</v>
      </c>
      <c r="T6">
        <v>2</v>
      </c>
      <c r="U6">
        <v>8</v>
      </c>
      <c r="V6">
        <f t="shared" ref="V6:V14" si="0">R6*T6+S6*U6</f>
        <v>26750</v>
      </c>
      <c r="W6" s="19">
        <f t="shared" ref="W6:W14" si="1">(V6/V$15)*100</f>
        <v>5.0964029873494896</v>
      </c>
      <c r="X6" s="20">
        <f t="shared" ref="X6:X14" si="2">ABS(W6-10)</f>
        <v>4.9035970126505104</v>
      </c>
    </row>
    <row r="7" spans="1:24" x14ac:dyDescent="0.25">
      <c r="A7" t="s">
        <v>104</v>
      </c>
      <c r="B7">
        <v>18220</v>
      </c>
      <c r="C7">
        <v>9525</v>
      </c>
      <c r="D7">
        <v>8695</v>
      </c>
      <c r="E7">
        <v>18192</v>
      </c>
      <c r="F7">
        <v>9515</v>
      </c>
      <c r="G7">
        <v>8677</v>
      </c>
      <c r="H7" s="2"/>
      <c r="I7" s="1"/>
      <c r="J7" s="1"/>
      <c r="K7" s="1"/>
      <c r="M7">
        <v>3</v>
      </c>
      <c r="N7" s="12">
        <v>5412</v>
      </c>
      <c r="O7" s="12">
        <v>2801</v>
      </c>
      <c r="P7" s="12">
        <v>2611</v>
      </c>
      <c r="R7" s="16">
        <f>N$26+N$36+N$46+N$56</f>
        <v>5126</v>
      </c>
      <c r="S7" s="16">
        <f xml:space="preserve"> N$36+N$46+N$56+N$66</f>
        <v>3583</v>
      </c>
      <c r="T7">
        <v>3</v>
      </c>
      <c r="U7">
        <v>7</v>
      </c>
      <c r="V7">
        <f t="shared" si="0"/>
        <v>40459</v>
      </c>
      <c r="W7" s="19">
        <f t="shared" si="1"/>
        <v>7.7082380734644111</v>
      </c>
      <c r="X7" s="20">
        <f t="shared" si="2"/>
        <v>2.2917619265355889</v>
      </c>
    </row>
    <row r="8" spans="1:24" x14ac:dyDescent="0.25">
      <c r="A8" s="3" t="s">
        <v>105</v>
      </c>
      <c r="B8" s="3">
        <v>13976</v>
      </c>
      <c r="C8" s="3">
        <v>7406</v>
      </c>
      <c r="D8" s="3">
        <v>6570</v>
      </c>
      <c r="E8" s="4">
        <v>12764</v>
      </c>
      <c r="F8" s="4">
        <v>7229</v>
      </c>
      <c r="G8" s="4">
        <v>5535</v>
      </c>
      <c r="H8" s="5"/>
      <c r="I8" s="6">
        <f t="shared" ref="I8:K15" si="3">E8/B8*100</f>
        <v>91.327990841442471</v>
      </c>
      <c r="J8" s="6">
        <f t="shared" si="3"/>
        <v>97.610045908722654</v>
      </c>
      <c r="K8" s="6">
        <f t="shared" si="3"/>
        <v>84.246575342465761</v>
      </c>
      <c r="M8">
        <v>4</v>
      </c>
      <c r="N8" s="12">
        <v>5160</v>
      </c>
      <c r="O8" s="12">
        <v>2680</v>
      </c>
      <c r="P8" s="12">
        <v>2480</v>
      </c>
      <c r="R8" s="16">
        <f>N$17+N$27+N$37+N$47</f>
        <v>6763</v>
      </c>
      <c r="S8" s="16">
        <f xml:space="preserve"> N$27+ N$37+N$47+N$57</f>
        <v>3710</v>
      </c>
      <c r="T8">
        <v>4</v>
      </c>
      <c r="U8">
        <v>6</v>
      </c>
      <c r="V8">
        <f t="shared" si="0"/>
        <v>49312</v>
      </c>
      <c r="W8" s="19">
        <f t="shared" si="1"/>
        <v>9.3949093126047867</v>
      </c>
      <c r="X8" s="20">
        <f t="shared" si="2"/>
        <v>0.60509068739521332</v>
      </c>
    </row>
    <row r="9" spans="1:24" x14ac:dyDescent="0.25">
      <c r="A9" s="3" t="s">
        <v>106</v>
      </c>
      <c r="B9" s="3">
        <v>9330</v>
      </c>
      <c r="C9" s="3">
        <v>4926</v>
      </c>
      <c r="D9" s="3">
        <v>4404</v>
      </c>
      <c r="E9" s="4">
        <v>4648</v>
      </c>
      <c r="F9" s="4">
        <v>3455</v>
      </c>
      <c r="G9" s="4">
        <v>1193</v>
      </c>
      <c r="H9" s="5"/>
      <c r="I9" s="6">
        <f t="shared" si="3"/>
        <v>49.817792068595928</v>
      </c>
      <c r="J9" s="6">
        <f t="shared" si="3"/>
        <v>70.138043036946812</v>
      </c>
      <c r="K9" s="6">
        <f t="shared" si="3"/>
        <v>27.089009990917347</v>
      </c>
      <c r="M9">
        <v>5</v>
      </c>
      <c r="N9" s="12">
        <v>5224</v>
      </c>
      <c r="O9" s="12">
        <v>2703</v>
      </c>
      <c r="P9" s="12">
        <v>2521</v>
      </c>
      <c r="R9" s="16">
        <f>N$18+N$28+N$38+N$48</f>
        <v>7072</v>
      </c>
      <c r="S9" s="16">
        <f xml:space="preserve"> N$28+N$38+N$48+N$58</f>
        <v>4404</v>
      </c>
      <c r="T9">
        <v>5</v>
      </c>
      <c r="U9">
        <v>5</v>
      </c>
      <c r="V9">
        <f t="shared" si="0"/>
        <v>57380</v>
      </c>
      <c r="W9" s="19">
        <f t="shared" si="1"/>
        <v>10.932022557536961</v>
      </c>
      <c r="X9" s="20">
        <f t="shared" si="2"/>
        <v>0.93202255753696051</v>
      </c>
    </row>
    <row r="10" spans="1:24" x14ac:dyDescent="0.25">
      <c r="A10" s="3" t="s">
        <v>107</v>
      </c>
      <c r="B10" s="3">
        <v>8205</v>
      </c>
      <c r="C10" s="3">
        <v>4068</v>
      </c>
      <c r="D10" s="3">
        <v>4137</v>
      </c>
      <c r="E10" s="4">
        <v>1616</v>
      </c>
      <c r="F10" s="4">
        <v>1283</v>
      </c>
      <c r="G10" s="4">
        <v>333</v>
      </c>
      <c r="H10" s="5"/>
      <c r="I10" s="6">
        <f t="shared" si="3"/>
        <v>19.695307739183423</v>
      </c>
      <c r="J10" s="6">
        <f t="shared" si="3"/>
        <v>31.538839724680436</v>
      </c>
      <c r="K10" s="6">
        <f t="shared" si="3"/>
        <v>8.0493110949963746</v>
      </c>
      <c r="M10">
        <v>6</v>
      </c>
      <c r="N10" s="12">
        <v>4806</v>
      </c>
      <c r="O10" s="12">
        <v>2492</v>
      </c>
      <c r="P10" s="12">
        <v>2314</v>
      </c>
      <c r="R10" s="16">
        <f>N$19+N$29+N$39+N$49</f>
        <v>6564</v>
      </c>
      <c r="S10" s="16">
        <f xml:space="preserve"> N$29+N$39+N$49+N$59</f>
        <v>4048</v>
      </c>
      <c r="T10">
        <v>6</v>
      </c>
      <c r="U10">
        <v>4</v>
      </c>
      <c r="V10">
        <f t="shared" si="0"/>
        <v>55576</v>
      </c>
      <c r="W10" s="19">
        <f t="shared" si="1"/>
        <v>10.588324950464868</v>
      </c>
      <c r="X10" s="20">
        <f t="shared" si="2"/>
        <v>0.58832495046486777</v>
      </c>
    </row>
    <row r="11" spans="1:24" x14ac:dyDescent="0.25">
      <c r="A11" s="3" t="s">
        <v>108</v>
      </c>
      <c r="B11" s="3">
        <v>6354</v>
      </c>
      <c r="C11" s="3">
        <v>3092</v>
      </c>
      <c r="D11" s="3">
        <v>3262</v>
      </c>
      <c r="E11" s="4">
        <v>562</v>
      </c>
      <c r="F11" s="4">
        <v>421</v>
      </c>
      <c r="G11" s="4">
        <v>141</v>
      </c>
      <c r="H11" s="5"/>
      <c r="I11" s="6">
        <f t="shared" si="3"/>
        <v>8.8448221592697518</v>
      </c>
      <c r="J11" s="6">
        <f t="shared" si="3"/>
        <v>13.615782664941786</v>
      </c>
      <c r="K11" s="6">
        <f t="shared" si="3"/>
        <v>4.3225015328019616</v>
      </c>
      <c r="M11">
        <v>7</v>
      </c>
      <c r="N11" s="12">
        <v>4515</v>
      </c>
      <c r="O11" s="12">
        <v>2389</v>
      </c>
      <c r="P11" s="12">
        <v>2126</v>
      </c>
      <c r="R11" s="16">
        <f>N$20+N$30+N$40+N$50</f>
        <v>7185</v>
      </c>
      <c r="S11" s="16">
        <f xml:space="preserve"> N$30+N$40+N$50+N$60</f>
        <v>4654</v>
      </c>
      <c r="T11">
        <v>7</v>
      </c>
      <c r="U11">
        <v>3</v>
      </c>
      <c r="V11">
        <f t="shared" si="0"/>
        <v>64257</v>
      </c>
      <c r="W11" s="19">
        <f t="shared" si="1"/>
        <v>12.242226794695931</v>
      </c>
      <c r="X11" s="20">
        <f t="shared" si="2"/>
        <v>2.2422267946959309</v>
      </c>
    </row>
    <row r="12" spans="1:24" x14ac:dyDescent="0.25">
      <c r="A12" s="3" t="s">
        <v>109</v>
      </c>
      <c r="B12" s="3">
        <v>6499</v>
      </c>
      <c r="C12" s="3">
        <v>3245</v>
      </c>
      <c r="D12" s="3">
        <v>3254</v>
      </c>
      <c r="E12" s="4">
        <v>366</v>
      </c>
      <c r="F12" s="4">
        <v>259</v>
      </c>
      <c r="G12" s="4">
        <v>107</v>
      </c>
      <c r="H12" s="5"/>
      <c r="I12" s="6">
        <f t="shared" si="3"/>
        <v>5.6316356362517315</v>
      </c>
      <c r="J12" s="6">
        <f t="shared" si="3"/>
        <v>7.9815100154083201</v>
      </c>
      <c r="K12" s="6">
        <f t="shared" si="3"/>
        <v>3.2882606023355869</v>
      </c>
      <c r="M12">
        <v>8</v>
      </c>
      <c r="N12" s="12">
        <v>4401</v>
      </c>
      <c r="O12" s="12">
        <v>2350</v>
      </c>
      <c r="P12" s="12">
        <v>2051</v>
      </c>
      <c r="R12" s="16">
        <f>N$21+N$31+N$41+N$51</f>
        <v>5768</v>
      </c>
      <c r="S12" s="16">
        <f xml:space="preserve"> N$31+N$41+N$51+N$61</f>
        <v>3458</v>
      </c>
      <c r="T12">
        <v>8</v>
      </c>
      <c r="U12">
        <v>2</v>
      </c>
      <c r="V12">
        <f t="shared" si="0"/>
        <v>53060</v>
      </c>
      <c r="W12" s="19">
        <f t="shared" si="1"/>
        <v>10.108977290047248</v>
      </c>
      <c r="X12" s="20">
        <f t="shared" si="2"/>
        <v>0.10897729004724788</v>
      </c>
    </row>
    <row r="13" spans="1:24" x14ac:dyDescent="0.25">
      <c r="A13" s="3" t="s">
        <v>110</v>
      </c>
      <c r="B13" s="3">
        <v>4622</v>
      </c>
      <c r="C13" s="3">
        <v>2397</v>
      </c>
      <c r="D13" s="3">
        <v>2225</v>
      </c>
      <c r="E13" s="4">
        <v>180</v>
      </c>
      <c r="F13" s="4">
        <v>109</v>
      </c>
      <c r="G13" s="4">
        <v>71</v>
      </c>
      <c r="H13" s="5"/>
      <c r="I13" s="6">
        <f t="shared" si="3"/>
        <v>3.8944180008654259</v>
      </c>
      <c r="J13" s="6">
        <f t="shared" si="3"/>
        <v>4.5473508552357114</v>
      </c>
      <c r="K13" s="6">
        <f t="shared" si="3"/>
        <v>3.191011235955056</v>
      </c>
      <c r="M13">
        <v>9</v>
      </c>
      <c r="N13" s="12">
        <v>4367</v>
      </c>
      <c r="O13" s="12">
        <v>2288</v>
      </c>
      <c r="P13" s="12">
        <v>2079</v>
      </c>
      <c r="R13" s="16">
        <f>N$22+N$32+N$42+N$52</f>
        <v>7312</v>
      </c>
      <c r="S13" s="16">
        <f xml:space="preserve"> N$32+N$42+N$52+N$62</f>
        <v>5105</v>
      </c>
      <c r="T13">
        <v>9</v>
      </c>
      <c r="U13">
        <v>1</v>
      </c>
      <c r="V13">
        <f t="shared" si="0"/>
        <v>70913</v>
      </c>
      <c r="W13" s="19">
        <f t="shared" si="1"/>
        <v>13.51032616979119</v>
      </c>
      <c r="X13" s="20">
        <f t="shared" si="2"/>
        <v>3.5103261697911901</v>
      </c>
    </row>
    <row r="14" spans="1:24" x14ac:dyDescent="0.25">
      <c r="A14" s="3" t="s">
        <v>111</v>
      </c>
      <c r="B14" s="3">
        <v>4133</v>
      </c>
      <c r="C14" s="3">
        <v>2149</v>
      </c>
      <c r="D14" s="3">
        <v>1984</v>
      </c>
      <c r="E14" s="4">
        <v>142</v>
      </c>
      <c r="F14" s="4">
        <v>94</v>
      </c>
      <c r="G14" s="4">
        <v>48</v>
      </c>
      <c r="H14" s="5"/>
      <c r="I14" s="6">
        <f t="shared" si="3"/>
        <v>3.4357609484635856</v>
      </c>
      <c r="J14" s="6">
        <f t="shared" si="3"/>
        <v>4.3741275011633318</v>
      </c>
      <c r="K14" s="6">
        <f t="shared" si="3"/>
        <v>2.4193548387096775</v>
      </c>
      <c r="M14">
        <v>10</v>
      </c>
      <c r="N14" s="12">
        <v>3904</v>
      </c>
      <c r="O14" s="12">
        <v>1981</v>
      </c>
      <c r="P14" s="12">
        <v>1923</v>
      </c>
      <c r="R14" s="16">
        <f>N$23+N$33+N$43+N$53</f>
        <v>5984</v>
      </c>
      <c r="S14" s="16">
        <f xml:space="preserve"> N$33+N$43+N$53+N$63</f>
        <v>3869</v>
      </c>
      <c r="T14">
        <v>10</v>
      </c>
      <c r="U14">
        <v>0</v>
      </c>
      <c r="V14">
        <f t="shared" si="0"/>
        <v>59840</v>
      </c>
      <c r="W14" s="19">
        <f t="shared" si="1"/>
        <v>11.400701112635268</v>
      </c>
      <c r="X14" s="20">
        <f t="shared" si="2"/>
        <v>1.400701112635268</v>
      </c>
    </row>
    <row r="15" spans="1:24" x14ac:dyDescent="0.25">
      <c r="A15" s="3" t="s">
        <v>112</v>
      </c>
      <c r="B15" s="3">
        <v>3068</v>
      </c>
      <c r="C15" s="3">
        <v>1558</v>
      </c>
      <c r="D15" s="3">
        <v>1510</v>
      </c>
      <c r="E15" s="4">
        <v>72</v>
      </c>
      <c r="F15" s="4">
        <v>34</v>
      </c>
      <c r="G15" s="4">
        <v>38</v>
      </c>
      <c r="H15" s="5"/>
      <c r="I15" s="6">
        <f t="shared" si="3"/>
        <v>2.3468057366362451</v>
      </c>
      <c r="J15" s="6">
        <f t="shared" si="3"/>
        <v>2.1822849807445444</v>
      </c>
      <c r="K15" s="6">
        <f t="shared" si="3"/>
        <v>2.5165562913907285</v>
      </c>
      <c r="M15">
        <v>11</v>
      </c>
      <c r="N15" s="12">
        <v>3753</v>
      </c>
      <c r="O15" s="12">
        <v>2035</v>
      </c>
      <c r="P15" s="12">
        <v>1718</v>
      </c>
      <c r="R15" s="16"/>
      <c r="S15" s="16"/>
      <c r="V15">
        <f>SUM(V5:V14)</f>
        <v>524880</v>
      </c>
      <c r="W15">
        <f>SUM(W5:W14)</f>
        <v>100</v>
      </c>
      <c r="X15" s="20">
        <f>SUM(X5:X14)</f>
        <v>17.565157750342934</v>
      </c>
    </row>
    <row r="16" spans="1:24" x14ac:dyDescent="0.25">
      <c r="A16" t="s">
        <v>113</v>
      </c>
      <c r="B16">
        <v>2297</v>
      </c>
      <c r="C16">
        <v>1219</v>
      </c>
      <c r="D16">
        <v>1078</v>
      </c>
      <c r="E16">
        <v>54</v>
      </c>
      <c r="F16">
        <v>28</v>
      </c>
      <c r="G16">
        <v>26</v>
      </c>
      <c r="H16" s="7"/>
      <c r="I16" s="6">
        <f>SUM(I8:I14)*5</f>
        <v>913.23863697036143</v>
      </c>
      <c r="J16" s="6">
        <f>SUM(J8:J14)*5</f>
        <v>1149.0284985354951</v>
      </c>
      <c r="K16" s="6">
        <f>SUM(K8:K14)*5</f>
        <v>663.03012319090863</v>
      </c>
      <c r="M16">
        <v>12</v>
      </c>
      <c r="N16" s="12">
        <v>3706</v>
      </c>
      <c r="O16" s="12">
        <v>1901</v>
      </c>
      <c r="P16" s="12">
        <v>1805</v>
      </c>
      <c r="R16" s="16"/>
      <c r="S16" s="16"/>
      <c r="X16" s="20">
        <f>X$15/2</f>
        <v>8.7825788751714668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3541</v>
      </c>
      <c r="O17" s="12">
        <v>1867</v>
      </c>
      <c r="P17" s="12">
        <v>1674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2413.2386369703613</v>
      </c>
      <c r="J18" s="6">
        <f>J16+1500</f>
        <v>2649.0284985354951</v>
      </c>
      <c r="K18" s="6">
        <f>K16+1500</f>
        <v>2163.0301231909089</v>
      </c>
      <c r="M18">
        <v>14</v>
      </c>
      <c r="N18" s="12">
        <v>3316</v>
      </c>
      <c r="O18" s="12">
        <v>1741</v>
      </c>
      <c r="P18" s="12">
        <v>1575</v>
      </c>
      <c r="Q18" s="3" t="s">
        <v>161</v>
      </c>
      <c r="R18" s="15">
        <f>X33</f>
        <v>9.1345264037732452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2915</v>
      </c>
      <c r="O19" s="12">
        <v>1531</v>
      </c>
      <c r="P19" s="12">
        <v>1384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3.4357609484635856</v>
      </c>
      <c r="J20" s="6">
        <f t="shared" si="4"/>
        <v>4.3741275011633318</v>
      </c>
      <c r="K20" s="6">
        <f t="shared" si="4"/>
        <v>2.4193548387096775</v>
      </c>
      <c r="M20">
        <v>16</v>
      </c>
      <c r="N20" s="12">
        <v>3108</v>
      </c>
      <c r="O20" s="12">
        <v>1625</v>
      </c>
      <c r="P20" s="12">
        <v>1483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2.3468057366362451</v>
      </c>
      <c r="J21" s="6">
        <f t="shared" si="4"/>
        <v>2.1822849807445444</v>
      </c>
      <c r="K21" s="6">
        <f t="shared" si="4"/>
        <v>2.5165562913907285</v>
      </c>
      <c r="M21">
        <v>17</v>
      </c>
      <c r="N21" s="12">
        <v>2641</v>
      </c>
      <c r="O21" s="12">
        <v>1405</v>
      </c>
      <c r="P21" s="12">
        <v>1236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2.8912833425499151</v>
      </c>
      <c r="J22" s="8">
        <f>(J20+J21)/2</f>
        <v>3.2782062409539381</v>
      </c>
      <c r="K22" s="8">
        <f>(K20+K21)/2</f>
        <v>2.467955565050203</v>
      </c>
      <c r="M22">
        <v>18</v>
      </c>
      <c r="N22" s="12">
        <v>2826</v>
      </c>
      <c r="O22" s="12">
        <v>1493</v>
      </c>
      <c r="P22" s="12">
        <v>1333</v>
      </c>
      <c r="R22" s="16">
        <f>O$24+O$34+O$44+O$54</f>
        <v>3079</v>
      </c>
      <c r="S22" s="16">
        <f xml:space="preserve"> O$34+O$44+O$54+O$64</f>
        <v>2204</v>
      </c>
      <c r="T22">
        <v>1</v>
      </c>
      <c r="U22">
        <v>9</v>
      </c>
      <c r="V22">
        <f>R22*T22+S22*U22</f>
        <v>22915</v>
      </c>
      <c r="W22" s="19">
        <f>(V22/V$32)*100</f>
        <v>8.5506283769664773</v>
      </c>
      <c r="X22" s="20">
        <f>ABS(W22-10)</f>
        <v>1.4493716230335227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2486</v>
      </c>
      <c r="O23" s="12">
        <v>1352</v>
      </c>
      <c r="P23" s="12">
        <v>1134</v>
      </c>
      <c r="R23" s="16">
        <f>O$25+O$35+O$45+O$55</f>
        <v>2111</v>
      </c>
      <c r="S23" s="16">
        <f xml:space="preserve"> O$35+O$45+O$55+O$65</f>
        <v>1189</v>
      </c>
      <c r="T23">
        <v>2</v>
      </c>
      <c r="U23">
        <v>8</v>
      </c>
      <c r="V23">
        <f t="shared" ref="V23:V31" si="5">R23*T23+S23*U23</f>
        <v>13734</v>
      </c>
      <c r="W23" s="19">
        <f t="shared" ref="W23:W31" si="6">(V23/V$32)*100</f>
        <v>5.1247798441744523</v>
      </c>
      <c r="X23" s="20">
        <f t="shared" ref="X23:X31" si="7">ABS(W23-10)</f>
        <v>4.8752201558255477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144.56416712749575</v>
      </c>
      <c r="J24" s="8">
        <f>J22*50</f>
        <v>163.91031204769689</v>
      </c>
      <c r="K24" s="8">
        <f>K22*50</f>
        <v>123.39777825251015</v>
      </c>
      <c r="M24">
        <v>20</v>
      </c>
      <c r="N24" s="12">
        <v>2193</v>
      </c>
      <c r="O24" s="12">
        <v>1135</v>
      </c>
      <c r="P24" s="12">
        <v>1058</v>
      </c>
      <c r="R24" s="16">
        <f>O$26+O$36+O$46+O$56</f>
        <v>2640</v>
      </c>
      <c r="S24" s="16">
        <f xml:space="preserve"> O$36+O$46+O$56+O$66</f>
        <v>1810</v>
      </c>
      <c r="T24">
        <v>3</v>
      </c>
      <c r="U24">
        <v>7</v>
      </c>
      <c r="V24">
        <f t="shared" si="5"/>
        <v>20590</v>
      </c>
      <c r="W24" s="19">
        <f t="shared" si="6"/>
        <v>7.6830651661243614</v>
      </c>
      <c r="X24" s="20">
        <f t="shared" si="7"/>
        <v>2.3169348338756386</v>
      </c>
    </row>
    <row r="25" spans="1:24" x14ac:dyDescent="0.25">
      <c r="I25" s="1"/>
      <c r="J25" s="1"/>
      <c r="K25" s="1"/>
      <c r="M25">
        <v>21</v>
      </c>
      <c r="N25" s="12">
        <v>1901</v>
      </c>
      <c r="O25" s="12">
        <v>1058</v>
      </c>
      <c r="P25" s="12">
        <v>843</v>
      </c>
      <c r="R25" s="16">
        <f>O$17+O$27+O$37+O$47</f>
        <v>3512</v>
      </c>
      <c r="S25" s="16">
        <f xml:space="preserve"> O$27+ O$37+O$47+O$57</f>
        <v>1905</v>
      </c>
      <c r="T25">
        <v>4</v>
      </c>
      <c r="U25">
        <v>6</v>
      </c>
      <c r="V25">
        <f t="shared" si="5"/>
        <v>25478</v>
      </c>
      <c r="W25" s="19">
        <f t="shared" si="6"/>
        <v>9.5070002089614629</v>
      </c>
      <c r="X25" s="20">
        <f t="shared" si="7"/>
        <v>0.49299979103853708</v>
      </c>
    </row>
    <row r="26" spans="1:24" x14ac:dyDescent="0.25">
      <c r="H26" s="7" t="s">
        <v>30</v>
      </c>
      <c r="I26" s="1">
        <f>I18-I24</f>
        <v>2268.6744698428656</v>
      </c>
      <c r="J26" s="1">
        <f>J18-J24</f>
        <v>2485.1181864877981</v>
      </c>
      <c r="K26" s="1">
        <f>K18-K24</f>
        <v>2039.6323449383988</v>
      </c>
      <c r="M26">
        <v>22</v>
      </c>
      <c r="N26" s="12">
        <v>1892</v>
      </c>
      <c r="O26" s="12">
        <v>1011</v>
      </c>
      <c r="P26" s="12">
        <v>881</v>
      </c>
      <c r="R26" s="16">
        <f>O$18+O$28+O$38+O$48</f>
        <v>3655</v>
      </c>
      <c r="S26" s="16">
        <f xml:space="preserve"> O$28+O$38+O$48+O$58</f>
        <v>2238</v>
      </c>
      <c r="T26">
        <v>5</v>
      </c>
      <c r="U26">
        <v>5</v>
      </c>
      <c r="V26">
        <f t="shared" si="5"/>
        <v>29465</v>
      </c>
      <c r="W26" s="19">
        <f t="shared" si="6"/>
        <v>10.994731186005552</v>
      </c>
      <c r="X26" s="20">
        <f t="shared" si="7"/>
        <v>0.9947311860055521</v>
      </c>
    </row>
    <row r="27" spans="1:24" x14ac:dyDescent="0.25">
      <c r="I27" s="1"/>
      <c r="J27" s="1"/>
      <c r="K27" s="1"/>
      <c r="M27">
        <v>23</v>
      </c>
      <c r="N27" s="12">
        <v>1566</v>
      </c>
      <c r="O27" s="12">
        <v>795</v>
      </c>
      <c r="P27" s="12">
        <v>771</v>
      </c>
      <c r="R27" s="16">
        <f>O$19+O$29+O$39+O$49</f>
        <v>3317</v>
      </c>
      <c r="S27" s="16">
        <f xml:space="preserve"> O$29+O$39+O$49+O$59</f>
        <v>2001</v>
      </c>
      <c r="T27">
        <v>6</v>
      </c>
      <c r="U27">
        <v>4</v>
      </c>
      <c r="V27">
        <f t="shared" si="5"/>
        <v>27906</v>
      </c>
      <c r="W27" s="19">
        <f t="shared" si="6"/>
        <v>10.41299740290755</v>
      </c>
      <c r="X27" s="20">
        <f t="shared" si="7"/>
        <v>0.41299740290754983</v>
      </c>
    </row>
    <row r="28" spans="1:24" x14ac:dyDescent="0.25">
      <c r="H28" s="7" t="s">
        <v>31</v>
      </c>
      <c r="I28" s="1">
        <f>100-I22</f>
        <v>97.108716657450088</v>
      </c>
      <c r="J28" s="1">
        <f>100-J22</f>
        <v>96.721793759046065</v>
      </c>
      <c r="K28" s="1">
        <f>100-K22</f>
        <v>97.532044434949796</v>
      </c>
      <c r="M28">
        <v>24</v>
      </c>
      <c r="N28" s="12">
        <v>1778</v>
      </c>
      <c r="O28" s="12">
        <v>927</v>
      </c>
      <c r="P28" s="12">
        <v>851</v>
      </c>
      <c r="R28" s="16">
        <f>O$20+O$30+O$40+O$50</f>
        <v>3678</v>
      </c>
      <c r="S28" s="16">
        <f xml:space="preserve"> O$30+O$40+O$50+O$60</f>
        <v>2339</v>
      </c>
      <c r="T28">
        <v>7</v>
      </c>
      <c r="U28">
        <v>3</v>
      </c>
      <c r="V28">
        <f t="shared" si="5"/>
        <v>32763</v>
      </c>
      <c r="W28" s="19">
        <f t="shared" si="6"/>
        <v>12.225364936266754</v>
      </c>
      <c r="X28" s="20">
        <f t="shared" si="7"/>
        <v>2.2253649362667538</v>
      </c>
    </row>
    <row r="29" spans="1:24" x14ac:dyDescent="0.25">
      <c r="I29" s="1"/>
      <c r="J29" s="1"/>
      <c r="K29" s="1"/>
      <c r="M29">
        <v>25</v>
      </c>
      <c r="N29" s="12">
        <v>1653</v>
      </c>
      <c r="O29" s="12">
        <v>827</v>
      </c>
      <c r="P29" s="12">
        <v>826</v>
      </c>
      <c r="R29" s="16">
        <f>O$21+O$31+O$41+O$51</f>
        <v>2980</v>
      </c>
      <c r="S29" s="16">
        <f xml:space="preserve"> O$31+O$41+O$51+O$61</f>
        <v>1757</v>
      </c>
      <c r="T29">
        <v>8</v>
      </c>
      <c r="U29">
        <v>2</v>
      </c>
      <c r="V29">
        <f t="shared" si="5"/>
        <v>27354</v>
      </c>
      <c r="W29" s="19">
        <f t="shared" si="6"/>
        <v>10.207021105107614</v>
      </c>
      <c r="X29" s="20">
        <f t="shared" si="7"/>
        <v>0.20702110510761429</v>
      </c>
    </row>
    <row r="30" spans="1:24" x14ac:dyDescent="0.25">
      <c r="C30" t="s">
        <v>32</v>
      </c>
      <c r="H30" s="9" t="s">
        <v>33</v>
      </c>
      <c r="I30" s="10">
        <f>I26/I28</f>
        <v>23.362212455608795</v>
      </c>
      <c r="J30" s="10">
        <f>J26/J28</f>
        <v>25.693466693543133</v>
      </c>
      <c r="K30" s="10">
        <f>K26/K28</f>
        <v>20.912433003480789</v>
      </c>
      <c r="M30">
        <v>26</v>
      </c>
      <c r="N30" s="12">
        <v>1746</v>
      </c>
      <c r="O30" s="12">
        <v>867</v>
      </c>
      <c r="P30" s="12">
        <v>879</v>
      </c>
      <c r="R30" s="16">
        <f>O$22+O$32+O$42+O$52</f>
        <v>3801</v>
      </c>
      <c r="S30" s="16">
        <f xml:space="preserve"> O$32+O$42+O$52+O$62</f>
        <v>2658</v>
      </c>
      <c r="T30">
        <v>9</v>
      </c>
      <c r="U30">
        <v>1</v>
      </c>
      <c r="V30">
        <f t="shared" si="5"/>
        <v>36867</v>
      </c>
      <c r="W30" s="19">
        <f t="shared" si="6"/>
        <v>13.756753932953222</v>
      </c>
      <c r="X30" s="20">
        <f t="shared" si="7"/>
        <v>3.756753932953222</v>
      </c>
    </row>
    <row r="31" spans="1:24" x14ac:dyDescent="0.25">
      <c r="M31">
        <v>27</v>
      </c>
      <c r="N31" s="12">
        <v>1484</v>
      </c>
      <c r="O31" s="12">
        <v>749</v>
      </c>
      <c r="P31" s="12">
        <v>735</v>
      </c>
      <c r="R31" s="16">
        <f>O$23+O$33+O$43+O$53</f>
        <v>3092</v>
      </c>
      <c r="S31" s="16">
        <f xml:space="preserve"> O$33+O$43+O$53+O$63</f>
        <v>1926</v>
      </c>
      <c r="T31">
        <v>10</v>
      </c>
      <c r="U31">
        <v>0</v>
      </c>
      <c r="V31">
        <f t="shared" si="5"/>
        <v>30920</v>
      </c>
      <c r="W31" s="19">
        <f t="shared" si="6"/>
        <v>11.537657840532553</v>
      </c>
      <c r="X31" s="20">
        <f t="shared" si="7"/>
        <v>1.5376578405325532</v>
      </c>
    </row>
    <row r="32" spans="1:24" x14ac:dyDescent="0.25">
      <c r="M32">
        <v>28</v>
      </c>
      <c r="N32" s="12">
        <v>1752</v>
      </c>
      <c r="O32" s="12">
        <v>854</v>
      </c>
      <c r="P32" s="12">
        <v>898</v>
      </c>
      <c r="R32" s="16"/>
      <c r="S32" s="16"/>
      <c r="V32">
        <f>SUM(V22:V31)</f>
        <v>267992</v>
      </c>
      <c r="W32">
        <f>SUM(W22:W31)</f>
        <v>100</v>
      </c>
      <c r="X32" s="20">
        <f>SUM(X22:X31)</f>
        <v>18.26905280754649</v>
      </c>
    </row>
    <row r="33" spans="13:24" x14ac:dyDescent="0.25">
      <c r="M33">
        <v>29</v>
      </c>
      <c r="N33" s="12">
        <v>1570</v>
      </c>
      <c r="O33" s="12">
        <v>771</v>
      </c>
      <c r="P33" s="12">
        <v>799</v>
      </c>
      <c r="R33" s="16"/>
      <c r="S33" s="16"/>
      <c r="X33" s="20">
        <f>X$32/2</f>
        <v>9.1345264037732452</v>
      </c>
    </row>
    <row r="34" spans="13:24" x14ac:dyDescent="0.25">
      <c r="M34">
        <v>30</v>
      </c>
      <c r="N34" s="12">
        <v>1712</v>
      </c>
      <c r="O34" s="12">
        <v>847</v>
      </c>
      <c r="P34" s="12">
        <v>865</v>
      </c>
      <c r="R34" s="16"/>
      <c r="S34" s="16"/>
    </row>
    <row r="35" spans="13:24" x14ac:dyDescent="0.25">
      <c r="M35">
        <v>31</v>
      </c>
      <c r="N35" s="12">
        <v>895</v>
      </c>
      <c r="O35" s="12">
        <v>433</v>
      </c>
      <c r="P35" s="12">
        <v>462</v>
      </c>
      <c r="Q35" s="3" t="s">
        <v>162</v>
      </c>
      <c r="R35" s="15">
        <f>X50</f>
        <v>8.4154183924511834</v>
      </c>
      <c r="S35" s="16"/>
    </row>
    <row r="36" spans="13:24" x14ac:dyDescent="0.25">
      <c r="M36">
        <v>32</v>
      </c>
      <c r="N36" s="12">
        <v>1482</v>
      </c>
      <c r="O36" s="12">
        <v>723</v>
      </c>
      <c r="P36" s="12">
        <v>759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926</v>
      </c>
      <c r="O37" s="12">
        <v>448</v>
      </c>
      <c r="P37" s="12">
        <v>478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1339</v>
      </c>
      <c r="O38" s="12">
        <v>641</v>
      </c>
      <c r="P38" s="12">
        <v>698</v>
      </c>
      <c r="R38" s="16"/>
      <c r="S38" s="16"/>
    </row>
    <row r="39" spans="13:24" x14ac:dyDescent="0.25">
      <c r="M39">
        <v>35</v>
      </c>
      <c r="N39" s="12">
        <v>1186</v>
      </c>
      <c r="O39" s="12">
        <v>550</v>
      </c>
      <c r="P39" s="12">
        <v>636</v>
      </c>
      <c r="R39" s="16">
        <f>P$24+P$34+P$44+P$54</f>
        <v>3088</v>
      </c>
      <c r="S39" s="16">
        <f xml:space="preserve"> P$34+P$44+P$54+P$64</f>
        <v>2370</v>
      </c>
      <c r="T39">
        <v>1</v>
      </c>
      <c r="U39">
        <v>9</v>
      </c>
      <c r="V39">
        <f>R39*T39+S39*U39</f>
        <v>24418</v>
      </c>
      <c r="W39" s="19">
        <f>(V39/V$49)*100</f>
        <v>9.5053097069540033</v>
      </c>
      <c r="X39" s="20">
        <f>ABS(W39-10)</f>
        <v>0.49469029304599665</v>
      </c>
    </row>
    <row r="40" spans="13:24" x14ac:dyDescent="0.25">
      <c r="M40">
        <v>36</v>
      </c>
      <c r="N40" s="12">
        <v>1516</v>
      </c>
      <c r="O40" s="12">
        <v>763</v>
      </c>
      <c r="P40" s="12">
        <v>753</v>
      </c>
      <c r="R40" s="16">
        <f>P$25+P$35+P$45+P$55</f>
        <v>1856</v>
      </c>
      <c r="S40" s="16">
        <f xml:space="preserve"> P$35+P$45+P$55+P$65</f>
        <v>1163</v>
      </c>
      <c r="T40">
        <v>2</v>
      </c>
      <c r="U40">
        <v>8</v>
      </c>
      <c r="V40">
        <f t="shared" ref="V40:V48" si="8">R40*T40+S40*U40</f>
        <v>13016</v>
      </c>
      <c r="W40" s="19">
        <f t="shared" ref="W40:W48" si="9">(V40/V$49)*100</f>
        <v>5.066799539098751</v>
      </c>
      <c r="X40" s="20">
        <f t="shared" ref="X40:X48" si="10">ABS(W40-10)</f>
        <v>4.933200460901249</v>
      </c>
    </row>
    <row r="41" spans="13:24" x14ac:dyDescent="0.25">
      <c r="M41">
        <v>37</v>
      </c>
      <c r="N41" s="12">
        <v>1020</v>
      </c>
      <c r="O41" s="12">
        <v>519</v>
      </c>
      <c r="P41" s="12">
        <v>501</v>
      </c>
      <c r="R41" s="16">
        <f>P$26+P$36+P$46+P$56</f>
        <v>2486</v>
      </c>
      <c r="S41" s="16">
        <f xml:space="preserve"> P$36+P$46+P$56+P$66</f>
        <v>1773</v>
      </c>
      <c r="T41">
        <v>3</v>
      </c>
      <c r="U41">
        <v>7</v>
      </c>
      <c r="V41">
        <f t="shared" si="8"/>
        <v>19869</v>
      </c>
      <c r="W41" s="19">
        <f t="shared" si="9"/>
        <v>7.7344990813117009</v>
      </c>
      <c r="X41" s="20">
        <f t="shared" si="10"/>
        <v>2.2655009186882991</v>
      </c>
    </row>
    <row r="42" spans="13:24" x14ac:dyDescent="0.25">
      <c r="M42">
        <v>38</v>
      </c>
      <c r="N42" s="12">
        <v>1525</v>
      </c>
      <c r="O42" s="12">
        <v>798</v>
      </c>
      <c r="P42" s="12">
        <v>727</v>
      </c>
      <c r="R42" s="16">
        <f>P$17+P$27+P$37+P$47</f>
        <v>3251</v>
      </c>
      <c r="S42" s="16">
        <f xml:space="preserve"> P$27+ P$37+P$47+P$57</f>
        <v>1805</v>
      </c>
      <c r="T42">
        <v>4</v>
      </c>
      <c r="U42">
        <v>6</v>
      </c>
      <c r="V42">
        <f t="shared" si="8"/>
        <v>23834</v>
      </c>
      <c r="W42" s="19">
        <f t="shared" si="9"/>
        <v>9.2779732801843604</v>
      </c>
      <c r="X42" s="20">
        <f t="shared" si="10"/>
        <v>0.72202671981563959</v>
      </c>
    </row>
    <row r="43" spans="13:24" x14ac:dyDescent="0.25">
      <c r="M43">
        <v>39</v>
      </c>
      <c r="N43" s="12">
        <v>1252</v>
      </c>
      <c r="O43" s="12">
        <v>615</v>
      </c>
      <c r="P43" s="12">
        <v>637</v>
      </c>
      <c r="R43" s="16">
        <f>P$18+P$28+P$38+P$48</f>
        <v>3417</v>
      </c>
      <c r="S43" s="16">
        <f xml:space="preserve"> P$28+P$38+P$48+P$58</f>
        <v>2166</v>
      </c>
      <c r="T43">
        <v>5</v>
      </c>
      <c r="U43">
        <v>5</v>
      </c>
      <c r="V43">
        <f t="shared" si="8"/>
        <v>27915</v>
      </c>
      <c r="W43" s="19">
        <f t="shared" si="9"/>
        <v>10.866603344648251</v>
      </c>
      <c r="X43" s="20">
        <f t="shared" si="10"/>
        <v>0.86660334464825084</v>
      </c>
    </row>
    <row r="44" spans="13:24" x14ac:dyDescent="0.25">
      <c r="M44">
        <v>40</v>
      </c>
      <c r="N44" s="12">
        <v>1431</v>
      </c>
      <c r="O44" s="12">
        <v>700</v>
      </c>
      <c r="P44" s="12">
        <v>731</v>
      </c>
      <c r="R44" s="16">
        <f>P$19+P$29+P$39+P$49</f>
        <v>3247</v>
      </c>
      <c r="S44" s="16">
        <f xml:space="preserve"> P$29+P$39+P$49+P$59</f>
        <v>2047</v>
      </c>
      <c r="T44">
        <v>6</v>
      </c>
      <c r="U44">
        <v>4</v>
      </c>
      <c r="V44">
        <f t="shared" si="8"/>
        <v>27670</v>
      </c>
      <c r="W44" s="19">
        <f t="shared" si="9"/>
        <v>10.771231042321945</v>
      </c>
      <c r="X44" s="20">
        <f t="shared" si="10"/>
        <v>0.77123104232194528</v>
      </c>
    </row>
    <row r="45" spans="13:24" x14ac:dyDescent="0.25">
      <c r="M45">
        <v>41</v>
      </c>
      <c r="N45" s="12">
        <v>745</v>
      </c>
      <c r="O45" s="12">
        <v>402</v>
      </c>
      <c r="P45" s="12">
        <v>343</v>
      </c>
      <c r="R45" s="16">
        <f>P$20+P$30+P$40+P$50</f>
        <v>3507</v>
      </c>
      <c r="S45" s="16">
        <f xml:space="preserve"> P$30+P$40+P$50+P$60</f>
        <v>2315</v>
      </c>
      <c r="T45">
        <v>7</v>
      </c>
      <c r="U45">
        <v>3</v>
      </c>
      <c r="V45">
        <f t="shared" si="8"/>
        <v>31494</v>
      </c>
      <c r="W45" s="19">
        <f t="shared" si="9"/>
        <v>12.25981750801906</v>
      </c>
      <c r="X45" s="20">
        <f t="shared" si="10"/>
        <v>2.2598175080190597</v>
      </c>
    </row>
    <row r="46" spans="13:24" x14ac:dyDescent="0.25">
      <c r="M46">
        <v>42</v>
      </c>
      <c r="N46" s="12">
        <v>1077</v>
      </c>
      <c r="O46" s="12">
        <v>547</v>
      </c>
      <c r="P46" s="12">
        <v>530</v>
      </c>
      <c r="R46" s="16">
        <f>P$21+P$31+P$41+P$51</f>
        <v>2788</v>
      </c>
      <c r="S46" s="16">
        <f xml:space="preserve"> P$31+P$41+P$51+P$61</f>
        <v>1701</v>
      </c>
      <c r="T46">
        <v>8</v>
      </c>
      <c r="U46">
        <v>2</v>
      </c>
      <c r="V46">
        <f t="shared" si="8"/>
        <v>25706</v>
      </c>
      <c r="W46" s="19">
        <f t="shared" si="9"/>
        <v>10.00669552489801</v>
      </c>
      <c r="X46" s="20">
        <f t="shared" si="10"/>
        <v>6.6955248980100635E-3</v>
      </c>
    </row>
    <row r="47" spans="13:24" x14ac:dyDescent="0.25">
      <c r="M47">
        <v>43</v>
      </c>
      <c r="N47" s="12">
        <v>730</v>
      </c>
      <c r="O47" s="12">
        <v>402</v>
      </c>
      <c r="P47" s="12">
        <v>328</v>
      </c>
      <c r="R47" s="16">
        <f>P$22+P$32+P$42+P$52</f>
        <v>3511</v>
      </c>
      <c r="S47" s="16">
        <f xml:space="preserve"> P$32+P$42+P$52+P$62</f>
        <v>2447</v>
      </c>
      <c r="T47">
        <v>9</v>
      </c>
      <c r="U47">
        <v>1</v>
      </c>
      <c r="V47">
        <f t="shared" si="8"/>
        <v>34046</v>
      </c>
      <c r="W47" s="19">
        <f t="shared" si="9"/>
        <v>13.253246551026129</v>
      </c>
      <c r="X47" s="20">
        <f t="shared" si="10"/>
        <v>3.2532465510261286</v>
      </c>
    </row>
    <row r="48" spans="13:24" x14ac:dyDescent="0.25">
      <c r="M48">
        <v>44</v>
      </c>
      <c r="N48" s="12">
        <v>639</v>
      </c>
      <c r="O48" s="12">
        <v>346</v>
      </c>
      <c r="P48" s="12">
        <v>293</v>
      </c>
      <c r="R48" s="16">
        <f>P$23+P$33+P$43+P$53</f>
        <v>2892</v>
      </c>
      <c r="S48" s="16">
        <f xml:space="preserve"> P$33+P$43+P$53+P$63</f>
        <v>1943</v>
      </c>
      <c r="T48">
        <v>10</v>
      </c>
      <c r="U48">
        <v>0</v>
      </c>
      <c r="V48">
        <f t="shared" si="8"/>
        <v>28920</v>
      </c>
      <c r="W48" s="19">
        <f t="shared" si="9"/>
        <v>11.257824421537791</v>
      </c>
      <c r="X48" s="20">
        <f t="shared" si="10"/>
        <v>1.2578244215377907</v>
      </c>
    </row>
    <row r="49" spans="13:24" x14ac:dyDescent="0.25">
      <c r="M49">
        <v>45</v>
      </c>
      <c r="N49" s="12">
        <v>810</v>
      </c>
      <c r="O49" s="12">
        <v>409</v>
      </c>
      <c r="P49" s="12">
        <v>401</v>
      </c>
      <c r="R49" s="16"/>
      <c r="S49" s="16"/>
      <c r="V49">
        <f>SUM(V39:V48)</f>
        <v>256888</v>
      </c>
      <c r="W49">
        <f>SUM(W39:W48)</f>
        <v>99.999999999999986</v>
      </c>
      <c r="X49" s="20">
        <f>SUM(X39:X48)</f>
        <v>16.830836784902367</v>
      </c>
    </row>
    <row r="50" spans="13:24" x14ac:dyDescent="0.25">
      <c r="M50">
        <v>46</v>
      </c>
      <c r="N50" s="12">
        <v>815</v>
      </c>
      <c r="O50" s="12">
        <v>423</v>
      </c>
      <c r="P50" s="12">
        <v>392</v>
      </c>
      <c r="R50" s="16"/>
      <c r="S50" s="16"/>
      <c r="X50" s="20">
        <f>X$49/2</f>
        <v>8.4154183924511834</v>
      </c>
    </row>
    <row r="51" spans="13:24" x14ac:dyDescent="0.25">
      <c r="M51">
        <v>47</v>
      </c>
      <c r="N51" s="12">
        <v>623</v>
      </c>
      <c r="O51" s="12">
        <v>307</v>
      </c>
      <c r="P51" s="12">
        <v>316</v>
      </c>
      <c r="R51" s="16"/>
      <c r="S51" s="16"/>
    </row>
    <row r="52" spans="13:24" x14ac:dyDescent="0.25">
      <c r="M52">
        <v>48</v>
      </c>
      <c r="N52" s="12">
        <v>1209</v>
      </c>
      <c r="O52" s="12">
        <v>656</v>
      </c>
      <c r="P52" s="12">
        <v>553</v>
      </c>
      <c r="R52" s="16"/>
      <c r="S52" s="16"/>
    </row>
    <row r="53" spans="13:24" x14ac:dyDescent="0.25">
      <c r="M53">
        <v>49</v>
      </c>
      <c r="N53" s="12">
        <v>676</v>
      </c>
      <c r="O53" s="12">
        <v>354</v>
      </c>
      <c r="P53" s="12">
        <v>322</v>
      </c>
      <c r="R53" s="16"/>
      <c r="S53" s="16"/>
    </row>
    <row r="54" spans="13:24" x14ac:dyDescent="0.25">
      <c r="M54">
        <v>50</v>
      </c>
      <c r="N54" s="12">
        <v>831</v>
      </c>
      <c r="O54" s="12">
        <v>397</v>
      </c>
      <c r="P54" s="12">
        <v>434</v>
      </c>
      <c r="R54" s="16"/>
      <c r="S54" s="16"/>
    </row>
    <row r="55" spans="13:24" x14ac:dyDescent="0.25">
      <c r="M55">
        <v>51</v>
      </c>
      <c r="N55" s="12">
        <v>426</v>
      </c>
      <c r="O55" s="12">
        <v>218</v>
      </c>
      <c r="P55" s="12">
        <v>208</v>
      </c>
      <c r="R55" s="16"/>
      <c r="S55" s="16"/>
    </row>
    <row r="56" spans="13:24" x14ac:dyDescent="0.25">
      <c r="M56">
        <v>52</v>
      </c>
      <c r="N56" s="12">
        <v>675</v>
      </c>
      <c r="O56" s="12">
        <v>359</v>
      </c>
      <c r="P56" s="12">
        <v>316</v>
      </c>
      <c r="R56" s="16"/>
      <c r="S56" s="16"/>
    </row>
    <row r="57" spans="13:24" x14ac:dyDescent="0.25">
      <c r="M57">
        <v>53</v>
      </c>
      <c r="N57" s="12">
        <v>488</v>
      </c>
      <c r="O57" s="12">
        <v>260</v>
      </c>
      <c r="P57" s="12">
        <v>228</v>
      </c>
      <c r="R57" s="16"/>
      <c r="S57" s="16"/>
    </row>
    <row r="58" spans="13:24" x14ac:dyDescent="0.25">
      <c r="M58">
        <v>54</v>
      </c>
      <c r="N58" s="12">
        <v>648</v>
      </c>
      <c r="O58" s="12">
        <v>324</v>
      </c>
      <c r="P58" s="12">
        <v>324</v>
      </c>
      <c r="R58" s="16"/>
      <c r="S58" s="16"/>
    </row>
    <row r="59" spans="13:24" x14ac:dyDescent="0.25">
      <c r="M59">
        <v>55</v>
      </c>
      <c r="N59" s="12">
        <v>399</v>
      </c>
      <c r="O59" s="12">
        <v>215</v>
      </c>
      <c r="P59" s="12">
        <v>184</v>
      </c>
      <c r="R59" s="16"/>
      <c r="S59" s="16"/>
    </row>
    <row r="60" spans="13:24" x14ac:dyDescent="0.25">
      <c r="M60">
        <v>56</v>
      </c>
      <c r="N60" s="12">
        <v>577</v>
      </c>
      <c r="O60" s="12">
        <v>286</v>
      </c>
      <c r="P60" s="12">
        <v>291</v>
      </c>
      <c r="R60" s="16"/>
      <c r="S60" s="16"/>
    </row>
    <row r="61" spans="13:24" x14ac:dyDescent="0.25">
      <c r="M61">
        <v>57</v>
      </c>
      <c r="N61" s="12">
        <v>331</v>
      </c>
      <c r="O61" s="12">
        <v>182</v>
      </c>
      <c r="P61" s="12">
        <v>149</v>
      </c>
      <c r="R61" s="16"/>
      <c r="S61" s="16"/>
    </row>
    <row r="62" spans="13:24" x14ac:dyDescent="0.25">
      <c r="M62">
        <v>58</v>
      </c>
      <c r="N62" s="12">
        <v>619</v>
      </c>
      <c r="O62" s="12">
        <v>350</v>
      </c>
      <c r="P62" s="12">
        <v>269</v>
      </c>
      <c r="R62" s="16"/>
      <c r="S62" s="16"/>
    </row>
    <row r="63" spans="13:24" x14ac:dyDescent="0.25">
      <c r="M63">
        <v>59</v>
      </c>
      <c r="N63" s="12">
        <v>371</v>
      </c>
      <c r="O63" s="12">
        <v>186</v>
      </c>
      <c r="P63" s="12">
        <v>185</v>
      </c>
      <c r="R63" s="16"/>
      <c r="S63" s="16"/>
    </row>
    <row r="64" spans="13:24" x14ac:dyDescent="0.25">
      <c r="M64">
        <v>60</v>
      </c>
      <c r="N64" s="12">
        <v>600</v>
      </c>
      <c r="O64" s="12">
        <v>260</v>
      </c>
      <c r="P64" s="12">
        <v>340</v>
      </c>
      <c r="R64" s="16"/>
      <c r="S64" s="16"/>
    </row>
    <row r="65" spans="13:19" x14ac:dyDescent="0.25">
      <c r="M65">
        <v>61</v>
      </c>
      <c r="N65" s="12">
        <v>286</v>
      </c>
      <c r="O65" s="12">
        <v>136</v>
      </c>
      <c r="P65" s="12">
        <v>150</v>
      </c>
      <c r="R65" s="16"/>
      <c r="S65" s="16"/>
    </row>
    <row r="66" spans="13:19" x14ac:dyDescent="0.25">
      <c r="M66">
        <v>62</v>
      </c>
      <c r="N66" s="12">
        <v>349</v>
      </c>
      <c r="O66" s="12">
        <v>181</v>
      </c>
      <c r="P66" s="12">
        <v>168</v>
      </c>
      <c r="R66" s="16"/>
      <c r="S66" s="16"/>
    </row>
    <row r="67" spans="13:19" x14ac:dyDescent="0.25">
      <c r="M67">
        <v>63</v>
      </c>
      <c r="N67" s="12">
        <v>271</v>
      </c>
      <c r="O67" s="12">
        <v>146</v>
      </c>
      <c r="P67" s="12">
        <v>125</v>
      </c>
      <c r="R67" s="16"/>
      <c r="S67" s="16"/>
    </row>
    <row r="68" spans="13:19" x14ac:dyDescent="0.25">
      <c r="M68">
        <v>64</v>
      </c>
      <c r="N68" s="12">
        <v>323</v>
      </c>
      <c r="O68" s="12">
        <v>165</v>
      </c>
      <c r="P68" s="12">
        <v>158</v>
      </c>
      <c r="R68" s="16"/>
      <c r="S68" s="16"/>
    </row>
    <row r="69" spans="13:19" x14ac:dyDescent="0.25">
      <c r="M69">
        <v>65</v>
      </c>
      <c r="N69" s="12">
        <v>392</v>
      </c>
      <c r="O69" s="12">
        <v>198</v>
      </c>
      <c r="P69" s="12">
        <v>194</v>
      </c>
      <c r="R69" s="16"/>
      <c r="S69" s="16"/>
    </row>
    <row r="70" spans="13:19" x14ac:dyDescent="0.25">
      <c r="M70">
        <v>66</v>
      </c>
      <c r="N70" s="12">
        <v>349</v>
      </c>
      <c r="O70" s="12">
        <v>180</v>
      </c>
      <c r="P70" s="12">
        <v>169</v>
      </c>
      <c r="R70" s="16"/>
      <c r="S70" s="16"/>
    </row>
    <row r="71" spans="13:19" x14ac:dyDescent="0.25">
      <c r="M71">
        <v>67</v>
      </c>
      <c r="N71" s="12">
        <v>209</v>
      </c>
      <c r="O71" s="12">
        <v>108</v>
      </c>
      <c r="P71" s="12">
        <v>101</v>
      </c>
      <c r="R71" s="16"/>
      <c r="S71" s="16"/>
    </row>
    <row r="72" spans="13:19" x14ac:dyDescent="0.25">
      <c r="M72">
        <v>68</v>
      </c>
      <c r="N72" s="12">
        <v>323</v>
      </c>
      <c r="O72" s="12">
        <v>149</v>
      </c>
      <c r="P72" s="12">
        <v>174</v>
      </c>
      <c r="R72" s="16"/>
      <c r="S72" s="16"/>
    </row>
    <row r="73" spans="13:19" x14ac:dyDescent="0.25">
      <c r="M73">
        <v>69</v>
      </c>
      <c r="N73" s="12">
        <v>177</v>
      </c>
      <c r="O73" s="12">
        <v>93</v>
      </c>
      <c r="P73" s="12">
        <v>84</v>
      </c>
      <c r="R73" s="16"/>
      <c r="S73" s="16"/>
    </row>
    <row r="74" spans="13:19" x14ac:dyDescent="0.25">
      <c r="M74" s="18">
        <v>70</v>
      </c>
      <c r="N74" s="12">
        <v>299</v>
      </c>
      <c r="O74" s="12">
        <v>118</v>
      </c>
      <c r="P74" s="12">
        <v>181</v>
      </c>
      <c r="R74" s="16"/>
      <c r="S74" s="16"/>
    </row>
    <row r="75" spans="13:19" x14ac:dyDescent="0.25">
      <c r="M75">
        <v>71</v>
      </c>
      <c r="N75" s="12">
        <v>102</v>
      </c>
      <c r="O75" s="12">
        <v>48</v>
      </c>
      <c r="P75" s="12">
        <v>54</v>
      </c>
      <c r="R75" s="16"/>
      <c r="S75" s="16"/>
    </row>
    <row r="76" spans="13:19" x14ac:dyDescent="0.25">
      <c r="M76">
        <v>72</v>
      </c>
      <c r="N76" s="12">
        <v>184</v>
      </c>
      <c r="O76" s="12">
        <v>86</v>
      </c>
      <c r="P76" s="12">
        <v>98</v>
      </c>
      <c r="R76" s="16"/>
      <c r="S76" s="16"/>
    </row>
    <row r="77" spans="13:19" x14ac:dyDescent="0.25">
      <c r="M77">
        <v>73</v>
      </c>
      <c r="N77" s="12">
        <v>108</v>
      </c>
      <c r="O77" s="12">
        <v>49</v>
      </c>
      <c r="P77" s="12">
        <v>59</v>
      </c>
      <c r="R77" s="16"/>
      <c r="S77" s="16"/>
    </row>
    <row r="78" spans="13:19" x14ac:dyDescent="0.25">
      <c r="M78">
        <v>74</v>
      </c>
      <c r="N78" s="12">
        <v>111</v>
      </c>
      <c r="O78" s="12">
        <v>56</v>
      </c>
      <c r="P78" s="12">
        <v>55</v>
      </c>
      <c r="R78" s="16"/>
      <c r="S78" s="16"/>
    </row>
    <row r="79" spans="13:19" x14ac:dyDescent="0.25">
      <c r="M79">
        <v>75</v>
      </c>
      <c r="N79" s="12">
        <v>162</v>
      </c>
      <c r="O79" s="12">
        <v>79</v>
      </c>
      <c r="P79" s="12">
        <v>83</v>
      </c>
      <c r="R79" s="16"/>
      <c r="S79" s="16"/>
    </row>
    <row r="80" spans="13:19" x14ac:dyDescent="0.25">
      <c r="M80">
        <v>76</v>
      </c>
      <c r="N80" s="12">
        <v>147</v>
      </c>
      <c r="O80" s="12">
        <v>73</v>
      </c>
      <c r="P80" s="12">
        <v>74</v>
      </c>
      <c r="R80" s="16"/>
      <c r="S80" s="16"/>
    </row>
    <row r="81" spans="13:19" x14ac:dyDescent="0.25">
      <c r="M81">
        <v>77</v>
      </c>
      <c r="N81" s="12">
        <v>108</v>
      </c>
      <c r="O81" s="12">
        <v>54</v>
      </c>
      <c r="P81" s="12">
        <v>54</v>
      </c>
      <c r="R81" s="16"/>
      <c r="S81" s="16"/>
    </row>
    <row r="82" spans="13:19" x14ac:dyDescent="0.25">
      <c r="M82">
        <v>78</v>
      </c>
      <c r="N82" s="12">
        <v>161</v>
      </c>
      <c r="O82" s="12">
        <v>58</v>
      </c>
      <c r="P82" s="12">
        <v>103</v>
      </c>
      <c r="R82" s="16"/>
      <c r="S82" s="16"/>
    </row>
    <row r="83" spans="13:19" x14ac:dyDescent="0.25">
      <c r="M83">
        <v>79</v>
      </c>
      <c r="N83" s="12">
        <v>70</v>
      </c>
      <c r="O83" s="12">
        <v>29</v>
      </c>
      <c r="P83" s="12">
        <v>41</v>
      </c>
      <c r="R83" s="16"/>
      <c r="S83" s="16"/>
    </row>
    <row r="84" spans="13:19" x14ac:dyDescent="0.25">
      <c r="M84">
        <v>80</v>
      </c>
      <c r="N84" s="12">
        <v>139</v>
      </c>
      <c r="O84" s="12">
        <v>49</v>
      </c>
      <c r="P84" s="12">
        <v>90</v>
      </c>
      <c r="R84" s="16"/>
      <c r="S84" s="16"/>
    </row>
    <row r="85" spans="13:19" x14ac:dyDescent="0.25">
      <c r="M85">
        <v>81</v>
      </c>
      <c r="N85" s="12">
        <v>39</v>
      </c>
      <c r="O85" s="12">
        <v>19</v>
      </c>
      <c r="P85" s="12">
        <v>20</v>
      </c>
      <c r="R85" s="16"/>
      <c r="S85" s="16"/>
    </row>
    <row r="86" spans="13:19" x14ac:dyDescent="0.25">
      <c r="M86">
        <v>82</v>
      </c>
      <c r="N86" s="12">
        <v>60</v>
      </c>
      <c r="O86" s="12">
        <v>28</v>
      </c>
      <c r="P86" s="12">
        <v>32</v>
      </c>
      <c r="R86" s="16"/>
      <c r="S86" s="16"/>
    </row>
    <row r="87" spans="13:19" x14ac:dyDescent="0.25">
      <c r="M87">
        <v>83</v>
      </c>
      <c r="N87" s="12">
        <v>46</v>
      </c>
      <c r="O87" s="12">
        <v>17</v>
      </c>
      <c r="P87" s="12">
        <v>29</v>
      </c>
      <c r="R87" s="16"/>
      <c r="S87" s="16"/>
    </row>
    <row r="88" spans="13:19" x14ac:dyDescent="0.25">
      <c r="M88">
        <v>84</v>
      </c>
      <c r="N88" s="12">
        <v>49</v>
      </c>
      <c r="O88" s="12">
        <v>21</v>
      </c>
      <c r="P88" s="12">
        <v>28</v>
      </c>
      <c r="R88" s="16"/>
      <c r="S88" s="16"/>
    </row>
    <row r="89" spans="13:19" x14ac:dyDescent="0.25">
      <c r="M89">
        <v>85</v>
      </c>
      <c r="N89" s="12">
        <v>60</v>
      </c>
      <c r="O89" s="12">
        <v>27</v>
      </c>
      <c r="P89" s="12">
        <v>33</v>
      </c>
      <c r="R89" s="16"/>
      <c r="S89" s="16"/>
    </row>
    <row r="90" spans="13:19" x14ac:dyDescent="0.25">
      <c r="M90">
        <v>86</v>
      </c>
      <c r="N90" s="12">
        <v>53</v>
      </c>
      <c r="O90" s="12">
        <v>21</v>
      </c>
      <c r="P90" s="12">
        <v>32</v>
      </c>
      <c r="R90" s="16"/>
      <c r="S90" s="16"/>
    </row>
    <row r="91" spans="13:19" x14ac:dyDescent="0.25">
      <c r="M91">
        <v>87</v>
      </c>
      <c r="N91" s="12">
        <v>43</v>
      </c>
      <c r="O91" s="12">
        <v>13</v>
      </c>
      <c r="P91" s="12">
        <v>30</v>
      </c>
      <c r="R91" s="16"/>
      <c r="S91" s="16"/>
    </row>
    <row r="92" spans="13:19" x14ac:dyDescent="0.25">
      <c r="M92">
        <v>88</v>
      </c>
      <c r="N92" s="12">
        <v>33</v>
      </c>
      <c r="O92" s="12">
        <v>12</v>
      </c>
      <c r="P92" s="12">
        <v>21</v>
      </c>
      <c r="R92" s="16"/>
      <c r="S92" s="16"/>
    </row>
    <row r="93" spans="13:19" x14ac:dyDescent="0.25">
      <c r="M93">
        <v>89</v>
      </c>
      <c r="N93" s="12">
        <v>33</v>
      </c>
      <c r="O93" s="12">
        <v>14</v>
      </c>
      <c r="P93" s="12">
        <v>19</v>
      </c>
      <c r="R93" s="16"/>
      <c r="S93" s="16"/>
    </row>
    <row r="94" spans="13:19" x14ac:dyDescent="0.25">
      <c r="M94">
        <v>90</v>
      </c>
      <c r="N94" s="12">
        <v>35</v>
      </c>
      <c r="O94" s="12">
        <v>8</v>
      </c>
      <c r="P94" s="12">
        <v>27</v>
      </c>
      <c r="R94" s="16"/>
      <c r="S94" s="16"/>
    </row>
    <row r="95" spans="13:19" x14ac:dyDescent="0.25">
      <c r="M95">
        <v>91</v>
      </c>
      <c r="N95" s="12">
        <v>10</v>
      </c>
      <c r="O95" s="12">
        <v>4</v>
      </c>
      <c r="P95" s="12">
        <v>6</v>
      </c>
      <c r="R95" s="16"/>
      <c r="S95" s="16"/>
    </row>
    <row r="96" spans="13:19" x14ac:dyDescent="0.25">
      <c r="M96">
        <v>92</v>
      </c>
      <c r="N96" s="12">
        <v>11</v>
      </c>
      <c r="O96" s="12">
        <v>3</v>
      </c>
      <c r="P96" s="12">
        <v>8</v>
      </c>
      <c r="R96" s="16"/>
      <c r="S96" s="16"/>
    </row>
    <row r="97" spans="13:19" x14ac:dyDescent="0.25">
      <c r="M97">
        <v>93</v>
      </c>
      <c r="N97" s="12">
        <v>3</v>
      </c>
      <c r="O97" s="12">
        <v>1</v>
      </c>
      <c r="P97" s="12">
        <v>2</v>
      </c>
      <c r="R97" s="16"/>
      <c r="S97" s="16"/>
    </row>
    <row r="98" spans="13:19" x14ac:dyDescent="0.25">
      <c r="M98">
        <v>94</v>
      </c>
      <c r="N98" s="12">
        <v>5</v>
      </c>
      <c r="O98" s="12">
        <v>2</v>
      </c>
      <c r="P98" s="12">
        <v>3</v>
      </c>
      <c r="R98" s="16"/>
      <c r="S98" s="16"/>
    </row>
    <row r="99" spans="13:19" x14ac:dyDescent="0.25">
      <c r="M99">
        <v>95</v>
      </c>
      <c r="N99" s="12">
        <v>18</v>
      </c>
      <c r="O99" s="12">
        <v>8</v>
      </c>
      <c r="P99" s="12">
        <v>10</v>
      </c>
      <c r="R99" s="16"/>
      <c r="S99" s="16"/>
    </row>
    <row r="100" spans="13:19" x14ac:dyDescent="0.25">
      <c r="M100">
        <v>96</v>
      </c>
      <c r="N100" s="12">
        <v>11</v>
      </c>
      <c r="O100" s="12">
        <v>3</v>
      </c>
      <c r="P100" s="12">
        <v>8</v>
      </c>
      <c r="R100" s="16"/>
      <c r="S100" s="16"/>
    </row>
    <row r="101" spans="13:19" x14ac:dyDescent="0.25">
      <c r="M101">
        <v>97</v>
      </c>
      <c r="N101" s="12">
        <v>9</v>
      </c>
      <c r="O101" s="12">
        <v>6</v>
      </c>
      <c r="P101" s="12">
        <v>3</v>
      </c>
      <c r="R101" s="16"/>
      <c r="S101" s="16"/>
    </row>
    <row r="102" spans="13:19" x14ac:dyDescent="0.25">
      <c r="M102" t="s">
        <v>165</v>
      </c>
      <c r="N102" s="12">
        <v>37</v>
      </c>
      <c r="O102" s="12">
        <v>10</v>
      </c>
      <c r="P102" s="12">
        <v>27</v>
      </c>
      <c r="R102" s="16"/>
      <c r="S102" s="16"/>
    </row>
    <row r="103" spans="13:19" x14ac:dyDescent="0.25">
      <c r="M103" t="s">
        <v>57</v>
      </c>
      <c r="N103">
        <v>36</v>
      </c>
      <c r="O103">
        <v>32</v>
      </c>
      <c r="P103">
        <v>4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/>
  </sheetViews>
  <sheetFormatPr defaultRowHeight="13.2" x14ac:dyDescent="0.25"/>
  <sheetData>
    <row r="1" spans="1:24" x14ac:dyDescent="0.25">
      <c r="A1" t="s">
        <v>274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8.4187621458288895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146627</v>
      </c>
      <c r="O3" s="12">
        <v>75950</v>
      </c>
      <c r="P3" s="12">
        <v>70677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146627</v>
      </c>
      <c r="C4">
        <v>75950</v>
      </c>
      <c r="D4">
        <v>70677</v>
      </c>
      <c r="E4">
        <v>99720</v>
      </c>
      <c r="F4">
        <v>54514</v>
      </c>
      <c r="G4">
        <v>45206</v>
      </c>
      <c r="I4" s="1"/>
      <c r="J4" s="1"/>
      <c r="K4" s="1"/>
      <c r="M4" s="18" t="s">
        <v>164</v>
      </c>
      <c r="N4" s="12">
        <v>5696</v>
      </c>
      <c r="O4" s="12">
        <v>2959</v>
      </c>
      <c r="P4" s="12">
        <v>2737</v>
      </c>
      <c r="R4" s="16"/>
      <c r="S4" s="16"/>
    </row>
    <row r="5" spans="1:24" x14ac:dyDescent="0.25">
      <c r="A5" t="s">
        <v>98</v>
      </c>
      <c r="B5">
        <v>26768</v>
      </c>
      <c r="C5">
        <v>14072</v>
      </c>
      <c r="D5">
        <v>12696</v>
      </c>
      <c r="E5">
        <v>26764</v>
      </c>
      <c r="F5">
        <v>14068</v>
      </c>
      <c r="G5">
        <v>12696</v>
      </c>
      <c r="I5" s="1"/>
      <c r="J5" s="1"/>
      <c r="K5" s="1"/>
      <c r="M5">
        <v>1</v>
      </c>
      <c r="N5" s="12">
        <v>5349</v>
      </c>
      <c r="O5" s="12">
        <v>2782</v>
      </c>
      <c r="P5" s="12">
        <v>2567</v>
      </c>
      <c r="R5" s="16">
        <f>N$24+N$34+N$44+N$54</f>
        <v>5821</v>
      </c>
      <c r="S5" s="16">
        <f xml:space="preserve"> N$34+N$44+N$54+N$64</f>
        <v>4093</v>
      </c>
      <c r="T5">
        <v>1</v>
      </c>
      <c r="U5">
        <v>9</v>
      </c>
      <c r="V5">
        <f>R5*T5+S5*U5</f>
        <v>42658</v>
      </c>
      <c r="W5" s="19">
        <f>(V5/V$15)*100</f>
        <v>7.1649682801758239</v>
      </c>
      <c r="X5" s="20">
        <f>ABS(W5-10)</f>
        <v>2.8350317198241761</v>
      </c>
    </row>
    <row r="6" spans="1:24" x14ac:dyDescent="0.25">
      <c r="A6" t="s">
        <v>261</v>
      </c>
      <c r="B6">
        <v>24918</v>
      </c>
      <c r="C6">
        <v>12908</v>
      </c>
      <c r="D6">
        <v>12010</v>
      </c>
      <c r="E6">
        <v>24914</v>
      </c>
      <c r="F6">
        <v>12906</v>
      </c>
      <c r="G6">
        <v>12008</v>
      </c>
      <c r="I6" s="1"/>
      <c r="J6" s="1"/>
      <c r="K6" s="1"/>
      <c r="M6">
        <v>2</v>
      </c>
      <c r="N6" s="12">
        <v>5281</v>
      </c>
      <c r="O6" s="12">
        <v>2798</v>
      </c>
      <c r="P6" s="12">
        <v>2483</v>
      </c>
      <c r="R6" s="16">
        <f>N$25+N$35+N$45+N$55</f>
        <v>5590</v>
      </c>
      <c r="S6" s="16">
        <f xml:space="preserve"> N$35+N$45+N$55+N$65</f>
        <v>3825</v>
      </c>
      <c r="T6">
        <v>2</v>
      </c>
      <c r="U6">
        <v>8</v>
      </c>
      <c r="V6">
        <f t="shared" ref="V6:V14" si="0">R6*T6+S6*U6</f>
        <v>41780</v>
      </c>
      <c r="W6" s="19">
        <f t="shared" ref="W6:W14" si="1">(V6/V$15)*100</f>
        <v>7.0174967121230694</v>
      </c>
      <c r="X6" s="20">
        <f t="shared" ref="X6:X14" si="2">ABS(W6-10)</f>
        <v>2.9825032878769306</v>
      </c>
    </row>
    <row r="7" spans="1:24" x14ac:dyDescent="0.25">
      <c r="A7" t="s">
        <v>104</v>
      </c>
      <c r="B7">
        <v>22154</v>
      </c>
      <c r="C7">
        <v>11704</v>
      </c>
      <c r="D7">
        <v>10450</v>
      </c>
      <c r="E7">
        <v>22134</v>
      </c>
      <c r="F7">
        <v>11698</v>
      </c>
      <c r="G7">
        <v>10436</v>
      </c>
      <c r="H7" s="2"/>
      <c r="I7" s="1"/>
      <c r="J7" s="1"/>
      <c r="K7" s="1"/>
      <c r="M7">
        <v>3</v>
      </c>
      <c r="N7" s="12">
        <v>5418</v>
      </c>
      <c r="O7" s="12">
        <v>2815</v>
      </c>
      <c r="P7" s="12">
        <v>2603</v>
      </c>
      <c r="R7" s="16">
        <f>N$26+N$36+N$46+N$56</f>
        <v>5651</v>
      </c>
      <c r="S7" s="16">
        <f xml:space="preserve"> N$36+N$46+N$56+N$66</f>
        <v>3871</v>
      </c>
      <c r="T7">
        <v>3</v>
      </c>
      <c r="U7">
        <v>7</v>
      </c>
      <c r="V7">
        <f t="shared" si="0"/>
        <v>44050</v>
      </c>
      <c r="W7" s="19">
        <f t="shared" si="1"/>
        <v>7.3987728618722173</v>
      </c>
      <c r="X7" s="20">
        <f t="shared" si="2"/>
        <v>2.6012271381277827</v>
      </c>
    </row>
    <row r="8" spans="1:24" x14ac:dyDescent="0.25">
      <c r="A8" s="3" t="s">
        <v>105</v>
      </c>
      <c r="B8" s="3">
        <v>17139</v>
      </c>
      <c r="C8" s="3">
        <v>9144</v>
      </c>
      <c r="D8" s="3">
        <v>7995</v>
      </c>
      <c r="E8" s="4">
        <v>16183</v>
      </c>
      <c r="F8" s="4">
        <v>9012</v>
      </c>
      <c r="G8" s="4">
        <v>7171</v>
      </c>
      <c r="H8" s="5"/>
      <c r="I8" s="6">
        <f t="shared" ref="I8:K15" si="3">E8/B8*100</f>
        <v>94.422078300951057</v>
      </c>
      <c r="J8" s="6">
        <f t="shared" si="3"/>
        <v>98.556430446194227</v>
      </c>
      <c r="K8" s="6">
        <f t="shared" si="3"/>
        <v>89.69355847404627</v>
      </c>
      <c r="M8">
        <v>4</v>
      </c>
      <c r="N8" s="12">
        <v>5024</v>
      </c>
      <c r="O8" s="12">
        <v>2718</v>
      </c>
      <c r="P8" s="12">
        <v>2306</v>
      </c>
      <c r="R8" s="16">
        <f>N$17+N$27+N$37+N$47</f>
        <v>8786</v>
      </c>
      <c r="S8" s="16">
        <f xml:space="preserve"> N$27+ N$37+N$47+N$57</f>
        <v>5636</v>
      </c>
      <c r="T8">
        <v>4</v>
      </c>
      <c r="U8">
        <v>6</v>
      </c>
      <c r="V8">
        <f t="shared" si="0"/>
        <v>68960</v>
      </c>
      <c r="W8" s="19">
        <f t="shared" si="1"/>
        <v>11.582732725419026</v>
      </c>
      <c r="X8" s="20">
        <f t="shared" si="2"/>
        <v>1.5827327254190262</v>
      </c>
    </row>
    <row r="9" spans="1:24" x14ac:dyDescent="0.25">
      <c r="A9" s="3" t="s">
        <v>106</v>
      </c>
      <c r="B9" s="3">
        <v>10520</v>
      </c>
      <c r="C9" s="3">
        <v>5518</v>
      </c>
      <c r="D9" s="3">
        <v>5002</v>
      </c>
      <c r="E9" s="4">
        <v>6009</v>
      </c>
      <c r="F9" s="4">
        <v>4119</v>
      </c>
      <c r="G9" s="4">
        <v>1890</v>
      </c>
      <c r="H9" s="5"/>
      <c r="I9" s="6">
        <f t="shared" si="3"/>
        <v>57.119771863117876</v>
      </c>
      <c r="J9" s="6">
        <f t="shared" si="3"/>
        <v>74.646611090974986</v>
      </c>
      <c r="K9" s="6">
        <f t="shared" si="3"/>
        <v>37.784886045581764</v>
      </c>
      <c r="M9">
        <v>5</v>
      </c>
      <c r="N9" s="12">
        <v>5188</v>
      </c>
      <c r="O9" s="12">
        <v>2704</v>
      </c>
      <c r="P9" s="12">
        <v>2484</v>
      </c>
      <c r="R9" s="16">
        <f>N$18+N$28+N$38+N$48</f>
        <v>8315</v>
      </c>
      <c r="S9" s="16">
        <f xml:space="preserve"> N$28+N$38+N$48+N$58</f>
        <v>4822</v>
      </c>
      <c r="T9">
        <v>5</v>
      </c>
      <c r="U9">
        <v>5</v>
      </c>
      <c r="V9">
        <f t="shared" si="0"/>
        <v>65685</v>
      </c>
      <c r="W9" s="19">
        <f t="shared" si="1"/>
        <v>11.03265369879856</v>
      </c>
      <c r="X9" s="20">
        <f t="shared" si="2"/>
        <v>1.0326536987985602</v>
      </c>
    </row>
    <row r="10" spans="1:24" x14ac:dyDescent="0.25">
      <c r="A10" s="3" t="s">
        <v>107</v>
      </c>
      <c r="B10" s="3">
        <v>8041</v>
      </c>
      <c r="C10" s="3">
        <v>4081</v>
      </c>
      <c r="D10" s="3">
        <v>3960</v>
      </c>
      <c r="E10" s="4">
        <v>1914</v>
      </c>
      <c r="F10" s="4">
        <v>1482</v>
      </c>
      <c r="G10" s="4">
        <v>432</v>
      </c>
      <c r="H10" s="5"/>
      <c r="I10" s="6">
        <f t="shared" si="3"/>
        <v>23.803009575923394</v>
      </c>
      <c r="J10" s="6">
        <f t="shared" si="3"/>
        <v>36.314628767458956</v>
      </c>
      <c r="K10" s="6">
        <f t="shared" si="3"/>
        <v>10.909090909090908</v>
      </c>
      <c r="M10">
        <v>6</v>
      </c>
      <c r="N10" s="12">
        <v>4988</v>
      </c>
      <c r="O10" s="12">
        <v>2569</v>
      </c>
      <c r="P10" s="12">
        <v>2419</v>
      </c>
      <c r="R10" s="16">
        <f>N$19+N$29+N$39+N$49</f>
        <v>7887</v>
      </c>
      <c r="S10" s="16">
        <f xml:space="preserve"> N$29+N$39+N$49+N$59</f>
        <v>4734</v>
      </c>
      <c r="T10">
        <v>6</v>
      </c>
      <c r="U10">
        <v>4</v>
      </c>
      <c r="V10">
        <f t="shared" si="0"/>
        <v>66258</v>
      </c>
      <c r="W10" s="19">
        <f t="shared" si="1"/>
        <v>11.128896533074446</v>
      </c>
      <c r="X10" s="20">
        <f t="shared" si="2"/>
        <v>1.128896533074446</v>
      </c>
    </row>
    <row r="11" spans="1:24" x14ac:dyDescent="0.25">
      <c r="A11" s="3" t="s">
        <v>108</v>
      </c>
      <c r="B11" s="3">
        <v>7158</v>
      </c>
      <c r="C11" s="3">
        <v>3608</v>
      </c>
      <c r="D11" s="3">
        <v>3550</v>
      </c>
      <c r="E11" s="4">
        <v>693</v>
      </c>
      <c r="F11" s="4">
        <v>525</v>
      </c>
      <c r="G11" s="4">
        <v>168</v>
      </c>
      <c r="H11" s="5"/>
      <c r="I11" s="6">
        <f t="shared" si="3"/>
        <v>9.681475272422464</v>
      </c>
      <c r="J11" s="6">
        <f t="shared" si="3"/>
        <v>14.5509977827051</v>
      </c>
      <c r="K11" s="6">
        <f t="shared" si="3"/>
        <v>4.732394366197183</v>
      </c>
      <c r="M11">
        <v>7</v>
      </c>
      <c r="N11" s="12">
        <v>4990</v>
      </c>
      <c r="O11" s="12">
        <v>2653</v>
      </c>
      <c r="P11" s="12">
        <v>2337</v>
      </c>
      <c r="R11" s="16">
        <f>N$20+N$30+N$40+N$50</f>
        <v>7631</v>
      </c>
      <c r="S11" s="16">
        <f xml:space="preserve"> N$30+N$40+N$50+N$60</f>
        <v>4415</v>
      </c>
      <c r="T11">
        <v>7</v>
      </c>
      <c r="U11">
        <v>3</v>
      </c>
      <c r="V11">
        <f t="shared" si="0"/>
        <v>66662</v>
      </c>
      <c r="W11" s="19">
        <f t="shared" si="1"/>
        <v>11.1967536099461</v>
      </c>
      <c r="X11" s="20">
        <f t="shared" si="2"/>
        <v>1.1967536099461</v>
      </c>
    </row>
    <row r="12" spans="1:24" x14ac:dyDescent="0.25">
      <c r="A12" s="3" t="s">
        <v>109</v>
      </c>
      <c r="B12" s="3">
        <v>6371</v>
      </c>
      <c r="C12" s="3">
        <v>3126</v>
      </c>
      <c r="D12" s="3">
        <v>3245</v>
      </c>
      <c r="E12" s="4">
        <v>415</v>
      </c>
      <c r="F12" s="4">
        <v>290</v>
      </c>
      <c r="G12" s="4">
        <v>125</v>
      </c>
      <c r="H12" s="5"/>
      <c r="I12" s="6">
        <f t="shared" si="3"/>
        <v>6.5138910689059806</v>
      </c>
      <c r="J12" s="6">
        <f t="shared" si="3"/>
        <v>9.2770313499680093</v>
      </c>
      <c r="K12" s="6">
        <f t="shared" si="3"/>
        <v>3.8520801232665636</v>
      </c>
      <c r="M12">
        <v>8</v>
      </c>
      <c r="N12" s="12">
        <v>4924</v>
      </c>
      <c r="O12" s="12">
        <v>2479</v>
      </c>
      <c r="P12" s="12">
        <v>2445</v>
      </c>
      <c r="R12" s="16">
        <f>N$21+N$31+N$41+N$51</f>
        <v>7214</v>
      </c>
      <c r="S12" s="16">
        <f xml:space="preserve"> N$31+N$41+N$51+N$61</f>
        <v>4316</v>
      </c>
      <c r="T12">
        <v>8</v>
      </c>
      <c r="U12">
        <v>2</v>
      </c>
      <c r="V12">
        <f t="shared" si="0"/>
        <v>66344</v>
      </c>
      <c r="W12" s="19">
        <f t="shared" si="1"/>
        <v>11.143341356368907</v>
      </c>
      <c r="X12" s="20">
        <f t="shared" si="2"/>
        <v>1.1433413563689072</v>
      </c>
    </row>
    <row r="13" spans="1:24" x14ac:dyDescent="0.25">
      <c r="A13" s="3" t="s">
        <v>110</v>
      </c>
      <c r="B13" s="3">
        <v>5741</v>
      </c>
      <c r="C13" s="3">
        <v>2858</v>
      </c>
      <c r="D13" s="3">
        <v>2883</v>
      </c>
      <c r="E13" s="4">
        <v>236</v>
      </c>
      <c r="F13" s="4">
        <v>154</v>
      </c>
      <c r="G13" s="4">
        <v>82</v>
      </c>
      <c r="H13" s="5"/>
      <c r="I13" s="6">
        <f t="shared" si="3"/>
        <v>4.1107820937118973</v>
      </c>
      <c r="J13" s="6">
        <f t="shared" si="3"/>
        <v>5.3883834849545131</v>
      </c>
      <c r="K13" s="6">
        <f t="shared" si="3"/>
        <v>2.8442594519597639</v>
      </c>
      <c r="M13">
        <v>9</v>
      </c>
      <c r="N13" s="12">
        <v>4828</v>
      </c>
      <c r="O13" s="12">
        <v>2503</v>
      </c>
      <c r="P13" s="12">
        <v>2325</v>
      </c>
      <c r="R13" s="16">
        <f>N$22+N$32+N$42+N$52</f>
        <v>6712</v>
      </c>
      <c r="S13" s="16">
        <f xml:space="preserve"> N$32+N$42+N$52+N$62</f>
        <v>4104</v>
      </c>
      <c r="T13">
        <v>9</v>
      </c>
      <c r="U13">
        <v>1</v>
      </c>
      <c r="V13">
        <f t="shared" si="0"/>
        <v>64512</v>
      </c>
      <c r="W13" s="19">
        <f t="shared" si="1"/>
        <v>10.835633027584574</v>
      </c>
      <c r="X13" s="20">
        <f t="shared" si="2"/>
        <v>0.83563302758457425</v>
      </c>
    </row>
    <row r="14" spans="1:24" x14ac:dyDescent="0.25">
      <c r="A14" s="3" t="s">
        <v>111</v>
      </c>
      <c r="B14" s="3">
        <v>4739</v>
      </c>
      <c r="C14" s="3">
        <v>2519</v>
      </c>
      <c r="D14" s="3">
        <v>2220</v>
      </c>
      <c r="E14" s="4">
        <v>167</v>
      </c>
      <c r="F14" s="4">
        <v>107</v>
      </c>
      <c r="G14" s="4">
        <v>60</v>
      </c>
      <c r="H14" s="5"/>
      <c r="I14" s="6">
        <f t="shared" si="3"/>
        <v>3.5239502004642329</v>
      </c>
      <c r="J14" s="6">
        <f t="shared" si="3"/>
        <v>4.2477173481540298</v>
      </c>
      <c r="K14" s="6">
        <f t="shared" si="3"/>
        <v>2.7027027027027026</v>
      </c>
      <c r="M14">
        <v>10</v>
      </c>
      <c r="N14" s="12">
        <v>4515</v>
      </c>
      <c r="O14" s="12">
        <v>2345</v>
      </c>
      <c r="P14" s="12">
        <v>2170</v>
      </c>
      <c r="R14" s="16">
        <f>N$23+N$33+N$43+N$53</f>
        <v>6846</v>
      </c>
      <c r="S14" s="16">
        <f xml:space="preserve"> N$33+N$43+N$53+N$63</f>
        <v>4302</v>
      </c>
      <c r="T14">
        <v>10</v>
      </c>
      <c r="U14">
        <v>0</v>
      </c>
      <c r="V14">
        <f t="shared" si="0"/>
        <v>68460</v>
      </c>
      <c r="W14" s="19">
        <f t="shared" si="1"/>
        <v>11.498751194637276</v>
      </c>
      <c r="X14" s="20">
        <f t="shared" si="2"/>
        <v>1.4987511946372756</v>
      </c>
    </row>
    <row r="15" spans="1:24" x14ac:dyDescent="0.25">
      <c r="A15" s="3" t="s">
        <v>112</v>
      </c>
      <c r="B15" s="3">
        <v>4101</v>
      </c>
      <c r="C15" s="3">
        <v>2031</v>
      </c>
      <c r="D15" s="3">
        <v>2070</v>
      </c>
      <c r="E15" s="4">
        <v>101</v>
      </c>
      <c r="F15" s="4">
        <v>63</v>
      </c>
      <c r="G15" s="4">
        <v>38</v>
      </c>
      <c r="H15" s="5"/>
      <c r="I15" s="6">
        <f t="shared" si="3"/>
        <v>2.4628139478176054</v>
      </c>
      <c r="J15" s="6">
        <f t="shared" si="3"/>
        <v>3.1019202363367802</v>
      </c>
      <c r="K15" s="6">
        <f t="shared" si="3"/>
        <v>1.8357487922705313</v>
      </c>
      <c r="M15">
        <v>11</v>
      </c>
      <c r="N15" s="12">
        <v>4603</v>
      </c>
      <c r="O15" s="12">
        <v>2413</v>
      </c>
      <c r="P15" s="12">
        <v>2190</v>
      </c>
      <c r="R15" s="16"/>
      <c r="S15" s="16"/>
      <c r="V15">
        <f>SUM(V5:V14)</f>
        <v>595369</v>
      </c>
      <c r="W15">
        <f>SUM(W5:W14)</f>
        <v>100</v>
      </c>
      <c r="X15" s="20">
        <f>SUM(X5:X14)</f>
        <v>16.837524291657779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995.87479187748454</v>
      </c>
      <c r="J16" s="6">
        <f>SUM(J8:J14)*5</f>
        <v>1214.909001352049</v>
      </c>
      <c r="K16" s="6">
        <f>SUM(K8:K14)*5</f>
        <v>762.59486036422584</v>
      </c>
      <c r="M16">
        <v>12</v>
      </c>
      <c r="N16" s="12">
        <v>4625</v>
      </c>
      <c r="O16" s="12">
        <v>2433</v>
      </c>
      <c r="P16" s="12">
        <v>2192</v>
      </c>
      <c r="R16" s="16"/>
      <c r="S16" s="16"/>
      <c r="X16" s="20">
        <f>X$15/2</f>
        <v>8.4187621458288895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4270</v>
      </c>
      <c r="O17" s="12">
        <v>2286</v>
      </c>
      <c r="P17" s="12">
        <v>1984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2495.8747918774843</v>
      </c>
      <c r="J18" s="6">
        <f>J16+1500</f>
        <v>2714.909001352049</v>
      </c>
      <c r="K18" s="6">
        <f>K16+1500</f>
        <v>2262.594860364226</v>
      </c>
      <c r="M18">
        <v>14</v>
      </c>
      <c r="N18" s="12">
        <v>4141</v>
      </c>
      <c r="O18" s="12">
        <v>2227</v>
      </c>
      <c r="P18" s="12">
        <v>1914</v>
      </c>
      <c r="Q18" s="3" t="s">
        <v>161</v>
      </c>
      <c r="R18" s="15">
        <f>X33</f>
        <v>9.032795235483114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3735</v>
      </c>
      <c r="O19" s="12">
        <v>1928</v>
      </c>
      <c r="P19" s="12">
        <v>1807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3.5239502004642329</v>
      </c>
      <c r="J20" s="6">
        <f t="shared" si="4"/>
        <v>4.2477173481540298</v>
      </c>
      <c r="K20" s="6">
        <f t="shared" si="4"/>
        <v>2.7027027027027026</v>
      </c>
      <c r="M20">
        <v>16</v>
      </c>
      <c r="N20" s="12">
        <v>3729</v>
      </c>
      <c r="O20" s="12">
        <v>2027</v>
      </c>
      <c r="P20" s="12">
        <v>1702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2.4628139478176054</v>
      </c>
      <c r="J21" s="6">
        <f t="shared" si="4"/>
        <v>3.1019202363367802</v>
      </c>
      <c r="K21" s="6">
        <f t="shared" si="4"/>
        <v>1.8357487922705313</v>
      </c>
      <c r="M21">
        <v>17</v>
      </c>
      <c r="N21" s="12">
        <v>3465</v>
      </c>
      <c r="O21" s="12">
        <v>1832</v>
      </c>
      <c r="P21" s="12">
        <v>1633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2.9933820741409192</v>
      </c>
      <c r="J22" s="8">
        <f>(J20+J21)/2</f>
        <v>3.674818792245405</v>
      </c>
      <c r="K22" s="8">
        <f>(K20+K21)/2</f>
        <v>2.2692257474866171</v>
      </c>
      <c r="M22">
        <v>18</v>
      </c>
      <c r="N22" s="12">
        <v>3129</v>
      </c>
      <c r="O22" s="12">
        <v>1668</v>
      </c>
      <c r="P22" s="12">
        <v>1461</v>
      </c>
      <c r="R22" s="16">
        <f>O$24+O$34+O$44+O$54</f>
        <v>2966</v>
      </c>
      <c r="S22" s="16">
        <f xml:space="preserve"> O$34+O$44+O$54+O$64</f>
        <v>1999</v>
      </c>
      <c r="T22">
        <v>1</v>
      </c>
      <c r="U22">
        <v>9</v>
      </c>
      <c r="V22">
        <f>R22*T22+S22*U22</f>
        <v>20957</v>
      </c>
      <c r="W22" s="19">
        <f>(V22/V$32)*100</f>
        <v>6.8427892275944942</v>
      </c>
      <c r="X22" s="20">
        <f>ABS(W22-10)</f>
        <v>3.1572107724055058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3081</v>
      </c>
      <c r="O23" s="12">
        <v>1689</v>
      </c>
      <c r="P23" s="12">
        <v>1392</v>
      </c>
      <c r="R23" s="16">
        <f>O$25+O$35+O$45+O$55</f>
        <v>2863</v>
      </c>
      <c r="S23" s="16">
        <f xml:space="preserve"> O$35+O$45+O$55+O$65</f>
        <v>1921</v>
      </c>
      <c r="T23">
        <v>2</v>
      </c>
      <c r="U23">
        <v>8</v>
      </c>
      <c r="V23">
        <f t="shared" ref="V23:V31" si="5">R23*T23+S23*U23</f>
        <v>21094</v>
      </c>
      <c r="W23" s="19">
        <f t="shared" ref="W23:W31" si="6">(V23/V$32)*100</f>
        <v>6.8875218765509487</v>
      </c>
      <c r="X23" s="20">
        <f t="shared" ref="X23:X31" si="7">ABS(W23-10)</f>
        <v>3.1124781234490513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149.66910370704596</v>
      </c>
      <c r="J24" s="8">
        <f>J22*50</f>
        <v>183.74093961227024</v>
      </c>
      <c r="K24" s="8">
        <f>K22*50</f>
        <v>113.46128737433085</v>
      </c>
      <c r="M24">
        <v>20</v>
      </c>
      <c r="N24" s="12">
        <v>2321</v>
      </c>
      <c r="O24" s="12">
        <v>1249</v>
      </c>
      <c r="P24" s="12">
        <v>1072</v>
      </c>
      <c r="R24" s="16">
        <f>O$26+O$36+O$46+O$56</f>
        <v>2866</v>
      </c>
      <c r="S24" s="16">
        <f xml:space="preserve"> O$36+O$46+O$56+O$66</f>
        <v>1938</v>
      </c>
      <c r="T24">
        <v>3</v>
      </c>
      <c r="U24">
        <v>7</v>
      </c>
      <c r="V24">
        <f t="shared" si="5"/>
        <v>22164</v>
      </c>
      <c r="W24" s="19">
        <f t="shared" si="6"/>
        <v>7.2368936603714449</v>
      </c>
      <c r="X24" s="20">
        <f t="shared" si="7"/>
        <v>2.7631063396285551</v>
      </c>
    </row>
    <row r="25" spans="1:24" x14ac:dyDescent="0.25">
      <c r="I25" s="1"/>
      <c r="J25" s="1"/>
      <c r="K25" s="1"/>
      <c r="M25">
        <v>21</v>
      </c>
      <c r="N25" s="12">
        <v>2256</v>
      </c>
      <c r="O25" s="12">
        <v>1173</v>
      </c>
      <c r="P25" s="12">
        <v>1083</v>
      </c>
      <c r="R25" s="16">
        <f>O$17+O$27+O$37+O$47</f>
        <v>4568</v>
      </c>
      <c r="S25" s="16">
        <f xml:space="preserve"> O$27+ O$37+O$47+O$57</f>
        <v>2827</v>
      </c>
      <c r="T25">
        <v>4</v>
      </c>
      <c r="U25">
        <v>6</v>
      </c>
      <c r="V25">
        <f t="shared" si="5"/>
        <v>35234</v>
      </c>
      <c r="W25" s="19">
        <f t="shared" si="6"/>
        <v>11.504453673954497</v>
      </c>
      <c r="X25" s="20">
        <f t="shared" si="7"/>
        <v>1.5044536739544974</v>
      </c>
    </row>
    <row r="26" spans="1:24" x14ac:dyDescent="0.25">
      <c r="H26" s="7" t="s">
        <v>30</v>
      </c>
      <c r="I26" s="1">
        <f>I18-I24</f>
        <v>2346.2056881704384</v>
      </c>
      <c r="J26" s="1">
        <f>J18-J24</f>
        <v>2531.1680617397788</v>
      </c>
      <c r="K26" s="1">
        <f>K18-K24</f>
        <v>2149.1335729898951</v>
      </c>
      <c r="M26">
        <v>22</v>
      </c>
      <c r="N26" s="12">
        <v>2155</v>
      </c>
      <c r="O26" s="12">
        <v>1134</v>
      </c>
      <c r="P26" s="12">
        <v>1021</v>
      </c>
      <c r="R26" s="16">
        <f>O$18+O$28+O$38+O$48</f>
        <v>4382</v>
      </c>
      <c r="S26" s="16">
        <f xml:space="preserve"> O$28+O$38+O$48+O$58</f>
        <v>2493</v>
      </c>
      <c r="T26">
        <v>5</v>
      </c>
      <c r="U26">
        <v>5</v>
      </c>
      <c r="V26">
        <f t="shared" si="5"/>
        <v>34375</v>
      </c>
      <c r="W26" s="19">
        <f t="shared" si="6"/>
        <v>11.22397669984066</v>
      </c>
      <c r="X26" s="20">
        <f t="shared" si="7"/>
        <v>1.2239766998406605</v>
      </c>
    </row>
    <row r="27" spans="1:24" x14ac:dyDescent="0.25">
      <c r="I27" s="1"/>
      <c r="J27" s="1"/>
      <c r="K27" s="1"/>
      <c r="M27">
        <v>23</v>
      </c>
      <c r="N27" s="12">
        <v>1951</v>
      </c>
      <c r="O27" s="12">
        <v>1001</v>
      </c>
      <c r="P27" s="12">
        <v>950</v>
      </c>
      <c r="R27" s="16">
        <f>O$19+O$29+O$39+O$49</f>
        <v>4021</v>
      </c>
      <c r="S27" s="16">
        <f xml:space="preserve"> O$29+O$39+O$49+O$59</f>
        <v>2390</v>
      </c>
      <c r="T27">
        <v>6</v>
      </c>
      <c r="U27">
        <v>4</v>
      </c>
      <c r="V27">
        <f t="shared" si="5"/>
        <v>33686</v>
      </c>
      <c r="W27" s="19">
        <f t="shared" si="6"/>
        <v>10.999007392315127</v>
      </c>
      <c r="X27" s="20">
        <f t="shared" si="7"/>
        <v>0.99900739231512681</v>
      </c>
    </row>
    <row r="28" spans="1:24" x14ac:dyDescent="0.25">
      <c r="H28" s="7" t="s">
        <v>31</v>
      </c>
      <c r="I28" s="1">
        <f>100-I22</f>
        <v>97.006617925859075</v>
      </c>
      <c r="J28" s="1">
        <f>100-J22</f>
        <v>96.325181207754596</v>
      </c>
      <c r="K28" s="1">
        <f>100-K22</f>
        <v>97.730774252513385</v>
      </c>
      <c r="M28">
        <v>24</v>
      </c>
      <c r="N28" s="12">
        <v>1837</v>
      </c>
      <c r="O28" s="12">
        <v>961</v>
      </c>
      <c r="P28" s="12">
        <v>876</v>
      </c>
      <c r="R28" s="16">
        <f>O$20+O$30+O$40+O$50</f>
        <v>4072</v>
      </c>
      <c r="S28" s="16">
        <f xml:space="preserve"> O$30+O$40+O$50+O$60</f>
        <v>2320</v>
      </c>
      <c r="T28">
        <v>7</v>
      </c>
      <c r="U28">
        <v>3</v>
      </c>
      <c r="V28">
        <f t="shared" si="5"/>
        <v>35464</v>
      </c>
      <c r="W28" s="19">
        <f t="shared" si="6"/>
        <v>11.579552281691614</v>
      </c>
      <c r="X28" s="20">
        <f t="shared" si="7"/>
        <v>1.5795522816916137</v>
      </c>
    </row>
    <row r="29" spans="1:24" x14ac:dyDescent="0.25">
      <c r="I29" s="1"/>
      <c r="J29" s="1"/>
      <c r="K29" s="1"/>
      <c r="M29">
        <v>25</v>
      </c>
      <c r="N29" s="12">
        <v>1720</v>
      </c>
      <c r="O29" s="12">
        <v>877</v>
      </c>
      <c r="P29" s="12">
        <v>843</v>
      </c>
      <c r="R29" s="16">
        <f>O$21+O$31+O$41+O$51</f>
        <v>3737</v>
      </c>
      <c r="S29" s="16">
        <f xml:space="preserve"> O$31+O$41+O$51+O$61</f>
        <v>2194</v>
      </c>
      <c r="T29">
        <v>8</v>
      </c>
      <c r="U29">
        <v>2</v>
      </c>
      <c r="V29">
        <f t="shared" si="5"/>
        <v>34284</v>
      </c>
      <c r="W29" s="19">
        <f t="shared" si="6"/>
        <v>11.194263772431627</v>
      </c>
      <c r="X29" s="20">
        <f t="shared" si="7"/>
        <v>1.1942637724316274</v>
      </c>
    </row>
    <row r="30" spans="1:24" x14ac:dyDescent="0.25">
      <c r="C30" t="s">
        <v>32</v>
      </c>
      <c r="H30" s="9" t="s">
        <v>33</v>
      </c>
      <c r="I30" s="10">
        <f>I26/I28</f>
        <v>24.186037389362586</v>
      </c>
      <c r="J30" s="10">
        <f>J26/J28</f>
        <v>26.277324682946027</v>
      </c>
      <c r="K30" s="10">
        <f>K26/K28</f>
        <v>21.990346330798918</v>
      </c>
      <c r="M30">
        <v>26</v>
      </c>
      <c r="N30" s="12">
        <v>1676</v>
      </c>
      <c r="O30" s="12">
        <v>881</v>
      </c>
      <c r="P30" s="12">
        <v>795</v>
      </c>
      <c r="R30" s="16">
        <f>O$22+O$32+O$42+O$52</f>
        <v>3449</v>
      </c>
      <c r="S30" s="16">
        <f xml:space="preserve"> O$32+O$42+O$52+O$62</f>
        <v>2055</v>
      </c>
      <c r="T30">
        <v>9</v>
      </c>
      <c r="U30">
        <v>1</v>
      </c>
      <c r="V30">
        <f t="shared" si="5"/>
        <v>33096</v>
      </c>
      <c r="W30" s="19">
        <f t="shared" si="6"/>
        <v>10.806363137685135</v>
      </c>
      <c r="X30" s="20">
        <f t="shared" si="7"/>
        <v>0.80636313768513546</v>
      </c>
    </row>
    <row r="31" spans="1:24" x14ac:dyDescent="0.25">
      <c r="M31">
        <v>27</v>
      </c>
      <c r="N31" s="12">
        <v>1592</v>
      </c>
      <c r="O31" s="12">
        <v>816</v>
      </c>
      <c r="P31" s="12">
        <v>776</v>
      </c>
      <c r="R31" s="16">
        <f>O$23+O$33+O$43+O$53</f>
        <v>3591</v>
      </c>
      <c r="S31" s="16">
        <f xml:space="preserve"> O$33+O$43+O$53+O$63</f>
        <v>2164</v>
      </c>
      <c r="T31">
        <v>10</v>
      </c>
      <c r="U31">
        <v>0</v>
      </c>
      <c r="V31">
        <f t="shared" si="5"/>
        <v>35910</v>
      </c>
      <c r="W31" s="19">
        <f t="shared" si="6"/>
        <v>11.725178277564455</v>
      </c>
      <c r="X31" s="20">
        <f t="shared" si="7"/>
        <v>1.7251782775644546</v>
      </c>
    </row>
    <row r="32" spans="1:24" x14ac:dyDescent="0.25">
      <c r="M32">
        <v>28</v>
      </c>
      <c r="N32" s="12">
        <v>1468</v>
      </c>
      <c r="O32" s="12">
        <v>738</v>
      </c>
      <c r="P32" s="12">
        <v>730</v>
      </c>
      <c r="R32" s="16"/>
      <c r="S32" s="16"/>
      <c r="V32">
        <f>SUM(V22:V31)</f>
        <v>306264</v>
      </c>
      <c r="W32">
        <f>SUM(W22:W31)</f>
        <v>100</v>
      </c>
      <c r="X32" s="20">
        <f>SUM(X22:X31)</f>
        <v>18.065590470966228</v>
      </c>
    </row>
    <row r="33" spans="13:24" x14ac:dyDescent="0.25">
      <c r="M33">
        <v>29</v>
      </c>
      <c r="N33" s="12">
        <v>1585</v>
      </c>
      <c r="O33" s="12">
        <v>769</v>
      </c>
      <c r="P33" s="12">
        <v>816</v>
      </c>
      <c r="R33" s="16"/>
      <c r="S33" s="16"/>
      <c r="X33" s="20">
        <f>X$32/2</f>
        <v>9.032795235483114</v>
      </c>
    </row>
    <row r="34" spans="13:24" x14ac:dyDescent="0.25">
      <c r="M34">
        <v>30</v>
      </c>
      <c r="N34" s="12">
        <v>1474</v>
      </c>
      <c r="O34" s="12">
        <v>739</v>
      </c>
      <c r="P34" s="12">
        <v>735</v>
      </c>
      <c r="R34" s="16"/>
      <c r="S34" s="16"/>
    </row>
    <row r="35" spans="13:24" x14ac:dyDescent="0.25">
      <c r="M35">
        <v>31</v>
      </c>
      <c r="N35" s="12">
        <v>1385</v>
      </c>
      <c r="O35" s="12">
        <v>711</v>
      </c>
      <c r="P35" s="12">
        <v>674</v>
      </c>
      <c r="Q35" s="3" t="s">
        <v>162</v>
      </c>
      <c r="R35" s="15">
        <f>X50</f>
        <v>7.7682848791961385</v>
      </c>
      <c r="S35" s="16"/>
    </row>
    <row r="36" spans="13:24" x14ac:dyDescent="0.25">
      <c r="M36">
        <v>32</v>
      </c>
      <c r="N36" s="12">
        <v>1567</v>
      </c>
      <c r="O36" s="12">
        <v>762</v>
      </c>
      <c r="P36" s="12">
        <v>805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1412</v>
      </c>
      <c r="O37" s="12">
        <v>700</v>
      </c>
      <c r="P37" s="12">
        <v>712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1320</v>
      </c>
      <c r="O38" s="12">
        <v>696</v>
      </c>
      <c r="P38" s="12">
        <v>624</v>
      </c>
      <c r="R38" s="16"/>
      <c r="S38" s="16"/>
    </row>
    <row r="39" spans="13:24" x14ac:dyDescent="0.25">
      <c r="M39">
        <v>35</v>
      </c>
      <c r="N39" s="12">
        <v>1305</v>
      </c>
      <c r="O39" s="12">
        <v>620</v>
      </c>
      <c r="P39" s="12">
        <v>685</v>
      </c>
      <c r="R39" s="16">
        <f>P$24+P$34+P$44+P$54</f>
        <v>2855</v>
      </c>
      <c r="S39" s="16">
        <f xml:space="preserve"> P$34+P$44+P$54+P$64</f>
        <v>2094</v>
      </c>
      <c r="T39">
        <v>1</v>
      </c>
      <c r="U39">
        <v>9</v>
      </c>
      <c r="V39">
        <f>R39*T39+S39*U39</f>
        <v>21701</v>
      </c>
      <c r="W39" s="19">
        <f>(V39/V$49)*100</f>
        <v>7.5062693485065974</v>
      </c>
      <c r="X39" s="20">
        <f>ABS(W39-10)</f>
        <v>2.4937306514934026</v>
      </c>
    </row>
    <row r="40" spans="13:24" x14ac:dyDescent="0.25">
      <c r="M40">
        <v>36</v>
      </c>
      <c r="N40" s="12">
        <v>1233</v>
      </c>
      <c r="O40" s="12">
        <v>638</v>
      </c>
      <c r="P40" s="12">
        <v>595</v>
      </c>
      <c r="R40" s="16">
        <f>P$25+P$35+P$45+P$55</f>
        <v>2727</v>
      </c>
      <c r="S40" s="16">
        <f xml:space="preserve"> P$35+P$45+P$55+P$65</f>
        <v>1904</v>
      </c>
      <c r="T40">
        <v>2</v>
      </c>
      <c r="U40">
        <v>8</v>
      </c>
      <c r="V40">
        <f t="shared" ref="V40:V48" si="8">R40*T40+S40*U40</f>
        <v>20686</v>
      </c>
      <c r="W40" s="19">
        <f t="shared" ref="W40:W48" si="9">(V40/V$49)*100</f>
        <v>7.1551858321371133</v>
      </c>
      <c r="X40" s="20">
        <f t="shared" ref="X40:X48" si="10">ABS(W40-10)</f>
        <v>2.8448141678628867</v>
      </c>
    </row>
    <row r="41" spans="13:24" x14ac:dyDescent="0.25">
      <c r="M41">
        <v>37</v>
      </c>
      <c r="N41" s="12">
        <v>1223</v>
      </c>
      <c r="O41" s="12">
        <v>614</v>
      </c>
      <c r="P41" s="12">
        <v>609</v>
      </c>
      <c r="R41" s="16">
        <f>P$26+P$36+P$46+P$56</f>
        <v>2785</v>
      </c>
      <c r="S41" s="16">
        <f xml:space="preserve"> P$36+P$46+P$56+P$66</f>
        <v>1933</v>
      </c>
      <c r="T41">
        <v>3</v>
      </c>
      <c r="U41">
        <v>7</v>
      </c>
      <c r="V41">
        <f t="shared" si="8"/>
        <v>21886</v>
      </c>
      <c r="W41" s="19">
        <f t="shared" si="9"/>
        <v>7.5702599401601498</v>
      </c>
      <c r="X41" s="20">
        <f t="shared" si="10"/>
        <v>2.4297400598398502</v>
      </c>
    </row>
    <row r="42" spans="13:24" x14ac:dyDescent="0.25">
      <c r="M42">
        <v>38</v>
      </c>
      <c r="N42" s="12">
        <v>1252</v>
      </c>
      <c r="O42" s="12">
        <v>586</v>
      </c>
      <c r="P42" s="12">
        <v>666</v>
      </c>
      <c r="R42" s="16">
        <f>P$17+P$27+P$37+P$47</f>
        <v>4218</v>
      </c>
      <c r="S42" s="16">
        <f xml:space="preserve"> P$27+ P$37+P$47+P$57</f>
        <v>2809</v>
      </c>
      <c r="T42">
        <v>4</v>
      </c>
      <c r="U42">
        <v>6</v>
      </c>
      <c r="V42">
        <f t="shared" si="8"/>
        <v>33726</v>
      </c>
      <c r="W42" s="19">
        <f t="shared" si="9"/>
        <v>11.665657805987443</v>
      </c>
      <c r="X42" s="20">
        <f t="shared" si="10"/>
        <v>1.6656578059874434</v>
      </c>
    </row>
    <row r="43" spans="13:24" x14ac:dyDescent="0.25">
      <c r="M43">
        <v>39</v>
      </c>
      <c r="N43" s="12">
        <v>1358</v>
      </c>
      <c r="O43" s="12">
        <v>668</v>
      </c>
      <c r="P43" s="12">
        <v>690</v>
      </c>
      <c r="R43" s="16">
        <f>P$18+P$28+P$38+P$48</f>
        <v>3933</v>
      </c>
      <c r="S43" s="16">
        <f xml:space="preserve"> P$28+P$38+P$48+P$58</f>
        <v>2329</v>
      </c>
      <c r="T43">
        <v>5</v>
      </c>
      <c r="U43">
        <v>5</v>
      </c>
      <c r="V43">
        <f t="shared" si="8"/>
        <v>31310</v>
      </c>
      <c r="W43" s="19">
        <f t="shared" si="9"/>
        <v>10.829975268501062</v>
      </c>
      <c r="X43" s="20">
        <f t="shared" si="10"/>
        <v>0.8299752685010624</v>
      </c>
    </row>
    <row r="44" spans="13:24" x14ac:dyDescent="0.25">
      <c r="M44">
        <v>40</v>
      </c>
      <c r="N44" s="12">
        <v>1193</v>
      </c>
      <c r="O44" s="12">
        <v>582</v>
      </c>
      <c r="P44" s="12">
        <v>611</v>
      </c>
      <c r="R44" s="16">
        <f>P$19+P$29+P$39+P$49</f>
        <v>3866</v>
      </c>
      <c r="S44" s="16">
        <f xml:space="preserve"> P$29+P$39+P$49+P$59</f>
        <v>2344</v>
      </c>
      <c r="T44">
        <v>6</v>
      </c>
      <c r="U44">
        <v>4</v>
      </c>
      <c r="V44">
        <f t="shared" si="8"/>
        <v>32572</v>
      </c>
      <c r="W44" s="19">
        <f t="shared" si="9"/>
        <v>11.266494872105289</v>
      </c>
      <c r="X44" s="20">
        <f t="shared" si="10"/>
        <v>1.2664948721052891</v>
      </c>
    </row>
    <row r="45" spans="13:24" x14ac:dyDescent="0.25">
      <c r="M45">
        <v>41</v>
      </c>
      <c r="N45" s="12">
        <v>1158</v>
      </c>
      <c r="O45" s="12">
        <v>592</v>
      </c>
      <c r="P45" s="12">
        <v>566</v>
      </c>
      <c r="R45" s="16">
        <f>P$20+P$30+P$40+P$50</f>
        <v>3559</v>
      </c>
      <c r="S45" s="16">
        <f xml:space="preserve"> P$30+P$40+P$50+P$60</f>
        <v>2095</v>
      </c>
      <c r="T45">
        <v>7</v>
      </c>
      <c r="U45">
        <v>3</v>
      </c>
      <c r="V45">
        <f t="shared" si="8"/>
        <v>31198</v>
      </c>
      <c r="W45" s="19">
        <f t="shared" si="9"/>
        <v>10.791235018418915</v>
      </c>
      <c r="X45" s="20">
        <f t="shared" si="10"/>
        <v>0.79123501841891475</v>
      </c>
    </row>
    <row r="46" spans="13:24" x14ac:dyDescent="0.25">
      <c r="M46">
        <v>42</v>
      </c>
      <c r="N46" s="12">
        <v>1220</v>
      </c>
      <c r="O46" s="12">
        <v>605</v>
      </c>
      <c r="P46" s="12">
        <v>615</v>
      </c>
      <c r="R46" s="16">
        <f>P$21+P$31+P$41+P$51</f>
        <v>3477</v>
      </c>
      <c r="S46" s="16">
        <f xml:space="preserve"> P$31+P$41+P$51+P$61</f>
        <v>2122</v>
      </c>
      <c r="T46">
        <v>8</v>
      </c>
      <c r="U46">
        <v>2</v>
      </c>
      <c r="V46">
        <f t="shared" si="8"/>
        <v>32060</v>
      </c>
      <c r="W46" s="19">
        <f t="shared" si="9"/>
        <v>11.089396586015461</v>
      </c>
      <c r="X46" s="20">
        <f t="shared" si="10"/>
        <v>1.0893965860154609</v>
      </c>
    </row>
    <row r="47" spans="13:24" x14ac:dyDescent="0.25">
      <c r="M47">
        <v>43</v>
      </c>
      <c r="N47" s="12">
        <v>1153</v>
      </c>
      <c r="O47" s="12">
        <v>581</v>
      </c>
      <c r="P47" s="12">
        <v>572</v>
      </c>
      <c r="R47" s="16">
        <f>P$22+P$32+P$42+P$52</f>
        <v>3263</v>
      </c>
      <c r="S47" s="16">
        <f xml:space="preserve"> P$32+P$42+P$52+P$62</f>
        <v>2049</v>
      </c>
      <c r="T47">
        <v>9</v>
      </c>
      <c r="U47">
        <v>1</v>
      </c>
      <c r="V47">
        <f t="shared" si="8"/>
        <v>31416</v>
      </c>
      <c r="W47" s="19">
        <f t="shared" si="9"/>
        <v>10.866640148043098</v>
      </c>
      <c r="X47" s="20">
        <f t="shared" si="10"/>
        <v>0.86664014804309808</v>
      </c>
    </row>
    <row r="48" spans="13:24" x14ac:dyDescent="0.25">
      <c r="M48">
        <v>44</v>
      </c>
      <c r="N48" s="12">
        <v>1017</v>
      </c>
      <c r="O48" s="12">
        <v>498</v>
      </c>
      <c r="P48" s="12">
        <v>519</v>
      </c>
      <c r="R48" s="16">
        <f>P$23+P$33+P$43+P$53</f>
        <v>3255</v>
      </c>
      <c r="S48" s="16">
        <f xml:space="preserve"> P$33+P$43+P$53+P$63</f>
        <v>2138</v>
      </c>
      <c r="T48">
        <v>10</v>
      </c>
      <c r="U48">
        <v>0</v>
      </c>
      <c r="V48">
        <f t="shared" si="8"/>
        <v>32550</v>
      </c>
      <c r="W48" s="19">
        <f t="shared" si="9"/>
        <v>11.258885180124869</v>
      </c>
      <c r="X48" s="20">
        <f t="shared" si="10"/>
        <v>1.2588851801248691</v>
      </c>
    </row>
    <row r="49" spans="13:24" x14ac:dyDescent="0.25">
      <c r="M49">
        <v>45</v>
      </c>
      <c r="N49" s="12">
        <v>1127</v>
      </c>
      <c r="O49" s="12">
        <v>596</v>
      </c>
      <c r="P49" s="12">
        <v>531</v>
      </c>
      <c r="R49" s="16"/>
      <c r="S49" s="16"/>
      <c r="V49">
        <f>SUM(V39:V48)</f>
        <v>289105</v>
      </c>
      <c r="W49">
        <f>SUM(W39:W48)</f>
        <v>99.999999999999986</v>
      </c>
      <c r="X49" s="20">
        <f>SUM(X39:X48)</f>
        <v>15.536569758392277</v>
      </c>
    </row>
    <row r="50" spans="13:24" x14ac:dyDescent="0.25">
      <c r="M50">
        <v>46</v>
      </c>
      <c r="N50" s="12">
        <v>993</v>
      </c>
      <c r="O50" s="12">
        <v>526</v>
      </c>
      <c r="P50" s="12">
        <v>467</v>
      </c>
      <c r="R50" s="16"/>
      <c r="S50" s="16"/>
      <c r="X50" s="20">
        <f>X$49/2</f>
        <v>7.7682848791961385</v>
      </c>
    </row>
    <row r="51" spans="13:24" x14ac:dyDescent="0.25">
      <c r="M51">
        <v>47</v>
      </c>
      <c r="N51" s="12">
        <v>934</v>
      </c>
      <c r="O51" s="12">
        <v>475</v>
      </c>
      <c r="P51" s="12">
        <v>459</v>
      </c>
      <c r="R51" s="16"/>
      <c r="S51" s="16"/>
    </row>
    <row r="52" spans="13:24" x14ac:dyDescent="0.25">
      <c r="M52">
        <v>48</v>
      </c>
      <c r="N52" s="12">
        <v>863</v>
      </c>
      <c r="O52" s="12">
        <v>457</v>
      </c>
      <c r="P52" s="12">
        <v>406</v>
      </c>
      <c r="R52" s="16"/>
      <c r="S52" s="16"/>
    </row>
    <row r="53" spans="13:24" x14ac:dyDescent="0.25">
      <c r="M53">
        <v>49</v>
      </c>
      <c r="N53" s="12">
        <v>822</v>
      </c>
      <c r="O53" s="12">
        <v>465</v>
      </c>
      <c r="P53" s="12">
        <v>357</v>
      </c>
      <c r="R53" s="16"/>
      <c r="S53" s="16"/>
    </row>
    <row r="54" spans="13:24" x14ac:dyDescent="0.25">
      <c r="M54">
        <v>50</v>
      </c>
      <c r="N54" s="12">
        <v>833</v>
      </c>
      <c r="O54" s="12">
        <v>396</v>
      </c>
      <c r="P54" s="12">
        <v>437</v>
      </c>
      <c r="R54" s="16"/>
      <c r="S54" s="16"/>
    </row>
    <row r="55" spans="13:24" x14ac:dyDescent="0.25">
      <c r="M55">
        <v>51</v>
      </c>
      <c r="N55" s="12">
        <v>791</v>
      </c>
      <c r="O55" s="12">
        <v>387</v>
      </c>
      <c r="P55" s="12">
        <v>404</v>
      </c>
      <c r="R55" s="16"/>
      <c r="S55" s="16"/>
    </row>
    <row r="56" spans="13:24" x14ac:dyDescent="0.25">
      <c r="M56">
        <v>52</v>
      </c>
      <c r="N56" s="12">
        <v>709</v>
      </c>
      <c r="O56" s="12">
        <v>365</v>
      </c>
      <c r="P56" s="12">
        <v>344</v>
      </c>
      <c r="R56" s="16"/>
      <c r="S56" s="16"/>
    </row>
    <row r="57" spans="13:24" x14ac:dyDescent="0.25">
      <c r="M57">
        <v>53</v>
      </c>
      <c r="N57" s="12">
        <v>1120</v>
      </c>
      <c r="O57" s="12">
        <v>545</v>
      </c>
      <c r="P57" s="12">
        <v>575</v>
      </c>
      <c r="R57" s="16"/>
      <c r="S57" s="16"/>
    </row>
    <row r="58" spans="13:24" x14ac:dyDescent="0.25">
      <c r="M58">
        <v>54</v>
      </c>
      <c r="N58" s="12">
        <v>648</v>
      </c>
      <c r="O58" s="12">
        <v>338</v>
      </c>
      <c r="P58" s="12">
        <v>310</v>
      </c>
      <c r="R58" s="16"/>
      <c r="S58" s="16"/>
    </row>
    <row r="59" spans="13:24" x14ac:dyDescent="0.25">
      <c r="M59">
        <v>55</v>
      </c>
      <c r="N59" s="12">
        <v>582</v>
      </c>
      <c r="O59" s="12">
        <v>297</v>
      </c>
      <c r="P59" s="12">
        <v>285</v>
      </c>
      <c r="R59" s="16"/>
      <c r="S59" s="16"/>
    </row>
    <row r="60" spans="13:24" x14ac:dyDescent="0.25">
      <c r="M60">
        <v>56</v>
      </c>
      <c r="N60" s="12">
        <v>513</v>
      </c>
      <c r="O60" s="12">
        <v>275</v>
      </c>
      <c r="P60" s="12">
        <v>238</v>
      </c>
      <c r="R60" s="16"/>
      <c r="S60" s="16"/>
    </row>
    <row r="61" spans="13:24" x14ac:dyDescent="0.25">
      <c r="M61">
        <v>57</v>
      </c>
      <c r="N61" s="12">
        <v>567</v>
      </c>
      <c r="O61" s="12">
        <v>289</v>
      </c>
      <c r="P61" s="12">
        <v>278</v>
      </c>
      <c r="R61" s="16"/>
      <c r="S61" s="16"/>
    </row>
    <row r="62" spans="13:24" x14ac:dyDescent="0.25">
      <c r="M62">
        <v>58</v>
      </c>
      <c r="N62" s="12">
        <v>521</v>
      </c>
      <c r="O62" s="12">
        <v>274</v>
      </c>
      <c r="P62" s="12">
        <v>247</v>
      </c>
      <c r="R62" s="16"/>
      <c r="S62" s="16"/>
    </row>
    <row r="63" spans="13:24" x14ac:dyDescent="0.25">
      <c r="M63">
        <v>59</v>
      </c>
      <c r="N63" s="12">
        <v>537</v>
      </c>
      <c r="O63" s="12">
        <v>262</v>
      </c>
      <c r="P63" s="12">
        <v>275</v>
      </c>
      <c r="R63" s="16"/>
      <c r="S63" s="16"/>
    </row>
    <row r="64" spans="13:24" x14ac:dyDescent="0.25">
      <c r="M64">
        <v>60</v>
      </c>
      <c r="N64" s="12">
        <v>593</v>
      </c>
      <c r="O64" s="12">
        <v>282</v>
      </c>
      <c r="P64" s="12">
        <v>311</v>
      </c>
      <c r="R64" s="16"/>
      <c r="S64" s="16"/>
    </row>
    <row r="65" spans="13:19" x14ac:dyDescent="0.25">
      <c r="M65">
        <v>61</v>
      </c>
      <c r="N65" s="12">
        <v>491</v>
      </c>
      <c r="O65" s="12">
        <v>231</v>
      </c>
      <c r="P65" s="12">
        <v>260</v>
      </c>
      <c r="R65" s="16"/>
      <c r="S65" s="16"/>
    </row>
    <row r="66" spans="13:19" x14ac:dyDescent="0.25">
      <c r="M66">
        <v>62</v>
      </c>
      <c r="N66" s="12">
        <v>375</v>
      </c>
      <c r="O66" s="12">
        <v>206</v>
      </c>
      <c r="P66" s="12">
        <v>169</v>
      </c>
      <c r="R66" s="16"/>
      <c r="S66" s="16"/>
    </row>
    <row r="67" spans="13:19" x14ac:dyDescent="0.25">
      <c r="M67">
        <v>63</v>
      </c>
      <c r="N67" s="12">
        <v>414</v>
      </c>
      <c r="O67" s="12">
        <v>219</v>
      </c>
      <c r="P67" s="12">
        <v>195</v>
      </c>
      <c r="R67" s="16"/>
      <c r="S67" s="16"/>
    </row>
    <row r="68" spans="13:19" x14ac:dyDescent="0.25">
      <c r="M68">
        <v>64</v>
      </c>
      <c r="N68" s="12">
        <v>347</v>
      </c>
      <c r="O68" s="12">
        <v>187</v>
      </c>
      <c r="P68" s="12">
        <v>160</v>
      </c>
      <c r="R68" s="16"/>
      <c r="S68" s="16"/>
    </row>
    <row r="69" spans="13:19" x14ac:dyDescent="0.25">
      <c r="M69">
        <v>65</v>
      </c>
      <c r="N69" s="12">
        <v>408</v>
      </c>
      <c r="O69" s="12">
        <v>214</v>
      </c>
      <c r="P69" s="12">
        <v>194</v>
      </c>
      <c r="R69" s="16"/>
      <c r="S69" s="16"/>
    </row>
    <row r="70" spans="13:19" x14ac:dyDescent="0.25">
      <c r="M70">
        <v>66</v>
      </c>
      <c r="N70" s="12">
        <v>308</v>
      </c>
      <c r="O70" s="12">
        <v>161</v>
      </c>
      <c r="P70" s="12">
        <v>147</v>
      </c>
      <c r="R70" s="16"/>
      <c r="S70" s="16"/>
    </row>
    <row r="71" spans="13:19" x14ac:dyDescent="0.25">
      <c r="M71">
        <v>67</v>
      </c>
      <c r="N71" s="12">
        <v>278</v>
      </c>
      <c r="O71" s="12">
        <v>143</v>
      </c>
      <c r="P71" s="12">
        <v>135</v>
      </c>
      <c r="R71" s="16"/>
      <c r="S71" s="16"/>
    </row>
    <row r="72" spans="13:19" x14ac:dyDescent="0.25">
      <c r="M72">
        <v>68</v>
      </c>
      <c r="N72" s="12">
        <v>295</v>
      </c>
      <c r="O72" s="12">
        <v>164</v>
      </c>
      <c r="P72" s="12">
        <v>131</v>
      </c>
      <c r="R72" s="16"/>
      <c r="S72" s="16"/>
    </row>
    <row r="73" spans="13:19" x14ac:dyDescent="0.25">
      <c r="M73">
        <v>69</v>
      </c>
      <c r="N73" s="12">
        <v>304</v>
      </c>
      <c r="O73" s="12">
        <v>148</v>
      </c>
      <c r="P73" s="12">
        <v>156</v>
      </c>
      <c r="R73" s="16"/>
      <c r="S73" s="16"/>
    </row>
    <row r="74" spans="13:19" x14ac:dyDescent="0.25">
      <c r="M74" s="18">
        <v>70</v>
      </c>
      <c r="N74" s="12">
        <v>324</v>
      </c>
      <c r="O74" s="12">
        <v>123</v>
      </c>
      <c r="P74" s="12">
        <v>201</v>
      </c>
      <c r="R74" s="16"/>
      <c r="S74" s="16"/>
    </row>
    <row r="75" spans="13:19" x14ac:dyDescent="0.25">
      <c r="M75">
        <v>71</v>
      </c>
      <c r="N75" s="12">
        <v>357</v>
      </c>
      <c r="O75" s="12">
        <v>163</v>
      </c>
      <c r="P75" s="12">
        <v>194</v>
      </c>
      <c r="R75" s="16"/>
      <c r="S75" s="16"/>
    </row>
    <row r="76" spans="13:19" x14ac:dyDescent="0.25">
      <c r="M76">
        <v>72</v>
      </c>
      <c r="N76" s="12">
        <v>160</v>
      </c>
      <c r="O76" s="12">
        <v>73</v>
      </c>
      <c r="P76" s="12">
        <v>87</v>
      </c>
      <c r="R76" s="16"/>
      <c r="S76" s="16"/>
    </row>
    <row r="77" spans="13:19" x14ac:dyDescent="0.25">
      <c r="M77">
        <v>73</v>
      </c>
      <c r="N77" s="12">
        <v>126</v>
      </c>
      <c r="O77" s="12">
        <v>63</v>
      </c>
      <c r="P77" s="12">
        <v>63</v>
      </c>
      <c r="R77" s="16"/>
      <c r="S77" s="16"/>
    </row>
    <row r="78" spans="13:19" x14ac:dyDescent="0.25">
      <c r="M78">
        <v>74</v>
      </c>
      <c r="N78" s="12">
        <v>118</v>
      </c>
      <c r="O78" s="12">
        <v>66</v>
      </c>
      <c r="P78" s="12">
        <v>52</v>
      </c>
      <c r="R78" s="16"/>
      <c r="S78" s="16"/>
    </row>
    <row r="79" spans="13:19" x14ac:dyDescent="0.25">
      <c r="M79">
        <v>75</v>
      </c>
      <c r="N79" s="12">
        <v>149</v>
      </c>
      <c r="O79" s="12">
        <v>56</v>
      </c>
      <c r="P79" s="12">
        <v>93</v>
      </c>
      <c r="R79" s="16"/>
      <c r="S79" s="16"/>
    </row>
    <row r="80" spans="13:19" x14ac:dyDescent="0.25">
      <c r="M80">
        <v>76</v>
      </c>
      <c r="N80" s="12">
        <v>104</v>
      </c>
      <c r="O80" s="12">
        <v>47</v>
      </c>
      <c r="P80" s="12">
        <v>57</v>
      </c>
      <c r="R80" s="16"/>
      <c r="S80" s="16"/>
    </row>
    <row r="81" spans="13:19" x14ac:dyDescent="0.25">
      <c r="M81">
        <v>77</v>
      </c>
      <c r="N81" s="12">
        <v>84</v>
      </c>
      <c r="O81" s="12">
        <v>44</v>
      </c>
      <c r="P81" s="12">
        <v>40</v>
      </c>
      <c r="R81" s="16"/>
      <c r="S81" s="16"/>
    </row>
    <row r="82" spans="13:19" x14ac:dyDescent="0.25">
      <c r="M82">
        <v>78</v>
      </c>
      <c r="N82" s="12">
        <v>87</v>
      </c>
      <c r="O82" s="12">
        <v>33</v>
      </c>
      <c r="P82" s="12">
        <v>54</v>
      </c>
      <c r="R82" s="16"/>
      <c r="S82" s="16"/>
    </row>
    <row r="83" spans="13:19" x14ac:dyDescent="0.25">
      <c r="M83">
        <v>79</v>
      </c>
      <c r="N83" s="12">
        <v>72</v>
      </c>
      <c r="O83" s="12">
        <v>30</v>
      </c>
      <c r="P83" s="12">
        <v>42</v>
      </c>
      <c r="R83" s="16"/>
      <c r="S83" s="16"/>
    </row>
    <row r="84" spans="13:19" x14ac:dyDescent="0.25">
      <c r="M84">
        <v>80</v>
      </c>
      <c r="N84" s="12">
        <v>111</v>
      </c>
      <c r="O84" s="12">
        <v>39</v>
      </c>
      <c r="P84" s="12">
        <v>72</v>
      </c>
      <c r="R84" s="16"/>
      <c r="S84" s="16"/>
    </row>
    <row r="85" spans="13:19" x14ac:dyDescent="0.25">
      <c r="M85">
        <v>81</v>
      </c>
      <c r="N85" s="12">
        <v>84</v>
      </c>
      <c r="O85" s="12">
        <v>32</v>
      </c>
      <c r="P85" s="12">
        <v>52</v>
      </c>
      <c r="R85" s="16"/>
      <c r="S85" s="16"/>
    </row>
    <row r="86" spans="13:19" x14ac:dyDescent="0.25">
      <c r="M86">
        <v>82</v>
      </c>
      <c r="N86" s="12">
        <v>104</v>
      </c>
      <c r="O86" s="12">
        <v>38</v>
      </c>
      <c r="P86" s="12">
        <v>66</v>
      </c>
      <c r="R86" s="16"/>
      <c r="S86" s="16"/>
    </row>
    <row r="87" spans="13:19" x14ac:dyDescent="0.25">
      <c r="M87">
        <v>83</v>
      </c>
      <c r="N87" s="12">
        <v>56</v>
      </c>
      <c r="O87" s="12">
        <v>28</v>
      </c>
      <c r="P87" s="12">
        <v>28</v>
      </c>
      <c r="R87" s="16"/>
      <c r="S87" s="16"/>
    </row>
    <row r="88" spans="13:19" x14ac:dyDescent="0.25">
      <c r="M88">
        <v>84</v>
      </c>
      <c r="N88" s="12">
        <v>61</v>
      </c>
      <c r="O88" s="12">
        <v>25</v>
      </c>
      <c r="P88" s="12">
        <v>36</v>
      </c>
      <c r="R88" s="16"/>
      <c r="S88" s="16"/>
    </row>
    <row r="89" spans="13:19" x14ac:dyDescent="0.25">
      <c r="M89">
        <v>85</v>
      </c>
      <c r="N89" s="12">
        <v>55</v>
      </c>
      <c r="O89" s="12">
        <v>25</v>
      </c>
      <c r="P89" s="12">
        <v>30</v>
      </c>
      <c r="R89" s="16"/>
      <c r="S89" s="16"/>
    </row>
    <row r="90" spans="13:19" x14ac:dyDescent="0.25">
      <c r="M90">
        <v>86</v>
      </c>
      <c r="N90" s="12">
        <v>59</v>
      </c>
      <c r="O90" s="12">
        <v>20</v>
      </c>
      <c r="P90" s="12">
        <v>39</v>
      </c>
      <c r="R90" s="16"/>
      <c r="S90" s="16"/>
    </row>
    <row r="91" spans="13:19" x14ac:dyDescent="0.25">
      <c r="M91">
        <v>87</v>
      </c>
      <c r="N91" s="12">
        <v>41</v>
      </c>
      <c r="O91" s="12">
        <v>11</v>
      </c>
      <c r="P91" s="12">
        <v>30</v>
      </c>
      <c r="R91" s="16"/>
      <c r="S91" s="16"/>
    </row>
    <row r="92" spans="13:19" x14ac:dyDescent="0.25">
      <c r="M92">
        <v>88</v>
      </c>
      <c r="N92" s="12">
        <v>36</v>
      </c>
      <c r="O92" s="12">
        <v>12</v>
      </c>
      <c r="P92" s="12">
        <v>24</v>
      </c>
      <c r="R92" s="16"/>
      <c r="S92" s="16"/>
    </row>
    <row r="93" spans="13:19" x14ac:dyDescent="0.25">
      <c r="M93">
        <v>89</v>
      </c>
      <c r="N93" s="12">
        <v>35</v>
      </c>
      <c r="O93" s="12">
        <v>18</v>
      </c>
      <c r="P93" s="12">
        <v>17</v>
      </c>
      <c r="R93" s="16"/>
      <c r="S93" s="16"/>
    </row>
    <row r="94" spans="13:19" x14ac:dyDescent="0.25">
      <c r="M94">
        <v>90</v>
      </c>
      <c r="N94" s="12">
        <v>30</v>
      </c>
      <c r="O94" s="12">
        <v>12</v>
      </c>
      <c r="P94" s="12">
        <v>18</v>
      </c>
      <c r="R94" s="16"/>
      <c r="S94" s="16"/>
    </row>
    <row r="95" spans="13:19" x14ac:dyDescent="0.25">
      <c r="M95">
        <v>91</v>
      </c>
      <c r="N95" s="12">
        <v>36</v>
      </c>
      <c r="O95" s="12">
        <v>19</v>
      </c>
      <c r="P95" s="12">
        <v>17</v>
      </c>
      <c r="R95" s="16"/>
      <c r="S95" s="16"/>
    </row>
    <row r="96" spans="13:19" x14ac:dyDescent="0.25">
      <c r="M96">
        <v>92</v>
      </c>
      <c r="N96" s="12">
        <v>17</v>
      </c>
      <c r="O96" s="12">
        <v>7</v>
      </c>
      <c r="P96" s="12">
        <v>10</v>
      </c>
      <c r="R96" s="16"/>
      <c r="S96" s="16"/>
    </row>
    <row r="97" spans="13:19" x14ac:dyDescent="0.25">
      <c r="M97">
        <v>93</v>
      </c>
      <c r="N97" s="12">
        <v>6</v>
      </c>
      <c r="O97" s="12">
        <v>1</v>
      </c>
      <c r="P97" s="12">
        <v>5</v>
      </c>
      <c r="R97" s="16"/>
      <c r="S97" s="16"/>
    </row>
    <row r="98" spans="13:19" x14ac:dyDescent="0.25">
      <c r="M98">
        <v>94</v>
      </c>
      <c r="N98" s="12">
        <v>12</v>
      </c>
      <c r="O98" s="12">
        <v>4</v>
      </c>
      <c r="P98" s="12">
        <v>8</v>
      </c>
      <c r="R98" s="16"/>
      <c r="S98" s="16"/>
    </row>
    <row r="99" spans="13:19" x14ac:dyDescent="0.25">
      <c r="M99">
        <v>95</v>
      </c>
      <c r="N99" s="12">
        <v>19</v>
      </c>
      <c r="O99" s="12">
        <v>5</v>
      </c>
      <c r="P99" s="12">
        <v>14</v>
      </c>
      <c r="R99" s="16"/>
      <c r="S99" s="16"/>
    </row>
    <row r="100" spans="13:19" x14ac:dyDescent="0.25">
      <c r="M100">
        <v>96</v>
      </c>
      <c r="N100" s="12">
        <v>11</v>
      </c>
      <c r="O100" s="12">
        <v>4</v>
      </c>
      <c r="P100" s="12">
        <v>7</v>
      </c>
      <c r="R100" s="16"/>
      <c r="S100" s="16"/>
    </row>
    <row r="101" spans="13:19" x14ac:dyDescent="0.25">
      <c r="M101">
        <v>97</v>
      </c>
      <c r="N101" s="12">
        <v>9</v>
      </c>
      <c r="O101" s="12">
        <v>3</v>
      </c>
      <c r="P101" s="12">
        <v>6</v>
      </c>
      <c r="R101" s="16"/>
      <c r="S101" s="16"/>
    </row>
    <row r="102" spans="13:19" x14ac:dyDescent="0.25">
      <c r="M102" t="s">
        <v>165</v>
      </c>
      <c r="N102" s="12">
        <v>12</v>
      </c>
      <c r="O102" s="12">
        <v>3</v>
      </c>
      <c r="P102" s="12">
        <v>9</v>
      </c>
      <c r="R102" s="16"/>
      <c r="S102" s="16"/>
    </row>
    <row r="103" spans="13:19" x14ac:dyDescent="0.25">
      <c r="M103" t="s">
        <v>57</v>
      </c>
      <c r="N103">
        <v>69</v>
      </c>
      <c r="O103">
        <v>25</v>
      </c>
      <c r="P103">
        <v>44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/>
  </sheetViews>
  <sheetFormatPr defaultRowHeight="13.2" x14ac:dyDescent="0.25"/>
  <sheetData>
    <row r="1" spans="1:24" x14ac:dyDescent="0.25">
      <c r="A1" t="s">
        <v>263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8.1402860466707718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258</v>
      </c>
      <c r="I2" s="1"/>
      <c r="J2" s="1"/>
      <c r="K2" s="1"/>
      <c r="M2" t="s">
        <v>70</v>
      </c>
      <c r="N2" s="12" t="s">
        <v>1</v>
      </c>
      <c r="O2" s="12" t="s">
        <v>259</v>
      </c>
      <c r="P2" s="12" t="s">
        <v>260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259</v>
      </c>
      <c r="D3" t="s">
        <v>260</v>
      </c>
      <c r="E3" t="s">
        <v>1</v>
      </c>
      <c r="F3" t="s">
        <v>259</v>
      </c>
      <c r="G3" t="s">
        <v>260</v>
      </c>
      <c r="I3" s="1"/>
      <c r="J3" s="1"/>
      <c r="K3" s="1"/>
      <c r="M3" t="s">
        <v>36</v>
      </c>
      <c r="N3" s="12">
        <v>157408</v>
      </c>
      <c r="O3" s="12">
        <v>83370</v>
      </c>
      <c r="P3" s="12">
        <v>74038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157408</v>
      </c>
      <c r="C4">
        <v>83370</v>
      </c>
      <c r="D4">
        <v>74038</v>
      </c>
      <c r="E4">
        <v>105160</v>
      </c>
      <c r="F4">
        <v>58565</v>
      </c>
      <c r="G4">
        <v>46595</v>
      </c>
      <c r="I4" s="1"/>
      <c r="J4" s="1"/>
      <c r="K4" s="1"/>
      <c r="M4" s="18" t="s">
        <v>164</v>
      </c>
      <c r="N4" s="12">
        <v>3964</v>
      </c>
      <c r="O4" s="12">
        <v>2121</v>
      </c>
      <c r="P4" s="12">
        <v>1843</v>
      </c>
      <c r="R4" s="16"/>
      <c r="S4" s="16"/>
    </row>
    <row r="5" spans="1:24" x14ac:dyDescent="0.25">
      <c r="A5" t="s">
        <v>98</v>
      </c>
      <c r="B5">
        <v>22109</v>
      </c>
      <c r="C5">
        <v>11898</v>
      </c>
      <c r="D5">
        <v>10211</v>
      </c>
      <c r="E5">
        <v>22109</v>
      </c>
      <c r="F5">
        <v>11898</v>
      </c>
      <c r="G5">
        <v>10211</v>
      </c>
      <c r="I5" s="1"/>
      <c r="J5" s="1"/>
      <c r="K5" s="1"/>
      <c r="M5">
        <v>1</v>
      </c>
      <c r="N5" s="12">
        <v>4715</v>
      </c>
      <c r="O5" s="12">
        <v>2592</v>
      </c>
      <c r="P5" s="12">
        <v>2123</v>
      </c>
      <c r="R5" s="16">
        <f>N$24+N$34+N$44+N$54</f>
        <v>8192</v>
      </c>
      <c r="S5" s="16">
        <f xml:space="preserve"> N$34+N$44+N$54+N$64</f>
        <v>5484</v>
      </c>
      <c r="T5">
        <v>1</v>
      </c>
      <c r="U5">
        <v>9</v>
      </c>
      <c r="V5">
        <f>R5*T5+S5*U5</f>
        <v>57548</v>
      </c>
      <c r="W5" s="19">
        <f>(V5/V$15)*100</f>
        <v>7.8762745500581666</v>
      </c>
      <c r="X5" s="20">
        <f>ABS(W5-10)</f>
        <v>2.1237254499418334</v>
      </c>
    </row>
    <row r="6" spans="1:24" x14ac:dyDescent="0.25">
      <c r="A6" t="s">
        <v>264</v>
      </c>
      <c r="B6">
        <v>21023</v>
      </c>
      <c r="C6">
        <v>11273</v>
      </c>
      <c r="D6">
        <v>9750</v>
      </c>
      <c r="E6">
        <v>21023</v>
      </c>
      <c r="F6">
        <v>11273</v>
      </c>
      <c r="G6">
        <v>9750</v>
      </c>
      <c r="I6" s="1"/>
      <c r="J6" s="1"/>
      <c r="K6" s="1"/>
      <c r="M6">
        <v>2</v>
      </c>
      <c r="N6" s="12">
        <v>4559</v>
      </c>
      <c r="O6" s="12">
        <v>2435</v>
      </c>
      <c r="P6" s="12">
        <v>2124</v>
      </c>
      <c r="R6" s="16">
        <f>N$25+N$35+N$45+N$55</f>
        <v>6711</v>
      </c>
      <c r="S6" s="16">
        <f xml:space="preserve"> N$35+N$45+N$55+N$65</f>
        <v>4202</v>
      </c>
      <c r="T6">
        <v>2</v>
      </c>
      <c r="U6">
        <v>8</v>
      </c>
      <c r="V6">
        <f t="shared" ref="V6:V14" si="0">R6*T6+S6*U6</f>
        <v>47038</v>
      </c>
      <c r="W6" s="19">
        <f t="shared" ref="W6:W14" si="1">(V6/V$15)*100</f>
        <v>6.4378293300485874</v>
      </c>
      <c r="X6" s="20">
        <f t="shared" ref="X6:X14" si="2">ABS(W6-10)</f>
        <v>3.5621706699514126</v>
      </c>
    </row>
    <row r="7" spans="1:24" x14ac:dyDescent="0.25">
      <c r="A7" t="s">
        <v>265</v>
      </c>
      <c r="B7">
        <v>21713</v>
      </c>
      <c r="C7">
        <v>11733</v>
      </c>
      <c r="D7">
        <v>9980</v>
      </c>
      <c r="E7">
        <v>21713</v>
      </c>
      <c r="F7">
        <v>11733</v>
      </c>
      <c r="G7">
        <v>9980</v>
      </c>
      <c r="H7" s="2"/>
      <c r="I7" s="1"/>
      <c r="J7" s="1"/>
      <c r="K7" s="1"/>
      <c r="M7">
        <v>3</v>
      </c>
      <c r="N7" s="12">
        <v>4555</v>
      </c>
      <c r="O7" s="12">
        <v>2468</v>
      </c>
      <c r="P7" s="12">
        <v>2087</v>
      </c>
      <c r="R7" s="16">
        <f>N$26+N$36+N$46+N$56</f>
        <v>7119</v>
      </c>
      <c r="S7" s="16">
        <f xml:space="preserve"> N$36+N$46+N$56+N$66</f>
        <v>4825</v>
      </c>
      <c r="T7">
        <v>3</v>
      </c>
      <c r="U7">
        <v>7</v>
      </c>
      <c r="V7">
        <f t="shared" si="0"/>
        <v>55132</v>
      </c>
      <c r="W7" s="19">
        <f t="shared" si="1"/>
        <v>7.5456100732224733</v>
      </c>
      <c r="X7" s="20">
        <f t="shared" si="2"/>
        <v>2.4543899267775267</v>
      </c>
    </row>
    <row r="8" spans="1:24" x14ac:dyDescent="0.25">
      <c r="A8" s="3" t="s">
        <v>266</v>
      </c>
      <c r="B8" s="3">
        <v>21135</v>
      </c>
      <c r="C8" s="3">
        <v>11479</v>
      </c>
      <c r="D8" s="3">
        <v>9656</v>
      </c>
      <c r="E8" s="4">
        <v>20565</v>
      </c>
      <c r="F8" s="4">
        <v>11323</v>
      </c>
      <c r="G8" s="4">
        <v>9242</v>
      </c>
      <c r="H8" s="5"/>
      <c r="I8" s="6">
        <f t="shared" ref="I8:K15" si="3">E8/B8*100</f>
        <v>97.303051809794184</v>
      </c>
      <c r="J8" s="6">
        <f t="shared" si="3"/>
        <v>98.640996602491498</v>
      </c>
      <c r="K8" s="6">
        <f t="shared" si="3"/>
        <v>95.71251035625518</v>
      </c>
      <c r="M8">
        <v>4</v>
      </c>
      <c r="N8" s="12">
        <v>4316</v>
      </c>
      <c r="O8" s="12">
        <v>2282</v>
      </c>
      <c r="P8" s="12">
        <v>2034</v>
      </c>
      <c r="R8" s="16">
        <f>N$17+N$27+N$37+N$47</f>
        <v>9625</v>
      </c>
      <c r="S8" s="16">
        <f xml:space="preserve"> N$27+ N$37+N$47+N$57</f>
        <v>6120</v>
      </c>
      <c r="T8">
        <v>4</v>
      </c>
      <c r="U8">
        <v>6</v>
      </c>
      <c r="V8">
        <f t="shared" si="0"/>
        <v>75220</v>
      </c>
      <c r="W8" s="19">
        <f t="shared" si="1"/>
        <v>10.294942859098063</v>
      </c>
      <c r="X8" s="20">
        <f t="shared" si="2"/>
        <v>0.29494285909806273</v>
      </c>
    </row>
    <row r="9" spans="1:24" x14ac:dyDescent="0.25">
      <c r="A9" s="3" t="s">
        <v>267</v>
      </c>
      <c r="B9" s="3">
        <v>15797</v>
      </c>
      <c r="C9" s="3">
        <v>8502</v>
      </c>
      <c r="D9" s="3">
        <v>7295</v>
      </c>
      <c r="E9" s="4">
        <v>11649</v>
      </c>
      <c r="F9" s="4">
        <v>7155</v>
      </c>
      <c r="G9" s="4">
        <v>4494</v>
      </c>
      <c r="H9" s="5"/>
      <c r="I9" s="6">
        <f t="shared" si="3"/>
        <v>73.741849718300941</v>
      </c>
      <c r="J9" s="6">
        <f t="shared" si="3"/>
        <v>84.156669019054348</v>
      </c>
      <c r="K9" s="6">
        <f t="shared" si="3"/>
        <v>61.603838245373545</v>
      </c>
      <c r="M9">
        <v>5</v>
      </c>
      <c r="N9" s="12">
        <v>4058</v>
      </c>
      <c r="O9" s="12">
        <v>2206</v>
      </c>
      <c r="P9" s="12">
        <v>1852</v>
      </c>
      <c r="R9" s="16">
        <f>N$18+N$28+N$38+N$48</f>
        <v>10400</v>
      </c>
      <c r="S9" s="16">
        <f xml:space="preserve"> N$28+N$38+N$48+N$58</f>
        <v>7092</v>
      </c>
      <c r="T9">
        <v>5</v>
      </c>
      <c r="U9">
        <v>5</v>
      </c>
      <c r="V9">
        <f t="shared" si="0"/>
        <v>87460</v>
      </c>
      <c r="W9" s="19">
        <f t="shared" si="1"/>
        <v>11.970163553000752</v>
      </c>
      <c r="X9" s="20">
        <f t="shared" si="2"/>
        <v>1.9701635530007522</v>
      </c>
    </row>
    <row r="10" spans="1:24" x14ac:dyDescent="0.25">
      <c r="A10" s="3" t="s">
        <v>268</v>
      </c>
      <c r="B10" s="3">
        <v>11563</v>
      </c>
      <c r="C10" s="3">
        <v>6040</v>
      </c>
      <c r="D10" s="3">
        <v>5523</v>
      </c>
      <c r="E10" s="4">
        <v>4447</v>
      </c>
      <c r="F10" s="4">
        <v>2948</v>
      </c>
      <c r="G10" s="4">
        <v>1499</v>
      </c>
      <c r="H10" s="5"/>
      <c r="I10" s="6">
        <f t="shared" si="3"/>
        <v>38.458877453947935</v>
      </c>
      <c r="J10" s="6">
        <f t="shared" si="3"/>
        <v>48.807947019867548</v>
      </c>
      <c r="K10" s="6">
        <f t="shared" si="3"/>
        <v>27.141046532681511</v>
      </c>
      <c r="M10">
        <v>6</v>
      </c>
      <c r="N10" s="12">
        <v>4624</v>
      </c>
      <c r="O10" s="12">
        <v>2477</v>
      </c>
      <c r="P10" s="12">
        <v>2147</v>
      </c>
      <c r="R10" s="16">
        <f>N$19+N$29+N$39+N$49</f>
        <v>9141</v>
      </c>
      <c r="S10" s="16">
        <f xml:space="preserve"> N$29+N$39+N$49+N$59</f>
        <v>5356</v>
      </c>
      <c r="T10">
        <v>6</v>
      </c>
      <c r="U10">
        <v>4</v>
      </c>
      <c r="V10">
        <f t="shared" si="0"/>
        <v>76270</v>
      </c>
      <c r="W10" s="19">
        <f t="shared" si="1"/>
        <v>10.438650516663245</v>
      </c>
      <c r="X10" s="20">
        <f t="shared" si="2"/>
        <v>0.43865051666324462</v>
      </c>
    </row>
    <row r="11" spans="1:24" x14ac:dyDescent="0.25">
      <c r="A11" s="3" t="s">
        <v>269</v>
      </c>
      <c r="B11" s="3">
        <v>8617</v>
      </c>
      <c r="C11" s="3">
        <v>4385</v>
      </c>
      <c r="D11" s="3">
        <v>4232</v>
      </c>
      <c r="E11" s="4">
        <v>1598</v>
      </c>
      <c r="F11" s="4">
        <v>1022</v>
      </c>
      <c r="G11" s="4">
        <v>576</v>
      </c>
      <c r="H11" s="5"/>
      <c r="I11" s="6">
        <f t="shared" si="3"/>
        <v>18.544737147499131</v>
      </c>
      <c r="J11" s="6">
        <f t="shared" si="3"/>
        <v>23.306727480045613</v>
      </c>
      <c r="K11" s="6">
        <f t="shared" si="3"/>
        <v>13.610586011342155</v>
      </c>
      <c r="M11">
        <v>7</v>
      </c>
      <c r="N11" s="12">
        <v>4205</v>
      </c>
      <c r="O11" s="12">
        <v>2277</v>
      </c>
      <c r="P11" s="12">
        <v>1928</v>
      </c>
      <c r="R11" s="16">
        <f>N$20+N$30+N$40+N$50</f>
        <v>10074</v>
      </c>
      <c r="S11" s="16">
        <f xml:space="preserve"> N$30+N$40+N$50+N$60</f>
        <v>6359</v>
      </c>
      <c r="T11">
        <v>7</v>
      </c>
      <c r="U11">
        <v>3</v>
      </c>
      <c r="V11">
        <f t="shared" si="0"/>
        <v>89595</v>
      </c>
      <c r="W11" s="19">
        <f t="shared" si="1"/>
        <v>12.262369123383289</v>
      </c>
      <c r="X11" s="20">
        <f t="shared" si="2"/>
        <v>2.262369123383289</v>
      </c>
    </row>
    <row r="12" spans="1:24" x14ac:dyDescent="0.25">
      <c r="A12" s="3" t="s">
        <v>270</v>
      </c>
      <c r="B12" s="3">
        <v>6365</v>
      </c>
      <c r="C12" s="3">
        <v>3172</v>
      </c>
      <c r="D12" s="3">
        <v>3193</v>
      </c>
      <c r="E12" s="4">
        <v>667</v>
      </c>
      <c r="F12" s="4">
        <v>431</v>
      </c>
      <c r="G12" s="4">
        <v>236</v>
      </c>
      <c r="H12" s="5"/>
      <c r="I12" s="6">
        <f t="shared" si="3"/>
        <v>10.479183032207384</v>
      </c>
      <c r="J12" s="6">
        <f t="shared" si="3"/>
        <v>13.58764186633039</v>
      </c>
      <c r="K12" s="6">
        <f t="shared" si="3"/>
        <v>7.3911681803946134</v>
      </c>
      <c r="M12">
        <v>8</v>
      </c>
      <c r="N12" s="12">
        <v>4064</v>
      </c>
      <c r="O12" s="12">
        <v>2116</v>
      </c>
      <c r="P12" s="12">
        <v>1948</v>
      </c>
      <c r="R12" s="16">
        <f>N$21+N$31+N$41+N$51</f>
        <v>9095</v>
      </c>
      <c r="S12" s="16">
        <f xml:space="preserve"> N$31+N$41+N$51+N$61</f>
        <v>5687</v>
      </c>
      <c r="T12">
        <v>8</v>
      </c>
      <c r="U12">
        <v>2</v>
      </c>
      <c r="V12">
        <f t="shared" si="0"/>
        <v>84134</v>
      </c>
      <c r="W12" s="19">
        <f t="shared" si="1"/>
        <v>11.514952439608567</v>
      </c>
      <c r="X12" s="20">
        <f t="shared" si="2"/>
        <v>1.5149524396085674</v>
      </c>
    </row>
    <row r="13" spans="1:24" x14ac:dyDescent="0.25">
      <c r="A13" s="3" t="s">
        <v>271</v>
      </c>
      <c r="B13" s="3">
        <v>5929</v>
      </c>
      <c r="C13" s="3">
        <v>2953</v>
      </c>
      <c r="D13" s="3">
        <v>2976</v>
      </c>
      <c r="E13" s="4">
        <v>403</v>
      </c>
      <c r="F13" s="4">
        <v>239</v>
      </c>
      <c r="G13" s="4">
        <v>164</v>
      </c>
      <c r="H13" s="5"/>
      <c r="I13" s="6">
        <f t="shared" si="3"/>
        <v>6.797099004891213</v>
      </c>
      <c r="J13" s="6">
        <f t="shared" si="3"/>
        <v>8.0934642736200484</v>
      </c>
      <c r="K13" s="6">
        <f t="shared" si="3"/>
        <v>5.510752688172043</v>
      </c>
      <c r="M13">
        <v>9</v>
      </c>
      <c r="N13" s="12">
        <v>4072</v>
      </c>
      <c r="O13" s="12">
        <v>2197</v>
      </c>
      <c r="P13" s="12">
        <v>1875</v>
      </c>
      <c r="R13" s="16">
        <f>N$22+N$32+N$42+N$52</f>
        <v>8348</v>
      </c>
      <c r="S13" s="16">
        <f xml:space="preserve"> N$32+N$42+N$52+N$62</f>
        <v>5111</v>
      </c>
      <c r="T13">
        <v>9</v>
      </c>
      <c r="U13">
        <v>1</v>
      </c>
      <c r="V13">
        <f t="shared" si="0"/>
        <v>80243</v>
      </c>
      <c r="W13" s="19">
        <f t="shared" si="1"/>
        <v>10.982412920002737</v>
      </c>
      <c r="X13" s="20">
        <f t="shared" si="2"/>
        <v>0.98241292000273717</v>
      </c>
    </row>
    <row r="14" spans="1:24" x14ac:dyDescent="0.25">
      <c r="A14" s="3" t="s">
        <v>272</v>
      </c>
      <c r="B14" s="3">
        <v>5396</v>
      </c>
      <c r="C14" s="3">
        <v>2722</v>
      </c>
      <c r="D14" s="3">
        <v>2674</v>
      </c>
      <c r="E14" s="4">
        <v>235</v>
      </c>
      <c r="F14" s="4">
        <v>141</v>
      </c>
      <c r="G14" s="4">
        <v>94</v>
      </c>
      <c r="H14" s="5"/>
      <c r="I14" s="6">
        <f t="shared" si="3"/>
        <v>4.3550778354336543</v>
      </c>
      <c r="J14" s="6">
        <f t="shared" si="3"/>
        <v>5.1800146950771495</v>
      </c>
      <c r="K14" s="6">
        <f t="shared" si="3"/>
        <v>3.5153328347045627</v>
      </c>
      <c r="M14">
        <v>10</v>
      </c>
      <c r="N14" s="12">
        <v>4184</v>
      </c>
      <c r="O14" s="12">
        <v>2283</v>
      </c>
      <c r="P14" s="12">
        <v>1901</v>
      </c>
      <c r="R14" s="16">
        <f>N$23+N$33+N$43+N$53</f>
        <v>7801</v>
      </c>
      <c r="S14" s="16">
        <f xml:space="preserve"> N$33+N$43+N$53+N$63</f>
        <v>4894</v>
      </c>
      <c r="T14">
        <v>10</v>
      </c>
      <c r="U14">
        <v>0</v>
      </c>
      <c r="V14">
        <f t="shared" si="0"/>
        <v>78010</v>
      </c>
      <c r="W14" s="19">
        <f t="shared" si="1"/>
        <v>10.676794634914117</v>
      </c>
      <c r="X14" s="20">
        <f t="shared" si="2"/>
        <v>0.67679463491411695</v>
      </c>
    </row>
    <row r="15" spans="1:24" x14ac:dyDescent="0.25">
      <c r="A15" s="3" t="s">
        <v>273</v>
      </c>
      <c r="B15" s="3">
        <v>4891</v>
      </c>
      <c r="C15" s="3">
        <v>2510</v>
      </c>
      <c r="D15" s="3">
        <v>2381</v>
      </c>
      <c r="E15" s="4">
        <v>199</v>
      </c>
      <c r="F15" s="4">
        <v>110</v>
      </c>
      <c r="G15" s="4">
        <v>89</v>
      </c>
      <c r="H15" s="5"/>
      <c r="I15" s="6">
        <f t="shared" si="3"/>
        <v>4.0686976078511554</v>
      </c>
      <c r="J15" s="6">
        <f t="shared" si="3"/>
        <v>4.3824701195219129</v>
      </c>
      <c r="K15" s="6">
        <f t="shared" si="3"/>
        <v>3.7379252414951698</v>
      </c>
      <c r="M15">
        <v>11</v>
      </c>
      <c r="N15" s="12">
        <v>4214</v>
      </c>
      <c r="O15" s="12">
        <v>2320</v>
      </c>
      <c r="P15" s="12">
        <v>1894</v>
      </c>
      <c r="R15" s="16"/>
      <c r="S15" s="16"/>
      <c r="V15">
        <f>SUM(V5:V14)</f>
        <v>730650</v>
      </c>
      <c r="W15">
        <f>SUM(W5:W14)</f>
        <v>99.999999999999986</v>
      </c>
      <c r="X15" s="20">
        <f>SUM(X5:X14)</f>
        <v>16.280572093341544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1248.3993800103722</v>
      </c>
      <c r="J16" s="6">
        <f>SUM(J8:J14)*5</f>
        <v>1408.8673047824329</v>
      </c>
      <c r="K16" s="6">
        <f>SUM(K8:K14)*5</f>
        <v>1072.4261742446179</v>
      </c>
      <c r="M16">
        <v>12</v>
      </c>
      <c r="N16" s="12">
        <v>4549</v>
      </c>
      <c r="O16" s="12">
        <v>2502</v>
      </c>
      <c r="P16" s="12">
        <v>2047</v>
      </c>
      <c r="R16" s="16"/>
      <c r="S16" s="16"/>
      <c r="X16" s="20">
        <f>X$15/2</f>
        <v>8.1402860466707718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4295</v>
      </c>
      <c r="O17" s="12">
        <v>2272</v>
      </c>
      <c r="P17" s="12">
        <v>2023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2748.3993800103722</v>
      </c>
      <c r="J18" s="6">
        <f>J16+1500</f>
        <v>2908.8673047824332</v>
      </c>
      <c r="K18" s="6">
        <f>K16+1500</f>
        <v>2572.4261742446179</v>
      </c>
      <c r="M18">
        <v>14</v>
      </c>
      <c r="N18" s="12">
        <v>4471</v>
      </c>
      <c r="O18" s="12">
        <v>2356</v>
      </c>
      <c r="P18" s="12">
        <v>2115</v>
      </c>
      <c r="Q18" s="3" t="s">
        <v>161</v>
      </c>
      <c r="R18" s="15">
        <f>X33</f>
        <v>8.3706942967077698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4561</v>
      </c>
      <c r="O19" s="12">
        <v>2444</v>
      </c>
      <c r="P19" s="12">
        <v>2117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4.3550778354336543</v>
      </c>
      <c r="J20" s="6">
        <f t="shared" si="4"/>
        <v>5.1800146950771495</v>
      </c>
      <c r="K20" s="6">
        <f t="shared" si="4"/>
        <v>3.5153328347045627</v>
      </c>
      <c r="M20">
        <v>16</v>
      </c>
      <c r="N20" s="12">
        <v>4719</v>
      </c>
      <c r="O20" s="12">
        <v>2511</v>
      </c>
      <c r="P20" s="12">
        <v>2208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4.0686976078511554</v>
      </c>
      <c r="J21" s="6">
        <f t="shared" si="4"/>
        <v>4.3824701195219129</v>
      </c>
      <c r="K21" s="6">
        <f t="shared" si="4"/>
        <v>3.7379252414951698</v>
      </c>
      <c r="M21">
        <v>17</v>
      </c>
      <c r="N21" s="12">
        <v>4196</v>
      </c>
      <c r="O21" s="12">
        <v>2346</v>
      </c>
      <c r="P21" s="12">
        <v>1850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4.2118877216424053</v>
      </c>
      <c r="J22" s="8">
        <f>(J20+J21)/2</f>
        <v>4.7812424072995316</v>
      </c>
      <c r="K22" s="8">
        <f>(K20+K21)/2</f>
        <v>3.6266290380998663</v>
      </c>
      <c r="M22">
        <v>18</v>
      </c>
      <c r="N22" s="12">
        <v>4008</v>
      </c>
      <c r="O22" s="12">
        <v>2157</v>
      </c>
      <c r="P22" s="12">
        <v>1851</v>
      </c>
      <c r="R22" s="16">
        <f>O$24+O$34+O$44+O$54</f>
        <v>4371</v>
      </c>
      <c r="S22" s="16">
        <f xml:space="preserve"> O$34+O$44+O$54+O$64</f>
        <v>2853</v>
      </c>
      <c r="T22">
        <v>1</v>
      </c>
      <c r="U22">
        <v>9</v>
      </c>
      <c r="V22">
        <f>R22*T22+S22*U22</f>
        <v>30048</v>
      </c>
      <c r="W22" s="19">
        <f>(V22/V$32)*100</f>
        <v>7.8918961509671828</v>
      </c>
      <c r="X22" s="20">
        <f>ABS(W22-10)</f>
        <v>2.1081038490328172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3651</v>
      </c>
      <c r="O23" s="12">
        <v>2021</v>
      </c>
      <c r="P23" s="12">
        <v>1630</v>
      </c>
      <c r="R23" s="16">
        <f>O$25+O$35+O$45+O$55</f>
        <v>3484</v>
      </c>
      <c r="S23" s="16">
        <f xml:space="preserve"> O$35+O$45+O$55+O$65</f>
        <v>2126</v>
      </c>
      <c r="T23">
        <v>2</v>
      </c>
      <c r="U23">
        <v>8</v>
      </c>
      <c r="V23">
        <f t="shared" ref="V23:V31" si="5">R23*T23+S23*U23</f>
        <v>23976</v>
      </c>
      <c r="W23" s="19">
        <f t="shared" ref="W23:W31" si="6">(V23/V$32)*100</f>
        <v>6.2971279990544859</v>
      </c>
      <c r="X23" s="20">
        <f t="shared" ref="X23:X31" si="7">ABS(W23-10)</f>
        <v>3.7028720009455141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210.59438608212025</v>
      </c>
      <c r="J24" s="8">
        <f>J22*50</f>
        <v>239.06212036497658</v>
      </c>
      <c r="K24" s="8">
        <f>K22*50</f>
        <v>181.33145190499332</v>
      </c>
      <c r="M24">
        <v>20</v>
      </c>
      <c r="N24" s="12">
        <v>3633</v>
      </c>
      <c r="O24" s="12">
        <v>2017</v>
      </c>
      <c r="P24" s="12">
        <v>1616</v>
      </c>
      <c r="R24" s="16">
        <f>O$26+O$36+O$46+O$56</f>
        <v>3750</v>
      </c>
      <c r="S24" s="16">
        <f xml:space="preserve"> O$36+O$46+O$56+O$66</f>
        <v>2459</v>
      </c>
      <c r="T24">
        <v>3</v>
      </c>
      <c r="U24">
        <v>7</v>
      </c>
      <c r="V24">
        <f t="shared" si="5"/>
        <v>28463</v>
      </c>
      <c r="W24" s="19">
        <f t="shared" si="6"/>
        <v>7.4756070335789042</v>
      </c>
      <c r="X24" s="20">
        <f t="shared" si="7"/>
        <v>2.5243929664210958</v>
      </c>
    </row>
    <row r="25" spans="1:24" x14ac:dyDescent="0.25">
      <c r="I25" s="1"/>
      <c r="J25" s="1"/>
      <c r="K25" s="1"/>
      <c r="M25">
        <v>21</v>
      </c>
      <c r="N25" s="12">
        <v>3178</v>
      </c>
      <c r="O25" s="12">
        <v>1704</v>
      </c>
      <c r="P25" s="12">
        <v>1474</v>
      </c>
      <c r="R25" s="16">
        <f>O$17+O$27+O$37+O$47</f>
        <v>4919</v>
      </c>
      <c r="S25" s="16">
        <f xml:space="preserve"> O$27+ O$37+O$47+O$57</f>
        <v>3044</v>
      </c>
      <c r="T25">
        <v>4</v>
      </c>
      <c r="U25">
        <v>6</v>
      </c>
      <c r="V25">
        <f t="shared" si="5"/>
        <v>37940</v>
      </c>
      <c r="W25" s="19">
        <f t="shared" si="6"/>
        <v>9.9646745196916573</v>
      </c>
      <c r="X25" s="20">
        <f t="shared" si="7"/>
        <v>3.5325480308342705E-2</v>
      </c>
    </row>
    <row r="26" spans="1:24" x14ac:dyDescent="0.25">
      <c r="H26" s="7" t="s">
        <v>30</v>
      </c>
      <c r="I26" s="1">
        <f>I18-I24</f>
        <v>2537.8049939282519</v>
      </c>
      <c r="J26" s="1">
        <f>J18-J24</f>
        <v>2669.8051844174565</v>
      </c>
      <c r="K26" s="1">
        <f>K18-K24</f>
        <v>2391.0947223396247</v>
      </c>
      <c r="M26">
        <v>22</v>
      </c>
      <c r="N26" s="12">
        <v>3065</v>
      </c>
      <c r="O26" s="12">
        <v>1689</v>
      </c>
      <c r="P26" s="12">
        <v>1376</v>
      </c>
      <c r="R26" s="16">
        <f>O$18+O$28+O$38+O$48</f>
        <v>5474</v>
      </c>
      <c r="S26" s="16">
        <f xml:space="preserve"> O$28+O$38+O$48+O$58</f>
        <v>3701</v>
      </c>
      <c r="T26">
        <v>5</v>
      </c>
      <c r="U26">
        <v>5</v>
      </c>
      <c r="V26">
        <f t="shared" si="5"/>
        <v>45875</v>
      </c>
      <c r="W26" s="19">
        <f t="shared" si="6"/>
        <v>12.04874653639575</v>
      </c>
      <c r="X26" s="20">
        <f t="shared" si="7"/>
        <v>2.0487465363957504</v>
      </c>
    </row>
    <row r="27" spans="1:24" x14ac:dyDescent="0.25">
      <c r="I27" s="1"/>
      <c r="J27" s="1"/>
      <c r="K27" s="1"/>
      <c r="M27">
        <v>23</v>
      </c>
      <c r="N27" s="12">
        <v>2823</v>
      </c>
      <c r="O27" s="12">
        <v>1417</v>
      </c>
      <c r="P27" s="12">
        <v>1406</v>
      </c>
      <c r="R27" s="16">
        <f>O$19+O$29+O$39+O$49</f>
        <v>4845</v>
      </c>
      <c r="S27" s="16">
        <f xml:space="preserve"> O$29+O$39+O$49+O$59</f>
        <v>2798</v>
      </c>
      <c r="T27">
        <v>6</v>
      </c>
      <c r="U27">
        <v>4</v>
      </c>
      <c r="V27">
        <f t="shared" si="5"/>
        <v>40262</v>
      </c>
      <c r="W27" s="19">
        <f t="shared" si="6"/>
        <v>10.574531510591079</v>
      </c>
      <c r="X27" s="20">
        <f t="shared" si="7"/>
        <v>0.5745315105910791</v>
      </c>
    </row>
    <row r="28" spans="1:24" x14ac:dyDescent="0.25">
      <c r="H28" s="7" t="s">
        <v>31</v>
      </c>
      <c r="I28" s="1">
        <f>100-I22</f>
        <v>95.788112278357602</v>
      </c>
      <c r="J28" s="1">
        <f>100-J22</f>
        <v>95.21875759270047</v>
      </c>
      <c r="K28" s="1">
        <f>100-K22</f>
        <v>96.373370961900136</v>
      </c>
      <c r="M28">
        <v>24</v>
      </c>
      <c r="N28" s="12">
        <v>3098</v>
      </c>
      <c r="O28" s="12">
        <v>1675</v>
      </c>
      <c r="P28" s="12">
        <v>1423</v>
      </c>
      <c r="R28" s="16">
        <f>O$20+O$30+O$40+O$50</f>
        <v>5252</v>
      </c>
      <c r="S28" s="16">
        <f xml:space="preserve"> O$30+O$40+O$50+O$60</f>
        <v>3285</v>
      </c>
      <c r="T28">
        <v>7</v>
      </c>
      <c r="U28">
        <v>3</v>
      </c>
      <c r="V28">
        <f t="shared" si="5"/>
        <v>46619</v>
      </c>
      <c r="W28" s="19">
        <f t="shared" si="6"/>
        <v>12.244152910740784</v>
      </c>
      <c r="X28" s="20">
        <f t="shared" si="7"/>
        <v>2.2441529107407838</v>
      </c>
    </row>
    <row r="29" spans="1:24" x14ac:dyDescent="0.25">
      <c r="I29" s="1"/>
      <c r="J29" s="1"/>
      <c r="K29" s="1"/>
      <c r="M29">
        <v>25</v>
      </c>
      <c r="N29" s="12">
        <v>2413</v>
      </c>
      <c r="O29" s="12">
        <v>1271</v>
      </c>
      <c r="P29" s="12">
        <v>1142</v>
      </c>
      <c r="R29" s="16">
        <f>O$21+O$31+O$41+O$51</f>
        <v>4808</v>
      </c>
      <c r="S29" s="16">
        <f xml:space="preserve"> O$31+O$41+O$51+O$61</f>
        <v>2882</v>
      </c>
      <c r="T29">
        <v>8</v>
      </c>
      <c r="U29">
        <v>2</v>
      </c>
      <c r="V29">
        <f t="shared" si="5"/>
        <v>44228</v>
      </c>
      <c r="W29" s="19">
        <f t="shared" si="6"/>
        <v>11.616173554478719</v>
      </c>
      <c r="X29" s="20">
        <f t="shared" si="7"/>
        <v>1.6161735544787188</v>
      </c>
    </row>
    <row r="30" spans="1:24" x14ac:dyDescent="0.25">
      <c r="C30" t="s">
        <v>32</v>
      </c>
      <c r="H30" s="9" t="s">
        <v>33</v>
      </c>
      <c r="I30" s="10">
        <f>I26/I28</f>
        <v>26.493945162563186</v>
      </c>
      <c r="J30" s="10">
        <f>J26/J28</f>
        <v>28.038647551332108</v>
      </c>
      <c r="K30" s="10">
        <f>K26/K28</f>
        <v>24.810740752078814</v>
      </c>
      <c r="M30">
        <v>26</v>
      </c>
      <c r="N30" s="12">
        <v>2687</v>
      </c>
      <c r="O30" s="12">
        <v>1389</v>
      </c>
      <c r="P30" s="12">
        <v>1298</v>
      </c>
      <c r="R30" s="16">
        <f>O$22+O$32+O$42+O$52</f>
        <v>4383</v>
      </c>
      <c r="S30" s="16">
        <f xml:space="preserve"> O$32+O$42+O$52+O$62</f>
        <v>2637</v>
      </c>
      <c r="T30">
        <v>9</v>
      </c>
      <c r="U30">
        <v>1</v>
      </c>
      <c r="V30">
        <f t="shared" si="5"/>
        <v>42084</v>
      </c>
      <c r="W30" s="19">
        <f t="shared" si="6"/>
        <v>11.053067013355395</v>
      </c>
      <c r="X30" s="20">
        <f t="shared" si="7"/>
        <v>1.0530670133553954</v>
      </c>
    </row>
    <row r="31" spans="1:24" x14ac:dyDescent="0.25">
      <c r="M31">
        <v>27</v>
      </c>
      <c r="N31" s="12">
        <v>2488</v>
      </c>
      <c r="O31" s="12">
        <v>1294</v>
      </c>
      <c r="P31" s="12">
        <v>1194</v>
      </c>
      <c r="R31" s="16">
        <f>O$23+O$33+O$43+O$53</f>
        <v>4125</v>
      </c>
      <c r="S31" s="16">
        <f xml:space="preserve"> O$33+O$43+O$53+O$63</f>
        <v>2483</v>
      </c>
      <c r="T31">
        <v>10</v>
      </c>
      <c r="U31">
        <v>0</v>
      </c>
      <c r="V31">
        <f t="shared" si="5"/>
        <v>41250</v>
      </c>
      <c r="W31" s="19">
        <f t="shared" si="6"/>
        <v>10.834022771146042</v>
      </c>
      <c r="X31" s="20">
        <f t="shared" si="7"/>
        <v>0.83402277114604217</v>
      </c>
    </row>
    <row r="32" spans="1:24" x14ac:dyDescent="0.25">
      <c r="M32">
        <v>28</v>
      </c>
      <c r="N32" s="12">
        <v>2016</v>
      </c>
      <c r="O32" s="12">
        <v>1071</v>
      </c>
      <c r="P32" s="12">
        <v>945</v>
      </c>
      <c r="R32" s="16"/>
      <c r="S32" s="16"/>
      <c r="V32">
        <f>SUM(V22:V31)</f>
        <v>380745</v>
      </c>
      <c r="W32">
        <f>SUM(W22:W31)</f>
        <v>100</v>
      </c>
      <c r="X32" s="20">
        <f>SUM(X22:X31)</f>
        <v>16.74138859341554</v>
      </c>
    </row>
    <row r="33" spans="13:24" x14ac:dyDescent="0.25">
      <c r="M33">
        <v>29</v>
      </c>
      <c r="N33" s="12">
        <v>1959</v>
      </c>
      <c r="O33" s="12">
        <v>1015</v>
      </c>
      <c r="P33" s="12">
        <v>944</v>
      </c>
      <c r="R33" s="16"/>
      <c r="S33" s="16"/>
      <c r="X33" s="20">
        <f>X$32/2</f>
        <v>8.3706942967077698</v>
      </c>
    </row>
    <row r="34" spans="13:24" x14ac:dyDescent="0.25">
      <c r="M34">
        <v>30</v>
      </c>
      <c r="N34" s="12">
        <v>2075</v>
      </c>
      <c r="O34" s="12">
        <v>1088</v>
      </c>
      <c r="P34" s="12">
        <v>987</v>
      </c>
      <c r="R34" s="16"/>
      <c r="S34" s="16"/>
    </row>
    <row r="35" spans="13:24" x14ac:dyDescent="0.25">
      <c r="M35">
        <v>31</v>
      </c>
      <c r="N35" s="12">
        <v>1663</v>
      </c>
      <c r="O35" s="12">
        <v>834</v>
      </c>
      <c r="P35" s="12">
        <v>829</v>
      </c>
      <c r="Q35" s="3" t="s">
        <v>162</v>
      </c>
      <c r="R35" s="15">
        <f>X50</f>
        <v>7.9280090310227074</v>
      </c>
      <c r="S35" s="16"/>
    </row>
    <row r="36" spans="13:24" x14ac:dyDescent="0.25">
      <c r="M36">
        <v>32</v>
      </c>
      <c r="N36" s="12">
        <v>1859</v>
      </c>
      <c r="O36" s="12">
        <v>956</v>
      </c>
      <c r="P36" s="12">
        <v>903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1485</v>
      </c>
      <c r="O37" s="12">
        <v>727</v>
      </c>
      <c r="P37" s="12">
        <v>758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1535</v>
      </c>
      <c r="O38" s="12">
        <v>780</v>
      </c>
      <c r="P38" s="12">
        <v>755</v>
      </c>
      <c r="R38" s="16"/>
      <c r="S38" s="16"/>
    </row>
    <row r="39" spans="13:24" x14ac:dyDescent="0.25">
      <c r="M39">
        <v>35</v>
      </c>
      <c r="N39" s="12">
        <v>1184</v>
      </c>
      <c r="O39" s="12">
        <v>610</v>
      </c>
      <c r="P39" s="12">
        <v>574</v>
      </c>
      <c r="R39" s="16">
        <f>P$24+P$34+P$44+P$54</f>
        <v>3821</v>
      </c>
      <c r="S39" s="16">
        <f xml:space="preserve"> P$34+P$44+P$54+P$64</f>
        <v>2631</v>
      </c>
      <c r="T39">
        <v>1</v>
      </c>
      <c r="U39">
        <v>9</v>
      </c>
      <c r="V39">
        <f>R39*T39+S39*U39</f>
        <v>27500</v>
      </c>
      <c r="W39" s="19">
        <f>(V39/V$49)*100</f>
        <v>7.8592760892242177</v>
      </c>
      <c r="X39" s="20">
        <f>ABS(W39-10)</f>
        <v>2.1407239107757823</v>
      </c>
    </row>
    <row r="40" spans="13:24" x14ac:dyDescent="0.25">
      <c r="M40">
        <v>36</v>
      </c>
      <c r="N40" s="12">
        <v>1475</v>
      </c>
      <c r="O40" s="12">
        <v>730</v>
      </c>
      <c r="P40" s="12">
        <v>745</v>
      </c>
      <c r="R40" s="16">
        <f>P$25+P$35+P$45+P$55</f>
        <v>3227</v>
      </c>
      <c r="S40" s="16">
        <f xml:space="preserve"> P$35+P$45+P$55+P$65</f>
        <v>2076</v>
      </c>
      <c r="T40">
        <v>2</v>
      </c>
      <c r="U40">
        <v>8</v>
      </c>
      <c r="V40">
        <f t="shared" ref="V40:V48" si="8">R40*T40+S40*U40</f>
        <v>23062</v>
      </c>
      <c r="W40" s="19">
        <f t="shared" ref="W40:W48" si="9">(V40/V$49)*100</f>
        <v>6.5909318243523236</v>
      </c>
      <c r="X40" s="20">
        <f t="shared" ref="X40:X48" si="10">ABS(W40-10)</f>
        <v>3.4090681756476764</v>
      </c>
    </row>
    <row r="41" spans="13:24" x14ac:dyDescent="0.25">
      <c r="M41">
        <v>37</v>
      </c>
      <c r="N41" s="12">
        <v>1300</v>
      </c>
      <c r="O41" s="12">
        <v>648</v>
      </c>
      <c r="P41" s="12">
        <v>652</v>
      </c>
      <c r="R41" s="16">
        <f>P$26+P$36+P$46+P$56</f>
        <v>3369</v>
      </c>
      <c r="S41" s="16">
        <f xml:space="preserve"> P$36+P$46+P$56+P$66</f>
        <v>2366</v>
      </c>
      <c r="T41">
        <v>3</v>
      </c>
      <c r="U41">
        <v>7</v>
      </c>
      <c r="V41">
        <f t="shared" si="8"/>
        <v>26669</v>
      </c>
      <c r="W41" s="19">
        <f t="shared" si="9"/>
        <v>7.6217830554007522</v>
      </c>
      <c r="X41" s="20">
        <f t="shared" si="10"/>
        <v>2.3782169445992478</v>
      </c>
    </row>
    <row r="42" spans="13:24" x14ac:dyDescent="0.25">
      <c r="M42">
        <v>38</v>
      </c>
      <c r="N42" s="12">
        <v>1216</v>
      </c>
      <c r="O42" s="12">
        <v>586</v>
      </c>
      <c r="P42" s="12">
        <v>630</v>
      </c>
      <c r="R42" s="16">
        <f>P$17+P$27+P$37+P$47</f>
        <v>4706</v>
      </c>
      <c r="S42" s="16">
        <f xml:space="preserve"> P$27+ P$37+P$47+P$57</f>
        <v>3076</v>
      </c>
      <c r="T42">
        <v>4</v>
      </c>
      <c r="U42">
        <v>6</v>
      </c>
      <c r="V42">
        <f t="shared" si="8"/>
        <v>37280</v>
      </c>
      <c r="W42" s="19">
        <f t="shared" si="9"/>
        <v>10.65432045841014</v>
      </c>
      <c r="X42" s="20">
        <f t="shared" si="10"/>
        <v>0.6543204584101403</v>
      </c>
    </row>
    <row r="43" spans="13:24" x14ac:dyDescent="0.25">
      <c r="M43">
        <v>39</v>
      </c>
      <c r="N43" s="12">
        <v>1190</v>
      </c>
      <c r="O43" s="12">
        <v>598</v>
      </c>
      <c r="P43" s="12">
        <v>592</v>
      </c>
      <c r="R43" s="16">
        <f>P$18+P$28+P$38+P$48</f>
        <v>4926</v>
      </c>
      <c r="S43" s="16">
        <f xml:space="preserve"> P$28+P$38+P$48+P$58</f>
        <v>3391</v>
      </c>
      <c r="T43">
        <v>5</v>
      </c>
      <c r="U43">
        <v>5</v>
      </c>
      <c r="V43">
        <f t="shared" si="8"/>
        <v>41585</v>
      </c>
      <c r="W43" s="19">
        <f t="shared" si="9"/>
        <v>11.884654406195967</v>
      </c>
      <c r="X43" s="20">
        <f t="shared" si="10"/>
        <v>1.8846544061959669</v>
      </c>
    </row>
    <row r="44" spans="13:24" x14ac:dyDescent="0.25">
      <c r="M44">
        <v>40</v>
      </c>
      <c r="N44" s="12">
        <v>1308</v>
      </c>
      <c r="O44" s="12">
        <v>657</v>
      </c>
      <c r="P44" s="12">
        <v>651</v>
      </c>
      <c r="R44" s="16">
        <f>P$19+P$29+P$39+P$49</f>
        <v>4296</v>
      </c>
      <c r="S44" s="16">
        <f xml:space="preserve"> P$29+P$39+P$49+P$59</f>
        <v>2558</v>
      </c>
      <c r="T44">
        <v>6</v>
      </c>
      <c r="U44">
        <v>4</v>
      </c>
      <c r="V44">
        <f t="shared" si="8"/>
        <v>36008</v>
      </c>
      <c r="W44" s="19">
        <f t="shared" si="9"/>
        <v>10.290793215301296</v>
      </c>
      <c r="X44" s="20">
        <f t="shared" si="10"/>
        <v>0.29079321530129576</v>
      </c>
    </row>
    <row r="45" spans="13:24" x14ac:dyDescent="0.25">
      <c r="M45">
        <v>41</v>
      </c>
      <c r="N45" s="12">
        <v>1068</v>
      </c>
      <c r="O45" s="12">
        <v>526</v>
      </c>
      <c r="P45" s="12">
        <v>542</v>
      </c>
      <c r="R45" s="16">
        <f>P$20+P$30+P$40+P$50</f>
        <v>4822</v>
      </c>
      <c r="S45" s="16">
        <f xml:space="preserve"> P$30+P$40+P$50+P$60</f>
        <v>3074</v>
      </c>
      <c r="T45">
        <v>7</v>
      </c>
      <c r="U45">
        <v>3</v>
      </c>
      <c r="V45">
        <f t="shared" si="8"/>
        <v>42976</v>
      </c>
      <c r="W45" s="19">
        <f t="shared" si="9"/>
        <v>12.282190880381819</v>
      </c>
      <c r="X45" s="20">
        <f t="shared" si="10"/>
        <v>2.2821908803818189</v>
      </c>
    </row>
    <row r="46" spans="13:24" x14ac:dyDescent="0.25">
      <c r="M46">
        <v>42</v>
      </c>
      <c r="N46" s="12">
        <v>1235</v>
      </c>
      <c r="O46" s="12">
        <v>604</v>
      </c>
      <c r="P46" s="12">
        <v>631</v>
      </c>
      <c r="R46" s="16">
        <f>P$21+P$31+P$41+P$51</f>
        <v>4287</v>
      </c>
      <c r="S46" s="16">
        <f xml:space="preserve"> P$31+P$41+P$51+P$61</f>
        <v>2805</v>
      </c>
      <c r="T46">
        <v>8</v>
      </c>
      <c r="U46">
        <v>2</v>
      </c>
      <c r="V46">
        <f t="shared" si="8"/>
        <v>39906</v>
      </c>
      <c r="W46" s="19">
        <f t="shared" si="9"/>
        <v>11.404809876966606</v>
      </c>
      <c r="X46" s="20">
        <f t="shared" si="10"/>
        <v>1.4048098769666062</v>
      </c>
    </row>
    <row r="47" spans="13:24" x14ac:dyDescent="0.25">
      <c r="M47">
        <v>43</v>
      </c>
      <c r="N47" s="12">
        <v>1022</v>
      </c>
      <c r="O47" s="12">
        <v>503</v>
      </c>
      <c r="P47" s="12">
        <v>519</v>
      </c>
      <c r="R47" s="16">
        <f>P$22+P$32+P$42+P$52</f>
        <v>3965</v>
      </c>
      <c r="S47" s="16">
        <f xml:space="preserve"> P$32+P$42+P$52+P$62</f>
        <v>2474</v>
      </c>
      <c r="T47">
        <v>9</v>
      </c>
      <c r="U47">
        <v>1</v>
      </c>
      <c r="V47">
        <f t="shared" si="8"/>
        <v>38159</v>
      </c>
      <c r="W47" s="19">
        <f t="shared" si="9"/>
        <v>10.905531501407525</v>
      </c>
      <c r="X47" s="20">
        <f t="shared" si="10"/>
        <v>0.90553150140752514</v>
      </c>
    </row>
    <row r="48" spans="13:24" x14ac:dyDescent="0.25">
      <c r="M48">
        <v>44</v>
      </c>
      <c r="N48" s="12">
        <v>1296</v>
      </c>
      <c r="O48" s="12">
        <v>663</v>
      </c>
      <c r="P48" s="12">
        <v>633</v>
      </c>
      <c r="R48" s="16">
        <f>P$23+P$33+P$43+P$53</f>
        <v>3676</v>
      </c>
      <c r="S48" s="16">
        <f xml:space="preserve"> P$33+P$43+P$53+P$63</f>
        <v>2411</v>
      </c>
      <c r="T48">
        <v>10</v>
      </c>
      <c r="U48">
        <v>0</v>
      </c>
      <c r="V48">
        <f t="shared" si="8"/>
        <v>36760</v>
      </c>
      <c r="W48" s="19">
        <f t="shared" si="9"/>
        <v>10.505708692359354</v>
      </c>
      <c r="X48" s="20">
        <f t="shared" si="10"/>
        <v>0.50570869235935412</v>
      </c>
    </row>
    <row r="49" spans="13:24" x14ac:dyDescent="0.25">
      <c r="M49">
        <v>45</v>
      </c>
      <c r="N49" s="12">
        <v>983</v>
      </c>
      <c r="O49" s="12">
        <v>520</v>
      </c>
      <c r="P49" s="12">
        <v>463</v>
      </c>
      <c r="R49" s="16"/>
      <c r="S49" s="16"/>
      <c r="V49">
        <f>SUM(V39:V48)</f>
        <v>349905</v>
      </c>
      <c r="W49">
        <f>SUM(W39:W48)</f>
        <v>99.999999999999986</v>
      </c>
      <c r="X49" s="20">
        <f>SUM(X39:X48)</f>
        <v>15.856018062045415</v>
      </c>
    </row>
    <row r="50" spans="13:24" x14ac:dyDescent="0.25">
      <c r="M50">
        <v>46</v>
      </c>
      <c r="N50" s="12">
        <v>1193</v>
      </c>
      <c r="O50" s="12">
        <v>622</v>
      </c>
      <c r="P50" s="12">
        <v>571</v>
      </c>
      <c r="R50" s="16"/>
      <c r="S50" s="16"/>
      <c r="X50" s="20">
        <f>X$49/2</f>
        <v>7.9280090310227074</v>
      </c>
    </row>
    <row r="51" spans="13:24" x14ac:dyDescent="0.25">
      <c r="M51">
        <v>47</v>
      </c>
      <c r="N51" s="12">
        <v>1111</v>
      </c>
      <c r="O51" s="12">
        <v>520</v>
      </c>
      <c r="P51" s="12">
        <v>591</v>
      </c>
      <c r="R51" s="16"/>
      <c r="S51" s="16"/>
    </row>
    <row r="52" spans="13:24" x14ac:dyDescent="0.25">
      <c r="M52">
        <v>48</v>
      </c>
      <c r="N52" s="12">
        <v>1108</v>
      </c>
      <c r="O52" s="12">
        <v>569</v>
      </c>
      <c r="P52" s="12">
        <v>539</v>
      </c>
      <c r="R52" s="16"/>
      <c r="S52" s="16"/>
    </row>
    <row r="53" spans="13:24" x14ac:dyDescent="0.25">
      <c r="M53">
        <v>49</v>
      </c>
      <c r="N53" s="12">
        <v>1001</v>
      </c>
      <c r="O53" s="12">
        <v>491</v>
      </c>
      <c r="P53" s="12">
        <v>510</v>
      </c>
      <c r="R53" s="16"/>
      <c r="S53" s="16"/>
    </row>
    <row r="54" spans="13:24" x14ac:dyDescent="0.25">
      <c r="M54">
        <v>50</v>
      </c>
      <c r="N54" s="12">
        <v>1176</v>
      </c>
      <c r="O54" s="12">
        <v>609</v>
      </c>
      <c r="P54" s="12">
        <v>567</v>
      </c>
      <c r="R54" s="16"/>
      <c r="S54" s="16"/>
    </row>
    <row r="55" spans="13:24" x14ac:dyDescent="0.25">
      <c r="M55">
        <v>51</v>
      </c>
      <c r="N55" s="12">
        <v>802</v>
      </c>
      <c r="O55" s="12">
        <v>420</v>
      </c>
      <c r="P55" s="12">
        <v>382</v>
      </c>
      <c r="R55" s="16"/>
      <c r="S55" s="16"/>
    </row>
    <row r="56" spans="13:24" x14ac:dyDescent="0.25">
      <c r="M56">
        <v>52</v>
      </c>
      <c r="N56" s="12">
        <v>960</v>
      </c>
      <c r="O56" s="12">
        <v>501</v>
      </c>
      <c r="P56" s="12">
        <v>459</v>
      </c>
      <c r="R56" s="16"/>
      <c r="S56" s="16"/>
    </row>
    <row r="57" spans="13:24" x14ac:dyDescent="0.25">
      <c r="M57">
        <v>53</v>
      </c>
      <c r="N57" s="12">
        <v>790</v>
      </c>
      <c r="O57" s="12">
        <v>397</v>
      </c>
      <c r="P57" s="12">
        <v>393</v>
      </c>
      <c r="R57" s="16"/>
      <c r="S57" s="16"/>
    </row>
    <row r="58" spans="13:24" x14ac:dyDescent="0.25">
      <c r="M58">
        <v>54</v>
      </c>
      <c r="N58" s="12">
        <v>1163</v>
      </c>
      <c r="O58" s="12">
        <v>583</v>
      </c>
      <c r="P58" s="12">
        <v>580</v>
      </c>
      <c r="R58" s="16"/>
      <c r="S58" s="16"/>
    </row>
    <row r="59" spans="13:24" x14ac:dyDescent="0.25">
      <c r="M59">
        <v>55</v>
      </c>
      <c r="N59" s="12">
        <v>776</v>
      </c>
      <c r="O59" s="12">
        <v>397</v>
      </c>
      <c r="P59" s="12">
        <v>379</v>
      </c>
      <c r="R59" s="16"/>
      <c r="S59" s="16"/>
    </row>
    <row r="60" spans="13:24" x14ac:dyDescent="0.25">
      <c r="M60">
        <v>56</v>
      </c>
      <c r="N60" s="12">
        <v>1004</v>
      </c>
      <c r="O60" s="12">
        <v>544</v>
      </c>
      <c r="P60" s="12">
        <v>460</v>
      </c>
      <c r="R60" s="16"/>
      <c r="S60" s="16"/>
    </row>
    <row r="61" spans="13:24" x14ac:dyDescent="0.25">
      <c r="M61">
        <v>57</v>
      </c>
      <c r="N61" s="12">
        <v>788</v>
      </c>
      <c r="O61" s="12">
        <v>420</v>
      </c>
      <c r="P61" s="12">
        <v>368</v>
      </c>
      <c r="R61" s="16"/>
      <c r="S61" s="16"/>
    </row>
    <row r="62" spans="13:24" x14ac:dyDescent="0.25">
      <c r="M62">
        <v>58</v>
      </c>
      <c r="N62" s="12">
        <v>771</v>
      </c>
      <c r="O62" s="12">
        <v>411</v>
      </c>
      <c r="P62" s="12">
        <v>360</v>
      </c>
      <c r="R62" s="16"/>
      <c r="S62" s="16"/>
    </row>
    <row r="63" spans="13:24" x14ac:dyDescent="0.25">
      <c r="M63">
        <v>59</v>
      </c>
      <c r="N63" s="12">
        <v>744</v>
      </c>
      <c r="O63" s="12">
        <v>379</v>
      </c>
      <c r="P63" s="12">
        <v>365</v>
      </c>
      <c r="R63" s="16"/>
      <c r="S63" s="16"/>
    </row>
    <row r="64" spans="13:24" x14ac:dyDescent="0.25">
      <c r="M64">
        <v>60</v>
      </c>
      <c r="N64" s="12">
        <v>925</v>
      </c>
      <c r="O64" s="12">
        <v>499</v>
      </c>
      <c r="P64" s="12">
        <v>426</v>
      </c>
      <c r="R64" s="16"/>
      <c r="S64" s="16"/>
    </row>
    <row r="65" spans="13:19" x14ac:dyDescent="0.25">
      <c r="M65">
        <v>61</v>
      </c>
      <c r="N65" s="12">
        <v>669</v>
      </c>
      <c r="O65" s="12">
        <v>346</v>
      </c>
      <c r="P65" s="12">
        <v>323</v>
      </c>
      <c r="R65" s="16"/>
      <c r="S65" s="16"/>
    </row>
    <row r="66" spans="13:19" x14ac:dyDescent="0.25">
      <c r="M66">
        <v>62</v>
      </c>
      <c r="N66" s="12">
        <v>771</v>
      </c>
      <c r="O66" s="12">
        <v>398</v>
      </c>
      <c r="P66" s="12">
        <v>373</v>
      </c>
      <c r="R66" s="16"/>
      <c r="S66" s="16"/>
    </row>
    <row r="67" spans="13:19" x14ac:dyDescent="0.25">
      <c r="M67">
        <v>63</v>
      </c>
      <c r="N67" s="12">
        <v>527</v>
      </c>
      <c r="O67" s="12">
        <v>285</v>
      </c>
      <c r="P67" s="12">
        <v>242</v>
      </c>
      <c r="R67" s="16"/>
      <c r="S67" s="16"/>
    </row>
    <row r="68" spans="13:19" x14ac:dyDescent="0.25">
      <c r="M68">
        <v>64</v>
      </c>
      <c r="N68" s="12">
        <v>499</v>
      </c>
      <c r="O68" s="12">
        <v>277</v>
      </c>
      <c r="P68" s="12">
        <v>222</v>
      </c>
      <c r="R68" s="16"/>
      <c r="S68" s="16"/>
    </row>
    <row r="69" spans="13:19" x14ac:dyDescent="0.25">
      <c r="M69">
        <v>65</v>
      </c>
      <c r="N69" s="12">
        <v>443</v>
      </c>
      <c r="O69" s="12">
        <v>231</v>
      </c>
      <c r="P69" s="12">
        <v>212</v>
      </c>
      <c r="R69" s="16"/>
      <c r="S69" s="16"/>
    </row>
    <row r="70" spans="13:19" x14ac:dyDescent="0.25">
      <c r="M70">
        <v>66</v>
      </c>
      <c r="N70" s="12">
        <v>529</v>
      </c>
      <c r="O70" s="12">
        <v>294</v>
      </c>
      <c r="P70" s="12">
        <v>235</v>
      </c>
      <c r="R70" s="16"/>
      <c r="S70" s="16"/>
    </row>
    <row r="71" spans="13:19" x14ac:dyDescent="0.25">
      <c r="M71">
        <v>67</v>
      </c>
      <c r="N71" s="12">
        <v>340</v>
      </c>
      <c r="O71" s="12">
        <v>183</v>
      </c>
      <c r="P71" s="12">
        <v>157</v>
      </c>
      <c r="R71" s="16"/>
      <c r="S71" s="16"/>
    </row>
    <row r="72" spans="13:19" x14ac:dyDescent="0.25">
      <c r="M72">
        <v>68</v>
      </c>
      <c r="N72" s="12">
        <v>557</v>
      </c>
      <c r="O72" s="12">
        <v>303</v>
      </c>
      <c r="P72" s="12">
        <v>254</v>
      </c>
      <c r="R72" s="16"/>
      <c r="S72" s="16"/>
    </row>
    <row r="73" spans="13:19" x14ac:dyDescent="0.25">
      <c r="M73">
        <v>69</v>
      </c>
      <c r="N73" s="12">
        <v>291</v>
      </c>
      <c r="O73" s="12">
        <v>158</v>
      </c>
      <c r="P73" s="12">
        <v>133</v>
      </c>
      <c r="R73" s="16"/>
      <c r="S73" s="16"/>
    </row>
    <row r="74" spans="13:19" x14ac:dyDescent="0.25">
      <c r="M74" s="18">
        <v>70</v>
      </c>
      <c r="N74" s="12">
        <v>364</v>
      </c>
      <c r="O74" s="12">
        <v>184</v>
      </c>
      <c r="P74" s="12">
        <v>180</v>
      </c>
      <c r="R74" s="16"/>
      <c r="S74" s="16"/>
    </row>
    <row r="75" spans="13:19" x14ac:dyDescent="0.25">
      <c r="M75">
        <v>71</v>
      </c>
      <c r="N75" s="12">
        <v>261</v>
      </c>
      <c r="O75" s="12">
        <v>133</v>
      </c>
      <c r="P75" s="12">
        <v>128</v>
      </c>
      <c r="R75" s="16"/>
      <c r="S75" s="16"/>
    </row>
    <row r="76" spans="13:19" x14ac:dyDescent="0.25">
      <c r="M76">
        <v>72</v>
      </c>
      <c r="N76" s="12">
        <v>296</v>
      </c>
      <c r="O76" s="12">
        <v>163</v>
      </c>
      <c r="P76" s="12">
        <v>133</v>
      </c>
      <c r="R76" s="16"/>
      <c r="S76" s="16"/>
    </row>
    <row r="77" spans="13:19" x14ac:dyDescent="0.25">
      <c r="M77">
        <v>73</v>
      </c>
      <c r="N77" s="12">
        <v>179</v>
      </c>
      <c r="O77" s="12">
        <v>94</v>
      </c>
      <c r="P77" s="12">
        <v>85</v>
      </c>
      <c r="R77" s="16"/>
      <c r="S77" s="16"/>
    </row>
    <row r="78" spans="13:19" x14ac:dyDescent="0.25">
      <c r="M78">
        <v>74</v>
      </c>
      <c r="N78" s="12">
        <v>315</v>
      </c>
      <c r="O78" s="12">
        <v>150</v>
      </c>
      <c r="P78" s="12">
        <v>165</v>
      </c>
      <c r="R78" s="16"/>
      <c r="S78" s="16"/>
    </row>
    <row r="79" spans="13:19" x14ac:dyDescent="0.25">
      <c r="M79">
        <v>75</v>
      </c>
      <c r="N79" s="12">
        <v>222</v>
      </c>
      <c r="O79" s="12">
        <v>103</v>
      </c>
      <c r="P79" s="12">
        <v>119</v>
      </c>
      <c r="R79" s="16"/>
      <c r="S79" s="16"/>
    </row>
    <row r="80" spans="13:19" x14ac:dyDescent="0.25">
      <c r="M80">
        <v>76</v>
      </c>
      <c r="N80" s="12">
        <v>233</v>
      </c>
      <c r="O80" s="12">
        <v>117</v>
      </c>
      <c r="P80" s="12">
        <v>116</v>
      </c>
      <c r="R80" s="16"/>
      <c r="S80" s="16"/>
    </row>
    <row r="81" spans="13:19" x14ac:dyDescent="0.25">
      <c r="M81">
        <v>77</v>
      </c>
      <c r="N81" s="12">
        <v>125</v>
      </c>
      <c r="O81" s="12">
        <v>64</v>
      </c>
      <c r="P81" s="12">
        <v>61</v>
      </c>
      <c r="R81" s="16"/>
      <c r="S81" s="16"/>
    </row>
    <row r="82" spans="13:19" x14ac:dyDescent="0.25">
      <c r="M82">
        <v>78</v>
      </c>
      <c r="N82" s="12">
        <v>154</v>
      </c>
      <c r="O82" s="12">
        <v>81</v>
      </c>
      <c r="P82" s="12">
        <v>73</v>
      </c>
      <c r="R82" s="16"/>
      <c r="S82" s="16"/>
    </row>
    <row r="83" spans="13:19" x14ac:dyDescent="0.25">
      <c r="M83">
        <v>79</v>
      </c>
      <c r="N83" s="12">
        <v>108</v>
      </c>
      <c r="O83" s="12">
        <v>60</v>
      </c>
      <c r="P83" s="12">
        <v>48</v>
      </c>
      <c r="R83" s="16"/>
      <c r="S83" s="16"/>
    </row>
    <row r="84" spans="13:19" x14ac:dyDescent="0.25">
      <c r="M84">
        <v>80</v>
      </c>
      <c r="N84" s="12">
        <v>139</v>
      </c>
      <c r="O84" s="12">
        <v>48</v>
      </c>
      <c r="P84" s="12">
        <v>91</v>
      </c>
      <c r="R84" s="16"/>
      <c r="S84" s="16"/>
    </row>
    <row r="85" spans="13:19" x14ac:dyDescent="0.25">
      <c r="M85">
        <v>81</v>
      </c>
      <c r="N85" s="12">
        <v>85</v>
      </c>
      <c r="O85" s="12">
        <v>36</v>
      </c>
      <c r="P85" s="12">
        <v>49</v>
      </c>
      <c r="R85" s="16"/>
      <c r="S85" s="16"/>
    </row>
    <row r="86" spans="13:19" x14ac:dyDescent="0.25">
      <c r="M86">
        <v>82</v>
      </c>
      <c r="N86" s="12">
        <v>71</v>
      </c>
      <c r="O86" s="12">
        <v>26</v>
      </c>
      <c r="P86" s="12">
        <v>45</v>
      </c>
      <c r="R86" s="16"/>
      <c r="S86" s="16"/>
    </row>
    <row r="87" spans="13:19" x14ac:dyDescent="0.25">
      <c r="M87">
        <v>83</v>
      </c>
      <c r="N87" s="12">
        <v>66</v>
      </c>
      <c r="O87" s="12">
        <v>28</v>
      </c>
      <c r="P87" s="12">
        <v>38</v>
      </c>
      <c r="R87" s="16"/>
      <c r="S87" s="16"/>
    </row>
    <row r="88" spans="13:19" x14ac:dyDescent="0.25">
      <c r="M88">
        <v>84</v>
      </c>
      <c r="N88" s="12">
        <v>106</v>
      </c>
      <c r="O88" s="12">
        <v>46</v>
      </c>
      <c r="P88" s="12">
        <v>60</v>
      </c>
      <c r="R88" s="16"/>
      <c r="S88" s="16"/>
    </row>
    <row r="89" spans="13:19" x14ac:dyDescent="0.25">
      <c r="M89">
        <v>85</v>
      </c>
      <c r="N89" s="12">
        <v>75</v>
      </c>
      <c r="O89" s="12">
        <v>39</v>
      </c>
      <c r="P89" s="12">
        <v>36</v>
      </c>
      <c r="R89" s="16"/>
      <c r="S89" s="16"/>
    </row>
    <row r="90" spans="13:19" x14ac:dyDescent="0.25">
      <c r="M90">
        <v>86</v>
      </c>
      <c r="N90" s="12">
        <v>101</v>
      </c>
      <c r="O90" s="12">
        <v>40</v>
      </c>
      <c r="P90" s="12">
        <v>61</v>
      </c>
      <c r="R90" s="16"/>
      <c r="S90" s="16"/>
    </row>
    <row r="91" spans="13:19" x14ac:dyDescent="0.25">
      <c r="M91">
        <v>87</v>
      </c>
      <c r="N91" s="12">
        <v>36</v>
      </c>
      <c r="O91" s="12">
        <v>18</v>
      </c>
      <c r="P91" s="12">
        <v>18</v>
      </c>
      <c r="R91" s="16"/>
      <c r="S91" s="16"/>
    </row>
    <row r="92" spans="13:19" x14ac:dyDescent="0.25">
      <c r="M92">
        <v>88</v>
      </c>
      <c r="N92" s="12">
        <v>27</v>
      </c>
      <c r="O92" s="12">
        <v>15</v>
      </c>
      <c r="P92" s="12">
        <v>12</v>
      </c>
      <c r="R92" s="16"/>
      <c r="S92" s="16"/>
    </row>
    <row r="93" spans="13:19" x14ac:dyDescent="0.25">
      <c r="M93">
        <v>89</v>
      </c>
      <c r="N93" s="12">
        <v>28</v>
      </c>
      <c r="O93" s="12">
        <v>8</v>
      </c>
      <c r="P93" s="12">
        <v>20</v>
      </c>
      <c r="R93" s="16"/>
      <c r="S93" s="16"/>
    </row>
    <row r="94" spans="13:19" x14ac:dyDescent="0.25">
      <c r="M94">
        <v>90</v>
      </c>
      <c r="N94" s="12">
        <v>27</v>
      </c>
      <c r="O94" s="12">
        <v>10</v>
      </c>
      <c r="P94" s="12">
        <v>17</v>
      </c>
      <c r="R94" s="16"/>
      <c r="S94" s="16"/>
    </row>
    <row r="95" spans="13:19" x14ac:dyDescent="0.25">
      <c r="M95">
        <v>91</v>
      </c>
      <c r="N95" s="12">
        <v>8</v>
      </c>
      <c r="O95" s="12">
        <v>4</v>
      </c>
      <c r="P95" s="12">
        <v>4</v>
      </c>
      <c r="R95" s="16"/>
      <c r="S95" s="16"/>
    </row>
    <row r="96" spans="13:19" x14ac:dyDescent="0.25">
      <c r="M96">
        <v>92</v>
      </c>
      <c r="N96" s="12">
        <v>4</v>
      </c>
      <c r="O96" s="12">
        <v>1</v>
      </c>
      <c r="P96" s="12">
        <v>3</v>
      </c>
      <c r="R96" s="16"/>
      <c r="S96" s="16"/>
    </row>
    <row r="97" spans="13:19" x14ac:dyDescent="0.25">
      <c r="M97">
        <v>93</v>
      </c>
      <c r="N97" s="12">
        <v>5</v>
      </c>
      <c r="O97" s="12">
        <v>0</v>
      </c>
      <c r="P97" s="12">
        <v>5</v>
      </c>
      <c r="R97" s="16"/>
      <c r="S97" s="16"/>
    </row>
    <row r="98" spans="13:19" x14ac:dyDescent="0.25">
      <c r="M98">
        <v>94</v>
      </c>
      <c r="N98" s="12">
        <v>7</v>
      </c>
      <c r="O98" s="12">
        <v>6</v>
      </c>
      <c r="P98" s="12">
        <v>1</v>
      </c>
      <c r="R98" s="16"/>
      <c r="S98" s="16"/>
    </row>
    <row r="99" spans="13:19" x14ac:dyDescent="0.25">
      <c r="M99">
        <v>95</v>
      </c>
      <c r="N99" s="12">
        <v>11</v>
      </c>
      <c r="O99" s="12">
        <v>3</v>
      </c>
      <c r="P99" s="12">
        <v>8</v>
      </c>
      <c r="R99" s="16"/>
      <c r="S99" s="16"/>
    </row>
    <row r="100" spans="13:19" x14ac:dyDescent="0.25">
      <c r="M100">
        <v>96</v>
      </c>
      <c r="N100" s="12">
        <v>16</v>
      </c>
      <c r="O100" s="12">
        <v>7</v>
      </c>
      <c r="P100" s="12">
        <v>9</v>
      </c>
      <c r="R100" s="16"/>
      <c r="S100" s="16"/>
    </row>
    <row r="101" spans="13:19" x14ac:dyDescent="0.25">
      <c r="M101">
        <v>97</v>
      </c>
      <c r="N101" s="12">
        <v>8</v>
      </c>
      <c r="O101" s="12">
        <v>6</v>
      </c>
      <c r="P101" s="12">
        <v>2</v>
      </c>
      <c r="R101" s="16"/>
      <c r="S101" s="16"/>
    </row>
    <row r="102" spans="13:19" x14ac:dyDescent="0.25">
      <c r="M102" t="s">
        <v>165</v>
      </c>
      <c r="N102" s="12">
        <v>120</v>
      </c>
      <c r="O102" s="12">
        <v>73</v>
      </c>
      <c r="P102" s="12">
        <v>47</v>
      </c>
      <c r="R102" s="16"/>
      <c r="S102" s="16"/>
    </row>
    <row r="103" spans="13:19" x14ac:dyDescent="0.25">
      <c r="M103" t="s">
        <v>57</v>
      </c>
      <c r="N103">
        <v>39</v>
      </c>
      <c r="O103">
        <v>15</v>
      </c>
      <c r="P103">
        <v>24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/>
  </sheetViews>
  <sheetFormatPr defaultRowHeight="13.2" x14ac:dyDescent="0.25"/>
  <sheetData>
    <row r="1" spans="1:24" x14ac:dyDescent="0.25">
      <c r="A1" t="s">
        <v>256</v>
      </c>
      <c r="I1" s="1"/>
      <c r="J1" s="1"/>
      <c r="K1" s="1"/>
      <c r="M1" t="s">
        <v>262</v>
      </c>
      <c r="N1" s="12"/>
      <c r="O1" s="12"/>
      <c r="P1" s="12"/>
      <c r="Q1" s="14" t="s">
        <v>1</v>
      </c>
      <c r="R1" s="15">
        <f>X16</f>
        <v>7.6250915628953848</v>
      </c>
      <c r="S1" s="21" t="s">
        <v>125</v>
      </c>
      <c r="T1" s="22"/>
      <c r="U1" s="22"/>
    </row>
    <row r="2" spans="1:24" x14ac:dyDescent="0.25">
      <c r="A2" t="s">
        <v>257</v>
      </c>
      <c r="B2" t="s">
        <v>1</v>
      </c>
      <c r="E2" t="s">
        <v>258</v>
      </c>
      <c r="I2" s="1"/>
      <c r="J2" s="1"/>
      <c r="K2" s="1"/>
      <c r="M2" t="s">
        <v>70</v>
      </c>
      <c r="N2" s="12" t="s">
        <v>1</v>
      </c>
      <c r="O2" s="12" t="s">
        <v>259</v>
      </c>
      <c r="P2" s="12" t="s">
        <v>260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259</v>
      </c>
      <c r="D3" t="s">
        <v>260</v>
      </c>
      <c r="E3" t="s">
        <v>1</v>
      </c>
      <c r="F3" t="s">
        <v>259</v>
      </c>
      <c r="G3" t="s">
        <v>260</v>
      </c>
      <c r="I3" s="1"/>
      <c r="J3" s="1"/>
      <c r="K3" s="1"/>
      <c r="M3" t="s">
        <v>36</v>
      </c>
      <c r="N3" s="12">
        <v>161298</v>
      </c>
      <c r="O3" s="12">
        <v>84601</v>
      </c>
      <c r="P3" s="12">
        <v>76697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161298</v>
      </c>
      <c r="C4">
        <v>84601</v>
      </c>
      <c r="D4">
        <v>76697</v>
      </c>
      <c r="E4">
        <v>106877</v>
      </c>
      <c r="F4">
        <v>59469</v>
      </c>
      <c r="G4">
        <v>47408</v>
      </c>
      <c r="I4" s="1"/>
      <c r="J4" s="1"/>
      <c r="K4" s="1"/>
      <c r="M4" s="18" t="s">
        <v>164</v>
      </c>
      <c r="N4" s="12">
        <v>4816</v>
      </c>
      <c r="O4" s="12">
        <v>2562</v>
      </c>
      <c r="P4" s="12">
        <v>2254</v>
      </c>
      <c r="R4" s="16"/>
      <c r="S4" s="16"/>
    </row>
    <row r="5" spans="1:24" x14ac:dyDescent="0.25">
      <c r="A5" t="s">
        <v>98</v>
      </c>
      <c r="B5">
        <v>23245</v>
      </c>
      <c r="C5">
        <v>12076</v>
      </c>
      <c r="D5">
        <v>11169</v>
      </c>
      <c r="E5">
        <v>23245</v>
      </c>
      <c r="F5">
        <v>12076</v>
      </c>
      <c r="G5">
        <v>11169</v>
      </c>
      <c r="I5" s="1"/>
      <c r="J5" s="1"/>
      <c r="K5" s="1"/>
      <c r="M5">
        <v>1</v>
      </c>
      <c r="N5" s="12">
        <v>4838</v>
      </c>
      <c r="O5" s="12">
        <v>2476</v>
      </c>
      <c r="P5" s="12">
        <v>2362</v>
      </c>
      <c r="R5" s="16">
        <f>N$24+N$34+N$44+N$54</f>
        <v>7821</v>
      </c>
      <c r="S5" s="16">
        <f xml:space="preserve"> N$34+N$44+N$54+N$64</f>
        <v>4837</v>
      </c>
      <c r="T5">
        <v>1</v>
      </c>
      <c r="U5">
        <v>9</v>
      </c>
      <c r="V5">
        <f>R5*T5+S5*U5</f>
        <v>51354</v>
      </c>
      <c r="W5" s="19">
        <f>(V5/V$15)*100</f>
        <v>6.839448624891789</v>
      </c>
      <c r="X5" s="20">
        <f>ABS(W5-10)</f>
        <v>3.160551375108211</v>
      </c>
    </row>
    <row r="6" spans="1:24" x14ac:dyDescent="0.25">
      <c r="A6" t="s">
        <v>261</v>
      </c>
      <c r="B6">
        <v>21177</v>
      </c>
      <c r="C6">
        <v>11169</v>
      </c>
      <c r="D6">
        <v>10008</v>
      </c>
      <c r="E6">
        <v>21177</v>
      </c>
      <c r="F6">
        <v>11169</v>
      </c>
      <c r="G6">
        <v>10008</v>
      </c>
      <c r="I6" s="1"/>
      <c r="J6" s="1"/>
      <c r="K6" s="1"/>
      <c r="M6">
        <v>2</v>
      </c>
      <c r="N6" s="12">
        <v>4722</v>
      </c>
      <c r="O6" s="12">
        <v>2392</v>
      </c>
      <c r="P6" s="12">
        <v>2330</v>
      </c>
      <c r="R6" s="16">
        <f>N$25+N$35+N$45+N$55</f>
        <v>7999</v>
      </c>
      <c r="S6" s="16">
        <f xml:space="preserve"> N$35+N$45+N$55+N$65</f>
        <v>5337</v>
      </c>
      <c r="T6">
        <v>2</v>
      </c>
      <c r="U6">
        <v>8</v>
      </c>
      <c r="V6">
        <f t="shared" ref="V6:V14" si="0">R6*T6+S6*U6</f>
        <v>58694</v>
      </c>
      <c r="W6" s="19">
        <f t="shared" ref="W6:W14" si="1">(V6/V$15)*100</f>
        <v>7.8170073916228278</v>
      </c>
      <c r="X6" s="20">
        <f t="shared" ref="X6:X14" si="2">ABS(W6-10)</f>
        <v>2.1829926083771722</v>
      </c>
    </row>
    <row r="7" spans="1:24" x14ac:dyDescent="0.25">
      <c r="A7" t="s">
        <v>104</v>
      </c>
      <c r="B7">
        <v>21047</v>
      </c>
      <c r="C7">
        <v>11086</v>
      </c>
      <c r="D7">
        <v>9961</v>
      </c>
      <c r="E7">
        <v>21047</v>
      </c>
      <c r="F7">
        <v>11086</v>
      </c>
      <c r="G7">
        <v>9961</v>
      </c>
      <c r="H7" s="2"/>
      <c r="I7" s="1"/>
      <c r="J7" s="1"/>
      <c r="K7" s="1"/>
      <c r="M7">
        <v>3</v>
      </c>
      <c r="N7" s="12">
        <v>4432</v>
      </c>
      <c r="O7" s="12">
        <v>2346</v>
      </c>
      <c r="P7" s="12">
        <v>2086</v>
      </c>
      <c r="R7" s="16">
        <f>N$26+N$36+N$46+N$56</f>
        <v>7481</v>
      </c>
      <c r="S7" s="16">
        <f xml:space="preserve"> N$36+N$46+N$56+N$66</f>
        <v>5073</v>
      </c>
      <c r="T7">
        <v>3</v>
      </c>
      <c r="U7">
        <v>7</v>
      </c>
      <c r="V7">
        <f t="shared" si="0"/>
        <v>57954</v>
      </c>
      <c r="W7" s="19">
        <f t="shared" si="1"/>
        <v>7.7184524205899985</v>
      </c>
      <c r="X7" s="20">
        <f t="shared" si="2"/>
        <v>2.2815475794100015</v>
      </c>
    </row>
    <row r="8" spans="1:24" x14ac:dyDescent="0.25">
      <c r="A8" s="3" t="s">
        <v>105</v>
      </c>
      <c r="B8" s="3">
        <v>20280</v>
      </c>
      <c r="C8" s="3">
        <v>10999</v>
      </c>
      <c r="D8" s="3">
        <v>9281</v>
      </c>
      <c r="E8" s="4">
        <v>19611</v>
      </c>
      <c r="F8" s="4">
        <v>10876</v>
      </c>
      <c r="G8" s="4">
        <v>8735</v>
      </c>
      <c r="H8" s="5"/>
      <c r="I8" s="6">
        <f t="shared" ref="I8:K15" si="3">E8/B8*100</f>
        <v>96.701183431952671</v>
      </c>
      <c r="J8" s="6">
        <f t="shared" si="3"/>
        <v>98.881716519683607</v>
      </c>
      <c r="K8" s="6">
        <f t="shared" si="3"/>
        <v>94.117013252882231</v>
      </c>
      <c r="M8">
        <v>4</v>
      </c>
      <c r="N8" s="12">
        <v>4437</v>
      </c>
      <c r="O8" s="12">
        <v>2300</v>
      </c>
      <c r="P8" s="12">
        <v>2137</v>
      </c>
      <c r="R8" s="16">
        <f>N$17+N$27+N$37+N$47</f>
        <v>9998</v>
      </c>
      <c r="S8" s="16">
        <f xml:space="preserve"> N$27+ N$37+N$47+N$57</f>
        <v>6774</v>
      </c>
      <c r="T8">
        <v>4</v>
      </c>
      <c r="U8">
        <v>6</v>
      </c>
      <c r="V8">
        <f t="shared" si="0"/>
        <v>80636</v>
      </c>
      <c r="W8" s="19">
        <f t="shared" si="1"/>
        <v>10.739295465139509</v>
      </c>
      <c r="X8" s="20">
        <f t="shared" si="2"/>
        <v>0.73929546513950939</v>
      </c>
    </row>
    <row r="9" spans="1:24" x14ac:dyDescent="0.25">
      <c r="A9" s="3" t="s">
        <v>106</v>
      </c>
      <c r="B9" s="3">
        <v>15647</v>
      </c>
      <c r="C9" s="3">
        <v>8707</v>
      </c>
      <c r="D9" s="3">
        <v>6940</v>
      </c>
      <c r="E9" s="4">
        <v>11559</v>
      </c>
      <c r="F9" s="4">
        <v>7435</v>
      </c>
      <c r="G9" s="4">
        <v>4124</v>
      </c>
      <c r="H9" s="5"/>
      <c r="I9" s="6">
        <f t="shared" si="3"/>
        <v>73.873585990924767</v>
      </c>
      <c r="J9" s="6">
        <f t="shared" si="3"/>
        <v>85.3910646606179</v>
      </c>
      <c r="K9" s="6">
        <f t="shared" si="3"/>
        <v>59.423631123919307</v>
      </c>
      <c r="M9">
        <v>5</v>
      </c>
      <c r="N9" s="12">
        <v>4319</v>
      </c>
      <c r="O9" s="12">
        <v>2293</v>
      </c>
      <c r="P9" s="12">
        <v>2026</v>
      </c>
      <c r="R9" s="16">
        <f>N$18+N$28+N$38+N$48</f>
        <v>9691</v>
      </c>
      <c r="S9" s="16">
        <f xml:space="preserve"> N$28+N$38+N$48+N$58</f>
        <v>6388</v>
      </c>
      <c r="T9">
        <v>5</v>
      </c>
      <c r="U9">
        <v>5</v>
      </c>
      <c r="V9">
        <f t="shared" si="0"/>
        <v>80395</v>
      </c>
      <c r="W9" s="19">
        <f t="shared" si="1"/>
        <v>10.707198508357195</v>
      </c>
      <c r="X9" s="20">
        <f t="shared" si="2"/>
        <v>0.70719850835719456</v>
      </c>
    </row>
    <row r="10" spans="1:24" x14ac:dyDescent="0.25">
      <c r="A10" s="3" t="s">
        <v>107</v>
      </c>
      <c r="B10" s="3">
        <v>12375</v>
      </c>
      <c r="C10" s="3">
        <v>6586</v>
      </c>
      <c r="D10" s="3">
        <v>5789</v>
      </c>
      <c r="E10" s="4">
        <v>4971</v>
      </c>
      <c r="F10" s="4">
        <v>3478</v>
      </c>
      <c r="G10" s="4">
        <v>1493</v>
      </c>
      <c r="H10" s="5"/>
      <c r="I10" s="6">
        <f t="shared" si="3"/>
        <v>40.169696969696972</v>
      </c>
      <c r="J10" s="6">
        <f t="shared" si="3"/>
        <v>52.80898876404494</v>
      </c>
      <c r="K10" s="6">
        <f t="shared" si="3"/>
        <v>25.790291932976334</v>
      </c>
      <c r="M10">
        <v>6</v>
      </c>
      <c r="N10" s="12">
        <v>4442</v>
      </c>
      <c r="O10" s="12">
        <v>2361</v>
      </c>
      <c r="P10" s="12">
        <v>2081</v>
      </c>
      <c r="R10" s="16">
        <f>N$19+N$29+N$39+N$49</f>
        <v>9554</v>
      </c>
      <c r="S10" s="16">
        <f xml:space="preserve"> N$29+N$39+N$49+N$59</f>
        <v>6331</v>
      </c>
      <c r="T10">
        <v>6</v>
      </c>
      <c r="U10">
        <v>4</v>
      </c>
      <c r="V10">
        <f t="shared" si="0"/>
        <v>82648</v>
      </c>
      <c r="W10" s="19">
        <f t="shared" si="1"/>
        <v>11.007258440434175</v>
      </c>
      <c r="X10" s="20">
        <f t="shared" si="2"/>
        <v>1.0072584404341747</v>
      </c>
    </row>
    <row r="11" spans="1:24" x14ac:dyDescent="0.25">
      <c r="A11" s="3" t="s">
        <v>108</v>
      </c>
      <c r="B11" s="3">
        <v>9927</v>
      </c>
      <c r="C11" s="3">
        <v>5155</v>
      </c>
      <c r="D11" s="3">
        <v>4772</v>
      </c>
      <c r="E11" s="4">
        <v>2031</v>
      </c>
      <c r="F11" s="4">
        <v>1354</v>
      </c>
      <c r="G11" s="4">
        <v>677</v>
      </c>
      <c r="H11" s="5"/>
      <c r="I11" s="6">
        <f t="shared" si="3"/>
        <v>20.459353278936234</v>
      </c>
      <c r="J11" s="6">
        <f t="shared" si="3"/>
        <v>26.265761396702231</v>
      </c>
      <c r="K11" s="6">
        <f t="shared" si="3"/>
        <v>14.186923721709974</v>
      </c>
      <c r="M11">
        <v>7</v>
      </c>
      <c r="N11" s="12">
        <v>4201</v>
      </c>
      <c r="O11" s="12">
        <v>2249</v>
      </c>
      <c r="P11" s="12">
        <v>1952</v>
      </c>
      <c r="R11" s="16">
        <f>N$20+N$30+N$40+N$50</f>
        <v>9351</v>
      </c>
      <c r="S11" s="16">
        <f xml:space="preserve"> N$30+N$40+N$50+N$60</f>
        <v>5983</v>
      </c>
      <c r="T11">
        <v>7</v>
      </c>
      <c r="U11">
        <v>3</v>
      </c>
      <c r="V11">
        <f t="shared" si="0"/>
        <v>83406</v>
      </c>
      <c r="W11" s="19">
        <f t="shared" si="1"/>
        <v>11.10821069454618</v>
      </c>
      <c r="X11" s="20">
        <f t="shared" si="2"/>
        <v>1.1082106945461803</v>
      </c>
    </row>
    <row r="12" spans="1:24" x14ac:dyDescent="0.25">
      <c r="A12" s="3" t="s">
        <v>109</v>
      </c>
      <c r="B12" s="3">
        <v>7643</v>
      </c>
      <c r="C12" s="3">
        <v>3874</v>
      </c>
      <c r="D12" s="3">
        <v>3769</v>
      </c>
      <c r="E12" s="4">
        <v>974</v>
      </c>
      <c r="F12" s="4">
        <v>654</v>
      </c>
      <c r="G12" s="4">
        <v>320</v>
      </c>
      <c r="H12" s="5"/>
      <c r="I12" s="6">
        <f t="shared" si="3"/>
        <v>12.743687033887216</v>
      </c>
      <c r="J12" s="6">
        <f t="shared" si="3"/>
        <v>16.881775942178624</v>
      </c>
      <c r="K12" s="6">
        <f t="shared" si="3"/>
        <v>8.4903157336163435</v>
      </c>
      <c r="M12">
        <v>8</v>
      </c>
      <c r="N12" s="12">
        <v>4214</v>
      </c>
      <c r="O12" s="12">
        <v>2198</v>
      </c>
      <c r="P12" s="12">
        <v>2016</v>
      </c>
      <c r="R12" s="16">
        <f>N$21+N$31+N$41+N$51</f>
        <v>9229</v>
      </c>
      <c r="S12" s="16">
        <f xml:space="preserve"> N$31+N$41+N$51+N$61</f>
        <v>5854</v>
      </c>
      <c r="T12">
        <v>8</v>
      </c>
      <c r="U12">
        <v>2</v>
      </c>
      <c r="V12">
        <f t="shared" si="0"/>
        <v>85540</v>
      </c>
      <c r="W12" s="19">
        <f t="shared" si="1"/>
        <v>11.392421921821935</v>
      </c>
      <c r="X12" s="20">
        <f t="shared" si="2"/>
        <v>1.3924219218219349</v>
      </c>
    </row>
    <row r="13" spans="1:24" x14ac:dyDescent="0.25">
      <c r="A13" s="3" t="s">
        <v>110</v>
      </c>
      <c r="B13" s="3">
        <v>6009</v>
      </c>
      <c r="C13" s="3">
        <v>3015</v>
      </c>
      <c r="D13" s="3">
        <v>2994</v>
      </c>
      <c r="E13" s="4">
        <v>595</v>
      </c>
      <c r="F13" s="4">
        <v>393</v>
      </c>
      <c r="G13" s="4">
        <v>202</v>
      </c>
      <c r="H13" s="5"/>
      <c r="I13" s="6">
        <f t="shared" si="3"/>
        <v>9.9018139457480441</v>
      </c>
      <c r="J13" s="6">
        <f t="shared" si="3"/>
        <v>13.034825870646765</v>
      </c>
      <c r="K13" s="6">
        <f t="shared" si="3"/>
        <v>6.7468269873079496</v>
      </c>
      <c r="M13">
        <v>9</v>
      </c>
      <c r="N13" s="12">
        <v>4001</v>
      </c>
      <c r="O13" s="12">
        <v>2068</v>
      </c>
      <c r="P13" s="12">
        <v>1933</v>
      </c>
      <c r="R13" s="16">
        <f>N$22+N$32+N$42+N$52</f>
        <v>8516</v>
      </c>
      <c r="S13" s="16">
        <f xml:space="preserve"> N$32+N$42+N$52+N$62</f>
        <v>5309</v>
      </c>
      <c r="T13">
        <v>9</v>
      </c>
      <c r="U13">
        <v>1</v>
      </c>
      <c r="V13">
        <f t="shared" si="0"/>
        <v>81953</v>
      </c>
      <c r="W13" s="19">
        <f t="shared" si="1"/>
        <v>10.914696677099288</v>
      </c>
      <c r="X13" s="20">
        <f t="shared" si="2"/>
        <v>0.91469667709928792</v>
      </c>
    </row>
    <row r="14" spans="1:24" x14ac:dyDescent="0.25">
      <c r="A14" s="3" t="s">
        <v>111</v>
      </c>
      <c r="B14" s="3">
        <v>5179</v>
      </c>
      <c r="C14" s="3">
        <v>2585</v>
      </c>
      <c r="D14" s="3">
        <v>2594</v>
      </c>
      <c r="E14" s="4">
        <v>368</v>
      </c>
      <c r="F14" s="4">
        <v>222</v>
      </c>
      <c r="G14" s="4">
        <v>146</v>
      </c>
      <c r="H14" s="5"/>
      <c r="I14" s="6">
        <f t="shared" si="3"/>
        <v>7.105618845336938</v>
      </c>
      <c r="J14" s="6">
        <f t="shared" si="3"/>
        <v>8.5880077369439078</v>
      </c>
      <c r="K14" s="6">
        <f t="shared" si="3"/>
        <v>5.6283731688511951</v>
      </c>
      <c r="M14">
        <v>10</v>
      </c>
      <c r="N14" s="12">
        <v>4043</v>
      </c>
      <c r="O14" s="12">
        <v>2135</v>
      </c>
      <c r="P14" s="12">
        <v>1908</v>
      </c>
      <c r="R14" s="16">
        <f>N$23+N$33+N$43+N$53</f>
        <v>8827</v>
      </c>
      <c r="S14" s="16">
        <f xml:space="preserve"> N$33+N$43+N$53+N$63</f>
        <v>5809</v>
      </c>
      <c r="T14">
        <v>10</v>
      </c>
      <c r="U14">
        <v>0</v>
      </c>
      <c r="V14">
        <f t="shared" si="0"/>
        <v>88270</v>
      </c>
      <c r="W14" s="19">
        <f t="shared" si="1"/>
        <v>11.756009855497103</v>
      </c>
      <c r="X14" s="20">
        <f t="shared" si="2"/>
        <v>1.7560098554971031</v>
      </c>
    </row>
    <row r="15" spans="1:24" x14ac:dyDescent="0.25">
      <c r="A15" s="3" t="s">
        <v>112</v>
      </c>
      <c r="B15" s="3">
        <v>4880</v>
      </c>
      <c r="C15" s="3">
        <v>2437</v>
      </c>
      <c r="D15" s="3">
        <v>2443</v>
      </c>
      <c r="E15" s="4">
        <v>318</v>
      </c>
      <c r="F15" s="4">
        <v>190</v>
      </c>
      <c r="G15" s="4">
        <v>128</v>
      </c>
      <c r="H15" s="5"/>
      <c r="I15" s="6">
        <f t="shared" si="3"/>
        <v>6.5163934426229506</v>
      </c>
      <c r="J15" s="6">
        <f t="shared" si="3"/>
        <v>7.7964710709889209</v>
      </c>
      <c r="K15" s="6">
        <f t="shared" si="3"/>
        <v>5.2394596807204259</v>
      </c>
      <c r="M15">
        <v>11</v>
      </c>
      <c r="N15" s="12">
        <v>4385</v>
      </c>
      <c r="O15" s="12">
        <v>2311</v>
      </c>
      <c r="P15" s="12">
        <v>2074</v>
      </c>
      <c r="R15" s="16"/>
      <c r="S15" s="16"/>
      <c r="V15">
        <f>SUM(V5:V14)</f>
        <v>750850</v>
      </c>
      <c r="W15">
        <f>SUM(W5:W14)</f>
        <v>100</v>
      </c>
      <c r="X15" s="20">
        <f>SUM(X5:X14)</f>
        <v>15.25018312579077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1304.7746974824142</v>
      </c>
      <c r="J16" s="6">
        <f>SUM(J8:J14)*5</f>
        <v>1509.26070445409</v>
      </c>
      <c r="K16" s="6">
        <f>SUM(K8:K14)*5</f>
        <v>1071.9168796063168</v>
      </c>
      <c r="M16">
        <v>12</v>
      </c>
      <c r="N16" s="12">
        <v>4231</v>
      </c>
      <c r="O16" s="12">
        <v>2218</v>
      </c>
      <c r="P16" s="12">
        <v>2013</v>
      </c>
      <c r="R16" s="16"/>
      <c r="S16" s="16"/>
      <c r="X16" s="20">
        <f>X$15/2</f>
        <v>7.6250915628953848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4178</v>
      </c>
      <c r="O17" s="12">
        <v>2154</v>
      </c>
      <c r="P17" s="12">
        <v>2024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2804.774697482414</v>
      </c>
      <c r="J18" s="6">
        <f>J16+1500</f>
        <v>3009.26070445409</v>
      </c>
      <c r="K18" s="6">
        <f>K16+1500</f>
        <v>2571.9168796063168</v>
      </c>
      <c r="M18">
        <v>14</v>
      </c>
      <c r="N18" s="12">
        <v>4210</v>
      </c>
      <c r="O18" s="12">
        <v>2268</v>
      </c>
      <c r="P18" s="12">
        <v>1942</v>
      </c>
      <c r="Q18" s="3" t="s">
        <v>161</v>
      </c>
      <c r="R18" s="15">
        <f>X33</f>
        <v>8.3236378034294756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4146</v>
      </c>
      <c r="O19" s="12">
        <v>2197</v>
      </c>
      <c r="P19" s="12">
        <v>1949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7.105618845336938</v>
      </c>
      <c r="J20" s="6">
        <f t="shared" si="4"/>
        <v>8.5880077369439078</v>
      </c>
      <c r="K20" s="6">
        <f t="shared" si="4"/>
        <v>5.6283731688511951</v>
      </c>
      <c r="M20">
        <v>16</v>
      </c>
      <c r="N20" s="12">
        <v>4146</v>
      </c>
      <c r="O20" s="12">
        <v>2263</v>
      </c>
      <c r="P20" s="12">
        <v>1883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6.5163934426229506</v>
      </c>
      <c r="J21" s="6">
        <f t="shared" si="4"/>
        <v>7.7964710709889209</v>
      </c>
      <c r="K21" s="6">
        <f t="shared" si="4"/>
        <v>5.2394596807204259</v>
      </c>
      <c r="M21">
        <v>17</v>
      </c>
      <c r="N21" s="12">
        <v>4203</v>
      </c>
      <c r="O21" s="12">
        <v>2326</v>
      </c>
      <c r="P21" s="12">
        <v>1877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6.8110061439799443</v>
      </c>
      <c r="J22" s="8">
        <f>(J20+J21)/2</f>
        <v>8.1922394039664148</v>
      </c>
      <c r="K22" s="8">
        <f>(K20+K21)/2</f>
        <v>5.4339164247858101</v>
      </c>
      <c r="M22">
        <v>18</v>
      </c>
      <c r="N22" s="12">
        <v>3895</v>
      </c>
      <c r="O22" s="12">
        <v>2089</v>
      </c>
      <c r="P22" s="12">
        <v>1806</v>
      </c>
      <c r="R22" s="16">
        <f>O$24+O$34+O$44+O$54</f>
        <v>4193</v>
      </c>
      <c r="S22" s="16">
        <f xml:space="preserve"> O$34+O$44+O$54+O$64</f>
        <v>2508</v>
      </c>
      <c r="T22">
        <v>1</v>
      </c>
      <c r="U22">
        <v>9</v>
      </c>
      <c r="V22">
        <f>R22*T22+S22*U22</f>
        <v>26765</v>
      </c>
      <c r="W22" s="19">
        <f>(V22/V$32)*100</f>
        <v>6.7932161747835007</v>
      </c>
      <c r="X22" s="20">
        <f>ABS(W22-10)</f>
        <v>3.2067838252164993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3890</v>
      </c>
      <c r="O23" s="12">
        <v>2124</v>
      </c>
      <c r="P23" s="12">
        <v>1766</v>
      </c>
      <c r="R23" s="16">
        <f>O$25+O$35+O$45+O$55</f>
        <v>4159</v>
      </c>
      <c r="S23" s="16">
        <f xml:space="preserve"> O$35+O$45+O$55+O$65</f>
        <v>2662</v>
      </c>
      <c r="T23">
        <v>2</v>
      </c>
      <c r="U23">
        <v>8</v>
      </c>
      <c r="V23">
        <f t="shared" ref="V23:V31" si="5">R23*T23+S23*U23</f>
        <v>29614</v>
      </c>
      <c r="W23" s="19">
        <f t="shared" ref="W23:W31" si="6">(V23/V$32)*100</f>
        <v>7.5163199626392148</v>
      </c>
      <c r="X23" s="20">
        <f t="shared" ref="X23:X31" si="7">ABS(W23-10)</f>
        <v>2.4836800373607852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340.55030719899719</v>
      </c>
      <c r="J24" s="8">
        <f>J22*50</f>
        <v>409.61197019832076</v>
      </c>
      <c r="K24" s="8">
        <f>K22*50</f>
        <v>271.69582123929052</v>
      </c>
      <c r="M24">
        <v>20</v>
      </c>
      <c r="N24" s="12">
        <v>3650</v>
      </c>
      <c r="O24" s="12">
        <v>2003</v>
      </c>
      <c r="P24" s="12">
        <v>1647</v>
      </c>
      <c r="R24" s="16">
        <f>O$26+O$36+O$46+O$56</f>
        <v>3914</v>
      </c>
      <c r="S24" s="16">
        <f xml:space="preserve"> O$36+O$46+O$56+O$66</f>
        <v>2469</v>
      </c>
      <c r="T24">
        <v>3</v>
      </c>
      <c r="U24">
        <v>7</v>
      </c>
      <c r="V24">
        <f t="shared" si="5"/>
        <v>29025</v>
      </c>
      <c r="W24" s="19">
        <f t="shared" si="6"/>
        <v>7.366826059147809</v>
      </c>
      <c r="X24" s="20">
        <f t="shared" si="7"/>
        <v>2.633173940852191</v>
      </c>
    </row>
    <row r="25" spans="1:24" x14ac:dyDescent="0.25">
      <c r="I25" s="1"/>
      <c r="J25" s="1"/>
      <c r="K25" s="1"/>
      <c r="M25">
        <v>21</v>
      </c>
      <c r="N25" s="12">
        <v>3443</v>
      </c>
      <c r="O25" s="12">
        <v>1884</v>
      </c>
      <c r="P25" s="12">
        <v>1559</v>
      </c>
      <c r="R25" s="16">
        <f>O$17+O$27+O$37+O$47</f>
        <v>5294</v>
      </c>
      <c r="S25" s="16">
        <f xml:space="preserve"> O$27+ O$37+O$47+O$57</f>
        <v>3617</v>
      </c>
      <c r="T25">
        <v>4</v>
      </c>
      <c r="U25">
        <v>6</v>
      </c>
      <c r="V25">
        <f t="shared" si="5"/>
        <v>42878</v>
      </c>
      <c r="W25" s="19">
        <f t="shared" si="6"/>
        <v>10.882851602554339</v>
      </c>
      <c r="X25" s="20">
        <f t="shared" si="7"/>
        <v>0.88285160255433937</v>
      </c>
    </row>
    <row r="26" spans="1:24" x14ac:dyDescent="0.25">
      <c r="H26" s="7" t="s">
        <v>30</v>
      </c>
      <c r="I26" s="1">
        <f>I18-I24</f>
        <v>2464.2243902834171</v>
      </c>
      <c r="J26" s="1">
        <f>J18-J24</f>
        <v>2599.6487342557693</v>
      </c>
      <c r="K26" s="1">
        <f>K18-K24</f>
        <v>2300.2210583670262</v>
      </c>
      <c r="M26">
        <v>22</v>
      </c>
      <c r="N26" s="12">
        <v>3068</v>
      </c>
      <c r="O26" s="12">
        <v>1775</v>
      </c>
      <c r="P26" s="12">
        <v>1293</v>
      </c>
      <c r="R26" s="16">
        <f>O$18+O$28+O$38+O$48</f>
        <v>5227</v>
      </c>
      <c r="S26" s="16">
        <f xml:space="preserve"> O$28+O$38+O$48+O$58</f>
        <v>3431</v>
      </c>
      <c r="T26">
        <v>5</v>
      </c>
      <c r="U26">
        <v>5</v>
      </c>
      <c r="V26">
        <f t="shared" si="5"/>
        <v>43290</v>
      </c>
      <c r="W26" s="19">
        <f t="shared" si="6"/>
        <v>10.98742119209332</v>
      </c>
      <c r="X26" s="20">
        <f t="shared" si="7"/>
        <v>0.98742119209332024</v>
      </c>
    </row>
    <row r="27" spans="1:24" x14ac:dyDescent="0.25">
      <c r="I27" s="1"/>
      <c r="J27" s="1"/>
      <c r="K27" s="1"/>
      <c r="M27">
        <v>23</v>
      </c>
      <c r="N27" s="12">
        <v>2875</v>
      </c>
      <c r="O27" s="12">
        <v>1590</v>
      </c>
      <c r="P27" s="12">
        <v>1285</v>
      </c>
      <c r="R27" s="16">
        <f>O$19+O$29+O$39+O$49</f>
        <v>4996</v>
      </c>
      <c r="S27" s="16">
        <f xml:space="preserve"> O$29+O$39+O$49+O$59</f>
        <v>3273</v>
      </c>
      <c r="T27">
        <v>6</v>
      </c>
      <c r="U27">
        <v>4</v>
      </c>
      <c r="V27">
        <f t="shared" si="5"/>
        <v>43068</v>
      </c>
      <c r="W27" s="19">
        <f t="shared" si="6"/>
        <v>10.931075442390279</v>
      </c>
      <c r="X27" s="20">
        <f t="shared" si="7"/>
        <v>0.93107544239027895</v>
      </c>
    </row>
    <row r="28" spans="1:24" x14ac:dyDescent="0.25">
      <c r="H28" s="7" t="s">
        <v>31</v>
      </c>
      <c r="I28" s="1">
        <f>100-I22</f>
        <v>93.188993856020062</v>
      </c>
      <c r="J28" s="1">
        <f>100-J22</f>
        <v>91.807760596033589</v>
      </c>
      <c r="K28" s="1">
        <f>100-K22</f>
        <v>94.566083575214194</v>
      </c>
      <c r="M28">
        <v>24</v>
      </c>
      <c r="N28" s="12">
        <v>2611</v>
      </c>
      <c r="O28" s="12">
        <v>1455</v>
      </c>
      <c r="P28" s="12">
        <v>1156</v>
      </c>
      <c r="R28" s="16">
        <f>O$20+O$30+O$40+O$50</f>
        <v>5002</v>
      </c>
      <c r="S28" s="16">
        <f xml:space="preserve"> O$30+O$40+O$50+O$60</f>
        <v>3141</v>
      </c>
      <c r="T28">
        <v>7</v>
      </c>
      <c r="U28">
        <v>3</v>
      </c>
      <c r="V28">
        <f t="shared" si="5"/>
        <v>44437</v>
      </c>
      <c r="W28" s="19">
        <f t="shared" si="6"/>
        <v>11.278540898892375</v>
      </c>
      <c r="X28" s="20">
        <f t="shared" si="7"/>
        <v>1.2785408988923752</v>
      </c>
    </row>
    <row r="29" spans="1:24" x14ac:dyDescent="0.25">
      <c r="I29" s="1"/>
      <c r="J29" s="1"/>
      <c r="K29" s="1"/>
      <c r="M29">
        <v>25</v>
      </c>
      <c r="N29" s="12">
        <v>2656</v>
      </c>
      <c r="O29" s="12">
        <v>1479</v>
      </c>
      <c r="P29" s="12">
        <v>1177</v>
      </c>
      <c r="R29" s="16">
        <f>O$21+O$31+O$41+O$51</f>
        <v>4904</v>
      </c>
      <c r="S29" s="16">
        <f xml:space="preserve"> O$31+O$41+O$51+O$61</f>
        <v>2993</v>
      </c>
      <c r="T29">
        <v>8</v>
      </c>
      <c r="U29">
        <v>2</v>
      </c>
      <c r="V29">
        <f t="shared" si="5"/>
        <v>45218</v>
      </c>
      <c r="W29" s="19">
        <f t="shared" si="6"/>
        <v>11.476766261586411</v>
      </c>
      <c r="X29" s="20">
        <f t="shared" si="7"/>
        <v>1.4767662615864108</v>
      </c>
    </row>
    <row r="30" spans="1:24" x14ac:dyDescent="0.25">
      <c r="C30" t="s">
        <v>32</v>
      </c>
      <c r="H30" s="9" t="s">
        <v>33</v>
      </c>
      <c r="I30" s="10">
        <f>I26/I28</f>
        <v>26.443298594796737</v>
      </c>
      <c r="J30" s="10">
        <f>J26/J28</f>
        <v>28.316219863967394</v>
      </c>
      <c r="K30" s="10">
        <f>K26/K28</f>
        <v>24.323953910362796</v>
      </c>
      <c r="M30">
        <v>26</v>
      </c>
      <c r="N30" s="12">
        <v>2549</v>
      </c>
      <c r="O30" s="12">
        <v>1350</v>
      </c>
      <c r="P30" s="12">
        <v>1199</v>
      </c>
      <c r="R30" s="16">
        <f>O$22+O$32+O$42+O$52</f>
        <v>4429</v>
      </c>
      <c r="S30" s="16">
        <f xml:space="preserve"> O$32+O$42+O$52+O$62</f>
        <v>2710</v>
      </c>
      <c r="T30">
        <v>9</v>
      </c>
      <c r="U30">
        <v>1</v>
      </c>
      <c r="V30">
        <f t="shared" si="5"/>
        <v>42571</v>
      </c>
      <c r="W30" s="19">
        <f t="shared" si="6"/>
        <v>10.8049320297668</v>
      </c>
      <c r="X30" s="20">
        <f t="shared" si="7"/>
        <v>0.80493202976679967</v>
      </c>
    </row>
    <row r="31" spans="1:24" x14ac:dyDescent="0.25">
      <c r="M31">
        <v>27</v>
      </c>
      <c r="N31" s="12">
        <v>2442</v>
      </c>
      <c r="O31" s="12">
        <v>1304</v>
      </c>
      <c r="P31" s="12">
        <v>1138</v>
      </c>
      <c r="R31" s="16">
        <f>O$23+O$33+O$43+O$53</f>
        <v>4713</v>
      </c>
      <c r="S31" s="16">
        <f xml:space="preserve"> O$33+O$43+O$53+O$63</f>
        <v>3024</v>
      </c>
      <c r="T31">
        <v>10</v>
      </c>
      <c r="U31">
        <v>0</v>
      </c>
      <c r="V31">
        <f t="shared" si="5"/>
        <v>47130</v>
      </c>
      <c r="W31" s="19">
        <f t="shared" si="6"/>
        <v>11.962050376145951</v>
      </c>
      <c r="X31" s="20">
        <f t="shared" si="7"/>
        <v>1.9620503761459513</v>
      </c>
    </row>
    <row r="32" spans="1:24" x14ac:dyDescent="0.25">
      <c r="M32">
        <v>28</v>
      </c>
      <c r="N32" s="12">
        <v>2339</v>
      </c>
      <c r="O32" s="12">
        <v>1190</v>
      </c>
      <c r="P32" s="12">
        <v>1149</v>
      </c>
      <c r="R32" s="16"/>
      <c r="S32" s="16"/>
      <c r="V32">
        <f>SUM(V22:V31)</f>
        <v>393996</v>
      </c>
      <c r="W32">
        <f>SUM(W22:W31)</f>
        <v>100</v>
      </c>
      <c r="X32" s="20">
        <f>SUM(X22:X31)</f>
        <v>16.647275606858951</v>
      </c>
    </row>
    <row r="33" spans="13:24" x14ac:dyDescent="0.25">
      <c r="M33">
        <v>29</v>
      </c>
      <c r="N33" s="12">
        <v>2389</v>
      </c>
      <c r="O33" s="12">
        <v>1263</v>
      </c>
      <c r="P33" s="12">
        <v>1126</v>
      </c>
      <c r="R33" s="16"/>
      <c r="S33" s="16"/>
      <c r="X33" s="20">
        <f>X$32/2</f>
        <v>8.3236378034294756</v>
      </c>
    </row>
    <row r="34" spans="13:24" x14ac:dyDescent="0.25">
      <c r="M34">
        <v>30</v>
      </c>
      <c r="N34" s="12">
        <v>2017</v>
      </c>
      <c r="O34" s="12">
        <v>1067</v>
      </c>
      <c r="P34" s="12">
        <v>950</v>
      </c>
      <c r="R34" s="16"/>
      <c r="S34" s="16"/>
    </row>
    <row r="35" spans="13:24" x14ac:dyDescent="0.25">
      <c r="M35">
        <v>31</v>
      </c>
      <c r="N35" s="12">
        <v>2180</v>
      </c>
      <c r="O35" s="12">
        <v>1102</v>
      </c>
      <c r="P35" s="12">
        <v>1078</v>
      </c>
      <c r="Q35" s="3" t="s">
        <v>162</v>
      </c>
      <c r="R35" s="15">
        <f>X50</f>
        <v>6.8538393852948278</v>
      </c>
      <c r="S35" s="16"/>
    </row>
    <row r="36" spans="13:24" x14ac:dyDescent="0.25">
      <c r="M36">
        <v>32</v>
      </c>
      <c r="N36" s="12">
        <v>2161</v>
      </c>
      <c r="O36" s="12">
        <v>1069</v>
      </c>
      <c r="P36" s="12">
        <v>1092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1813</v>
      </c>
      <c r="O37" s="12">
        <v>971</v>
      </c>
      <c r="P37" s="12">
        <v>842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1756</v>
      </c>
      <c r="O38" s="12">
        <v>946</v>
      </c>
      <c r="P38" s="12">
        <v>810</v>
      </c>
      <c r="R38" s="16"/>
      <c r="S38" s="16"/>
    </row>
    <row r="39" spans="13:24" x14ac:dyDescent="0.25">
      <c r="M39">
        <v>35</v>
      </c>
      <c r="N39" s="12">
        <v>1681</v>
      </c>
      <c r="O39" s="12">
        <v>797</v>
      </c>
      <c r="P39" s="12">
        <v>884</v>
      </c>
      <c r="R39" s="16">
        <f>P$24+P$34+P$44+P$54</f>
        <v>3628</v>
      </c>
      <c r="S39" s="16">
        <f xml:space="preserve"> P$34+P$44+P$54+P$64</f>
        <v>2329</v>
      </c>
      <c r="T39">
        <v>1</v>
      </c>
      <c r="U39">
        <v>9</v>
      </c>
      <c r="V39">
        <f>R39*T39+S39*U39</f>
        <v>24589</v>
      </c>
      <c r="W39" s="19">
        <f>(V39/V$49)*100</f>
        <v>6.890493030763281</v>
      </c>
      <c r="X39" s="20">
        <f>ABS(W39-10)</f>
        <v>3.109506969236719</v>
      </c>
    </row>
    <row r="40" spans="13:24" x14ac:dyDescent="0.25">
      <c r="M40">
        <v>36</v>
      </c>
      <c r="N40" s="12">
        <v>1569</v>
      </c>
      <c r="O40" s="12">
        <v>831</v>
      </c>
      <c r="P40" s="12">
        <v>738</v>
      </c>
      <c r="R40" s="16">
        <f>P$25+P$35+P$45+P$55</f>
        <v>3840</v>
      </c>
      <c r="S40" s="16">
        <f xml:space="preserve"> P$35+P$45+P$55+P$65</f>
        <v>2675</v>
      </c>
      <c r="T40">
        <v>2</v>
      </c>
      <c r="U40">
        <v>8</v>
      </c>
      <c r="V40">
        <f t="shared" ref="V40:V48" si="8">R40*T40+S40*U40</f>
        <v>29080</v>
      </c>
      <c r="W40" s="19">
        <f t="shared" ref="W40:W48" si="9">(V40/V$49)*100</f>
        <v>8.1489909038430284</v>
      </c>
      <c r="X40" s="20">
        <f t="shared" ref="X40:X48" si="10">ABS(W40-10)</f>
        <v>1.8510090961569716</v>
      </c>
    </row>
    <row r="41" spans="13:24" x14ac:dyDescent="0.25">
      <c r="M41">
        <v>37</v>
      </c>
      <c r="N41" s="12">
        <v>1570</v>
      </c>
      <c r="O41" s="12">
        <v>786</v>
      </c>
      <c r="P41" s="12">
        <v>784</v>
      </c>
      <c r="R41" s="16">
        <f>P$26+P$36+P$46+P$56</f>
        <v>3567</v>
      </c>
      <c r="S41" s="16">
        <f xml:space="preserve"> P$36+P$46+P$56+P$66</f>
        <v>2604</v>
      </c>
      <c r="T41">
        <v>3</v>
      </c>
      <c r="U41">
        <v>7</v>
      </c>
      <c r="V41">
        <f t="shared" si="8"/>
        <v>28929</v>
      </c>
      <c r="W41" s="19">
        <f t="shared" si="9"/>
        <v>8.1066766800988628</v>
      </c>
      <c r="X41" s="20">
        <f t="shared" si="10"/>
        <v>1.8933233199011372</v>
      </c>
    </row>
    <row r="42" spans="13:24" x14ac:dyDescent="0.25">
      <c r="M42">
        <v>38</v>
      </c>
      <c r="N42" s="12">
        <v>1361</v>
      </c>
      <c r="O42" s="12">
        <v>692</v>
      </c>
      <c r="P42" s="12">
        <v>669</v>
      </c>
      <c r="R42" s="16">
        <f>P$17+P$27+P$37+P$47</f>
        <v>4704</v>
      </c>
      <c r="S42" s="16">
        <f xml:space="preserve"> P$27+ P$37+P$47+P$57</f>
        <v>3157</v>
      </c>
      <c r="T42">
        <v>4</v>
      </c>
      <c r="U42">
        <v>6</v>
      </c>
      <c r="V42">
        <f t="shared" si="8"/>
        <v>37758</v>
      </c>
      <c r="W42" s="19">
        <f t="shared" si="9"/>
        <v>10.580797749219569</v>
      </c>
      <c r="X42" s="20">
        <f t="shared" si="10"/>
        <v>0.58079774921956862</v>
      </c>
    </row>
    <row r="43" spans="13:24" x14ac:dyDescent="0.25">
      <c r="M43">
        <v>39</v>
      </c>
      <c r="N43" s="12">
        <v>1462</v>
      </c>
      <c r="O43" s="12">
        <v>768</v>
      </c>
      <c r="P43" s="12">
        <v>694</v>
      </c>
      <c r="R43" s="16">
        <f>P$18+P$28+P$38+P$48</f>
        <v>4464</v>
      </c>
      <c r="S43" s="16">
        <f xml:space="preserve"> P$28+P$38+P$48+P$58</f>
        <v>2957</v>
      </c>
      <c r="T43">
        <v>5</v>
      </c>
      <c r="U43">
        <v>5</v>
      </c>
      <c r="V43">
        <f t="shared" si="8"/>
        <v>37105</v>
      </c>
      <c r="W43" s="19">
        <f t="shared" si="9"/>
        <v>10.397809748524606</v>
      </c>
      <c r="X43" s="20">
        <f t="shared" si="10"/>
        <v>0.39780974852460638</v>
      </c>
    </row>
    <row r="44" spans="13:24" x14ac:dyDescent="0.25">
      <c r="M44">
        <v>40</v>
      </c>
      <c r="N44" s="12">
        <v>1239</v>
      </c>
      <c r="O44" s="12">
        <v>655</v>
      </c>
      <c r="P44" s="12">
        <v>584</v>
      </c>
      <c r="R44" s="16">
        <f>P$19+P$29+P$39+P$49</f>
        <v>4558</v>
      </c>
      <c r="S44" s="16">
        <f xml:space="preserve"> P$29+P$39+P$49+P$59</f>
        <v>3058</v>
      </c>
      <c r="T44">
        <v>6</v>
      </c>
      <c r="U44">
        <v>4</v>
      </c>
      <c r="V44">
        <f t="shared" si="8"/>
        <v>39580</v>
      </c>
      <c r="W44" s="19">
        <f t="shared" si="9"/>
        <v>11.091370700622663</v>
      </c>
      <c r="X44" s="20">
        <f t="shared" si="10"/>
        <v>1.0913707006226634</v>
      </c>
    </row>
    <row r="45" spans="13:24" x14ac:dyDescent="0.25">
      <c r="M45">
        <v>41</v>
      </c>
      <c r="N45" s="12">
        <v>1306</v>
      </c>
      <c r="O45" s="12">
        <v>661</v>
      </c>
      <c r="P45" s="12">
        <v>645</v>
      </c>
      <c r="R45" s="16">
        <f>P$20+P$30+P$40+P$50</f>
        <v>4349</v>
      </c>
      <c r="S45" s="16">
        <f xml:space="preserve"> P$30+P$40+P$50+P$60</f>
        <v>2842</v>
      </c>
      <c r="T45">
        <v>7</v>
      </c>
      <c r="U45">
        <v>3</v>
      </c>
      <c r="V45">
        <f t="shared" si="8"/>
        <v>38969</v>
      </c>
      <c r="W45" s="19">
        <f t="shared" si="9"/>
        <v>10.92015221911482</v>
      </c>
      <c r="X45" s="20">
        <f t="shared" si="10"/>
        <v>0.92015221911482037</v>
      </c>
    </row>
    <row r="46" spans="13:24" x14ac:dyDescent="0.25">
      <c r="M46">
        <v>42</v>
      </c>
      <c r="N46" s="12">
        <v>1218</v>
      </c>
      <c r="O46" s="12">
        <v>562</v>
      </c>
      <c r="P46" s="12">
        <v>656</v>
      </c>
      <c r="R46" s="16">
        <f>P$21+P$31+P$41+P$51</f>
        <v>4325</v>
      </c>
      <c r="S46" s="16">
        <f xml:space="preserve"> P$31+P$41+P$51+P$61</f>
        <v>2861</v>
      </c>
      <c r="T46">
        <v>8</v>
      </c>
      <c r="U46">
        <v>2</v>
      </c>
      <c r="V46">
        <f t="shared" si="8"/>
        <v>40322</v>
      </c>
      <c r="W46" s="19">
        <f t="shared" si="9"/>
        <v>11.299298872928425</v>
      </c>
      <c r="X46" s="20">
        <f t="shared" si="10"/>
        <v>1.2992988729284249</v>
      </c>
    </row>
    <row r="47" spans="13:24" x14ac:dyDescent="0.25">
      <c r="M47">
        <v>43</v>
      </c>
      <c r="N47" s="12">
        <v>1132</v>
      </c>
      <c r="O47" s="12">
        <v>579</v>
      </c>
      <c r="P47" s="12">
        <v>553</v>
      </c>
      <c r="R47" s="16">
        <f>P$22+P$32+P$42+P$52</f>
        <v>4087</v>
      </c>
      <c r="S47" s="16">
        <f xml:space="preserve"> P$32+P$42+P$52+P$62</f>
        <v>2599</v>
      </c>
      <c r="T47">
        <v>9</v>
      </c>
      <c r="U47">
        <v>1</v>
      </c>
      <c r="V47">
        <f t="shared" si="8"/>
        <v>39382</v>
      </c>
      <c r="W47" s="19">
        <f t="shared" si="9"/>
        <v>11.035885824454819</v>
      </c>
      <c r="X47" s="20">
        <f t="shared" si="10"/>
        <v>1.0358858244548195</v>
      </c>
    </row>
    <row r="48" spans="13:24" x14ac:dyDescent="0.25">
      <c r="M48">
        <v>44</v>
      </c>
      <c r="N48" s="12">
        <v>1114</v>
      </c>
      <c r="O48" s="12">
        <v>558</v>
      </c>
      <c r="P48" s="12">
        <v>556</v>
      </c>
      <c r="R48" s="16">
        <f>P$23+P$33+P$43+P$53</f>
        <v>4114</v>
      </c>
      <c r="S48" s="16">
        <f xml:space="preserve"> P$33+P$43+P$53+P$63</f>
        <v>2785</v>
      </c>
      <c r="T48">
        <v>10</v>
      </c>
      <c r="U48">
        <v>0</v>
      </c>
      <c r="V48">
        <f t="shared" si="8"/>
        <v>41140</v>
      </c>
      <c r="W48" s="19">
        <f t="shared" si="9"/>
        <v>11.528524270429925</v>
      </c>
      <c r="X48" s="20">
        <f t="shared" si="10"/>
        <v>1.5285242704299247</v>
      </c>
    </row>
    <row r="49" spans="13:24" x14ac:dyDescent="0.25">
      <c r="M49">
        <v>45</v>
      </c>
      <c r="N49" s="12">
        <v>1071</v>
      </c>
      <c r="O49" s="12">
        <v>523</v>
      </c>
      <c r="P49" s="12">
        <v>548</v>
      </c>
      <c r="R49" s="16"/>
      <c r="S49" s="16"/>
      <c r="V49">
        <f>SUM(V39:V48)</f>
        <v>356854</v>
      </c>
      <c r="W49">
        <f>SUM(W39:W48)</f>
        <v>100</v>
      </c>
      <c r="X49" s="20">
        <f>SUM(X39:X48)</f>
        <v>13.707678770589656</v>
      </c>
    </row>
    <row r="50" spans="13:24" x14ac:dyDescent="0.25">
      <c r="M50">
        <v>46</v>
      </c>
      <c r="N50" s="12">
        <v>1087</v>
      </c>
      <c r="O50" s="12">
        <v>558</v>
      </c>
      <c r="P50" s="12">
        <v>529</v>
      </c>
      <c r="R50" s="16"/>
      <c r="S50" s="16"/>
      <c r="X50" s="20">
        <f>X$49/2</f>
        <v>6.8538393852948278</v>
      </c>
    </row>
    <row r="51" spans="13:24" x14ac:dyDescent="0.25">
      <c r="M51">
        <v>47</v>
      </c>
      <c r="N51" s="12">
        <v>1014</v>
      </c>
      <c r="O51" s="12">
        <v>488</v>
      </c>
      <c r="P51" s="12">
        <v>526</v>
      </c>
      <c r="R51" s="16"/>
      <c r="S51" s="16"/>
    </row>
    <row r="52" spans="13:24" x14ac:dyDescent="0.25">
      <c r="M52">
        <v>48</v>
      </c>
      <c r="N52" s="12">
        <v>921</v>
      </c>
      <c r="O52" s="12">
        <v>458</v>
      </c>
      <c r="P52" s="12">
        <v>463</v>
      </c>
      <c r="R52" s="16"/>
      <c r="S52" s="16"/>
    </row>
    <row r="53" spans="13:24" x14ac:dyDescent="0.25">
      <c r="M53">
        <v>49</v>
      </c>
      <c r="N53" s="12">
        <v>1086</v>
      </c>
      <c r="O53" s="12">
        <v>558</v>
      </c>
      <c r="P53" s="12">
        <v>528</v>
      </c>
      <c r="R53" s="16"/>
      <c r="S53" s="16"/>
    </row>
    <row r="54" spans="13:24" x14ac:dyDescent="0.25">
      <c r="M54">
        <v>50</v>
      </c>
      <c r="N54" s="12">
        <v>915</v>
      </c>
      <c r="O54" s="12">
        <v>468</v>
      </c>
      <c r="P54" s="12">
        <v>447</v>
      </c>
      <c r="R54" s="16"/>
      <c r="S54" s="16"/>
    </row>
    <row r="55" spans="13:24" x14ac:dyDescent="0.25">
      <c r="M55">
        <v>51</v>
      </c>
      <c r="N55" s="12">
        <v>1070</v>
      </c>
      <c r="O55" s="12">
        <v>512</v>
      </c>
      <c r="P55" s="12">
        <v>558</v>
      </c>
      <c r="R55" s="16"/>
      <c r="S55" s="16"/>
    </row>
    <row r="56" spans="13:24" x14ac:dyDescent="0.25">
      <c r="M56">
        <v>52</v>
      </c>
      <c r="N56" s="12">
        <v>1034</v>
      </c>
      <c r="O56" s="12">
        <v>508</v>
      </c>
      <c r="P56" s="12">
        <v>526</v>
      </c>
      <c r="R56" s="16"/>
      <c r="S56" s="16"/>
    </row>
    <row r="57" spans="13:24" x14ac:dyDescent="0.25">
      <c r="M57">
        <v>53</v>
      </c>
      <c r="N57" s="12">
        <v>954</v>
      </c>
      <c r="O57" s="12">
        <v>477</v>
      </c>
      <c r="P57" s="12">
        <v>477</v>
      </c>
      <c r="R57" s="16"/>
      <c r="S57" s="16"/>
    </row>
    <row r="58" spans="13:24" x14ac:dyDescent="0.25">
      <c r="M58">
        <v>54</v>
      </c>
      <c r="N58" s="12">
        <v>907</v>
      </c>
      <c r="O58" s="12">
        <v>472</v>
      </c>
      <c r="P58" s="12">
        <v>435</v>
      </c>
      <c r="R58" s="16"/>
      <c r="S58" s="16"/>
    </row>
    <row r="59" spans="13:24" x14ac:dyDescent="0.25">
      <c r="M59">
        <v>55</v>
      </c>
      <c r="N59" s="12">
        <v>923</v>
      </c>
      <c r="O59" s="12">
        <v>474</v>
      </c>
      <c r="P59" s="12">
        <v>449</v>
      </c>
      <c r="R59" s="16"/>
      <c r="S59" s="16"/>
    </row>
    <row r="60" spans="13:24" x14ac:dyDescent="0.25">
      <c r="M60">
        <v>56</v>
      </c>
      <c r="N60" s="12">
        <v>778</v>
      </c>
      <c r="O60" s="12">
        <v>402</v>
      </c>
      <c r="P60" s="12">
        <v>376</v>
      </c>
      <c r="R60" s="16"/>
      <c r="S60" s="16"/>
    </row>
    <row r="61" spans="13:24" x14ac:dyDescent="0.25">
      <c r="M61">
        <v>57</v>
      </c>
      <c r="N61" s="12">
        <v>828</v>
      </c>
      <c r="O61" s="12">
        <v>415</v>
      </c>
      <c r="P61" s="12">
        <v>413</v>
      </c>
      <c r="R61" s="16"/>
      <c r="S61" s="16"/>
    </row>
    <row r="62" spans="13:24" x14ac:dyDescent="0.25">
      <c r="M62">
        <v>58</v>
      </c>
      <c r="N62" s="12">
        <v>688</v>
      </c>
      <c r="O62" s="12">
        <v>370</v>
      </c>
      <c r="P62" s="12">
        <v>318</v>
      </c>
      <c r="R62" s="16"/>
      <c r="S62" s="16"/>
    </row>
    <row r="63" spans="13:24" x14ac:dyDescent="0.25">
      <c r="M63">
        <v>59</v>
      </c>
      <c r="N63" s="12">
        <v>872</v>
      </c>
      <c r="O63" s="12">
        <v>435</v>
      </c>
      <c r="P63" s="12">
        <v>437</v>
      </c>
      <c r="R63" s="16"/>
      <c r="S63" s="16"/>
    </row>
    <row r="64" spans="13:24" x14ac:dyDescent="0.25">
      <c r="M64">
        <v>60</v>
      </c>
      <c r="N64" s="12">
        <v>666</v>
      </c>
      <c r="O64" s="12">
        <v>318</v>
      </c>
      <c r="P64" s="12">
        <v>348</v>
      </c>
      <c r="R64" s="16"/>
      <c r="S64" s="16"/>
    </row>
    <row r="65" spans="13:19" x14ac:dyDescent="0.25">
      <c r="M65">
        <v>61</v>
      </c>
      <c r="N65" s="12">
        <v>781</v>
      </c>
      <c r="O65" s="12">
        <v>387</v>
      </c>
      <c r="P65" s="12">
        <v>394</v>
      </c>
      <c r="R65" s="16"/>
      <c r="S65" s="16"/>
    </row>
    <row r="66" spans="13:19" x14ac:dyDescent="0.25">
      <c r="M66">
        <v>62</v>
      </c>
      <c r="N66" s="12">
        <v>660</v>
      </c>
      <c r="O66" s="12">
        <v>330</v>
      </c>
      <c r="P66" s="12">
        <v>330</v>
      </c>
      <c r="R66" s="16"/>
      <c r="S66" s="16"/>
    </row>
    <row r="67" spans="13:19" x14ac:dyDescent="0.25">
      <c r="M67">
        <v>63</v>
      </c>
      <c r="N67" s="12">
        <v>706</v>
      </c>
      <c r="O67" s="12">
        <v>353</v>
      </c>
      <c r="P67" s="12">
        <v>353</v>
      </c>
      <c r="R67" s="16"/>
      <c r="S67" s="16"/>
    </row>
    <row r="68" spans="13:19" x14ac:dyDescent="0.25">
      <c r="M68">
        <v>64</v>
      </c>
      <c r="N68" s="12">
        <v>639</v>
      </c>
      <c r="O68" s="12">
        <v>342</v>
      </c>
      <c r="P68" s="12">
        <v>297</v>
      </c>
      <c r="R68" s="16"/>
      <c r="S68" s="16"/>
    </row>
    <row r="69" spans="13:19" x14ac:dyDescent="0.25">
      <c r="M69">
        <v>65</v>
      </c>
      <c r="N69" s="12">
        <v>743</v>
      </c>
      <c r="O69" s="12">
        <v>394</v>
      </c>
      <c r="P69" s="12">
        <v>349</v>
      </c>
      <c r="R69" s="16"/>
      <c r="S69" s="16"/>
    </row>
    <row r="70" spans="13:19" x14ac:dyDescent="0.25">
      <c r="M70">
        <v>66</v>
      </c>
      <c r="N70" s="12">
        <v>715</v>
      </c>
      <c r="O70" s="12">
        <v>353</v>
      </c>
      <c r="P70" s="12">
        <v>362</v>
      </c>
      <c r="R70" s="16"/>
      <c r="S70" s="16"/>
    </row>
    <row r="71" spans="13:19" x14ac:dyDescent="0.25">
      <c r="M71">
        <v>67</v>
      </c>
      <c r="N71" s="12">
        <v>616</v>
      </c>
      <c r="O71" s="12">
        <v>321</v>
      </c>
      <c r="P71" s="12">
        <v>295</v>
      </c>
      <c r="R71" s="16"/>
      <c r="S71" s="16"/>
    </row>
    <row r="72" spans="13:19" x14ac:dyDescent="0.25">
      <c r="M72">
        <v>68</v>
      </c>
      <c r="N72" s="12">
        <v>497</v>
      </c>
      <c r="O72" s="12">
        <v>269</v>
      </c>
      <c r="P72" s="12">
        <v>228</v>
      </c>
      <c r="R72" s="16"/>
      <c r="S72" s="16"/>
    </row>
    <row r="73" spans="13:19" x14ac:dyDescent="0.25">
      <c r="M73">
        <v>69</v>
      </c>
      <c r="N73" s="12">
        <v>416</v>
      </c>
      <c r="O73" s="12">
        <v>200</v>
      </c>
      <c r="P73" s="12">
        <v>216</v>
      </c>
      <c r="R73" s="16"/>
      <c r="S73" s="16"/>
    </row>
    <row r="74" spans="13:19" x14ac:dyDescent="0.25">
      <c r="M74" s="18">
        <v>70</v>
      </c>
      <c r="N74" s="12">
        <v>401</v>
      </c>
      <c r="O74" s="12">
        <v>195</v>
      </c>
      <c r="P74" s="12">
        <v>206</v>
      </c>
      <c r="R74" s="16"/>
      <c r="S74" s="16"/>
    </row>
    <row r="75" spans="13:19" x14ac:dyDescent="0.25">
      <c r="M75">
        <v>71</v>
      </c>
      <c r="N75" s="12">
        <v>385</v>
      </c>
      <c r="O75" s="12">
        <v>182</v>
      </c>
      <c r="P75" s="12">
        <v>203</v>
      </c>
      <c r="R75" s="16"/>
      <c r="S75" s="16"/>
    </row>
    <row r="76" spans="13:19" x14ac:dyDescent="0.25">
      <c r="M76">
        <v>72</v>
      </c>
      <c r="N76" s="12">
        <v>259</v>
      </c>
      <c r="O76" s="12">
        <v>130</v>
      </c>
      <c r="P76" s="12">
        <v>129</v>
      </c>
      <c r="R76" s="16"/>
      <c r="S76" s="16"/>
    </row>
    <row r="77" spans="13:19" x14ac:dyDescent="0.25">
      <c r="M77">
        <v>73</v>
      </c>
      <c r="N77" s="12">
        <v>422</v>
      </c>
      <c r="O77" s="12">
        <v>191</v>
      </c>
      <c r="P77" s="12">
        <v>231</v>
      </c>
      <c r="R77" s="16"/>
      <c r="S77" s="16"/>
    </row>
    <row r="78" spans="13:19" x14ac:dyDescent="0.25">
      <c r="M78">
        <v>74</v>
      </c>
      <c r="N78" s="12">
        <v>194</v>
      </c>
      <c r="O78" s="12">
        <v>103</v>
      </c>
      <c r="P78" s="12">
        <v>91</v>
      </c>
      <c r="R78" s="16"/>
      <c r="S78" s="16"/>
    </row>
    <row r="79" spans="13:19" x14ac:dyDescent="0.25">
      <c r="M79">
        <v>75</v>
      </c>
      <c r="N79" s="12">
        <v>226</v>
      </c>
      <c r="O79" s="12">
        <v>104</v>
      </c>
      <c r="P79" s="12">
        <v>122</v>
      </c>
      <c r="R79" s="16"/>
      <c r="S79" s="16"/>
    </row>
    <row r="80" spans="13:19" x14ac:dyDescent="0.25">
      <c r="M80">
        <v>76</v>
      </c>
      <c r="N80" s="12">
        <v>164</v>
      </c>
      <c r="O80" s="12">
        <v>72</v>
      </c>
      <c r="P80" s="12">
        <v>92</v>
      </c>
      <c r="R80" s="16"/>
      <c r="S80" s="16"/>
    </row>
    <row r="81" spans="13:19" x14ac:dyDescent="0.25">
      <c r="M81">
        <v>77</v>
      </c>
      <c r="N81" s="12">
        <v>207</v>
      </c>
      <c r="O81" s="12">
        <v>102</v>
      </c>
      <c r="P81" s="12">
        <v>105</v>
      </c>
      <c r="R81" s="16"/>
      <c r="S81" s="16"/>
    </row>
    <row r="82" spans="13:19" x14ac:dyDescent="0.25">
      <c r="M82">
        <v>78</v>
      </c>
      <c r="N82" s="12">
        <v>150</v>
      </c>
      <c r="O82" s="12">
        <v>64</v>
      </c>
      <c r="P82" s="12">
        <v>86</v>
      </c>
      <c r="R82" s="16"/>
      <c r="S82" s="16"/>
    </row>
    <row r="83" spans="13:19" x14ac:dyDescent="0.25">
      <c r="M83">
        <v>79</v>
      </c>
      <c r="N83" s="12">
        <v>201</v>
      </c>
      <c r="O83" s="12">
        <v>88</v>
      </c>
      <c r="P83" s="12">
        <v>113</v>
      </c>
      <c r="R83" s="16"/>
      <c r="S83" s="16"/>
    </row>
    <row r="84" spans="13:19" x14ac:dyDescent="0.25">
      <c r="M84">
        <v>80</v>
      </c>
      <c r="N84" s="12">
        <v>121</v>
      </c>
      <c r="O84" s="12">
        <v>58</v>
      </c>
      <c r="P84" s="12">
        <v>63</v>
      </c>
      <c r="R84" s="16"/>
      <c r="S84" s="16"/>
    </row>
    <row r="85" spans="13:19" x14ac:dyDescent="0.25">
      <c r="M85">
        <v>81</v>
      </c>
      <c r="N85" s="12">
        <v>121</v>
      </c>
      <c r="O85" s="12">
        <v>52</v>
      </c>
      <c r="P85" s="12">
        <v>69</v>
      </c>
      <c r="R85" s="16"/>
      <c r="S85" s="16"/>
    </row>
    <row r="86" spans="13:19" x14ac:dyDescent="0.25">
      <c r="M86">
        <v>82</v>
      </c>
      <c r="N86" s="12">
        <v>78</v>
      </c>
      <c r="O86" s="12">
        <v>26</v>
      </c>
      <c r="P86" s="12">
        <v>52</v>
      </c>
      <c r="R86" s="16"/>
      <c r="S86" s="16"/>
    </row>
    <row r="87" spans="13:19" x14ac:dyDescent="0.25">
      <c r="M87">
        <v>83</v>
      </c>
      <c r="N87" s="12">
        <v>78</v>
      </c>
      <c r="O87" s="12">
        <v>33</v>
      </c>
      <c r="P87" s="12">
        <v>45</v>
      </c>
      <c r="R87" s="16"/>
      <c r="S87" s="16"/>
    </row>
    <row r="88" spans="13:19" x14ac:dyDescent="0.25">
      <c r="M88">
        <v>84</v>
      </c>
      <c r="N88" s="12">
        <v>67</v>
      </c>
      <c r="O88" s="12">
        <v>25</v>
      </c>
      <c r="P88" s="12">
        <v>42</v>
      </c>
      <c r="R88" s="16"/>
      <c r="S88" s="16"/>
    </row>
    <row r="89" spans="13:19" x14ac:dyDescent="0.25">
      <c r="M89">
        <v>85</v>
      </c>
      <c r="N89" s="12">
        <v>53</v>
      </c>
      <c r="O89" s="12">
        <v>22</v>
      </c>
      <c r="P89" s="12">
        <v>31</v>
      </c>
      <c r="R89" s="16"/>
      <c r="S89" s="16"/>
    </row>
    <row r="90" spans="13:19" x14ac:dyDescent="0.25">
      <c r="M90">
        <v>86</v>
      </c>
      <c r="N90" s="12">
        <v>47</v>
      </c>
      <c r="O90" s="12">
        <v>15</v>
      </c>
      <c r="P90" s="12">
        <v>32</v>
      </c>
      <c r="R90" s="16"/>
      <c r="S90" s="16"/>
    </row>
    <row r="91" spans="13:19" x14ac:dyDescent="0.25">
      <c r="M91">
        <v>87</v>
      </c>
      <c r="N91" s="12">
        <v>45</v>
      </c>
      <c r="O91" s="12">
        <v>16</v>
      </c>
      <c r="P91" s="12">
        <v>29</v>
      </c>
      <c r="R91" s="16"/>
      <c r="S91" s="16"/>
    </row>
    <row r="92" spans="13:19" x14ac:dyDescent="0.25">
      <c r="M92">
        <v>88</v>
      </c>
      <c r="N92" s="12">
        <v>36</v>
      </c>
      <c r="O92" s="12">
        <v>21</v>
      </c>
      <c r="P92" s="12">
        <v>15</v>
      </c>
      <c r="R92" s="16"/>
      <c r="S92" s="16"/>
    </row>
    <row r="93" spans="13:19" x14ac:dyDescent="0.25">
      <c r="M93">
        <v>89</v>
      </c>
      <c r="N93" s="12">
        <v>49</v>
      </c>
      <c r="O93" s="12">
        <v>24</v>
      </c>
      <c r="P93" s="12">
        <v>25</v>
      </c>
      <c r="R93" s="16"/>
      <c r="S93" s="16"/>
    </row>
    <row r="94" spans="13:19" x14ac:dyDescent="0.25">
      <c r="M94">
        <v>90</v>
      </c>
      <c r="N94" s="12">
        <v>26</v>
      </c>
      <c r="O94" s="12">
        <v>13</v>
      </c>
      <c r="P94" s="12">
        <v>13</v>
      </c>
      <c r="R94" s="16"/>
      <c r="S94" s="16"/>
    </row>
    <row r="95" spans="13:19" x14ac:dyDescent="0.25">
      <c r="M95">
        <v>91</v>
      </c>
      <c r="N95" s="12">
        <v>11</v>
      </c>
      <c r="O95" s="12">
        <v>4</v>
      </c>
      <c r="P95" s="12">
        <v>7</v>
      </c>
      <c r="R95" s="16"/>
      <c r="S95" s="16"/>
    </row>
    <row r="96" spans="13:19" x14ac:dyDescent="0.25">
      <c r="M96">
        <v>92</v>
      </c>
      <c r="N96" s="12">
        <v>2</v>
      </c>
      <c r="O96" s="12">
        <v>2</v>
      </c>
      <c r="P96" s="12">
        <v>0</v>
      </c>
      <c r="R96" s="16"/>
      <c r="S96" s="16"/>
    </row>
    <row r="97" spans="13:19" x14ac:dyDescent="0.25">
      <c r="M97">
        <v>93</v>
      </c>
      <c r="N97" s="12">
        <v>6</v>
      </c>
      <c r="O97" s="12">
        <v>2</v>
      </c>
      <c r="P97" s="12">
        <v>4</v>
      </c>
      <c r="R97" s="16"/>
      <c r="S97" s="16"/>
    </row>
    <row r="98" spans="13:19" x14ac:dyDescent="0.25">
      <c r="M98">
        <v>94</v>
      </c>
      <c r="N98" s="12">
        <v>1</v>
      </c>
      <c r="O98" s="12">
        <v>0</v>
      </c>
      <c r="P98" s="12">
        <v>1</v>
      </c>
      <c r="R98" s="16"/>
      <c r="S98" s="16"/>
    </row>
    <row r="99" spans="13:19" x14ac:dyDescent="0.25">
      <c r="M99">
        <v>95</v>
      </c>
      <c r="N99" s="12">
        <v>1</v>
      </c>
      <c r="O99" s="12">
        <v>0</v>
      </c>
      <c r="P99" s="12">
        <v>1</v>
      </c>
      <c r="R99" s="16"/>
      <c r="S99" s="16"/>
    </row>
    <row r="100" spans="13:19" x14ac:dyDescent="0.25">
      <c r="M100">
        <v>96</v>
      </c>
      <c r="N100" s="12">
        <v>1</v>
      </c>
      <c r="O100" s="12">
        <v>1</v>
      </c>
      <c r="P100" s="12">
        <v>0</v>
      </c>
      <c r="R100" s="16"/>
      <c r="S100" s="16"/>
    </row>
    <row r="101" spans="13:19" x14ac:dyDescent="0.25">
      <c r="M101">
        <v>97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165</v>
      </c>
      <c r="N102" s="12">
        <v>7</v>
      </c>
      <c r="O102" s="12">
        <v>4</v>
      </c>
      <c r="P102" s="12">
        <v>3</v>
      </c>
      <c r="R102" s="16"/>
      <c r="S102" s="16"/>
    </row>
    <row r="103" spans="13:19" x14ac:dyDescent="0.25">
      <c r="M103" t="s">
        <v>57</v>
      </c>
      <c r="N103">
        <v>0</v>
      </c>
      <c r="O103">
        <v>0</v>
      </c>
      <c r="P103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G1" workbookViewId="0">
      <selection activeCell="M1" sqref="M1:X107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6187</v>
      </c>
      <c r="C4">
        <v>2960</v>
      </c>
      <c r="D4">
        <v>3227</v>
      </c>
      <c r="E4">
        <v>2692</v>
      </c>
      <c r="F4">
        <v>1343</v>
      </c>
      <c r="G4">
        <v>1349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 s="3">
        <v>1350</v>
      </c>
      <c r="C8" s="3">
        <v>670</v>
      </c>
      <c r="D8" s="3">
        <v>680</v>
      </c>
      <c r="E8" s="4">
        <v>1294</v>
      </c>
      <c r="F8" s="4">
        <v>660</v>
      </c>
      <c r="G8" s="4">
        <v>634</v>
      </c>
      <c r="H8" s="5" t="s">
        <v>9</v>
      </c>
      <c r="I8" s="6">
        <f t="shared" ref="I8:K15" si="3">E8/B8*100</f>
        <v>95.851851851851848</v>
      </c>
      <c r="J8" s="6">
        <f t="shared" si="3"/>
        <v>98.507462686567166</v>
      </c>
      <c r="K8" s="6">
        <f t="shared" si="3"/>
        <v>93.235294117647058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 s="3">
        <v>1004</v>
      </c>
      <c r="C9" s="3">
        <v>451</v>
      </c>
      <c r="D9" s="3">
        <v>553</v>
      </c>
      <c r="E9" s="4">
        <v>696</v>
      </c>
      <c r="F9" s="4">
        <v>347</v>
      </c>
      <c r="G9" s="4">
        <v>349</v>
      </c>
      <c r="H9" s="5"/>
      <c r="I9" s="6">
        <f t="shared" si="3"/>
        <v>69.322709163346616</v>
      </c>
      <c r="J9" s="6">
        <f t="shared" si="3"/>
        <v>76.940133037694011</v>
      </c>
      <c r="K9" s="6">
        <f t="shared" si="3"/>
        <v>63.110307414104881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 s="3">
        <v>701</v>
      </c>
      <c r="C10" s="3">
        <v>302</v>
      </c>
      <c r="D10" s="3">
        <v>399</v>
      </c>
      <c r="E10" s="4">
        <v>272</v>
      </c>
      <c r="F10" s="4">
        <v>136</v>
      </c>
      <c r="G10" s="4">
        <v>136</v>
      </c>
      <c r="H10" s="5"/>
      <c r="I10" s="6">
        <f t="shared" si="3"/>
        <v>38.801711840228251</v>
      </c>
      <c r="J10" s="6">
        <f t="shared" si="3"/>
        <v>45.033112582781456</v>
      </c>
      <c r="K10" s="6">
        <f t="shared" si="3"/>
        <v>34.08521303258145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 s="3">
        <v>701</v>
      </c>
      <c r="C11" s="3">
        <v>297</v>
      </c>
      <c r="D11" s="3">
        <v>404</v>
      </c>
      <c r="E11" s="4">
        <v>160</v>
      </c>
      <c r="F11" s="4">
        <v>64</v>
      </c>
      <c r="G11" s="4">
        <v>96</v>
      </c>
      <c r="H11" s="5"/>
      <c r="I11" s="6">
        <f t="shared" si="3"/>
        <v>22.824536376604851</v>
      </c>
      <c r="J11" s="6">
        <f t="shared" si="3"/>
        <v>21.548821548821547</v>
      </c>
      <c r="K11" s="6">
        <f t="shared" si="3"/>
        <v>23.762376237623762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 s="3">
        <v>717</v>
      </c>
      <c r="C12" s="3">
        <v>351</v>
      </c>
      <c r="D12" s="3">
        <v>366</v>
      </c>
      <c r="E12" s="4">
        <v>120</v>
      </c>
      <c r="F12" s="4">
        <v>62</v>
      </c>
      <c r="G12" s="4">
        <v>58</v>
      </c>
      <c r="H12" s="5"/>
      <c r="I12" s="6">
        <f t="shared" si="3"/>
        <v>16.736401673640167</v>
      </c>
      <c r="J12" s="6">
        <f t="shared" si="3"/>
        <v>17.663817663817664</v>
      </c>
      <c r="K12" s="6">
        <f t="shared" si="3"/>
        <v>15.846994535519126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 s="3">
        <v>724</v>
      </c>
      <c r="C13" s="3">
        <v>351</v>
      </c>
      <c r="D13" s="3">
        <v>373</v>
      </c>
      <c r="E13" s="4">
        <v>72</v>
      </c>
      <c r="F13" s="4">
        <v>34</v>
      </c>
      <c r="G13" s="4">
        <v>38</v>
      </c>
      <c r="H13" s="5"/>
      <c r="I13" s="6">
        <f t="shared" si="3"/>
        <v>9.94475138121547</v>
      </c>
      <c r="J13" s="6">
        <f t="shared" si="3"/>
        <v>9.6866096866096854</v>
      </c>
      <c r="K13" s="6">
        <f t="shared" si="3"/>
        <v>10.187667560321715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 s="3">
        <v>590</v>
      </c>
      <c r="C14" s="3">
        <v>315</v>
      </c>
      <c r="D14" s="3">
        <v>275</v>
      </c>
      <c r="E14" s="4">
        <v>56</v>
      </c>
      <c r="F14" s="4">
        <v>28</v>
      </c>
      <c r="G14" s="4">
        <v>28</v>
      </c>
      <c r="H14" s="5"/>
      <c r="I14" s="6">
        <f t="shared" si="3"/>
        <v>9.4915254237288131</v>
      </c>
      <c r="J14" s="6">
        <f t="shared" si="3"/>
        <v>8.8888888888888893</v>
      </c>
      <c r="K14" s="6">
        <f t="shared" si="3"/>
        <v>10.181818181818182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 s="3">
        <v>400</v>
      </c>
      <c r="C15" s="3">
        <v>223</v>
      </c>
      <c r="D15" s="3">
        <v>177</v>
      </c>
      <c r="E15" s="4">
        <v>22</v>
      </c>
      <c r="F15" s="4">
        <v>12</v>
      </c>
      <c r="G15" s="4">
        <v>10</v>
      </c>
      <c r="H15" s="5"/>
      <c r="I15" s="6">
        <f t="shared" si="3"/>
        <v>5.5</v>
      </c>
      <c r="J15" s="6">
        <f t="shared" si="3"/>
        <v>5.3811659192825116</v>
      </c>
      <c r="K15" s="6">
        <f t="shared" si="3"/>
        <v>5.6497175141242941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1314.8674385530799</v>
      </c>
      <c r="J16" s="6">
        <f>SUM(J8:J14)*5</f>
        <v>1391.3442304759021</v>
      </c>
      <c r="K16" s="6">
        <f>SUM(K8:K14)*5</f>
        <v>1252.048355398081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2814.8674385530799</v>
      </c>
      <c r="J18" s="6">
        <f>J16+1500</f>
        <v>2891.3442304759019</v>
      </c>
      <c r="K18" s="6">
        <f>K16+1500</f>
        <v>2752.0483553980812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9.4915254237288131</v>
      </c>
      <c r="J20" s="6">
        <f t="shared" si="4"/>
        <v>8.8888888888888893</v>
      </c>
      <c r="K20" s="6">
        <f t="shared" si="4"/>
        <v>10.181818181818182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5.5</v>
      </c>
      <c r="J21" s="6">
        <f t="shared" si="4"/>
        <v>5.3811659192825116</v>
      </c>
      <c r="K21" s="6">
        <f t="shared" si="4"/>
        <v>5.6497175141242941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7.4957627118644066</v>
      </c>
      <c r="J22" s="8">
        <f>(J20+J21)/2</f>
        <v>7.1350274040857009</v>
      </c>
      <c r="K22" s="8">
        <f>(K20+K21)/2</f>
        <v>7.9157678479712379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374.78813559322032</v>
      </c>
      <c r="J24" s="8">
        <f>J22*50</f>
        <v>356.75137020428502</v>
      </c>
      <c r="K24" s="8">
        <f>K22*50</f>
        <v>395.78839239856188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2440.0793029598594</v>
      </c>
      <c r="J26" s="1">
        <f>J18-J24</f>
        <v>2534.5928602716167</v>
      </c>
      <c r="K26" s="1">
        <f>K18-K24</f>
        <v>2356.2599629995193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92.504237288135599</v>
      </c>
      <c r="J28" s="1">
        <f>100-J22</f>
        <v>92.864972595914296</v>
      </c>
      <c r="K28" s="1">
        <f>100-K22</f>
        <v>92.084232152028761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26.378027369269699</v>
      </c>
      <c r="J30" s="10">
        <f>J26/J28</f>
        <v>27.293314038872921</v>
      </c>
      <c r="K30" s="10">
        <f>K26/K28</f>
        <v>25.588093726072376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3:24" x14ac:dyDescent="0.25"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3:24" x14ac:dyDescent="0.25"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3:24" x14ac:dyDescent="0.25"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3:24" x14ac:dyDescent="0.25"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3:24" x14ac:dyDescent="0.25"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3:24" x14ac:dyDescent="0.25"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3:24" x14ac:dyDescent="0.25"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3:24" x14ac:dyDescent="0.25"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3:24" x14ac:dyDescent="0.25"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3:24" x14ac:dyDescent="0.25"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3:24" x14ac:dyDescent="0.25"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3:24" x14ac:dyDescent="0.25"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3:24" x14ac:dyDescent="0.25"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3:24" x14ac:dyDescent="0.25"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3:24" x14ac:dyDescent="0.25"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3:24" x14ac:dyDescent="0.25"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3:24" x14ac:dyDescent="0.25"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3:24" x14ac:dyDescent="0.25"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3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3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3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3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3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3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3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3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3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3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3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3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selection activeCell="A35" sqref="A35"/>
    </sheetView>
  </sheetViews>
  <sheetFormatPr defaultRowHeight="13.2" x14ac:dyDescent="0.25"/>
  <sheetData>
    <row r="1" spans="1:24" x14ac:dyDescent="0.25"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7.8034463505493301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77428</v>
      </c>
      <c r="O3" s="12">
        <v>39836</v>
      </c>
      <c r="P3" s="12">
        <v>37592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77418</v>
      </c>
      <c r="C4">
        <v>39827</v>
      </c>
      <c r="D4">
        <v>37591</v>
      </c>
      <c r="E4">
        <v>51445</v>
      </c>
      <c r="F4">
        <v>27459</v>
      </c>
      <c r="G4">
        <v>23986</v>
      </c>
      <c r="I4" s="1"/>
      <c r="J4" s="1"/>
      <c r="K4" s="1"/>
      <c r="M4" s="18" t="s">
        <v>168</v>
      </c>
      <c r="N4" s="12">
        <v>2975</v>
      </c>
      <c r="O4" s="12">
        <v>1523</v>
      </c>
      <c r="P4" s="12">
        <v>1452</v>
      </c>
      <c r="R4" s="16"/>
      <c r="S4" s="16"/>
    </row>
    <row r="5" spans="1:24" x14ac:dyDescent="0.25">
      <c r="A5" t="s">
        <v>5</v>
      </c>
      <c r="B5">
        <v>14326</v>
      </c>
      <c r="C5">
        <v>7467</v>
      </c>
      <c r="D5">
        <v>6859</v>
      </c>
      <c r="E5">
        <v>14326</v>
      </c>
      <c r="F5">
        <v>7467</v>
      </c>
      <c r="G5">
        <v>6859</v>
      </c>
      <c r="I5" s="1"/>
      <c r="J5" s="1"/>
      <c r="K5" s="1"/>
      <c r="M5" t="s">
        <v>169</v>
      </c>
      <c r="N5" s="12">
        <v>2993</v>
      </c>
      <c r="O5" s="12">
        <v>1593</v>
      </c>
      <c r="P5" s="12">
        <v>1400</v>
      </c>
      <c r="R5" s="16">
        <f>N$24+N$34+N$44+N$54</f>
        <v>3787</v>
      </c>
      <c r="S5" s="16">
        <f xml:space="preserve"> N$34+N$44+N$54+N$64</f>
        <v>2671</v>
      </c>
      <c r="T5">
        <v>1</v>
      </c>
      <c r="U5">
        <v>9</v>
      </c>
      <c r="V5">
        <f>R5*T5+S5*U5</f>
        <v>27826</v>
      </c>
      <c r="W5" s="19">
        <f>(V5/V$15)*100</f>
        <v>8.2203111936969542</v>
      </c>
      <c r="X5" s="20">
        <f>ABS(W5-10)</f>
        <v>1.7796888063030458</v>
      </c>
    </row>
    <row r="6" spans="1:24" x14ac:dyDescent="0.25">
      <c r="A6" t="s">
        <v>6</v>
      </c>
      <c r="B6">
        <v>11545</v>
      </c>
      <c r="C6">
        <v>5984</v>
      </c>
      <c r="D6">
        <v>5561</v>
      </c>
      <c r="E6">
        <v>11545</v>
      </c>
      <c r="F6">
        <v>5984</v>
      </c>
      <c r="G6">
        <v>5561</v>
      </c>
      <c r="I6" s="1"/>
      <c r="J6" s="1"/>
      <c r="K6" s="1"/>
      <c r="M6" t="s">
        <v>170</v>
      </c>
      <c r="N6" s="12">
        <v>2733</v>
      </c>
      <c r="O6" s="12">
        <v>1437</v>
      </c>
      <c r="P6" s="12">
        <v>1296</v>
      </c>
      <c r="R6" s="16">
        <f>N$25+N$35+N$45+N$55</f>
        <v>3099</v>
      </c>
      <c r="S6" s="16">
        <f xml:space="preserve"> N$35+N$45+N$55+N$65</f>
        <v>1932</v>
      </c>
      <c r="T6">
        <v>2</v>
      </c>
      <c r="U6">
        <v>8</v>
      </c>
      <c r="V6">
        <f t="shared" ref="V6:V14" si="0">R6*T6+S6*U6</f>
        <v>21654</v>
      </c>
      <c r="W6" s="19">
        <f t="shared" ref="W6:W14" si="1">(V6/V$15)*100</f>
        <v>6.396989096108455</v>
      </c>
      <c r="X6" s="20">
        <f t="shared" ref="X6:X14" si="2">ABS(W6-10)</f>
        <v>3.603010903891545</v>
      </c>
    </row>
    <row r="7" spans="1:24" x14ac:dyDescent="0.25">
      <c r="A7" t="s">
        <v>7</v>
      </c>
      <c r="B7">
        <v>9873</v>
      </c>
      <c r="C7">
        <v>5157</v>
      </c>
      <c r="D7">
        <v>4716</v>
      </c>
      <c r="E7">
        <v>9873</v>
      </c>
      <c r="F7">
        <v>5157</v>
      </c>
      <c r="G7">
        <v>4716</v>
      </c>
      <c r="H7" s="2"/>
      <c r="I7" s="1"/>
      <c r="J7" s="1"/>
      <c r="K7" s="1"/>
      <c r="M7" t="s">
        <v>171</v>
      </c>
      <c r="N7" s="12">
        <v>2898</v>
      </c>
      <c r="O7" s="12">
        <v>1502</v>
      </c>
      <c r="P7" s="12">
        <v>1396</v>
      </c>
      <c r="R7" s="16">
        <f>N$26+N$36+N$46+N$56</f>
        <v>3141</v>
      </c>
      <c r="S7" s="16">
        <f xml:space="preserve"> N$36+N$46+N$56+N$66</f>
        <v>2319</v>
      </c>
      <c r="T7">
        <v>3</v>
      </c>
      <c r="U7">
        <v>7</v>
      </c>
      <c r="V7">
        <f t="shared" si="0"/>
        <v>25656</v>
      </c>
      <c r="W7" s="19">
        <f t="shared" si="1"/>
        <v>7.5792533596452616</v>
      </c>
      <c r="X7" s="20">
        <f t="shared" si="2"/>
        <v>2.4207466403547384</v>
      </c>
    </row>
    <row r="8" spans="1:24" x14ac:dyDescent="0.25">
      <c r="A8" s="3" t="s">
        <v>8</v>
      </c>
      <c r="B8">
        <v>7825</v>
      </c>
      <c r="C8">
        <v>4001</v>
      </c>
      <c r="D8">
        <v>3824</v>
      </c>
      <c r="E8">
        <v>7498</v>
      </c>
      <c r="F8">
        <v>3953</v>
      </c>
      <c r="G8">
        <v>3545</v>
      </c>
      <c r="H8" s="5" t="s">
        <v>9</v>
      </c>
      <c r="I8" s="6">
        <f t="shared" ref="I8:K15" si="3">E8/B8*100</f>
        <v>95.821086261980824</v>
      </c>
      <c r="J8" s="6">
        <f t="shared" si="3"/>
        <v>98.800299925018749</v>
      </c>
      <c r="K8" s="6">
        <f t="shared" si="3"/>
        <v>92.703974895397494</v>
      </c>
      <c r="M8" t="s">
        <v>172</v>
      </c>
      <c r="N8" s="12">
        <v>2727</v>
      </c>
      <c r="O8" s="12">
        <v>1412</v>
      </c>
      <c r="P8" s="12">
        <v>1315</v>
      </c>
      <c r="R8" s="16">
        <f>N$17+N$27+N$37+N$47</f>
        <v>4408</v>
      </c>
      <c r="S8" s="16">
        <f xml:space="preserve"> N$27+ N$37+N$47+N$57</f>
        <v>2791</v>
      </c>
      <c r="T8">
        <v>4</v>
      </c>
      <c r="U8">
        <v>6</v>
      </c>
      <c r="V8">
        <f t="shared" si="0"/>
        <v>34378</v>
      </c>
      <c r="W8" s="19">
        <f t="shared" si="1"/>
        <v>10.155892266833677</v>
      </c>
      <c r="X8" s="20">
        <f t="shared" si="2"/>
        <v>0.15589226683367663</v>
      </c>
    </row>
    <row r="9" spans="1:24" x14ac:dyDescent="0.25">
      <c r="A9" s="3" t="s">
        <v>10</v>
      </c>
      <c r="B9">
        <v>6219</v>
      </c>
      <c r="C9">
        <v>3118</v>
      </c>
      <c r="D9">
        <v>3101</v>
      </c>
      <c r="E9">
        <v>4132</v>
      </c>
      <c r="F9">
        <v>2462</v>
      </c>
      <c r="G9">
        <v>1670</v>
      </c>
      <c r="H9" s="5"/>
      <c r="I9" s="6">
        <f t="shared" si="3"/>
        <v>66.44155008843866</v>
      </c>
      <c r="J9" s="6">
        <f t="shared" si="3"/>
        <v>78.960872354073118</v>
      </c>
      <c r="K9" s="6">
        <f t="shared" si="3"/>
        <v>53.85359561431796</v>
      </c>
      <c r="M9" t="s">
        <v>173</v>
      </c>
      <c r="N9" s="12">
        <v>2557</v>
      </c>
      <c r="O9" s="12">
        <v>1331</v>
      </c>
      <c r="P9" s="12">
        <v>1226</v>
      </c>
      <c r="R9" s="16">
        <f>N$18+N$28+N$38+N$48</f>
        <v>4724</v>
      </c>
      <c r="S9" s="16">
        <f xml:space="preserve"> N$28+N$38+N$48+N$58</f>
        <v>3328</v>
      </c>
      <c r="T9">
        <v>5</v>
      </c>
      <c r="U9">
        <v>5</v>
      </c>
      <c r="V9">
        <f t="shared" si="0"/>
        <v>40260</v>
      </c>
      <c r="W9" s="19">
        <f t="shared" si="1"/>
        <v>11.89354304097748</v>
      </c>
      <c r="X9" s="20">
        <f t="shared" si="2"/>
        <v>1.8935430409774803</v>
      </c>
    </row>
    <row r="10" spans="1:24" x14ac:dyDescent="0.25">
      <c r="A10" s="3" t="s">
        <v>11</v>
      </c>
      <c r="B10">
        <v>5441</v>
      </c>
      <c r="C10">
        <v>2749</v>
      </c>
      <c r="D10">
        <v>2692</v>
      </c>
      <c r="E10">
        <v>1853</v>
      </c>
      <c r="F10">
        <v>1170</v>
      </c>
      <c r="G10">
        <v>683</v>
      </c>
      <c r="H10" s="5"/>
      <c r="I10" s="6">
        <f t="shared" si="3"/>
        <v>34.056239661826872</v>
      </c>
      <c r="J10" s="6">
        <f t="shared" si="3"/>
        <v>42.560931247726444</v>
      </c>
      <c r="K10" s="6">
        <f t="shared" si="3"/>
        <v>25.371471025260028</v>
      </c>
      <c r="M10" t="s">
        <v>174</v>
      </c>
      <c r="N10" s="12">
        <v>2539</v>
      </c>
      <c r="O10" s="12">
        <v>1305</v>
      </c>
      <c r="P10" s="12">
        <v>1234</v>
      </c>
      <c r="R10" s="16">
        <f>N$19+N$29+N$39+N$49</f>
        <v>3878</v>
      </c>
      <c r="S10" s="16">
        <f xml:space="preserve"> N$29+N$39+N$49+N$59</f>
        <v>2693</v>
      </c>
      <c r="T10">
        <v>6</v>
      </c>
      <c r="U10">
        <v>4</v>
      </c>
      <c r="V10">
        <f t="shared" si="0"/>
        <v>34040</v>
      </c>
      <c r="W10" s="19">
        <f t="shared" si="1"/>
        <v>10.0560408622671</v>
      </c>
      <c r="X10" s="20">
        <f t="shared" si="2"/>
        <v>5.6040862267099811E-2</v>
      </c>
    </row>
    <row r="11" spans="1:24" x14ac:dyDescent="0.25">
      <c r="A11" s="3" t="s">
        <v>12</v>
      </c>
      <c r="B11">
        <v>4542</v>
      </c>
      <c r="C11">
        <v>2284</v>
      </c>
      <c r="D11">
        <v>2258</v>
      </c>
      <c r="E11">
        <v>783</v>
      </c>
      <c r="F11">
        <v>485</v>
      </c>
      <c r="G11">
        <v>298</v>
      </c>
      <c r="H11" s="5"/>
      <c r="I11" s="6">
        <f t="shared" si="3"/>
        <v>17.239101717305154</v>
      </c>
      <c r="J11" s="6">
        <f t="shared" si="3"/>
        <v>21.234676007005255</v>
      </c>
      <c r="K11" s="6">
        <f t="shared" si="3"/>
        <v>13.197519929140833</v>
      </c>
      <c r="M11" t="s">
        <v>175</v>
      </c>
      <c r="N11" s="12">
        <v>2140</v>
      </c>
      <c r="O11" s="12">
        <v>1111</v>
      </c>
      <c r="P11" s="12">
        <v>1029</v>
      </c>
      <c r="R11" s="16">
        <f>N$20+N$30+N$40+N$50</f>
        <v>4696</v>
      </c>
      <c r="S11" s="16">
        <f xml:space="preserve"> N$30+N$40+N$50+N$60</f>
        <v>3369</v>
      </c>
      <c r="T11">
        <v>7</v>
      </c>
      <c r="U11">
        <v>3</v>
      </c>
      <c r="V11">
        <f t="shared" si="0"/>
        <v>42979</v>
      </c>
      <c r="W11" s="19">
        <f t="shared" si="1"/>
        <v>12.696785552860684</v>
      </c>
      <c r="X11" s="20">
        <f t="shared" si="2"/>
        <v>2.6967855528606837</v>
      </c>
    </row>
    <row r="12" spans="1:24" x14ac:dyDescent="0.25">
      <c r="A12" s="3" t="s">
        <v>13</v>
      </c>
      <c r="B12">
        <v>4154</v>
      </c>
      <c r="C12">
        <v>2106</v>
      </c>
      <c r="D12">
        <v>2048</v>
      </c>
      <c r="E12">
        <v>490</v>
      </c>
      <c r="F12">
        <v>265</v>
      </c>
      <c r="G12">
        <v>225</v>
      </c>
      <c r="H12" s="5"/>
      <c r="I12" s="6">
        <f t="shared" si="3"/>
        <v>11.795859412614346</v>
      </c>
      <c r="J12" s="6">
        <f t="shared" si="3"/>
        <v>12.583095916429249</v>
      </c>
      <c r="K12" s="6">
        <f t="shared" si="3"/>
        <v>10.986328125</v>
      </c>
      <c r="M12" t="s">
        <v>176</v>
      </c>
      <c r="N12" s="12">
        <v>2295</v>
      </c>
      <c r="O12" s="12">
        <v>1182</v>
      </c>
      <c r="P12" s="12">
        <v>1113</v>
      </c>
      <c r="R12" s="16">
        <f>N$21+N$31+N$41+N$51</f>
        <v>3792</v>
      </c>
      <c r="S12" s="16">
        <f xml:space="preserve"> N$31+N$41+N$51+N$61</f>
        <v>2452</v>
      </c>
      <c r="T12">
        <v>8</v>
      </c>
      <c r="U12">
        <v>2</v>
      </c>
      <c r="V12">
        <f t="shared" si="0"/>
        <v>35240</v>
      </c>
      <c r="W12" s="19">
        <f t="shared" si="1"/>
        <v>10.410542890314119</v>
      </c>
      <c r="X12" s="20">
        <f t="shared" si="2"/>
        <v>0.41054289031411884</v>
      </c>
    </row>
    <row r="13" spans="1:24" x14ac:dyDescent="0.25">
      <c r="A13" s="3" t="s">
        <v>14</v>
      </c>
      <c r="B13">
        <v>3321</v>
      </c>
      <c r="C13">
        <v>1736</v>
      </c>
      <c r="D13">
        <v>1585</v>
      </c>
      <c r="E13">
        <v>272</v>
      </c>
      <c r="F13">
        <v>153</v>
      </c>
      <c r="G13">
        <v>119</v>
      </c>
      <c r="H13" s="5"/>
      <c r="I13" s="6">
        <f t="shared" si="3"/>
        <v>8.1903041252634736</v>
      </c>
      <c r="J13" s="6">
        <f t="shared" si="3"/>
        <v>8.8133640552995391</v>
      </c>
      <c r="K13" s="6">
        <f t="shared" si="3"/>
        <v>7.5078864353312307</v>
      </c>
      <c r="M13" t="s">
        <v>177</v>
      </c>
      <c r="N13" s="12">
        <v>2014</v>
      </c>
      <c r="O13" s="12">
        <v>1055</v>
      </c>
      <c r="P13" s="12">
        <v>959</v>
      </c>
      <c r="R13" s="16">
        <f>N$22+N$32+N$42+N$52</f>
        <v>4142</v>
      </c>
      <c r="S13" s="16">
        <f xml:space="preserve"> N$32+N$42+N$52+N$62</f>
        <v>2962</v>
      </c>
      <c r="T13">
        <v>9</v>
      </c>
      <c r="U13">
        <v>1</v>
      </c>
      <c r="V13">
        <f t="shared" si="0"/>
        <v>40240</v>
      </c>
      <c r="W13" s="19">
        <f t="shared" si="1"/>
        <v>11.887634673843364</v>
      </c>
      <c r="X13" s="20">
        <f t="shared" si="2"/>
        <v>1.8876346738433636</v>
      </c>
    </row>
    <row r="14" spans="1:24" x14ac:dyDescent="0.25">
      <c r="A14" s="3" t="s">
        <v>15</v>
      </c>
      <c r="B14">
        <v>2711</v>
      </c>
      <c r="C14">
        <v>1427</v>
      </c>
      <c r="D14">
        <v>1284</v>
      </c>
      <c r="E14">
        <v>175</v>
      </c>
      <c r="F14">
        <v>90</v>
      </c>
      <c r="G14">
        <v>85</v>
      </c>
      <c r="H14" s="5"/>
      <c r="I14" s="6">
        <f t="shared" si="3"/>
        <v>6.4551825894503869</v>
      </c>
      <c r="J14" s="6">
        <f t="shared" si="3"/>
        <v>6.3069376313945336</v>
      </c>
      <c r="K14" s="6">
        <f t="shared" si="3"/>
        <v>6.6199376947040491</v>
      </c>
      <c r="M14" t="s">
        <v>178</v>
      </c>
      <c r="N14" s="12">
        <v>2083</v>
      </c>
      <c r="O14" s="12">
        <v>1111</v>
      </c>
      <c r="P14" s="12">
        <v>972</v>
      </c>
      <c r="R14" s="16">
        <f>N$23+N$33+N$43+N$53</f>
        <v>3623</v>
      </c>
      <c r="S14" s="16">
        <f xml:space="preserve"> N$33+N$43+N$53+N$63</f>
        <v>2314</v>
      </c>
      <c r="T14">
        <v>10</v>
      </c>
      <c r="U14">
        <v>0</v>
      </c>
      <c r="V14">
        <f t="shared" si="0"/>
        <v>36230</v>
      </c>
      <c r="W14" s="19">
        <f t="shared" si="1"/>
        <v>10.703007063452908</v>
      </c>
      <c r="X14" s="20">
        <f t="shared" si="2"/>
        <v>0.7030070634529082</v>
      </c>
    </row>
    <row r="15" spans="1:24" x14ac:dyDescent="0.25">
      <c r="A15" s="3" t="s">
        <v>16</v>
      </c>
      <c r="B15">
        <v>2063</v>
      </c>
      <c r="C15">
        <v>1088</v>
      </c>
      <c r="D15">
        <v>975</v>
      </c>
      <c r="E15">
        <v>119</v>
      </c>
      <c r="F15">
        <v>67</v>
      </c>
      <c r="G15">
        <v>52</v>
      </c>
      <c r="H15" s="5"/>
      <c r="I15" s="6">
        <f t="shared" si="3"/>
        <v>5.768298594280175</v>
      </c>
      <c r="J15" s="6">
        <f t="shared" si="3"/>
        <v>6.1580882352941178</v>
      </c>
      <c r="K15" s="6">
        <f t="shared" si="3"/>
        <v>5.3333333333333339</v>
      </c>
      <c r="M15" t="s">
        <v>179</v>
      </c>
      <c r="N15" s="12">
        <v>1974</v>
      </c>
      <c r="O15" s="12">
        <v>1029</v>
      </c>
      <c r="P15" s="12">
        <v>945</v>
      </c>
      <c r="R15" s="16"/>
      <c r="S15" s="16"/>
      <c r="V15">
        <f>SUM(V5:V14)</f>
        <v>338503</v>
      </c>
      <c r="W15">
        <f>SUM(W5:W14)</f>
        <v>100</v>
      </c>
      <c r="X15" s="20">
        <f>SUM(X5:X14)</f>
        <v>15.60689270109866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1199.9966192843985</v>
      </c>
      <c r="J16" s="6">
        <f>SUM(J8:J14)*5</f>
        <v>1346.3008856847343</v>
      </c>
      <c r="K16" s="6">
        <f>SUM(K8:K14)*5</f>
        <v>1051.203568595758</v>
      </c>
      <c r="M16" t="s">
        <v>180</v>
      </c>
      <c r="N16" s="12">
        <v>2000</v>
      </c>
      <c r="O16" s="12">
        <v>1055</v>
      </c>
      <c r="P16" s="12">
        <v>945</v>
      </c>
      <c r="R16" s="16"/>
      <c r="S16" s="16"/>
      <c r="X16" s="20">
        <f>X$15/2</f>
        <v>7.8034463505493301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181</v>
      </c>
      <c r="N17" s="12">
        <v>1935</v>
      </c>
      <c r="O17" s="12">
        <v>1001</v>
      </c>
      <c r="P17" s="12">
        <v>934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2699.9966192843985</v>
      </c>
      <c r="J18" s="6">
        <f>J16+1500</f>
        <v>2846.3008856847346</v>
      </c>
      <c r="K18" s="6">
        <f>K16+1500</f>
        <v>2551.203568595758</v>
      </c>
      <c r="M18" t="s">
        <v>182</v>
      </c>
      <c r="N18" s="12">
        <v>1881</v>
      </c>
      <c r="O18" s="12">
        <v>961</v>
      </c>
      <c r="P18" s="12">
        <v>920</v>
      </c>
      <c r="Q18" s="3" t="s">
        <v>161</v>
      </c>
      <c r="R18" s="15">
        <f>X33</f>
        <v>8.1165068754553751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183</v>
      </c>
      <c r="N19" s="12">
        <v>1504</v>
      </c>
      <c r="O19" s="12">
        <v>773</v>
      </c>
      <c r="P19" s="12">
        <v>731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6.4551825894503869</v>
      </c>
      <c r="J20" s="6">
        <f t="shared" si="4"/>
        <v>6.3069376313945336</v>
      </c>
      <c r="K20" s="6">
        <f t="shared" si="4"/>
        <v>6.6199376947040491</v>
      </c>
      <c r="M20" t="s">
        <v>184</v>
      </c>
      <c r="N20" s="12">
        <v>1703</v>
      </c>
      <c r="O20" s="12">
        <v>903</v>
      </c>
      <c r="P20" s="12">
        <v>800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5.768298594280175</v>
      </c>
      <c r="J21" s="6">
        <f t="shared" si="4"/>
        <v>6.1580882352941178</v>
      </c>
      <c r="K21" s="6">
        <f t="shared" si="4"/>
        <v>5.3333333333333339</v>
      </c>
      <c r="M21" t="s">
        <v>185</v>
      </c>
      <c r="N21" s="12">
        <v>1582</v>
      </c>
      <c r="O21" s="12">
        <v>804</v>
      </c>
      <c r="P21" s="12">
        <v>778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6.1117405918652814</v>
      </c>
      <c r="J22" s="8">
        <f>(J20+J21)/2</f>
        <v>6.2325129333443261</v>
      </c>
      <c r="K22" s="8">
        <f>(K20+K21)/2</f>
        <v>5.9766355140186915</v>
      </c>
      <c r="M22" t="s">
        <v>186</v>
      </c>
      <c r="N22" s="12">
        <v>1524</v>
      </c>
      <c r="O22" s="12">
        <v>768</v>
      </c>
      <c r="P22" s="12">
        <v>756</v>
      </c>
      <c r="R22" s="16">
        <f>O$24+O$34+O$44+O$54</f>
        <v>1909</v>
      </c>
      <c r="S22" s="16">
        <f xml:space="preserve"> O$34+O$44+O$54+O$64</f>
        <v>1351</v>
      </c>
      <c r="T22">
        <v>1</v>
      </c>
      <c r="U22">
        <v>9</v>
      </c>
      <c r="V22">
        <f>R22*T22+S22*U22</f>
        <v>14068</v>
      </c>
      <c r="W22" s="19">
        <f>(V22/V$32)*100</f>
        <v>8.1348953936183737</v>
      </c>
      <c r="X22" s="20">
        <f>ABS(W22-10)</f>
        <v>1.8651046063816263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187</v>
      </c>
      <c r="N23" s="12">
        <v>1512</v>
      </c>
      <c r="O23" s="12">
        <v>753</v>
      </c>
      <c r="P23" s="12">
        <v>759</v>
      </c>
      <c r="R23" s="16">
        <f>O$25+O$35+O$45+O$55</f>
        <v>1557</v>
      </c>
      <c r="S23" s="16">
        <f xml:space="preserve"> O$35+O$45+O$55+O$65</f>
        <v>966</v>
      </c>
      <c r="T23">
        <v>2</v>
      </c>
      <c r="U23">
        <v>8</v>
      </c>
      <c r="V23">
        <f t="shared" ref="V23:V31" si="5">R23*T23+S23*U23</f>
        <v>10842</v>
      </c>
      <c r="W23" s="19">
        <f t="shared" ref="W23:W31" si="6">(V23/V$32)*100</f>
        <v>6.2694438340638623</v>
      </c>
      <c r="X23" s="20">
        <f t="shared" ref="X23:X31" si="7">ABS(W23-10)</f>
        <v>3.7305561659361377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305.58702959326405</v>
      </c>
      <c r="J24" s="8">
        <f>J22*50</f>
        <v>311.6256466672163</v>
      </c>
      <c r="K24" s="8">
        <f>K22*50</f>
        <v>298.8317757009346</v>
      </c>
      <c r="M24" t="s">
        <v>188</v>
      </c>
      <c r="N24" s="12">
        <v>1440</v>
      </c>
      <c r="O24" s="12">
        <v>717</v>
      </c>
      <c r="P24" s="12">
        <v>723</v>
      </c>
      <c r="R24" s="16">
        <f>O$26+O$36+O$46+O$56</f>
        <v>1586</v>
      </c>
      <c r="S24" s="16">
        <f xml:space="preserve"> O$36+O$46+O$56+O$66</f>
        <v>1168</v>
      </c>
      <c r="T24">
        <v>3</v>
      </c>
      <c r="U24">
        <v>7</v>
      </c>
      <c r="V24">
        <f t="shared" si="5"/>
        <v>12934</v>
      </c>
      <c r="W24" s="19">
        <f t="shared" si="6"/>
        <v>7.4791538968623863</v>
      </c>
      <c r="X24" s="20">
        <f t="shared" si="7"/>
        <v>2.5208461031376137</v>
      </c>
    </row>
    <row r="25" spans="1:24" x14ac:dyDescent="0.25">
      <c r="I25" s="1"/>
      <c r="J25" s="1"/>
      <c r="K25" s="1"/>
      <c r="M25" t="s">
        <v>189</v>
      </c>
      <c r="N25" s="12">
        <v>1390</v>
      </c>
      <c r="O25" s="12">
        <v>696</v>
      </c>
      <c r="P25" s="12">
        <v>694</v>
      </c>
      <c r="R25" s="16">
        <f>O$17+O$27+O$37+O$47</f>
        <v>2270</v>
      </c>
      <c r="S25" s="16">
        <f xml:space="preserve"> O$27+ O$37+O$47+O$57</f>
        <v>1425</v>
      </c>
      <c r="T25">
        <v>4</v>
      </c>
      <c r="U25">
        <v>6</v>
      </c>
      <c r="V25">
        <f t="shared" si="5"/>
        <v>17630</v>
      </c>
      <c r="W25" s="19">
        <f t="shared" si="6"/>
        <v>10.194640729989475</v>
      </c>
      <c r="X25" s="20">
        <f t="shared" si="7"/>
        <v>0.19464072998947479</v>
      </c>
    </row>
    <row r="26" spans="1:24" x14ac:dyDescent="0.25">
      <c r="H26" s="7" t="s">
        <v>30</v>
      </c>
      <c r="I26" s="1">
        <f>I18-I24</f>
        <v>2394.4095896911344</v>
      </c>
      <c r="J26" s="1">
        <f>J18-J24</f>
        <v>2534.6752390175184</v>
      </c>
      <c r="K26" s="1">
        <f>K18-K24</f>
        <v>2252.3717928948236</v>
      </c>
      <c r="M26" t="s">
        <v>190</v>
      </c>
      <c r="N26" s="12">
        <v>1079</v>
      </c>
      <c r="O26" s="12">
        <v>545</v>
      </c>
      <c r="P26" s="12">
        <v>534</v>
      </c>
      <c r="R26" s="16">
        <f>O$18+O$28+O$38+O$48</f>
        <v>2471</v>
      </c>
      <c r="S26" s="16">
        <f xml:space="preserve"> O$28+O$38+O$48+O$58</f>
        <v>1749</v>
      </c>
      <c r="T26">
        <v>5</v>
      </c>
      <c r="U26">
        <v>5</v>
      </c>
      <c r="V26">
        <f t="shared" si="5"/>
        <v>21100</v>
      </c>
      <c r="W26" s="19">
        <f t="shared" si="6"/>
        <v>12.201186579851273</v>
      </c>
      <c r="X26" s="20">
        <f t="shared" si="7"/>
        <v>2.2011865798512726</v>
      </c>
    </row>
    <row r="27" spans="1:24" x14ac:dyDescent="0.25">
      <c r="I27" s="1"/>
      <c r="J27" s="1"/>
      <c r="K27" s="1"/>
      <c r="M27" t="s">
        <v>191</v>
      </c>
      <c r="N27" s="12">
        <v>1100</v>
      </c>
      <c r="O27" s="12">
        <v>540</v>
      </c>
      <c r="P27" s="12">
        <v>560</v>
      </c>
      <c r="R27" s="16">
        <f>O$19+O$29+O$39+O$49</f>
        <v>1994</v>
      </c>
      <c r="S27" s="16">
        <f xml:space="preserve"> O$29+O$39+O$49+O$59</f>
        <v>1389</v>
      </c>
      <c r="T27">
        <v>6</v>
      </c>
      <c r="U27">
        <v>4</v>
      </c>
      <c r="V27">
        <f t="shared" si="5"/>
        <v>17520</v>
      </c>
      <c r="W27" s="19">
        <f t="shared" si="6"/>
        <v>10.131032648293568</v>
      </c>
      <c r="X27" s="20">
        <f t="shared" si="7"/>
        <v>0.13103264829356753</v>
      </c>
    </row>
    <row r="28" spans="1:24" x14ac:dyDescent="0.25">
      <c r="H28" s="7" t="s">
        <v>31</v>
      </c>
      <c r="I28" s="1">
        <f>100-I22</f>
        <v>93.888259408134715</v>
      </c>
      <c r="J28" s="1">
        <f>100-J22</f>
        <v>93.767487066655676</v>
      </c>
      <c r="K28" s="1">
        <f>100-K22</f>
        <v>94.023364485981304</v>
      </c>
      <c r="M28" t="s">
        <v>192</v>
      </c>
      <c r="N28" s="12">
        <v>1210</v>
      </c>
      <c r="O28" s="12">
        <v>620</v>
      </c>
      <c r="P28" s="12">
        <v>590</v>
      </c>
      <c r="R28" s="16">
        <f>O$20+O$30+O$40+O$50</f>
        <v>2413</v>
      </c>
      <c r="S28" s="16">
        <f xml:space="preserve"> O$30+O$40+O$50+O$60</f>
        <v>1716</v>
      </c>
      <c r="T28">
        <v>7</v>
      </c>
      <c r="U28">
        <v>3</v>
      </c>
      <c r="V28">
        <f t="shared" si="5"/>
        <v>22039</v>
      </c>
      <c r="W28" s="19">
        <f t="shared" si="6"/>
        <v>12.744168295419062</v>
      </c>
      <c r="X28" s="20">
        <f t="shared" si="7"/>
        <v>2.7441682954190618</v>
      </c>
    </row>
    <row r="29" spans="1:24" x14ac:dyDescent="0.25">
      <c r="I29" s="1"/>
      <c r="J29" s="1"/>
      <c r="K29" s="1"/>
      <c r="M29" t="s">
        <v>193</v>
      </c>
      <c r="N29" s="12">
        <v>1034</v>
      </c>
      <c r="O29" s="12">
        <v>540</v>
      </c>
      <c r="P29" s="12">
        <v>494</v>
      </c>
      <c r="R29" s="16">
        <f>O$21+O$31+O$41+O$51</f>
        <v>1925</v>
      </c>
      <c r="S29" s="16">
        <f xml:space="preserve"> O$31+O$41+O$51+O$61</f>
        <v>1242</v>
      </c>
      <c r="T29">
        <v>8</v>
      </c>
      <c r="U29">
        <v>2</v>
      </c>
      <c r="V29">
        <f t="shared" si="5"/>
        <v>17884</v>
      </c>
      <c r="W29" s="19">
        <f t="shared" si="6"/>
        <v>10.341517573178207</v>
      </c>
      <c r="X29" s="20">
        <f t="shared" si="7"/>
        <v>0.34151757317820675</v>
      </c>
    </row>
    <row r="30" spans="1:24" x14ac:dyDescent="0.25">
      <c r="C30" t="s">
        <v>32</v>
      </c>
      <c r="H30" s="9" t="s">
        <v>33</v>
      </c>
      <c r="I30" s="10">
        <f>I26/I28</f>
        <v>25.502758329798972</v>
      </c>
      <c r="J30" s="10">
        <f>J26/J28</f>
        <v>27.031493733171242</v>
      </c>
      <c r="K30" s="10">
        <f>K26/K28</f>
        <v>23.95544772523693</v>
      </c>
      <c r="M30" t="s">
        <v>194</v>
      </c>
      <c r="N30" s="12">
        <v>1284</v>
      </c>
      <c r="O30" s="12">
        <v>635</v>
      </c>
      <c r="P30" s="12">
        <v>649</v>
      </c>
      <c r="R30" s="16">
        <f>O$22+O$32+O$42+O$52</f>
        <v>2121</v>
      </c>
      <c r="S30" s="16">
        <f xml:space="preserve"> O$32+O$42+O$52+O$62</f>
        <v>1528</v>
      </c>
      <c r="T30">
        <v>9</v>
      </c>
      <c r="U30">
        <v>1</v>
      </c>
      <c r="V30">
        <f t="shared" si="5"/>
        <v>20617</v>
      </c>
      <c r="W30" s="19">
        <f t="shared" si="6"/>
        <v>11.921889275677426</v>
      </c>
      <c r="X30" s="20">
        <f t="shared" si="7"/>
        <v>1.921889275677426</v>
      </c>
    </row>
    <row r="31" spans="1:24" x14ac:dyDescent="0.25">
      <c r="M31" t="s">
        <v>195</v>
      </c>
      <c r="N31" s="12">
        <v>1042</v>
      </c>
      <c r="O31" s="12">
        <v>522</v>
      </c>
      <c r="P31" s="12">
        <v>520</v>
      </c>
      <c r="R31" s="16">
        <f>O$23+O$33+O$43+O$53</f>
        <v>1830</v>
      </c>
      <c r="S31" s="16">
        <f xml:space="preserve"> O$33+O$43+O$53+O$63</f>
        <v>1180</v>
      </c>
      <c r="T31">
        <v>10</v>
      </c>
      <c r="U31">
        <v>0</v>
      </c>
      <c r="V31">
        <f t="shared" si="5"/>
        <v>18300</v>
      </c>
      <c r="W31" s="19">
        <f t="shared" si="6"/>
        <v>10.582071773046364</v>
      </c>
      <c r="X31" s="20">
        <f t="shared" si="7"/>
        <v>0.58207177304636382</v>
      </c>
    </row>
    <row r="32" spans="1:24" x14ac:dyDescent="0.25">
      <c r="A32" t="s">
        <v>122</v>
      </c>
      <c r="M32" t="s">
        <v>196</v>
      </c>
      <c r="N32" s="12">
        <v>1152</v>
      </c>
      <c r="O32" s="12">
        <v>565</v>
      </c>
      <c r="P32" s="12">
        <v>587</v>
      </c>
      <c r="R32" s="16"/>
      <c r="S32" s="16"/>
      <c r="V32">
        <f>SUM(V22:V31)</f>
        <v>172934</v>
      </c>
      <c r="W32">
        <f>SUM(W22:W31)</f>
        <v>100</v>
      </c>
      <c r="X32" s="20">
        <f>SUM(X22:X31)</f>
        <v>16.23301375091075</v>
      </c>
    </row>
    <row r="33" spans="1:24" x14ac:dyDescent="0.25">
      <c r="A33" t="s">
        <v>0</v>
      </c>
      <c r="B33" t="s">
        <v>1</v>
      </c>
      <c r="E33" t="s">
        <v>2</v>
      </c>
      <c r="M33" t="s">
        <v>197</v>
      </c>
      <c r="N33" s="12">
        <v>929</v>
      </c>
      <c r="O33" s="12">
        <v>487</v>
      </c>
      <c r="P33" s="12">
        <v>442</v>
      </c>
      <c r="R33" s="16"/>
      <c r="S33" s="16"/>
      <c r="X33" s="20">
        <f>X$32/2</f>
        <v>8.1165068754553751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 t="s">
        <v>198</v>
      </c>
      <c r="N34" s="12">
        <v>1007</v>
      </c>
      <c r="O34" s="12">
        <v>508</v>
      </c>
      <c r="P34" s="12">
        <v>499</v>
      </c>
      <c r="R34" s="16"/>
      <c r="S34" s="16"/>
    </row>
    <row r="35" spans="1:24" x14ac:dyDescent="0.25">
      <c r="A35" t="s">
        <v>36</v>
      </c>
      <c r="B35">
        <v>77418</v>
      </c>
      <c r="C35">
        <v>39827</v>
      </c>
      <c r="D35">
        <v>37591</v>
      </c>
      <c r="E35">
        <v>51445</v>
      </c>
      <c r="F35">
        <v>27459</v>
      </c>
      <c r="G35">
        <v>23986</v>
      </c>
      <c r="M35" t="s">
        <v>199</v>
      </c>
      <c r="N35" s="12">
        <v>779</v>
      </c>
      <c r="O35" s="12">
        <v>350</v>
      </c>
      <c r="P35" s="12">
        <v>429</v>
      </c>
      <c r="Q35" s="3" t="s">
        <v>162</v>
      </c>
      <c r="R35" s="15">
        <f>X50</f>
        <v>7.498746746069612</v>
      </c>
      <c r="S35" s="16"/>
    </row>
    <row r="36" spans="1:24" x14ac:dyDescent="0.25">
      <c r="A36" t="s">
        <v>98</v>
      </c>
      <c r="B36">
        <v>14326</v>
      </c>
      <c r="C36">
        <v>7467</v>
      </c>
      <c r="D36">
        <v>6859</v>
      </c>
      <c r="E36">
        <v>14326</v>
      </c>
      <c r="F36">
        <v>7467</v>
      </c>
      <c r="G36">
        <v>6859</v>
      </c>
      <c r="M36" t="s">
        <v>200</v>
      </c>
      <c r="N36" s="12">
        <v>933</v>
      </c>
      <c r="O36" s="12">
        <v>471</v>
      </c>
      <c r="P36" s="12">
        <v>462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6</v>
      </c>
      <c r="B37">
        <v>11545</v>
      </c>
      <c r="C37">
        <v>5984</v>
      </c>
      <c r="D37">
        <v>5561</v>
      </c>
      <c r="E37">
        <v>11545</v>
      </c>
      <c r="F37">
        <v>5984</v>
      </c>
      <c r="G37">
        <v>5561</v>
      </c>
      <c r="M37" t="s">
        <v>201</v>
      </c>
      <c r="N37" s="12">
        <v>823</v>
      </c>
      <c r="O37" s="12">
        <v>433</v>
      </c>
      <c r="P37" s="12">
        <v>390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7</v>
      </c>
      <c r="B38">
        <v>9873</v>
      </c>
      <c r="C38">
        <v>5157</v>
      </c>
      <c r="D38">
        <v>4716</v>
      </c>
      <c r="E38">
        <v>9873</v>
      </c>
      <c r="F38">
        <v>5157</v>
      </c>
      <c r="G38">
        <v>4716</v>
      </c>
      <c r="M38" t="s">
        <v>202</v>
      </c>
      <c r="N38" s="12">
        <v>1000</v>
      </c>
      <c r="O38" s="12">
        <v>522</v>
      </c>
      <c r="P38" s="12">
        <v>478</v>
      </c>
      <c r="R38" s="16"/>
      <c r="S38" s="16"/>
    </row>
    <row r="39" spans="1:24" x14ac:dyDescent="0.25">
      <c r="A39" t="s">
        <v>8</v>
      </c>
      <c r="B39">
        <v>7825</v>
      </c>
      <c r="C39">
        <v>4001</v>
      </c>
      <c r="D39">
        <v>3824</v>
      </c>
      <c r="E39">
        <v>7498</v>
      </c>
      <c r="F39">
        <v>3953</v>
      </c>
      <c r="G39">
        <v>3545</v>
      </c>
      <c r="M39" t="s">
        <v>203</v>
      </c>
      <c r="N39" s="12">
        <v>757</v>
      </c>
      <c r="O39" s="12">
        <v>380</v>
      </c>
      <c r="P39" s="12">
        <v>377</v>
      </c>
      <c r="R39" s="16">
        <f>P$24+P$34+P$44+P$54</f>
        <v>1878</v>
      </c>
      <c r="S39" s="16">
        <f xml:space="preserve"> P$34+P$44+P$54+P$64</f>
        <v>1320</v>
      </c>
      <c r="T39">
        <v>1</v>
      </c>
      <c r="U39">
        <v>9</v>
      </c>
      <c r="V39">
        <f>R39*T39+S39*U39</f>
        <v>13758</v>
      </c>
      <c r="W39" s="19">
        <f>(V39/V$49)*100</f>
        <v>8.3095265418043223</v>
      </c>
      <c r="X39" s="20">
        <f>ABS(W39-10)</f>
        <v>1.6904734581956777</v>
      </c>
    </row>
    <row r="40" spans="1:24" x14ac:dyDescent="0.25">
      <c r="A40" t="s">
        <v>10</v>
      </c>
      <c r="B40">
        <v>6219</v>
      </c>
      <c r="C40">
        <v>3118</v>
      </c>
      <c r="D40">
        <v>3101</v>
      </c>
      <c r="E40">
        <v>4132</v>
      </c>
      <c r="F40">
        <v>2462</v>
      </c>
      <c r="G40">
        <v>1670</v>
      </c>
      <c r="M40" t="s">
        <v>204</v>
      </c>
      <c r="N40" s="12">
        <v>1034</v>
      </c>
      <c r="O40" s="12">
        <v>526</v>
      </c>
      <c r="P40" s="12">
        <v>508</v>
      </c>
      <c r="R40" s="16">
        <f>P$25+P$35+P$45+P$55</f>
        <v>1542</v>
      </c>
      <c r="S40" s="16">
        <f xml:space="preserve"> P$35+P$45+P$55+P$65</f>
        <v>966</v>
      </c>
      <c r="T40">
        <v>2</v>
      </c>
      <c r="U40">
        <v>8</v>
      </c>
      <c r="V40">
        <f t="shared" ref="V40:V48" si="8">R40*T40+S40*U40</f>
        <v>10812</v>
      </c>
      <c r="W40" s="19">
        <f t="shared" ref="W40:W48" si="9">(V40/V$49)*100</f>
        <v>6.5302079495557743</v>
      </c>
      <c r="X40" s="20">
        <f t="shared" ref="X40:X48" si="10">ABS(W40-10)</f>
        <v>3.4697920504442257</v>
      </c>
    </row>
    <row r="41" spans="1:24" x14ac:dyDescent="0.25">
      <c r="A41" t="s">
        <v>11</v>
      </c>
      <c r="B41">
        <v>5441</v>
      </c>
      <c r="C41">
        <v>2749</v>
      </c>
      <c r="D41">
        <v>2692</v>
      </c>
      <c r="E41">
        <v>1853</v>
      </c>
      <c r="F41">
        <v>1170</v>
      </c>
      <c r="G41">
        <v>683</v>
      </c>
      <c r="M41" t="s">
        <v>205</v>
      </c>
      <c r="N41" s="12">
        <v>745</v>
      </c>
      <c r="O41" s="12">
        <v>368</v>
      </c>
      <c r="P41" s="12">
        <v>377</v>
      </c>
      <c r="R41" s="16">
        <f>P$26+P$36+P$46+P$56</f>
        <v>1555</v>
      </c>
      <c r="S41" s="16">
        <f xml:space="preserve"> P$36+P$46+P$56+P$66</f>
        <v>1151</v>
      </c>
      <c r="T41">
        <v>3</v>
      </c>
      <c r="U41">
        <v>7</v>
      </c>
      <c r="V41">
        <f t="shared" si="8"/>
        <v>12722</v>
      </c>
      <c r="W41" s="19">
        <f t="shared" si="9"/>
        <v>7.6838055433082282</v>
      </c>
      <c r="X41" s="20">
        <f t="shared" si="10"/>
        <v>2.3161944566917718</v>
      </c>
    </row>
    <row r="42" spans="1:24" x14ac:dyDescent="0.25">
      <c r="A42" t="s">
        <v>12</v>
      </c>
      <c r="B42">
        <v>4542</v>
      </c>
      <c r="C42">
        <v>2284</v>
      </c>
      <c r="D42">
        <v>2258</v>
      </c>
      <c r="E42">
        <v>783</v>
      </c>
      <c r="F42">
        <v>485</v>
      </c>
      <c r="G42">
        <v>298</v>
      </c>
      <c r="M42" t="s">
        <v>206</v>
      </c>
      <c r="N42" s="12">
        <v>844</v>
      </c>
      <c r="O42" s="12">
        <v>460</v>
      </c>
      <c r="P42" s="12">
        <v>384</v>
      </c>
      <c r="R42" s="16">
        <f>P$17+P$27+P$37+P$47</f>
        <v>2138</v>
      </c>
      <c r="S42" s="16">
        <f xml:space="preserve"> P$27+ P$37+P$47+P$57</f>
        <v>1366</v>
      </c>
      <c r="T42">
        <v>4</v>
      </c>
      <c r="U42">
        <v>6</v>
      </c>
      <c r="V42">
        <f t="shared" si="8"/>
        <v>16748</v>
      </c>
      <c r="W42" s="19">
        <f t="shared" si="9"/>
        <v>10.115420157155022</v>
      </c>
      <c r="X42" s="20">
        <f t="shared" si="10"/>
        <v>0.11542015715502174</v>
      </c>
    </row>
    <row r="43" spans="1:24" x14ac:dyDescent="0.25">
      <c r="A43" t="s">
        <v>13</v>
      </c>
      <c r="B43">
        <v>4154</v>
      </c>
      <c r="C43">
        <v>2106</v>
      </c>
      <c r="D43">
        <v>2048</v>
      </c>
      <c r="E43">
        <v>490</v>
      </c>
      <c r="F43">
        <v>265</v>
      </c>
      <c r="G43">
        <v>225</v>
      </c>
      <c r="M43" t="s">
        <v>207</v>
      </c>
      <c r="N43" s="12">
        <v>774</v>
      </c>
      <c r="O43" s="12">
        <v>372</v>
      </c>
      <c r="P43" s="12">
        <v>402</v>
      </c>
      <c r="R43" s="16">
        <f>P$18+P$28+P$38+P$48</f>
        <v>2253</v>
      </c>
      <c r="S43" s="16">
        <f xml:space="preserve"> P$28+P$38+P$48+P$58</f>
        <v>1579</v>
      </c>
      <c r="T43">
        <v>5</v>
      </c>
      <c r="U43">
        <v>5</v>
      </c>
      <c r="V43">
        <f t="shared" si="8"/>
        <v>19160</v>
      </c>
      <c r="W43" s="19">
        <f t="shared" si="9"/>
        <v>11.572214605391105</v>
      </c>
      <c r="X43" s="20">
        <f t="shared" si="10"/>
        <v>1.572214605391105</v>
      </c>
    </row>
    <row r="44" spans="1:24" x14ac:dyDescent="0.25">
      <c r="A44" t="s">
        <v>14</v>
      </c>
      <c r="B44">
        <v>3321</v>
      </c>
      <c r="C44">
        <v>1736</v>
      </c>
      <c r="D44">
        <v>1585</v>
      </c>
      <c r="E44">
        <v>272</v>
      </c>
      <c r="F44">
        <v>153</v>
      </c>
      <c r="G44">
        <v>119</v>
      </c>
      <c r="M44" t="s">
        <v>208</v>
      </c>
      <c r="N44" s="12">
        <v>873</v>
      </c>
      <c r="O44" s="12">
        <v>432</v>
      </c>
      <c r="P44" s="12">
        <v>441</v>
      </c>
      <c r="R44" s="16">
        <f>P$19+P$29+P$39+P$49</f>
        <v>1884</v>
      </c>
      <c r="S44" s="16">
        <f xml:space="preserve"> P$29+P$39+P$49+P$59</f>
        <v>1304</v>
      </c>
      <c r="T44">
        <v>6</v>
      </c>
      <c r="U44">
        <v>4</v>
      </c>
      <c r="V44">
        <f t="shared" si="8"/>
        <v>16520</v>
      </c>
      <c r="W44" s="19">
        <f t="shared" si="9"/>
        <v>9.9777132192620606</v>
      </c>
      <c r="X44" s="20">
        <f t="shared" si="10"/>
        <v>2.2286780737939438E-2</v>
      </c>
    </row>
    <row r="45" spans="1:24" x14ac:dyDescent="0.25">
      <c r="A45" t="s">
        <v>15</v>
      </c>
      <c r="B45">
        <v>2711</v>
      </c>
      <c r="C45">
        <v>1427</v>
      </c>
      <c r="D45">
        <v>1284</v>
      </c>
      <c r="E45">
        <v>175</v>
      </c>
      <c r="F45">
        <v>90</v>
      </c>
      <c r="G45">
        <v>85</v>
      </c>
      <c r="M45" t="s">
        <v>209</v>
      </c>
      <c r="N45" s="12">
        <v>527</v>
      </c>
      <c r="O45" s="12">
        <v>280</v>
      </c>
      <c r="P45" s="12">
        <v>247</v>
      </c>
      <c r="R45" s="16">
        <f>P$20+P$30+P$40+P$50</f>
        <v>2283</v>
      </c>
      <c r="S45" s="16">
        <f xml:space="preserve"> P$30+P$40+P$50+P$60</f>
        <v>1653</v>
      </c>
      <c r="T45">
        <v>7</v>
      </c>
      <c r="U45">
        <v>3</v>
      </c>
      <c r="V45">
        <f t="shared" si="8"/>
        <v>20940</v>
      </c>
      <c r="W45" s="19">
        <f t="shared" si="9"/>
        <v>12.647295085432658</v>
      </c>
      <c r="X45" s="20">
        <f t="shared" si="10"/>
        <v>2.647295085432658</v>
      </c>
    </row>
    <row r="46" spans="1:24" x14ac:dyDescent="0.25">
      <c r="A46" t="s">
        <v>16</v>
      </c>
      <c r="B46">
        <v>2063</v>
      </c>
      <c r="C46">
        <v>1088</v>
      </c>
      <c r="D46">
        <v>975</v>
      </c>
      <c r="E46">
        <v>119</v>
      </c>
      <c r="F46">
        <v>67</v>
      </c>
      <c r="G46">
        <v>52</v>
      </c>
      <c r="M46" t="s">
        <v>210</v>
      </c>
      <c r="N46" s="12">
        <v>738</v>
      </c>
      <c r="O46" s="12">
        <v>360</v>
      </c>
      <c r="P46" s="12">
        <v>378</v>
      </c>
      <c r="R46" s="16">
        <f>P$21+P$31+P$41+P$51</f>
        <v>1867</v>
      </c>
      <c r="S46" s="16">
        <f xml:space="preserve"> P$31+P$41+P$51+P$61</f>
        <v>1210</v>
      </c>
      <c r="T46">
        <v>8</v>
      </c>
      <c r="U46">
        <v>2</v>
      </c>
      <c r="V46">
        <f t="shared" si="8"/>
        <v>17356</v>
      </c>
      <c r="W46" s="19">
        <f t="shared" si="9"/>
        <v>10.482638658202923</v>
      </c>
      <c r="X46" s="20">
        <f t="shared" si="10"/>
        <v>0.48263865820292295</v>
      </c>
    </row>
    <row r="47" spans="1:24" x14ac:dyDescent="0.25">
      <c r="A47" t="s">
        <v>17</v>
      </c>
      <c r="B47">
        <v>1484</v>
      </c>
      <c r="C47">
        <v>773</v>
      </c>
      <c r="D47">
        <v>711</v>
      </c>
      <c r="E47">
        <v>86</v>
      </c>
      <c r="F47">
        <v>44</v>
      </c>
      <c r="G47">
        <v>42</v>
      </c>
      <c r="M47" t="s">
        <v>211</v>
      </c>
      <c r="N47" s="12">
        <v>550</v>
      </c>
      <c r="O47" s="12">
        <v>296</v>
      </c>
      <c r="P47" s="12">
        <v>254</v>
      </c>
      <c r="R47" s="16">
        <f>P$22+P$32+P$42+P$52</f>
        <v>2021</v>
      </c>
      <c r="S47" s="16">
        <f xml:space="preserve"> P$32+P$42+P$52+P$62</f>
        <v>1434</v>
      </c>
      <c r="T47">
        <v>9</v>
      </c>
      <c r="U47">
        <v>1</v>
      </c>
      <c r="V47">
        <f t="shared" si="8"/>
        <v>19623</v>
      </c>
      <c r="W47" s="19">
        <f t="shared" si="9"/>
        <v>11.851856325761464</v>
      </c>
      <c r="X47" s="20">
        <f t="shared" si="10"/>
        <v>1.8518563257614638</v>
      </c>
    </row>
    <row r="48" spans="1:24" x14ac:dyDescent="0.25">
      <c r="A48" t="s">
        <v>19</v>
      </c>
      <c r="B48">
        <v>1342</v>
      </c>
      <c r="C48">
        <v>671</v>
      </c>
      <c r="D48">
        <v>671</v>
      </c>
      <c r="E48">
        <v>82</v>
      </c>
      <c r="F48">
        <v>44</v>
      </c>
      <c r="G48">
        <v>38</v>
      </c>
      <c r="M48" t="s">
        <v>212</v>
      </c>
      <c r="N48" s="12">
        <v>633</v>
      </c>
      <c r="O48" s="12">
        <v>368</v>
      </c>
      <c r="P48" s="12">
        <v>265</v>
      </c>
      <c r="R48" s="16">
        <f>P$23+P$33+P$43+P$53</f>
        <v>1793</v>
      </c>
      <c r="S48" s="16">
        <f xml:space="preserve"> P$33+P$43+P$53+P$63</f>
        <v>1134</v>
      </c>
      <c r="T48">
        <v>10</v>
      </c>
      <c r="U48">
        <v>0</v>
      </c>
      <c r="V48">
        <f t="shared" si="8"/>
        <v>17930</v>
      </c>
      <c r="W48" s="19">
        <f t="shared" si="9"/>
        <v>10.829321914126437</v>
      </c>
      <c r="X48" s="20">
        <f t="shared" si="10"/>
        <v>0.82932191412643697</v>
      </c>
    </row>
    <row r="49" spans="1:24" x14ac:dyDescent="0.25">
      <c r="A49" t="s">
        <v>20</v>
      </c>
      <c r="B49">
        <v>960</v>
      </c>
      <c r="C49">
        <v>472</v>
      </c>
      <c r="D49">
        <v>488</v>
      </c>
      <c r="E49">
        <v>49</v>
      </c>
      <c r="F49">
        <v>20</v>
      </c>
      <c r="G49">
        <v>29</v>
      </c>
      <c r="M49" t="s">
        <v>213</v>
      </c>
      <c r="N49" s="12">
        <v>583</v>
      </c>
      <c r="O49" s="12">
        <v>301</v>
      </c>
      <c r="P49" s="12">
        <v>282</v>
      </c>
      <c r="R49" s="16"/>
      <c r="S49" s="16"/>
      <c r="V49">
        <f>SUM(V39:V48)</f>
        <v>165569</v>
      </c>
      <c r="W49">
        <f>SUM(W39:W48)</f>
        <v>99.999999999999986</v>
      </c>
      <c r="X49" s="20">
        <f>SUM(X39:X48)</f>
        <v>14.997493492139224</v>
      </c>
    </row>
    <row r="50" spans="1:24" x14ac:dyDescent="0.25">
      <c r="A50" t="s">
        <v>22</v>
      </c>
      <c r="B50">
        <v>645</v>
      </c>
      <c r="C50">
        <v>327</v>
      </c>
      <c r="D50">
        <v>318</v>
      </c>
      <c r="E50">
        <v>43</v>
      </c>
      <c r="F50">
        <v>22</v>
      </c>
      <c r="G50">
        <v>21</v>
      </c>
      <c r="M50" t="s">
        <v>214</v>
      </c>
      <c r="N50" s="12">
        <v>675</v>
      </c>
      <c r="O50" s="12">
        <v>349</v>
      </c>
      <c r="P50" s="12">
        <v>326</v>
      </c>
      <c r="R50" s="16"/>
      <c r="S50" s="16"/>
      <c r="X50" s="20">
        <f>X$49/2</f>
        <v>7.498746746069612</v>
      </c>
    </row>
    <row r="51" spans="1:24" x14ac:dyDescent="0.25">
      <c r="A51" t="s">
        <v>121</v>
      </c>
      <c r="B51">
        <v>810</v>
      </c>
      <c r="C51">
        <v>351</v>
      </c>
      <c r="D51">
        <v>459</v>
      </c>
      <c r="E51">
        <v>39</v>
      </c>
      <c r="F51">
        <v>14</v>
      </c>
      <c r="G51">
        <v>25</v>
      </c>
      <c r="M51" t="s">
        <v>215</v>
      </c>
      <c r="N51" s="12">
        <v>423</v>
      </c>
      <c r="O51" s="12">
        <v>231</v>
      </c>
      <c r="P51" s="12">
        <v>192</v>
      </c>
      <c r="R51" s="16"/>
      <c r="S51" s="16"/>
    </row>
    <row r="52" spans="1:24" x14ac:dyDescent="0.25">
      <c r="A52" t="s">
        <v>57</v>
      </c>
      <c r="B52">
        <v>157</v>
      </c>
      <c r="C52">
        <v>116</v>
      </c>
      <c r="D52">
        <v>41</v>
      </c>
      <c r="E52">
        <v>80</v>
      </c>
      <c r="F52">
        <v>62</v>
      </c>
      <c r="G52">
        <v>18</v>
      </c>
      <c r="M52" t="s">
        <v>216</v>
      </c>
      <c r="N52" s="12">
        <v>622</v>
      </c>
      <c r="O52" s="12">
        <v>328</v>
      </c>
      <c r="P52" s="12">
        <v>294</v>
      </c>
      <c r="R52" s="16"/>
      <c r="S52" s="16"/>
    </row>
    <row r="53" spans="1:24" x14ac:dyDescent="0.25">
      <c r="M53" t="s">
        <v>217</v>
      </c>
      <c r="N53" s="12">
        <v>408</v>
      </c>
      <c r="O53" s="12">
        <v>218</v>
      </c>
      <c r="P53" s="12">
        <v>190</v>
      </c>
      <c r="R53" s="16"/>
      <c r="S53" s="16"/>
    </row>
    <row r="54" spans="1:24" x14ac:dyDescent="0.25">
      <c r="M54" t="s">
        <v>218</v>
      </c>
      <c r="N54" s="12">
        <v>467</v>
      </c>
      <c r="O54" s="12">
        <v>252</v>
      </c>
      <c r="P54" s="12">
        <v>215</v>
      </c>
      <c r="R54" s="16"/>
      <c r="S54" s="16"/>
    </row>
    <row r="55" spans="1:24" x14ac:dyDescent="0.25">
      <c r="M55" t="s">
        <v>219</v>
      </c>
      <c r="N55" s="12">
        <v>403</v>
      </c>
      <c r="O55" s="12">
        <v>231</v>
      </c>
      <c r="P55" s="12">
        <v>172</v>
      </c>
      <c r="R55" s="16"/>
      <c r="S55" s="16"/>
    </row>
    <row r="56" spans="1:24" x14ac:dyDescent="0.25">
      <c r="M56" t="s">
        <v>220</v>
      </c>
      <c r="N56" s="12">
        <v>391</v>
      </c>
      <c r="O56" s="12">
        <v>210</v>
      </c>
      <c r="P56" s="12">
        <v>181</v>
      </c>
      <c r="R56" s="16"/>
      <c r="S56" s="16"/>
    </row>
    <row r="57" spans="1:24" x14ac:dyDescent="0.25">
      <c r="M57" t="s">
        <v>221</v>
      </c>
      <c r="N57" s="12">
        <v>318</v>
      </c>
      <c r="O57" s="12">
        <v>156</v>
      </c>
      <c r="P57" s="12">
        <v>162</v>
      </c>
      <c r="R57" s="16"/>
      <c r="S57" s="16"/>
    </row>
    <row r="58" spans="1:24" x14ac:dyDescent="0.25">
      <c r="M58" t="s">
        <v>222</v>
      </c>
      <c r="N58" s="12">
        <v>485</v>
      </c>
      <c r="O58" s="12">
        <v>239</v>
      </c>
      <c r="P58" s="12">
        <v>246</v>
      </c>
      <c r="R58" s="16"/>
      <c r="S58" s="16"/>
    </row>
    <row r="59" spans="1:24" x14ac:dyDescent="0.25">
      <c r="M59" t="s">
        <v>223</v>
      </c>
      <c r="N59" s="12">
        <v>319</v>
      </c>
      <c r="O59" s="12">
        <v>168</v>
      </c>
      <c r="P59" s="12">
        <v>151</v>
      </c>
      <c r="R59" s="16"/>
      <c r="S59" s="16"/>
    </row>
    <row r="60" spans="1:24" x14ac:dyDescent="0.25">
      <c r="M60" t="s">
        <v>224</v>
      </c>
      <c r="N60" s="12">
        <v>376</v>
      </c>
      <c r="O60" s="12">
        <v>206</v>
      </c>
      <c r="P60" s="12">
        <v>170</v>
      </c>
      <c r="R60" s="16"/>
      <c r="S60" s="16"/>
    </row>
    <row r="61" spans="1:24" x14ac:dyDescent="0.25">
      <c r="M61" t="s">
        <v>225</v>
      </c>
      <c r="N61" s="12">
        <v>242</v>
      </c>
      <c r="O61" s="12">
        <v>121</v>
      </c>
      <c r="P61" s="12">
        <v>121</v>
      </c>
      <c r="R61" s="16"/>
      <c r="S61" s="16"/>
    </row>
    <row r="62" spans="1:24" x14ac:dyDescent="0.25">
      <c r="M62" t="s">
        <v>226</v>
      </c>
      <c r="N62" s="12">
        <v>344</v>
      </c>
      <c r="O62" s="12">
        <v>175</v>
      </c>
      <c r="P62" s="12">
        <v>169</v>
      </c>
      <c r="R62" s="16"/>
      <c r="S62" s="16"/>
    </row>
    <row r="63" spans="1:24" x14ac:dyDescent="0.25">
      <c r="M63" t="s">
        <v>227</v>
      </c>
      <c r="N63" s="12">
        <v>203</v>
      </c>
      <c r="O63" s="12">
        <v>103</v>
      </c>
      <c r="P63" s="12">
        <v>100</v>
      </c>
      <c r="R63" s="16"/>
      <c r="S63" s="16"/>
    </row>
    <row r="64" spans="1:24" x14ac:dyDescent="0.25">
      <c r="M64" t="s">
        <v>228</v>
      </c>
      <c r="N64" s="12">
        <v>324</v>
      </c>
      <c r="O64" s="12">
        <v>159</v>
      </c>
      <c r="P64" s="12">
        <v>165</v>
      </c>
      <c r="R64" s="16"/>
      <c r="S64" s="16"/>
    </row>
    <row r="65" spans="13:19" x14ac:dyDescent="0.25">
      <c r="M65" t="s">
        <v>229</v>
      </c>
      <c r="N65" s="12">
        <v>223</v>
      </c>
      <c r="O65" s="12">
        <v>105</v>
      </c>
      <c r="P65" s="12">
        <v>118</v>
      </c>
      <c r="R65" s="16"/>
      <c r="S65" s="16"/>
    </row>
    <row r="66" spans="13:19" x14ac:dyDescent="0.25">
      <c r="M66" t="s">
        <v>230</v>
      </c>
      <c r="N66" s="12">
        <v>257</v>
      </c>
      <c r="O66" s="12">
        <v>127</v>
      </c>
      <c r="P66" s="12">
        <v>130</v>
      </c>
      <c r="R66" s="16"/>
      <c r="S66" s="16"/>
    </row>
    <row r="67" spans="13:19" x14ac:dyDescent="0.25">
      <c r="M67" t="s">
        <v>231</v>
      </c>
      <c r="N67" s="12">
        <v>257</v>
      </c>
      <c r="O67" s="12">
        <v>135</v>
      </c>
      <c r="P67" s="12">
        <v>122</v>
      </c>
      <c r="R67" s="16"/>
      <c r="S67" s="16"/>
    </row>
    <row r="68" spans="13:19" x14ac:dyDescent="0.25">
      <c r="M68" t="s">
        <v>232</v>
      </c>
      <c r="N68" s="12">
        <v>281</v>
      </c>
      <c r="O68" s="12">
        <v>145</v>
      </c>
      <c r="P68" s="12">
        <v>136</v>
      </c>
      <c r="R68" s="16"/>
      <c r="S68" s="16"/>
    </row>
    <row r="69" spans="13:19" x14ac:dyDescent="0.25">
      <c r="M69" t="s">
        <v>233</v>
      </c>
      <c r="N69" s="12">
        <v>200</v>
      </c>
      <c r="O69" s="12">
        <v>100</v>
      </c>
      <c r="P69" s="12">
        <v>100</v>
      </c>
      <c r="R69" s="16"/>
      <c r="S69" s="16"/>
    </row>
    <row r="70" spans="13:19" x14ac:dyDescent="0.25">
      <c r="M70" t="s">
        <v>234</v>
      </c>
      <c r="N70" s="12">
        <v>377</v>
      </c>
      <c r="O70" s="12">
        <v>180</v>
      </c>
      <c r="P70" s="12">
        <v>197</v>
      </c>
      <c r="R70" s="16"/>
      <c r="S70" s="16"/>
    </row>
    <row r="71" spans="13:19" x14ac:dyDescent="0.25">
      <c r="M71" t="s">
        <v>235</v>
      </c>
      <c r="N71" s="12">
        <v>112</v>
      </c>
      <c r="O71" s="12">
        <v>54</v>
      </c>
      <c r="P71" s="12">
        <v>58</v>
      </c>
      <c r="R71" s="16"/>
      <c r="S71" s="16"/>
    </row>
    <row r="72" spans="13:19" x14ac:dyDescent="0.25">
      <c r="M72" t="s">
        <v>236</v>
      </c>
      <c r="N72" s="12">
        <v>140</v>
      </c>
      <c r="O72" s="12">
        <v>70</v>
      </c>
      <c r="P72" s="12">
        <v>70</v>
      </c>
      <c r="R72" s="16"/>
      <c r="S72" s="16"/>
    </row>
    <row r="73" spans="13:19" x14ac:dyDescent="0.25">
      <c r="M73" t="s">
        <v>237</v>
      </c>
      <c r="N73" s="12">
        <v>131</v>
      </c>
      <c r="O73" s="12">
        <v>68</v>
      </c>
      <c r="P73" s="12">
        <v>63</v>
      </c>
      <c r="R73" s="16"/>
      <c r="S73" s="16"/>
    </row>
    <row r="74" spans="13:19" x14ac:dyDescent="0.25">
      <c r="M74" s="18" t="s">
        <v>238</v>
      </c>
      <c r="N74" s="12">
        <v>180</v>
      </c>
      <c r="O74" s="12">
        <v>90</v>
      </c>
      <c r="P74" s="12">
        <v>90</v>
      </c>
      <c r="R74" s="16"/>
      <c r="S74" s="16"/>
    </row>
    <row r="75" spans="13:19" x14ac:dyDescent="0.25">
      <c r="M75" t="s">
        <v>239</v>
      </c>
      <c r="N75" s="12">
        <v>93</v>
      </c>
      <c r="O75" s="12">
        <v>49</v>
      </c>
      <c r="P75" s="12">
        <v>44</v>
      </c>
      <c r="R75" s="16"/>
      <c r="S75" s="16"/>
    </row>
    <row r="76" spans="13:19" x14ac:dyDescent="0.25">
      <c r="M76" t="s">
        <v>240</v>
      </c>
      <c r="N76" s="12">
        <v>120</v>
      </c>
      <c r="O76" s="12">
        <v>65</v>
      </c>
      <c r="P76" s="12">
        <v>55</v>
      </c>
      <c r="R76" s="16"/>
      <c r="S76" s="16"/>
    </row>
    <row r="77" spans="13:19" x14ac:dyDescent="0.25">
      <c r="M77" t="s">
        <v>241</v>
      </c>
      <c r="N77" s="12">
        <v>158</v>
      </c>
      <c r="O77" s="12">
        <v>70</v>
      </c>
      <c r="P77" s="12">
        <v>88</v>
      </c>
      <c r="R77" s="16"/>
      <c r="S77" s="16"/>
    </row>
    <row r="78" spans="13:19" x14ac:dyDescent="0.25">
      <c r="M78" t="s">
        <v>242</v>
      </c>
      <c r="N78" s="12">
        <v>94</v>
      </c>
      <c r="O78" s="12">
        <v>53</v>
      </c>
      <c r="P78" s="12">
        <v>41</v>
      </c>
      <c r="R78" s="16"/>
      <c r="S78" s="16"/>
    </row>
    <row r="79" spans="13:19" x14ac:dyDescent="0.25">
      <c r="M79" t="s">
        <v>243</v>
      </c>
      <c r="N79" s="12">
        <v>72</v>
      </c>
      <c r="O79" s="12">
        <v>35</v>
      </c>
      <c r="P79" s="12">
        <v>37</v>
      </c>
      <c r="R79" s="16"/>
      <c r="S79" s="16"/>
    </row>
    <row r="80" spans="13:19" x14ac:dyDescent="0.25">
      <c r="M80" t="s">
        <v>244</v>
      </c>
      <c r="N80" s="12">
        <v>78</v>
      </c>
      <c r="O80" s="12">
        <v>38</v>
      </c>
      <c r="P80" s="12">
        <v>40</v>
      </c>
      <c r="R80" s="16"/>
      <c r="S80" s="16"/>
    </row>
    <row r="81" spans="13:19" x14ac:dyDescent="0.25">
      <c r="M81" t="s">
        <v>245</v>
      </c>
      <c r="N81" s="12">
        <v>59</v>
      </c>
      <c r="O81" s="12">
        <v>27</v>
      </c>
      <c r="P81" s="12">
        <v>32</v>
      </c>
      <c r="R81" s="16"/>
      <c r="S81" s="16"/>
    </row>
    <row r="82" spans="13:19" x14ac:dyDescent="0.25">
      <c r="M82" t="s">
        <v>246</v>
      </c>
      <c r="N82" s="12">
        <v>59</v>
      </c>
      <c r="O82" s="12">
        <v>26</v>
      </c>
      <c r="P82" s="12">
        <v>33</v>
      </c>
      <c r="R82" s="16"/>
      <c r="S82" s="16"/>
    </row>
    <row r="83" spans="13:19" x14ac:dyDescent="0.25">
      <c r="M83" t="s">
        <v>247</v>
      </c>
      <c r="N83" s="12">
        <v>47</v>
      </c>
      <c r="O83" s="12">
        <v>26</v>
      </c>
      <c r="P83" s="12">
        <v>21</v>
      </c>
      <c r="R83" s="16"/>
      <c r="S83" s="16"/>
    </row>
    <row r="84" spans="13:19" x14ac:dyDescent="0.25">
      <c r="M84" t="s">
        <v>248</v>
      </c>
      <c r="N84" s="12">
        <v>89</v>
      </c>
      <c r="O84" s="12">
        <v>33</v>
      </c>
      <c r="P84" s="12">
        <v>56</v>
      </c>
      <c r="R84" s="16"/>
      <c r="S84" s="16"/>
    </row>
    <row r="85" spans="13:19" x14ac:dyDescent="0.25">
      <c r="M85" t="s">
        <v>249</v>
      </c>
      <c r="N85" s="12">
        <v>64</v>
      </c>
      <c r="O85" s="12">
        <v>25</v>
      </c>
      <c r="P85" s="12">
        <v>39</v>
      </c>
      <c r="R85" s="16"/>
      <c r="S85" s="16"/>
    </row>
    <row r="86" spans="13:19" x14ac:dyDescent="0.25">
      <c r="M86" t="s">
        <v>250</v>
      </c>
      <c r="N86" s="12">
        <v>41</v>
      </c>
      <c r="O86" s="12">
        <v>16</v>
      </c>
      <c r="P86" s="12">
        <v>25</v>
      </c>
      <c r="R86" s="16"/>
      <c r="S86" s="16"/>
    </row>
    <row r="87" spans="13:19" x14ac:dyDescent="0.25">
      <c r="M87" t="s">
        <v>251</v>
      </c>
      <c r="N87" s="12">
        <v>35</v>
      </c>
      <c r="O87" s="12">
        <v>17</v>
      </c>
      <c r="P87" s="12">
        <v>18</v>
      </c>
      <c r="R87" s="16"/>
      <c r="S87" s="16"/>
    </row>
    <row r="88" spans="13:19" x14ac:dyDescent="0.25">
      <c r="M88" t="s">
        <v>252</v>
      </c>
      <c r="N88" s="12">
        <v>49</v>
      </c>
      <c r="O88" s="12">
        <v>22</v>
      </c>
      <c r="P88" s="12">
        <v>27</v>
      </c>
      <c r="R88" s="16"/>
      <c r="S88" s="16"/>
    </row>
    <row r="89" spans="13:19" x14ac:dyDescent="0.25">
      <c r="M89" t="s">
        <v>253</v>
      </c>
      <c r="N89" s="12">
        <v>44</v>
      </c>
      <c r="O89" s="12">
        <v>20</v>
      </c>
      <c r="P89" s="12">
        <v>24</v>
      </c>
      <c r="R89" s="16"/>
      <c r="S89" s="16"/>
    </row>
    <row r="90" spans="13:19" x14ac:dyDescent="0.25">
      <c r="M90" t="s">
        <v>145</v>
      </c>
      <c r="N90" s="12">
        <v>40</v>
      </c>
      <c r="O90" s="12">
        <v>17</v>
      </c>
      <c r="P90" s="12">
        <v>23</v>
      </c>
      <c r="R90" s="16"/>
      <c r="S90" s="16"/>
    </row>
    <row r="91" spans="13:19" x14ac:dyDescent="0.25">
      <c r="M91" t="s">
        <v>146</v>
      </c>
      <c r="N91" s="12">
        <v>21</v>
      </c>
      <c r="O91" s="12">
        <v>9</v>
      </c>
      <c r="P91" s="12">
        <v>12</v>
      </c>
      <c r="R91" s="16"/>
      <c r="S91" s="16"/>
    </row>
    <row r="92" spans="13:19" x14ac:dyDescent="0.25">
      <c r="M92" t="s">
        <v>147</v>
      </c>
      <c r="N92" s="12">
        <v>13</v>
      </c>
      <c r="O92" s="12">
        <v>6</v>
      </c>
      <c r="P92" s="12">
        <v>7</v>
      </c>
      <c r="R92" s="16"/>
      <c r="S92" s="16"/>
    </row>
    <row r="93" spans="13:19" x14ac:dyDescent="0.25">
      <c r="M93" t="s">
        <v>148</v>
      </c>
      <c r="N93" s="12">
        <v>12</v>
      </c>
      <c r="O93" s="12">
        <v>5</v>
      </c>
      <c r="P93" s="12">
        <v>7</v>
      </c>
      <c r="R93" s="16"/>
      <c r="S93" s="16"/>
    </row>
    <row r="94" spans="13:19" x14ac:dyDescent="0.25">
      <c r="M94" t="s">
        <v>149</v>
      </c>
      <c r="N94" s="12">
        <v>20</v>
      </c>
      <c r="O94" s="12">
        <v>7</v>
      </c>
      <c r="P94" s="12">
        <v>13</v>
      </c>
      <c r="R94" s="16"/>
      <c r="S94" s="16"/>
    </row>
    <row r="95" spans="13:19" x14ac:dyDescent="0.25">
      <c r="M95" t="s">
        <v>150</v>
      </c>
      <c r="N95" s="12">
        <v>3</v>
      </c>
      <c r="O95" s="12">
        <v>0</v>
      </c>
      <c r="P95" s="12">
        <v>3</v>
      </c>
      <c r="R95" s="16"/>
      <c r="S95" s="16"/>
    </row>
    <row r="96" spans="13:19" x14ac:dyDescent="0.25">
      <c r="M96" t="s">
        <v>151</v>
      </c>
      <c r="N96" s="12">
        <v>10</v>
      </c>
      <c r="O96" s="12">
        <v>5</v>
      </c>
      <c r="P96" s="12">
        <v>5</v>
      </c>
      <c r="R96" s="16"/>
      <c r="S96" s="16"/>
    </row>
    <row r="97" spans="13:19" x14ac:dyDescent="0.25">
      <c r="M97" t="s">
        <v>152</v>
      </c>
      <c r="N97" s="12">
        <v>3</v>
      </c>
      <c r="O97" s="12">
        <v>0</v>
      </c>
      <c r="P97" s="12">
        <v>3</v>
      </c>
      <c r="R97" s="16"/>
      <c r="S97" s="16"/>
    </row>
    <row r="98" spans="13:19" x14ac:dyDescent="0.25">
      <c r="M98" t="s">
        <v>153</v>
      </c>
      <c r="N98" s="12">
        <v>9</v>
      </c>
      <c r="O98" s="12">
        <v>4</v>
      </c>
      <c r="P98" s="12">
        <v>5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7</v>
      </c>
      <c r="P100" s="12">
        <v>9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1</v>
      </c>
      <c r="P101" s="12">
        <v>1</v>
      </c>
      <c r="R101" s="16"/>
      <c r="S101" s="16"/>
    </row>
    <row r="102" spans="13:19" x14ac:dyDescent="0.25">
      <c r="M102" t="s">
        <v>157</v>
      </c>
      <c r="N102" s="12">
        <v>19</v>
      </c>
      <c r="O102" s="12">
        <v>4</v>
      </c>
      <c r="P102" s="12">
        <v>15</v>
      </c>
      <c r="R102" s="16"/>
      <c r="S102" s="16"/>
    </row>
    <row r="103" spans="13:19" x14ac:dyDescent="0.25">
      <c r="M103" t="s">
        <v>254</v>
      </c>
      <c r="N103">
        <v>3141</v>
      </c>
      <c r="O103">
        <v>1648</v>
      </c>
      <c r="P103">
        <v>1493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>
      <selection activeCell="A12" sqref="A12"/>
    </sheetView>
  </sheetViews>
  <sheetFormatPr defaultRowHeight="13.2" x14ac:dyDescent="0.25"/>
  <sheetData>
    <row r="1" spans="1:24" x14ac:dyDescent="0.25"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7.6074506422365902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90085</v>
      </c>
      <c r="O3" s="12">
        <v>46036</v>
      </c>
      <c r="P3" s="12">
        <v>44049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90003</v>
      </c>
      <c r="C4">
        <v>45999</v>
      </c>
      <c r="D4">
        <v>44004</v>
      </c>
      <c r="E4">
        <v>59697</v>
      </c>
      <c r="F4">
        <v>31805</v>
      </c>
      <c r="G4">
        <v>27892</v>
      </c>
      <c r="I4" s="1"/>
      <c r="J4" s="1"/>
      <c r="K4" s="1"/>
      <c r="M4" s="18" t="s">
        <v>140</v>
      </c>
      <c r="N4" s="12">
        <v>2288</v>
      </c>
      <c r="O4" s="12">
        <v>1202</v>
      </c>
      <c r="P4" s="12">
        <v>1086</v>
      </c>
      <c r="R4" s="16"/>
      <c r="S4" s="16"/>
    </row>
    <row r="5" spans="1:24" x14ac:dyDescent="0.25">
      <c r="A5" t="s">
        <v>5</v>
      </c>
      <c r="B5">
        <v>12536</v>
      </c>
      <c r="C5">
        <v>6568</v>
      </c>
      <c r="D5">
        <v>5968</v>
      </c>
      <c r="E5">
        <v>12536</v>
      </c>
      <c r="F5">
        <v>6568</v>
      </c>
      <c r="G5">
        <v>5968</v>
      </c>
      <c r="I5" s="1"/>
      <c r="J5" s="1"/>
      <c r="K5" s="1"/>
      <c r="M5">
        <v>1</v>
      </c>
      <c r="N5" s="12">
        <v>2458</v>
      </c>
      <c r="O5" s="12">
        <v>1287</v>
      </c>
      <c r="P5" s="12">
        <v>1171</v>
      </c>
      <c r="R5" s="16">
        <f>N$24+N$34+N$44+N$54</f>
        <v>4609</v>
      </c>
      <c r="S5" s="16">
        <f xml:space="preserve"> N$34+N$44+N$54+N$64</f>
        <v>3246</v>
      </c>
      <c r="T5">
        <v>1</v>
      </c>
      <c r="U5">
        <v>9</v>
      </c>
      <c r="V5">
        <f>R5*T5+S5*U5</f>
        <v>33823</v>
      </c>
      <c r="W5" s="19">
        <f>(V5/V$15)*100</f>
        <v>8.4293240690435471</v>
      </c>
      <c r="X5" s="20">
        <f>ABS(W5-10)</f>
        <v>1.5706759309564529</v>
      </c>
    </row>
    <row r="6" spans="1:24" x14ac:dyDescent="0.25">
      <c r="A6" t="s">
        <v>6</v>
      </c>
      <c r="B6">
        <v>14375</v>
      </c>
      <c r="C6">
        <v>7455</v>
      </c>
      <c r="D6">
        <v>6920</v>
      </c>
      <c r="E6">
        <v>14375</v>
      </c>
      <c r="F6">
        <v>7455</v>
      </c>
      <c r="G6">
        <v>6920</v>
      </c>
      <c r="I6" s="1"/>
      <c r="J6" s="1"/>
      <c r="K6" s="1"/>
      <c r="M6">
        <v>2</v>
      </c>
      <c r="N6" s="12">
        <v>2542</v>
      </c>
      <c r="O6" s="12">
        <v>1334</v>
      </c>
      <c r="P6" s="12">
        <v>1208</v>
      </c>
      <c r="R6" s="16">
        <f>N$25+N$35+N$45+N$55</f>
        <v>3705</v>
      </c>
      <c r="S6" s="16">
        <f xml:space="preserve"> N$35+N$45+N$55+N$65</f>
        <v>2471</v>
      </c>
      <c r="T6">
        <v>2</v>
      </c>
      <c r="U6">
        <v>8</v>
      </c>
      <c r="V6">
        <f t="shared" ref="V6:V14" si="0">R6*T6+S6*U6</f>
        <v>27178</v>
      </c>
      <c r="W6" s="19">
        <f t="shared" ref="W6:W14" si="1">(V6/V$15)*100</f>
        <v>6.7732658116803819</v>
      </c>
      <c r="X6" s="20">
        <f t="shared" ref="X6:X14" si="2">ABS(W6-10)</f>
        <v>3.2267341883196181</v>
      </c>
    </row>
    <row r="7" spans="1:24" x14ac:dyDescent="0.25">
      <c r="A7" t="s">
        <v>7</v>
      </c>
      <c r="B7">
        <v>13121</v>
      </c>
      <c r="C7">
        <v>6843</v>
      </c>
      <c r="D7">
        <v>6278</v>
      </c>
      <c r="E7">
        <v>13116</v>
      </c>
      <c r="F7">
        <v>6842</v>
      </c>
      <c r="G7">
        <v>6274</v>
      </c>
      <c r="H7" s="2"/>
      <c r="I7" s="1"/>
      <c r="J7" s="1"/>
      <c r="K7" s="1"/>
      <c r="M7">
        <v>3</v>
      </c>
      <c r="N7" s="12">
        <v>2630</v>
      </c>
      <c r="O7" s="12">
        <v>1406</v>
      </c>
      <c r="P7" s="12">
        <v>1224</v>
      </c>
      <c r="R7" s="16">
        <f>N$26+N$36+N$46+N$56</f>
        <v>3746</v>
      </c>
      <c r="S7" s="16">
        <f xml:space="preserve"> N$36+N$46+N$56+N$66</f>
        <v>2516</v>
      </c>
      <c r="T7">
        <v>3</v>
      </c>
      <c r="U7">
        <v>7</v>
      </c>
      <c r="V7">
        <f t="shared" si="0"/>
        <v>28850</v>
      </c>
      <c r="W7" s="19">
        <f t="shared" si="1"/>
        <v>7.1899594770394817</v>
      </c>
      <c r="X7" s="20">
        <f t="shared" si="2"/>
        <v>2.8100405229605183</v>
      </c>
    </row>
    <row r="8" spans="1:24" x14ac:dyDescent="0.25">
      <c r="A8" s="3" t="s">
        <v>8</v>
      </c>
      <c r="B8">
        <v>10518</v>
      </c>
      <c r="C8">
        <v>5458</v>
      </c>
      <c r="D8">
        <v>5060</v>
      </c>
      <c r="E8">
        <v>10202</v>
      </c>
      <c r="F8">
        <v>5392</v>
      </c>
      <c r="G8">
        <v>4810</v>
      </c>
      <c r="H8" s="5" t="s">
        <v>9</v>
      </c>
      <c r="I8" s="6">
        <f t="shared" ref="I8:K15" si="3">E8/B8*100</f>
        <v>96.99562654497052</v>
      </c>
      <c r="J8" s="6">
        <f t="shared" si="3"/>
        <v>98.790765848296076</v>
      </c>
      <c r="K8" s="6">
        <f t="shared" si="3"/>
        <v>95.059288537549406</v>
      </c>
      <c r="M8">
        <v>4</v>
      </c>
      <c r="N8" s="12">
        <v>2618</v>
      </c>
      <c r="O8" s="12">
        <v>1339</v>
      </c>
      <c r="P8" s="12">
        <v>1279</v>
      </c>
      <c r="R8" s="16">
        <f>N$17+N$27+N$37+N$47</f>
        <v>5441</v>
      </c>
      <c r="S8" s="16">
        <f xml:space="preserve"> N$27+ N$37+N$47+N$57</f>
        <v>3462</v>
      </c>
      <c r="T8">
        <v>4</v>
      </c>
      <c r="U8">
        <v>6</v>
      </c>
      <c r="V8">
        <f t="shared" si="0"/>
        <v>42536</v>
      </c>
      <c r="W8" s="19">
        <f t="shared" si="1"/>
        <v>10.600766596719286</v>
      </c>
      <c r="X8" s="20">
        <f t="shared" si="2"/>
        <v>0.60076659671928567</v>
      </c>
    </row>
    <row r="9" spans="1:24" x14ac:dyDescent="0.25">
      <c r="A9" s="3" t="s">
        <v>10</v>
      </c>
      <c r="B9">
        <v>7518</v>
      </c>
      <c r="C9">
        <v>3825</v>
      </c>
      <c r="D9">
        <v>3693</v>
      </c>
      <c r="E9">
        <v>5291</v>
      </c>
      <c r="F9">
        <v>3112</v>
      </c>
      <c r="G9">
        <v>2179</v>
      </c>
      <c r="H9" s="5"/>
      <c r="I9" s="6">
        <f t="shared" si="3"/>
        <v>70.377760042564503</v>
      </c>
      <c r="J9" s="6">
        <f t="shared" si="3"/>
        <v>81.359477124183016</v>
      </c>
      <c r="K9" s="6">
        <f t="shared" si="3"/>
        <v>59.003520173300842</v>
      </c>
      <c r="M9">
        <v>5</v>
      </c>
      <c r="N9" s="12">
        <v>2640</v>
      </c>
      <c r="O9" s="12">
        <v>1423</v>
      </c>
      <c r="P9" s="12">
        <v>1217</v>
      </c>
      <c r="R9" s="16">
        <f>N$18+N$28+N$38+N$48</f>
        <v>5481</v>
      </c>
      <c r="S9" s="16">
        <f xml:space="preserve"> N$28+N$38+N$48+N$58</f>
        <v>3636</v>
      </c>
      <c r="T9">
        <v>5</v>
      </c>
      <c r="U9">
        <v>5</v>
      </c>
      <c r="V9">
        <f t="shared" si="0"/>
        <v>45585</v>
      </c>
      <c r="W9" s="19">
        <f t="shared" si="1"/>
        <v>11.360634411121136</v>
      </c>
      <c r="X9" s="20">
        <f t="shared" si="2"/>
        <v>1.3606344111211364</v>
      </c>
    </row>
    <row r="10" spans="1:24" x14ac:dyDescent="0.25">
      <c r="A10" s="3" t="s">
        <v>11</v>
      </c>
      <c r="B10">
        <v>5504</v>
      </c>
      <c r="C10">
        <v>2676</v>
      </c>
      <c r="D10">
        <v>2828</v>
      </c>
      <c r="E10">
        <v>1956</v>
      </c>
      <c r="F10">
        <v>1212</v>
      </c>
      <c r="G10">
        <v>744</v>
      </c>
      <c r="H10" s="5"/>
      <c r="I10" s="6">
        <f t="shared" si="3"/>
        <v>35.537790697674424</v>
      </c>
      <c r="J10" s="6">
        <f t="shared" si="3"/>
        <v>45.291479820627799</v>
      </c>
      <c r="K10" s="6">
        <f t="shared" si="3"/>
        <v>26.308345120226306</v>
      </c>
      <c r="M10">
        <v>6</v>
      </c>
      <c r="N10" s="12">
        <v>3002</v>
      </c>
      <c r="O10" s="12">
        <v>1561</v>
      </c>
      <c r="P10" s="12">
        <v>1441</v>
      </c>
      <c r="R10" s="16">
        <f>N$19+N$29+N$39+N$49</f>
        <v>4871</v>
      </c>
      <c r="S10" s="16">
        <f xml:space="preserve"> N$29+N$39+N$49+N$59</f>
        <v>3084</v>
      </c>
      <c r="T10">
        <v>6</v>
      </c>
      <c r="U10">
        <v>4</v>
      </c>
      <c r="V10">
        <f t="shared" si="0"/>
        <v>41562</v>
      </c>
      <c r="W10" s="19">
        <f t="shared" si="1"/>
        <v>10.358027583525647</v>
      </c>
      <c r="X10" s="20">
        <f t="shared" si="2"/>
        <v>0.35802758352564723</v>
      </c>
    </row>
    <row r="11" spans="1:24" x14ac:dyDescent="0.25">
      <c r="A11" s="3" t="s">
        <v>12</v>
      </c>
      <c r="B11">
        <v>4774</v>
      </c>
      <c r="C11">
        <v>2276</v>
      </c>
      <c r="D11">
        <v>2498</v>
      </c>
      <c r="E11">
        <v>784</v>
      </c>
      <c r="F11">
        <v>443</v>
      </c>
      <c r="G11">
        <v>341</v>
      </c>
      <c r="H11" s="5"/>
      <c r="I11" s="6">
        <f t="shared" si="3"/>
        <v>16.422287390029325</v>
      </c>
      <c r="J11" s="6">
        <f t="shared" si="3"/>
        <v>19.463971880492092</v>
      </c>
      <c r="K11" s="6">
        <f t="shared" si="3"/>
        <v>13.650920736589272</v>
      </c>
      <c r="M11">
        <v>7</v>
      </c>
      <c r="N11" s="12">
        <v>2874</v>
      </c>
      <c r="O11" s="12">
        <v>1470</v>
      </c>
      <c r="P11" s="12">
        <v>1404</v>
      </c>
      <c r="R11" s="16">
        <f>N$20+N$30+N$40+N$50</f>
        <v>5509</v>
      </c>
      <c r="S11" s="16">
        <f xml:space="preserve"> N$30+N$40+N$50+N$60</f>
        <v>3747</v>
      </c>
      <c r="T11">
        <v>7</v>
      </c>
      <c r="U11">
        <v>3</v>
      </c>
      <c r="V11">
        <f t="shared" si="0"/>
        <v>49804</v>
      </c>
      <c r="W11" s="19">
        <f t="shared" si="1"/>
        <v>12.412088103794604</v>
      </c>
      <c r="X11" s="20">
        <f t="shared" si="2"/>
        <v>2.4120881037946038</v>
      </c>
    </row>
    <row r="12" spans="1:24" x14ac:dyDescent="0.25">
      <c r="A12" s="3" t="s">
        <v>13</v>
      </c>
      <c r="B12">
        <v>4524</v>
      </c>
      <c r="C12">
        <v>2233</v>
      </c>
      <c r="D12">
        <v>2291</v>
      </c>
      <c r="E12">
        <v>426</v>
      </c>
      <c r="F12">
        <v>244</v>
      </c>
      <c r="G12">
        <v>182</v>
      </c>
      <c r="H12" s="5"/>
      <c r="I12" s="6">
        <f t="shared" si="3"/>
        <v>9.4164456233421756</v>
      </c>
      <c r="J12" s="6">
        <f t="shared" si="3"/>
        <v>10.927004030452306</v>
      </c>
      <c r="K12" s="6">
        <f t="shared" si="3"/>
        <v>7.9441292012221734</v>
      </c>
      <c r="M12">
        <v>8</v>
      </c>
      <c r="N12" s="12">
        <v>3095</v>
      </c>
      <c r="O12" s="12">
        <v>1578</v>
      </c>
      <c r="P12" s="12">
        <v>1517</v>
      </c>
      <c r="R12" s="16">
        <f>N$21+N$31+N$41+N$51</f>
        <v>4450</v>
      </c>
      <c r="S12" s="16">
        <f xml:space="preserve"> N$31+N$41+N$51+N$61</f>
        <v>2808</v>
      </c>
      <c r="T12">
        <v>8</v>
      </c>
      <c r="U12">
        <v>2</v>
      </c>
      <c r="V12">
        <f t="shared" si="0"/>
        <v>41216</v>
      </c>
      <c r="W12" s="19">
        <f t="shared" si="1"/>
        <v>10.271797913541048</v>
      </c>
      <c r="X12" s="20">
        <f t="shared" si="2"/>
        <v>0.27179791354104843</v>
      </c>
    </row>
    <row r="13" spans="1:24" x14ac:dyDescent="0.25">
      <c r="A13" s="3" t="s">
        <v>14</v>
      </c>
      <c r="B13">
        <v>3978</v>
      </c>
      <c r="C13">
        <v>1981</v>
      </c>
      <c r="D13">
        <v>1997</v>
      </c>
      <c r="E13">
        <v>317</v>
      </c>
      <c r="F13">
        <v>177</v>
      </c>
      <c r="G13">
        <v>140</v>
      </c>
      <c r="H13" s="5"/>
      <c r="I13" s="6">
        <f t="shared" si="3"/>
        <v>7.9688285570638504</v>
      </c>
      <c r="J13" s="6">
        <f t="shared" si="3"/>
        <v>8.9348813730439165</v>
      </c>
      <c r="K13" s="6">
        <f t="shared" si="3"/>
        <v>7.0105157736604902</v>
      </c>
      <c r="M13">
        <v>9</v>
      </c>
      <c r="N13" s="12">
        <v>2764</v>
      </c>
      <c r="O13" s="12">
        <v>1423</v>
      </c>
      <c r="P13" s="12">
        <v>1341</v>
      </c>
      <c r="R13" s="16">
        <f>N$22+N$32+N$42+N$52</f>
        <v>4875</v>
      </c>
      <c r="S13" s="16">
        <f xml:space="preserve"> N$32+N$42+N$52+N$62</f>
        <v>3335</v>
      </c>
      <c r="T13">
        <v>9</v>
      </c>
      <c r="U13">
        <v>1</v>
      </c>
      <c r="V13">
        <f t="shared" si="0"/>
        <v>47210</v>
      </c>
      <c r="W13" s="19">
        <f t="shared" si="1"/>
        <v>11.765614797609494</v>
      </c>
      <c r="X13" s="20">
        <f t="shared" si="2"/>
        <v>1.7656147976094942</v>
      </c>
    </row>
    <row r="14" spans="1:24" x14ac:dyDescent="0.25">
      <c r="A14" s="3" t="s">
        <v>15</v>
      </c>
      <c r="B14">
        <v>3475</v>
      </c>
      <c r="C14">
        <v>1738</v>
      </c>
      <c r="D14">
        <v>1737</v>
      </c>
      <c r="E14">
        <v>226</v>
      </c>
      <c r="F14">
        <v>114</v>
      </c>
      <c r="G14">
        <v>112</v>
      </c>
      <c r="H14" s="5"/>
      <c r="I14" s="6">
        <f t="shared" si="3"/>
        <v>6.5035971223021587</v>
      </c>
      <c r="J14" s="6">
        <f t="shared" si="3"/>
        <v>6.5592635212888384</v>
      </c>
      <c r="K14" s="6">
        <f t="shared" si="3"/>
        <v>6.4478986758779495</v>
      </c>
      <c r="M14">
        <v>10</v>
      </c>
      <c r="N14" s="12">
        <v>3017</v>
      </c>
      <c r="O14" s="12">
        <v>1572</v>
      </c>
      <c r="P14" s="12">
        <v>1445</v>
      </c>
      <c r="R14" s="16">
        <f>N$23+N$33+N$43+N$53</f>
        <v>4349</v>
      </c>
      <c r="S14" s="16">
        <f xml:space="preserve"> N$33+N$43+N$53+N$63</f>
        <v>2785</v>
      </c>
      <c r="T14">
        <v>10</v>
      </c>
      <c r="U14">
        <v>0</v>
      </c>
      <c r="V14">
        <f t="shared" si="0"/>
        <v>43490</v>
      </c>
      <c r="W14" s="19">
        <f t="shared" si="1"/>
        <v>10.838521235925375</v>
      </c>
      <c r="X14" s="20">
        <f t="shared" si="2"/>
        <v>0.83852123592537531</v>
      </c>
    </row>
    <row r="15" spans="1:24" x14ac:dyDescent="0.25">
      <c r="A15" s="3" t="s">
        <v>16</v>
      </c>
      <c r="B15">
        <v>2849</v>
      </c>
      <c r="C15">
        <v>1472</v>
      </c>
      <c r="D15">
        <v>1377</v>
      </c>
      <c r="E15">
        <v>154</v>
      </c>
      <c r="F15">
        <v>86</v>
      </c>
      <c r="G15">
        <v>68</v>
      </c>
      <c r="H15" s="5"/>
      <c r="I15" s="6">
        <f t="shared" si="3"/>
        <v>5.4054054054054053</v>
      </c>
      <c r="J15" s="6">
        <f t="shared" si="3"/>
        <v>5.8423913043478262</v>
      </c>
      <c r="K15" s="6">
        <f t="shared" si="3"/>
        <v>4.9382716049382713</v>
      </c>
      <c r="M15">
        <v>11</v>
      </c>
      <c r="N15" s="12">
        <v>2647</v>
      </c>
      <c r="O15" s="12">
        <v>1423</v>
      </c>
      <c r="P15" s="12">
        <v>1224</v>
      </c>
      <c r="R15" s="16"/>
      <c r="S15" s="16"/>
      <c r="V15">
        <f>SUM(V5:V14)</f>
        <v>401254</v>
      </c>
      <c r="W15">
        <f>SUM(W5:W14)</f>
        <v>100.00000000000001</v>
      </c>
      <c r="X15" s="20">
        <f>SUM(X5:X14)</f>
        <v>15.21490128447318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1216.1116798897351</v>
      </c>
      <c r="J16" s="6">
        <f>SUM(J8:J14)*5</f>
        <v>1356.6342179919202</v>
      </c>
      <c r="K16" s="6">
        <f>SUM(K8:K14)*5</f>
        <v>1077.1230910921324</v>
      </c>
      <c r="M16">
        <v>12</v>
      </c>
      <c r="N16" s="12">
        <v>2614</v>
      </c>
      <c r="O16" s="12">
        <v>1350</v>
      </c>
      <c r="P16" s="12">
        <v>1264</v>
      </c>
      <c r="R16" s="16"/>
      <c r="S16" s="16"/>
      <c r="X16" s="20">
        <f>X$15/2</f>
        <v>7.6074506422365902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2446</v>
      </c>
      <c r="O17" s="12">
        <v>1236</v>
      </c>
      <c r="P17" s="12">
        <v>1210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2716.1116798897351</v>
      </c>
      <c r="J18" s="6">
        <f>J16+1500</f>
        <v>2856.6342179919202</v>
      </c>
      <c r="K18" s="6">
        <f>K16+1500</f>
        <v>2577.1230910921322</v>
      </c>
      <c r="M18">
        <v>14</v>
      </c>
      <c r="N18" s="12">
        <v>2403</v>
      </c>
      <c r="O18" s="12">
        <v>1266</v>
      </c>
      <c r="P18" s="12">
        <v>1137</v>
      </c>
      <c r="Q18" s="3" t="s">
        <v>161</v>
      </c>
      <c r="R18" s="15">
        <f>X33</f>
        <v>7.9748677116862137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2260</v>
      </c>
      <c r="O19" s="12">
        <v>1180</v>
      </c>
      <c r="P19" s="12">
        <v>1080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6.5035971223021587</v>
      </c>
      <c r="J20" s="6">
        <f t="shared" si="4"/>
        <v>6.5592635212888384</v>
      </c>
      <c r="K20" s="6">
        <f t="shared" si="4"/>
        <v>6.4478986758779495</v>
      </c>
      <c r="M20">
        <v>16</v>
      </c>
      <c r="N20" s="12">
        <v>2359</v>
      </c>
      <c r="O20" s="12">
        <v>1208</v>
      </c>
      <c r="P20" s="12">
        <v>1151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5.4054054054054053</v>
      </c>
      <c r="J21" s="6">
        <f t="shared" si="4"/>
        <v>5.8423913043478262</v>
      </c>
      <c r="K21" s="6">
        <f t="shared" si="4"/>
        <v>4.9382716049382713</v>
      </c>
      <c r="M21">
        <v>17</v>
      </c>
      <c r="N21" s="12">
        <v>1963</v>
      </c>
      <c r="O21" s="12">
        <v>1066</v>
      </c>
      <c r="P21" s="12">
        <v>897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5.954501263853782</v>
      </c>
      <c r="J22" s="8">
        <f>(J20+J21)/2</f>
        <v>6.2008274128183327</v>
      </c>
      <c r="K22" s="8">
        <f>(K20+K21)/2</f>
        <v>5.69308514040811</v>
      </c>
      <c r="M22">
        <v>18</v>
      </c>
      <c r="N22" s="12">
        <v>2059</v>
      </c>
      <c r="O22" s="12">
        <v>1049</v>
      </c>
      <c r="P22" s="12">
        <v>1010</v>
      </c>
      <c r="R22" s="16">
        <f>O$24+O$34+O$44+O$54</f>
        <v>2343</v>
      </c>
      <c r="S22" s="16">
        <f xml:space="preserve"> O$34+O$44+O$54+O$64</f>
        <v>1601</v>
      </c>
      <c r="T22">
        <v>1</v>
      </c>
      <c r="U22">
        <v>9</v>
      </c>
      <c r="V22">
        <f>R22*T22+S22*U22</f>
        <v>16752</v>
      </c>
      <c r="W22" s="19">
        <f>(V22/V$32)*100</f>
        <v>8.346869425704293</v>
      </c>
      <c r="X22" s="20">
        <f>ABS(W22-10)</f>
        <v>1.653130574295707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1891</v>
      </c>
      <c r="O23" s="12">
        <v>960</v>
      </c>
      <c r="P23" s="12">
        <v>931</v>
      </c>
      <c r="R23" s="16">
        <f>O$25+O$35+O$45+O$55</f>
        <v>1827</v>
      </c>
      <c r="S23" s="16">
        <f xml:space="preserve"> O$35+O$45+O$55+O$65</f>
        <v>1226</v>
      </c>
      <c r="T23">
        <v>2</v>
      </c>
      <c r="U23">
        <v>8</v>
      </c>
      <c r="V23">
        <f t="shared" ref="V23:V31" si="5">R23*T23+S23*U23</f>
        <v>13462</v>
      </c>
      <c r="W23" s="19">
        <f t="shared" ref="W23:W31" si="6">(V23/V$32)*100</f>
        <v>6.7075905091231594</v>
      </c>
      <c r="X23" s="20">
        <f t="shared" ref="X23:X31" si="7">ABS(W23-10)</f>
        <v>3.2924094908768406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297.72506319268911</v>
      </c>
      <c r="J24" s="8">
        <f>J22*50</f>
        <v>310.04137064091663</v>
      </c>
      <c r="K24" s="8">
        <f>K22*50</f>
        <v>284.65425702040551</v>
      </c>
      <c r="M24">
        <v>20</v>
      </c>
      <c r="N24" s="12">
        <v>1747</v>
      </c>
      <c r="O24" s="12">
        <v>939</v>
      </c>
      <c r="P24" s="12">
        <v>808</v>
      </c>
      <c r="R24" s="16">
        <f>O$26+O$36+O$46+O$56</f>
        <v>1854</v>
      </c>
      <c r="S24" s="16">
        <f xml:space="preserve"> O$36+O$46+O$56+O$66</f>
        <v>1204</v>
      </c>
      <c r="T24">
        <v>3</v>
      </c>
      <c r="U24">
        <v>7</v>
      </c>
      <c r="V24">
        <f t="shared" si="5"/>
        <v>13990</v>
      </c>
      <c r="W24" s="19">
        <f t="shared" si="6"/>
        <v>6.9706723534863331</v>
      </c>
      <c r="X24" s="20">
        <f t="shared" si="7"/>
        <v>3.0293276465136669</v>
      </c>
    </row>
    <row r="25" spans="1:24" x14ac:dyDescent="0.25">
      <c r="I25" s="1"/>
      <c r="J25" s="1"/>
      <c r="K25" s="1"/>
      <c r="M25">
        <v>21</v>
      </c>
      <c r="N25" s="12">
        <v>1546</v>
      </c>
      <c r="O25" s="12">
        <v>776</v>
      </c>
      <c r="P25" s="12">
        <v>770</v>
      </c>
      <c r="R25" s="16">
        <f>O$17+O$27+O$37+O$47</f>
        <v>2697</v>
      </c>
      <c r="S25" s="16">
        <f xml:space="preserve"> O$27+ O$37+O$47+O$57</f>
        <v>1711</v>
      </c>
      <c r="T25">
        <v>4</v>
      </c>
      <c r="U25">
        <v>6</v>
      </c>
      <c r="V25">
        <f t="shared" si="5"/>
        <v>21054</v>
      </c>
      <c r="W25" s="19">
        <f t="shared" si="6"/>
        <v>10.490388543981505</v>
      </c>
      <c r="X25" s="20">
        <f t="shared" si="7"/>
        <v>0.49038854398150455</v>
      </c>
    </row>
    <row r="26" spans="1:24" x14ac:dyDescent="0.25">
      <c r="H26" s="7" t="s">
        <v>30</v>
      </c>
      <c r="I26" s="1">
        <f>I18-I24</f>
        <v>2418.3866166970461</v>
      </c>
      <c r="J26" s="1">
        <f>J18-J24</f>
        <v>2546.5928473510035</v>
      </c>
      <c r="K26" s="1">
        <f>K18-K24</f>
        <v>2292.4688340717266</v>
      </c>
      <c r="M26">
        <v>22</v>
      </c>
      <c r="N26" s="12">
        <v>1548</v>
      </c>
      <c r="O26" s="12">
        <v>808</v>
      </c>
      <c r="P26" s="12">
        <v>740</v>
      </c>
      <c r="R26" s="16">
        <f>O$18+O$28+O$38+O$48</f>
        <v>2786</v>
      </c>
      <c r="S26" s="16">
        <f xml:space="preserve"> O$28+O$38+O$48+O$58</f>
        <v>1835</v>
      </c>
      <c r="T26">
        <v>5</v>
      </c>
      <c r="U26">
        <v>5</v>
      </c>
      <c r="V26">
        <f t="shared" si="5"/>
        <v>23105</v>
      </c>
      <c r="W26" s="19">
        <f t="shared" si="6"/>
        <v>11.512321996233146</v>
      </c>
      <c r="X26" s="20">
        <f t="shared" si="7"/>
        <v>1.5123219962331458</v>
      </c>
    </row>
    <row r="27" spans="1:24" x14ac:dyDescent="0.25">
      <c r="I27" s="1"/>
      <c r="J27" s="1"/>
      <c r="K27" s="1"/>
      <c r="M27">
        <v>23</v>
      </c>
      <c r="N27" s="12">
        <v>1376</v>
      </c>
      <c r="O27" s="12">
        <v>668</v>
      </c>
      <c r="P27" s="12">
        <v>708</v>
      </c>
      <c r="R27" s="16">
        <f>O$19+O$29+O$39+O$49</f>
        <v>2473</v>
      </c>
      <c r="S27" s="16">
        <f xml:space="preserve"> O$29+O$39+O$49+O$59</f>
        <v>1555</v>
      </c>
      <c r="T27">
        <v>6</v>
      </c>
      <c r="U27">
        <v>4</v>
      </c>
      <c r="V27">
        <f t="shared" si="5"/>
        <v>21058</v>
      </c>
      <c r="W27" s="19">
        <f t="shared" si="6"/>
        <v>10.492381588256983</v>
      </c>
      <c r="X27" s="20">
        <f t="shared" si="7"/>
        <v>0.49238158825698264</v>
      </c>
    </row>
    <row r="28" spans="1:24" x14ac:dyDescent="0.25">
      <c r="H28" s="7" t="s">
        <v>31</v>
      </c>
      <c r="I28" s="1">
        <f>100-I22</f>
        <v>94.045498736146214</v>
      </c>
      <c r="J28" s="1">
        <f>100-J22</f>
        <v>93.799172587181673</v>
      </c>
      <c r="K28" s="1">
        <f>100-K22</f>
        <v>94.306914859591885</v>
      </c>
      <c r="M28">
        <v>24</v>
      </c>
      <c r="N28" s="12">
        <v>1312</v>
      </c>
      <c r="O28" s="12">
        <v>638</v>
      </c>
      <c r="P28" s="12">
        <v>674</v>
      </c>
      <c r="R28" s="16">
        <f>O$20+O$30+O$40+O$50</f>
        <v>2768</v>
      </c>
      <c r="S28" s="16">
        <f xml:space="preserve"> O$30+O$40+O$50+O$60</f>
        <v>1905</v>
      </c>
      <c r="T28">
        <v>7</v>
      </c>
      <c r="U28">
        <v>3</v>
      </c>
      <c r="V28">
        <f t="shared" si="5"/>
        <v>25091</v>
      </c>
      <c r="W28" s="19">
        <f t="shared" si="6"/>
        <v>12.501868479008261</v>
      </c>
      <c r="X28" s="20">
        <f t="shared" si="7"/>
        <v>2.5018684790082606</v>
      </c>
    </row>
    <row r="29" spans="1:24" x14ac:dyDescent="0.25">
      <c r="I29" s="1"/>
      <c r="J29" s="1"/>
      <c r="K29" s="1"/>
      <c r="M29">
        <v>25</v>
      </c>
      <c r="N29" s="12">
        <v>1063</v>
      </c>
      <c r="O29" s="12">
        <v>521</v>
      </c>
      <c r="P29" s="12">
        <v>542</v>
      </c>
      <c r="R29" s="16">
        <f>O$21+O$31+O$41+O$51</f>
        <v>2296</v>
      </c>
      <c r="S29" s="16">
        <f xml:space="preserve"> O$31+O$41+O$51+O$61</f>
        <v>1386</v>
      </c>
      <c r="T29">
        <v>8</v>
      </c>
      <c r="U29">
        <v>2</v>
      </c>
      <c r="V29">
        <f t="shared" si="5"/>
        <v>21140</v>
      </c>
      <c r="W29" s="19">
        <f t="shared" si="6"/>
        <v>10.533238995904295</v>
      </c>
      <c r="X29" s="20">
        <f t="shared" si="7"/>
        <v>0.53323899590429491</v>
      </c>
    </row>
    <row r="30" spans="1:24" x14ac:dyDescent="0.25">
      <c r="C30" t="s">
        <v>32</v>
      </c>
      <c r="H30" s="9" t="s">
        <v>33</v>
      </c>
      <c r="I30" s="10">
        <f>I26/I28</f>
        <v>25.715070356339591</v>
      </c>
      <c r="J30" s="10">
        <f>J26/J28</f>
        <v>27.149416962970243</v>
      </c>
      <c r="K30" s="10">
        <f>K26/K28</f>
        <v>24.308597492398633</v>
      </c>
      <c r="M30">
        <v>26</v>
      </c>
      <c r="N30" s="12">
        <v>1231</v>
      </c>
      <c r="O30" s="12">
        <v>614</v>
      </c>
      <c r="P30" s="12">
        <v>617</v>
      </c>
      <c r="R30" s="16">
        <f>O$22+O$32+O$42+O$52</f>
        <v>2435</v>
      </c>
      <c r="S30" s="16">
        <f xml:space="preserve"> O$32+O$42+O$52+O$62</f>
        <v>1641</v>
      </c>
      <c r="T30">
        <v>9</v>
      </c>
      <c r="U30">
        <v>1</v>
      </c>
      <c r="V30">
        <f t="shared" si="5"/>
        <v>23556</v>
      </c>
      <c r="W30" s="19">
        <f t="shared" si="6"/>
        <v>11.737037738293356</v>
      </c>
      <c r="X30" s="20">
        <f t="shared" si="7"/>
        <v>1.7370377382933562</v>
      </c>
    </row>
    <row r="31" spans="1:24" x14ac:dyDescent="0.25">
      <c r="M31">
        <v>27</v>
      </c>
      <c r="N31" s="12">
        <v>1026</v>
      </c>
      <c r="O31" s="12">
        <v>508</v>
      </c>
      <c r="P31" s="12">
        <v>518</v>
      </c>
      <c r="R31" s="16">
        <f>O$23+O$33+O$43+O$53</f>
        <v>2149</v>
      </c>
      <c r="S31" s="16">
        <f xml:space="preserve"> O$33+O$43+O$53+O$63</f>
        <v>1350</v>
      </c>
      <c r="T31">
        <v>10</v>
      </c>
      <c r="U31">
        <v>0</v>
      </c>
      <c r="V31">
        <f t="shared" si="5"/>
        <v>21490</v>
      </c>
      <c r="W31" s="19">
        <f t="shared" si="6"/>
        <v>10.707630370008669</v>
      </c>
      <c r="X31" s="20">
        <f t="shared" si="7"/>
        <v>0.70763037000866902</v>
      </c>
    </row>
    <row r="32" spans="1:24" x14ac:dyDescent="0.25">
      <c r="A32" t="s">
        <v>120</v>
      </c>
      <c r="M32">
        <v>28</v>
      </c>
      <c r="N32" s="12">
        <v>1132</v>
      </c>
      <c r="O32" s="12">
        <v>538</v>
      </c>
      <c r="P32" s="12">
        <v>594</v>
      </c>
      <c r="R32" s="16"/>
      <c r="S32" s="16"/>
      <c r="V32">
        <f>SUM(V22:V31)</f>
        <v>200698</v>
      </c>
      <c r="W32">
        <f>SUM(W22:W31)</f>
        <v>100</v>
      </c>
      <c r="X32" s="20">
        <f>SUM(X22:X31)</f>
        <v>15.949735423372427</v>
      </c>
    </row>
    <row r="33" spans="1:24" x14ac:dyDescent="0.25">
      <c r="A33" t="s">
        <v>0</v>
      </c>
      <c r="B33" t="s">
        <v>1</v>
      </c>
      <c r="E33" t="s">
        <v>2</v>
      </c>
      <c r="M33">
        <v>29</v>
      </c>
      <c r="N33" s="12">
        <v>1059</v>
      </c>
      <c r="O33" s="12">
        <v>498</v>
      </c>
      <c r="P33" s="12">
        <v>561</v>
      </c>
      <c r="R33" s="16"/>
      <c r="S33" s="16"/>
      <c r="X33" s="20">
        <f>X$32/2</f>
        <v>7.9748677116862137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>
        <v>30</v>
      </c>
      <c r="N34" s="12">
        <v>1162</v>
      </c>
      <c r="O34" s="12">
        <v>569</v>
      </c>
      <c r="P34" s="12">
        <v>593</v>
      </c>
      <c r="R34" s="16"/>
      <c r="S34" s="16"/>
    </row>
    <row r="35" spans="1:24" x14ac:dyDescent="0.25">
      <c r="A35" t="s">
        <v>36</v>
      </c>
      <c r="B35">
        <v>90003</v>
      </c>
      <c r="C35">
        <v>45999</v>
      </c>
      <c r="D35">
        <v>44004</v>
      </c>
      <c r="E35">
        <v>59697</v>
      </c>
      <c r="F35">
        <v>31805</v>
      </c>
      <c r="G35">
        <v>27892</v>
      </c>
      <c r="M35">
        <v>31</v>
      </c>
      <c r="N35" s="12">
        <v>1000</v>
      </c>
      <c r="O35" s="12">
        <v>465</v>
      </c>
      <c r="P35" s="12">
        <v>535</v>
      </c>
      <c r="Q35" s="3" t="s">
        <v>162</v>
      </c>
      <c r="R35" s="15">
        <f>X50</f>
        <v>7.2397734298649778</v>
      </c>
      <c r="S35" s="16"/>
    </row>
    <row r="36" spans="1:24" x14ac:dyDescent="0.25">
      <c r="A36" t="s">
        <v>98</v>
      </c>
      <c r="B36">
        <v>12536</v>
      </c>
      <c r="C36">
        <v>6568</v>
      </c>
      <c r="D36">
        <v>5968</v>
      </c>
      <c r="E36">
        <v>12536</v>
      </c>
      <c r="F36">
        <v>6568</v>
      </c>
      <c r="G36">
        <v>5968</v>
      </c>
      <c r="M36">
        <v>32</v>
      </c>
      <c r="N36" s="12">
        <v>796</v>
      </c>
      <c r="O36" s="12">
        <v>364</v>
      </c>
      <c r="P36" s="12">
        <v>432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6</v>
      </c>
      <c r="B37">
        <v>14375</v>
      </c>
      <c r="C37">
        <v>7455</v>
      </c>
      <c r="D37">
        <v>6920</v>
      </c>
      <c r="E37">
        <v>14375</v>
      </c>
      <c r="F37">
        <v>7455</v>
      </c>
      <c r="G37">
        <v>6920</v>
      </c>
      <c r="M37">
        <v>33</v>
      </c>
      <c r="N37" s="12">
        <v>853</v>
      </c>
      <c r="O37" s="12">
        <v>411</v>
      </c>
      <c r="P37" s="12">
        <v>442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7</v>
      </c>
      <c r="B38">
        <v>13121</v>
      </c>
      <c r="C38">
        <v>6843</v>
      </c>
      <c r="D38">
        <v>6278</v>
      </c>
      <c r="E38">
        <v>13116</v>
      </c>
      <c r="F38">
        <v>6842</v>
      </c>
      <c r="G38">
        <v>6274</v>
      </c>
      <c r="M38">
        <v>34</v>
      </c>
      <c r="N38" s="12">
        <v>974</v>
      </c>
      <c r="O38" s="12">
        <v>471</v>
      </c>
      <c r="P38" s="12">
        <v>503</v>
      </c>
      <c r="R38" s="16"/>
      <c r="S38" s="16"/>
    </row>
    <row r="39" spans="1:24" x14ac:dyDescent="0.25">
      <c r="A39" t="s">
        <v>8</v>
      </c>
      <c r="B39">
        <v>10518</v>
      </c>
      <c r="C39">
        <v>5458</v>
      </c>
      <c r="D39">
        <v>5060</v>
      </c>
      <c r="E39">
        <v>10202</v>
      </c>
      <c r="F39">
        <v>5392</v>
      </c>
      <c r="G39">
        <v>4810</v>
      </c>
      <c r="M39">
        <v>35</v>
      </c>
      <c r="N39" s="12">
        <v>865</v>
      </c>
      <c r="O39" s="12">
        <v>430</v>
      </c>
      <c r="P39" s="12">
        <v>435</v>
      </c>
      <c r="R39" s="16">
        <f>P$24+P$34+P$44+P$54</f>
        <v>2266</v>
      </c>
      <c r="S39" s="16">
        <f xml:space="preserve"> P$34+P$44+P$54+P$64</f>
        <v>1645</v>
      </c>
      <c r="T39">
        <v>1</v>
      </c>
      <c r="U39">
        <v>9</v>
      </c>
      <c r="V39">
        <f>R39*T39+S39*U39</f>
        <v>17071</v>
      </c>
      <c r="W39" s="19">
        <f>(V39/V$49)*100</f>
        <v>8.5118370928817875</v>
      </c>
      <c r="X39" s="20">
        <f>ABS(W39-10)</f>
        <v>1.4881629071182125</v>
      </c>
    </row>
    <row r="40" spans="1:24" x14ac:dyDescent="0.25">
      <c r="A40" t="s">
        <v>10</v>
      </c>
      <c r="B40">
        <v>7518</v>
      </c>
      <c r="C40">
        <v>3825</v>
      </c>
      <c r="D40">
        <v>3693</v>
      </c>
      <c r="E40">
        <v>5291</v>
      </c>
      <c r="F40">
        <v>3112</v>
      </c>
      <c r="G40">
        <v>2179</v>
      </c>
      <c r="M40">
        <v>36</v>
      </c>
      <c r="N40" s="12">
        <v>1067</v>
      </c>
      <c r="O40" s="12">
        <v>524</v>
      </c>
      <c r="P40" s="12">
        <v>543</v>
      </c>
      <c r="R40" s="16">
        <f>P$25+P$35+P$45+P$55</f>
        <v>1878</v>
      </c>
      <c r="S40" s="16">
        <f xml:space="preserve"> P$35+P$45+P$55+P$65</f>
        <v>1245</v>
      </c>
      <c r="T40">
        <v>2</v>
      </c>
      <c r="U40">
        <v>8</v>
      </c>
      <c r="V40">
        <f t="shared" ref="V40:V48" si="8">R40*T40+S40*U40</f>
        <v>13716</v>
      </c>
      <c r="W40" s="19">
        <f t="shared" ref="W40:W48" si="9">(V40/V$49)*100</f>
        <v>6.8389876144318791</v>
      </c>
      <c r="X40" s="20">
        <f t="shared" ref="X40:X48" si="10">ABS(W40-10)</f>
        <v>3.1610123855681209</v>
      </c>
    </row>
    <row r="41" spans="1:24" x14ac:dyDescent="0.25">
      <c r="A41" t="s">
        <v>11</v>
      </c>
      <c r="B41">
        <v>5504</v>
      </c>
      <c r="C41">
        <v>2676</v>
      </c>
      <c r="D41">
        <v>2828</v>
      </c>
      <c r="E41">
        <v>1956</v>
      </c>
      <c r="F41">
        <v>1212</v>
      </c>
      <c r="G41">
        <v>744</v>
      </c>
      <c r="M41">
        <v>37</v>
      </c>
      <c r="N41" s="12">
        <v>851</v>
      </c>
      <c r="O41" s="12">
        <v>415</v>
      </c>
      <c r="P41" s="12">
        <v>436</v>
      </c>
      <c r="R41" s="16">
        <f>P$26+P$36+P$46+P$56</f>
        <v>1892</v>
      </c>
      <c r="S41" s="16">
        <f xml:space="preserve"> P$36+P$46+P$56+P$66</f>
        <v>1312</v>
      </c>
      <c r="T41">
        <v>3</v>
      </c>
      <c r="U41">
        <v>7</v>
      </c>
      <c r="V41">
        <f t="shared" si="8"/>
        <v>14860</v>
      </c>
      <c r="W41" s="19">
        <f t="shared" si="9"/>
        <v>7.4094018628213565</v>
      </c>
      <c r="X41" s="20">
        <f t="shared" si="10"/>
        <v>2.5905981371786435</v>
      </c>
    </row>
    <row r="42" spans="1:24" x14ac:dyDescent="0.25">
      <c r="A42" t="s">
        <v>12</v>
      </c>
      <c r="B42">
        <v>4774</v>
      </c>
      <c r="C42">
        <v>2276</v>
      </c>
      <c r="D42">
        <v>2498</v>
      </c>
      <c r="E42">
        <v>784</v>
      </c>
      <c r="F42">
        <v>443</v>
      </c>
      <c r="G42">
        <v>341</v>
      </c>
      <c r="M42">
        <v>38</v>
      </c>
      <c r="N42" s="12">
        <v>961</v>
      </c>
      <c r="O42" s="12">
        <v>473</v>
      </c>
      <c r="P42" s="12">
        <v>488</v>
      </c>
      <c r="R42" s="16">
        <f>P$17+P$27+P$37+P$47</f>
        <v>2744</v>
      </c>
      <c r="S42" s="16">
        <f xml:space="preserve"> P$27+ P$37+P$47+P$57</f>
        <v>1751</v>
      </c>
      <c r="T42">
        <v>4</v>
      </c>
      <c r="U42">
        <v>6</v>
      </c>
      <c r="V42">
        <f t="shared" si="8"/>
        <v>21482</v>
      </c>
      <c r="W42" s="19">
        <f t="shared" si="9"/>
        <v>10.711222800614292</v>
      </c>
      <c r="X42" s="20">
        <f t="shared" si="10"/>
        <v>0.71122280061429244</v>
      </c>
    </row>
    <row r="43" spans="1:24" x14ac:dyDescent="0.25">
      <c r="A43" t="s">
        <v>13</v>
      </c>
      <c r="B43">
        <v>4524</v>
      </c>
      <c r="C43">
        <v>2233</v>
      </c>
      <c r="D43">
        <v>2291</v>
      </c>
      <c r="E43">
        <v>426</v>
      </c>
      <c r="F43">
        <v>244</v>
      </c>
      <c r="G43">
        <v>182</v>
      </c>
      <c r="M43">
        <v>39</v>
      </c>
      <c r="N43" s="12">
        <v>789</v>
      </c>
      <c r="O43" s="12">
        <v>397</v>
      </c>
      <c r="P43" s="12">
        <v>392</v>
      </c>
      <c r="R43" s="16">
        <f>P$18+P$28+P$38+P$48</f>
        <v>2695</v>
      </c>
      <c r="S43" s="16">
        <f xml:space="preserve"> P$28+P$38+P$48+P$58</f>
        <v>1801</v>
      </c>
      <c r="T43">
        <v>5</v>
      </c>
      <c r="U43">
        <v>5</v>
      </c>
      <c r="V43">
        <f t="shared" si="8"/>
        <v>22480</v>
      </c>
      <c r="W43" s="19">
        <f t="shared" si="9"/>
        <v>11.208839426394624</v>
      </c>
      <c r="X43" s="20">
        <f t="shared" si="10"/>
        <v>1.2088394263946238</v>
      </c>
    </row>
    <row r="44" spans="1:24" x14ac:dyDescent="0.25">
      <c r="A44" t="s">
        <v>14</v>
      </c>
      <c r="B44">
        <v>3978</v>
      </c>
      <c r="C44">
        <v>1981</v>
      </c>
      <c r="D44">
        <v>1997</v>
      </c>
      <c r="E44">
        <v>317</v>
      </c>
      <c r="F44">
        <v>177</v>
      </c>
      <c r="G44">
        <v>140</v>
      </c>
      <c r="M44">
        <v>40</v>
      </c>
      <c r="N44" s="12">
        <v>936</v>
      </c>
      <c r="O44" s="12">
        <v>457</v>
      </c>
      <c r="P44" s="12">
        <v>479</v>
      </c>
      <c r="R44" s="16">
        <f>P$19+P$29+P$39+P$49</f>
        <v>2398</v>
      </c>
      <c r="S44" s="16">
        <f xml:space="preserve"> P$29+P$39+P$49+P$59</f>
        <v>1529</v>
      </c>
      <c r="T44">
        <v>6</v>
      </c>
      <c r="U44">
        <v>4</v>
      </c>
      <c r="V44">
        <f t="shared" si="8"/>
        <v>20504</v>
      </c>
      <c r="W44" s="19">
        <f t="shared" si="9"/>
        <v>10.223578451903707</v>
      </c>
      <c r="X44" s="20">
        <f t="shared" si="10"/>
        <v>0.22357845190370718</v>
      </c>
    </row>
    <row r="45" spans="1:24" x14ac:dyDescent="0.25">
      <c r="A45" t="s">
        <v>15</v>
      </c>
      <c r="B45">
        <v>3475</v>
      </c>
      <c r="C45">
        <v>1738</v>
      </c>
      <c r="D45">
        <v>1737</v>
      </c>
      <c r="E45">
        <v>226</v>
      </c>
      <c r="F45">
        <v>114</v>
      </c>
      <c r="G45">
        <v>112</v>
      </c>
      <c r="M45">
        <v>41</v>
      </c>
      <c r="N45" s="12">
        <v>718</v>
      </c>
      <c r="O45" s="12">
        <v>356</v>
      </c>
      <c r="P45" s="12">
        <v>362</v>
      </c>
      <c r="R45" s="16">
        <f>P$20+P$30+P$40+P$50</f>
        <v>2741</v>
      </c>
      <c r="S45" s="16">
        <f xml:space="preserve"> P$30+P$40+P$50+P$60</f>
        <v>1842</v>
      </c>
      <c r="T45">
        <v>7</v>
      </c>
      <c r="U45">
        <v>3</v>
      </c>
      <c r="V45">
        <f t="shared" si="8"/>
        <v>24713</v>
      </c>
      <c r="W45" s="19">
        <f t="shared" si="9"/>
        <v>12.322244161231776</v>
      </c>
      <c r="X45" s="20">
        <f t="shared" si="10"/>
        <v>2.3222441612317759</v>
      </c>
    </row>
    <row r="46" spans="1:24" x14ac:dyDescent="0.25">
      <c r="A46" t="s">
        <v>16</v>
      </c>
      <c r="B46">
        <v>2849</v>
      </c>
      <c r="C46">
        <v>1472</v>
      </c>
      <c r="D46">
        <v>1377</v>
      </c>
      <c r="E46">
        <v>154</v>
      </c>
      <c r="F46">
        <v>86</v>
      </c>
      <c r="G46">
        <v>68</v>
      </c>
      <c r="M46">
        <v>42</v>
      </c>
      <c r="N46" s="12">
        <v>774</v>
      </c>
      <c r="O46" s="12">
        <v>379</v>
      </c>
      <c r="P46" s="12">
        <v>395</v>
      </c>
      <c r="R46" s="16">
        <f>P$21+P$31+P$41+P$51</f>
        <v>2154</v>
      </c>
      <c r="S46" s="16">
        <f xml:space="preserve"> P$31+P$41+P$51+P$61</f>
        <v>1422</v>
      </c>
      <c r="T46">
        <v>8</v>
      </c>
      <c r="U46">
        <v>2</v>
      </c>
      <c r="V46">
        <f t="shared" si="8"/>
        <v>20076</v>
      </c>
      <c r="W46" s="19">
        <f t="shared" si="9"/>
        <v>10.010171722611142</v>
      </c>
      <c r="X46" s="20">
        <f t="shared" si="10"/>
        <v>1.0171722611142187E-2</v>
      </c>
    </row>
    <row r="47" spans="1:24" x14ac:dyDescent="0.25">
      <c r="A47" t="s">
        <v>17</v>
      </c>
      <c r="B47">
        <v>2234</v>
      </c>
      <c r="C47">
        <v>1178</v>
      </c>
      <c r="D47">
        <v>1056</v>
      </c>
      <c r="E47">
        <v>114</v>
      </c>
      <c r="F47">
        <v>59</v>
      </c>
      <c r="G47">
        <v>55</v>
      </c>
      <c r="M47">
        <v>43</v>
      </c>
      <c r="N47" s="12">
        <v>766</v>
      </c>
      <c r="O47" s="12">
        <v>382</v>
      </c>
      <c r="P47" s="12">
        <v>384</v>
      </c>
      <c r="R47" s="16">
        <f>P$22+P$32+P$42+P$52</f>
        <v>2440</v>
      </c>
      <c r="S47" s="16">
        <f xml:space="preserve"> P$32+P$42+P$52+P$62</f>
        <v>1694</v>
      </c>
      <c r="T47">
        <v>9</v>
      </c>
      <c r="U47">
        <v>1</v>
      </c>
      <c r="V47">
        <f t="shared" si="8"/>
        <v>23654</v>
      </c>
      <c r="W47" s="19">
        <f t="shared" si="9"/>
        <v>11.79421209038872</v>
      </c>
      <c r="X47" s="20">
        <f t="shared" si="10"/>
        <v>1.7942120903887204</v>
      </c>
    </row>
    <row r="48" spans="1:24" x14ac:dyDescent="0.25">
      <c r="A48" t="s">
        <v>19</v>
      </c>
      <c r="B48">
        <v>1607</v>
      </c>
      <c r="C48">
        <v>835</v>
      </c>
      <c r="D48">
        <v>772</v>
      </c>
      <c r="E48">
        <v>72</v>
      </c>
      <c r="F48">
        <v>37</v>
      </c>
      <c r="G48">
        <v>35</v>
      </c>
      <c r="M48">
        <v>44</v>
      </c>
      <c r="N48" s="12">
        <v>792</v>
      </c>
      <c r="O48" s="12">
        <v>411</v>
      </c>
      <c r="P48" s="12">
        <v>381</v>
      </c>
      <c r="R48" s="16">
        <f>P$23+P$33+P$43+P$53</f>
        <v>2200</v>
      </c>
      <c r="S48" s="16">
        <f xml:space="preserve"> P$33+P$43+P$53+P$63</f>
        <v>1435</v>
      </c>
      <c r="T48">
        <v>10</v>
      </c>
      <c r="U48">
        <v>0</v>
      </c>
      <c r="V48">
        <f t="shared" si="8"/>
        <v>22000</v>
      </c>
      <c r="W48" s="19">
        <f t="shared" si="9"/>
        <v>10.969504776720717</v>
      </c>
      <c r="X48" s="20">
        <f t="shared" si="10"/>
        <v>0.96950477672071678</v>
      </c>
    </row>
    <row r="49" spans="1:24" x14ac:dyDescent="0.25">
      <c r="A49" t="s">
        <v>20</v>
      </c>
      <c r="B49">
        <v>1155</v>
      </c>
      <c r="C49">
        <v>617</v>
      </c>
      <c r="D49">
        <v>538</v>
      </c>
      <c r="E49">
        <v>54</v>
      </c>
      <c r="F49">
        <v>25</v>
      </c>
      <c r="G49">
        <v>29</v>
      </c>
      <c r="M49">
        <v>45</v>
      </c>
      <c r="N49" s="12">
        <v>683</v>
      </c>
      <c r="O49" s="12">
        <v>342</v>
      </c>
      <c r="P49" s="12">
        <v>341</v>
      </c>
      <c r="R49" s="16"/>
      <c r="S49" s="16"/>
      <c r="V49">
        <f>SUM(V39:V48)</f>
        <v>200556</v>
      </c>
      <c r="W49">
        <f>SUM(W39:W48)</f>
        <v>100.00000000000001</v>
      </c>
      <c r="X49" s="20">
        <f>SUM(X39:X48)</f>
        <v>14.479546859729956</v>
      </c>
    </row>
    <row r="50" spans="1:24" x14ac:dyDescent="0.25">
      <c r="A50" t="s">
        <v>22</v>
      </c>
      <c r="B50">
        <v>814</v>
      </c>
      <c r="C50">
        <v>398</v>
      </c>
      <c r="D50">
        <v>416</v>
      </c>
      <c r="E50">
        <v>36</v>
      </c>
      <c r="F50">
        <v>19</v>
      </c>
      <c r="G50">
        <v>17</v>
      </c>
      <c r="M50">
        <v>46</v>
      </c>
      <c r="N50" s="12">
        <v>852</v>
      </c>
      <c r="O50" s="12">
        <v>422</v>
      </c>
      <c r="P50" s="12">
        <v>430</v>
      </c>
      <c r="R50" s="16"/>
      <c r="S50" s="16"/>
      <c r="X50" s="20">
        <f>X$49/2</f>
        <v>7.2397734298649778</v>
      </c>
    </row>
    <row r="51" spans="1:24" x14ac:dyDescent="0.25">
      <c r="A51" t="s">
        <v>121</v>
      </c>
      <c r="B51">
        <v>990</v>
      </c>
      <c r="C51">
        <v>430</v>
      </c>
      <c r="D51">
        <v>560</v>
      </c>
      <c r="E51">
        <v>27</v>
      </c>
      <c r="F51">
        <v>12</v>
      </c>
      <c r="G51">
        <v>15</v>
      </c>
      <c r="M51">
        <v>47</v>
      </c>
      <c r="N51" s="12">
        <v>610</v>
      </c>
      <c r="O51" s="12">
        <v>307</v>
      </c>
      <c r="P51" s="12">
        <v>303</v>
      </c>
      <c r="R51" s="16"/>
      <c r="S51" s="16"/>
    </row>
    <row r="52" spans="1:24" x14ac:dyDescent="0.25">
      <c r="A52" t="s">
        <v>57</v>
      </c>
      <c r="B52">
        <v>31</v>
      </c>
      <c r="C52">
        <v>16</v>
      </c>
      <c r="D52">
        <v>15</v>
      </c>
      <c r="E52">
        <v>11</v>
      </c>
      <c r="F52">
        <v>8</v>
      </c>
      <c r="G52">
        <v>3</v>
      </c>
      <c r="M52">
        <v>48</v>
      </c>
      <c r="N52" s="12">
        <v>723</v>
      </c>
      <c r="O52" s="12">
        <v>375</v>
      </c>
      <c r="P52" s="12">
        <v>348</v>
      </c>
      <c r="R52" s="16"/>
      <c r="S52" s="16"/>
    </row>
    <row r="53" spans="1:24" x14ac:dyDescent="0.25">
      <c r="M53">
        <v>49</v>
      </c>
      <c r="N53" s="12">
        <v>610</v>
      </c>
      <c r="O53" s="12">
        <v>294</v>
      </c>
      <c r="P53" s="12">
        <v>316</v>
      </c>
      <c r="R53" s="16"/>
      <c r="S53" s="16"/>
    </row>
    <row r="54" spans="1:24" x14ac:dyDescent="0.25">
      <c r="M54">
        <v>50</v>
      </c>
      <c r="N54" s="12">
        <v>764</v>
      </c>
      <c r="O54" s="12">
        <v>378</v>
      </c>
      <c r="P54" s="12">
        <v>386</v>
      </c>
      <c r="R54" s="16"/>
      <c r="S54" s="16"/>
    </row>
    <row r="55" spans="1:24" x14ac:dyDescent="0.25">
      <c r="M55">
        <v>51</v>
      </c>
      <c r="N55" s="12">
        <v>441</v>
      </c>
      <c r="O55" s="12">
        <v>230</v>
      </c>
      <c r="P55" s="12">
        <v>211</v>
      </c>
      <c r="R55" s="16"/>
      <c r="S55" s="16"/>
    </row>
    <row r="56" spans="1:24" x14ac:dyDescent="0.25">
      <c r="M56">
        <v>52</v>
      </c>
      <c r="N56" s="12">
        <v>628</v>
      </c>
      <c r="O56" s="12">
        <v>303</v>
      </c>
      <c r="P56" s="12">
        <v>325</v>
      </c>
      <c r="R56" s="16"/>
      <c r="S56" s="16"/>
    </row>
    <row r="57" spans="1:24" x14ac:dyDescent="0.25">
      <c r="M57">
        <v>53</v>
      </c>
      <c r="N57" s="12">
        <v>467</v>
      </c>
      <c r="O57" s="12">
        <v>250</v>
      </c>
      <c r="P57" s="12">
        <v>217</v>
      </c>
      <c r="R57" s="16"/>
      <c r="S57" s="16"/>
    </row>
    <row r="58" spans="1:24" x14ac:dyDescent="0.25">
      <c r="M58">
        <v>54</v>
      </c>
      <c r="N58" s="12">
        <v>558</v>
      </c>
      <c r="O58" s="12">
        <v>315</v>
      </c>
      <c r="P58" s="12">
        <v>243</v>
      </c>
      <c r="R58" s="16"/>
      <c r="S58" s="16"/>
    </row>
    <row r="59" spans="1:24" x14ac:dyDescent="0.25">
      <c r="M59">
        <v>55</v>
      </c>
      <c r="N59" s="12">
        <v>473</v>
      </c>
      <c r="O59" s="12">
        <v>262</v>
      </c>
      <c r="P59" s="12">
        <v>211</v>
      </c>
      <c r="R59" s="16"/>
      <c r="S59" s="16"/>
    </row>
    <row r="60" spans="1:24" x14ac:dyDescent="0.25">
      <c r="M60">
        <v>56</v>
      </c>
      <c r="N60" s="12">
        <v>597</v>
      </c>
      <c r="O60" s="12">
        <v>345</v>
      </c>
      <c r="P60" s="12">
        <v>252</v>
      </c>
      <c r="R60" s="16"/>
      <c r="S60" s="16"/>
    </row>
    <row r="61" spans="1:24" x14ac:dyDescent="0.25">
      <c r="M61">
        <v>57</v>
      </c>
      <c r="N61" s="12">
        <v>321</v>
      </c>
      <c r="O61" s="12">
        <v>156</v>
      </c>
      <c r="P61" s="12">
        <v>165</v>
      </c>
      <c r="R61" s="16"/>
      <c r="S61" s="16"/>
    </row>
    <row r="62" spans="1:24" x14ac:dyDescent="0.25">
      <c r="M62">
        <v>58</v>
      </c>
      <c r="N62" s="12">
        <v>519</v>
      </c>
      <c r="O62" s="12">
        <v>255</v>
      </c>
      <c r="P62" s="12">
        <v>264</v>
      </c>
      <c r="R62" s="16"/>
      <c r="S62" s="16"/>
    </row>
    <row r="63" spans="1:24" x14ac:dyDescent="0.25">
      <c r="M63">
        <v>59</v>
      </c>
      <c r="N63" s="12">
        <v>327</v>
      </c>
      <c r="O63" s="12">
        <v>161</v>
      </c>
      <c r="P63" s="12">
        <v>166</v>
      </c>
      <c r="R63" s="16"/>
      <c r="S63" s="16"/>
    </row>
    <row r="64" spans="1:24" x14ac:dyDescent="0.25">
      <c r="M64">
        <v>60</v>
      </c>
      <c r="N64" s="12">
        <v>384</v>
      </c>
      <c r="O64" s="12">
        <v>197</v>
      </c>
      <c r="P64" s="12">
        <v>187</v>
      </c>
      <c r="R64" s="16"/>
      <c r="S64" s="16"/>
    </row>
    <row r="65" spans="13:19" x14ac:dyDescent="0.25">
      <c r="M65">
        <v>61</v>
      </c>
      <c r="N65" s="12">
        <v>312</v>
      </c>
      <c r="O65" s="12">
        <v>175</v>
      </c>
      <c r="P65" s="12">
        <v>137</v>
      </c>
      <c r="R65" s="16"/>
      <c r="S65" s="16"/>
    </row>
    <row r="66" spans="13:19" x14ac:dyDescent="0.25">
      <c r="M66">
        <v>62</v>
      </c>
      <c r="N66" s="12">
        <v>318</v>
      </c>
      <c r="O66" s="12">
        <v>158</v>
      </c>
      <c r="P66" s="12">
        <v>160</v>
      </c>
      <c r="R66" s="16"/>
      <c r="S66" s="16"/>
    </row>
    <row r="67" spans="13:19" x14ac:dyDescent="0.25">
      <c r="M67">
        <v>63</v>
      </c>
      <c r="N67" s="12">
        <v>242</v>
      </c>
      <c r="O67" s="12">
        <v>124</v>
      </c>
      <c r="P67" s="12">
        <v>118</v>
      </c>
      <c r="R67" s="16"/>
      <c r="S67" s="16"/>
    </row>
    <row r="68" spans="13:19" x14ac:dyDescent="0.25">
      <c r="M68">
        <v>64</v>
      </c>
      <c r="N68" s="12">
        <v>352</v>
      </c>
      <c r="O68" s="12">
        <v>181</v>
      </c>
      <c r="P68" s="12">
        <v>171</v>
      </c>
      <c r="R68" s="16"/>
      <c r="S68" s="16"/>
    </row>
    <row r="69" spans="13:19" x14ac:dyDescent="0.25">
      <c r="M69">
        <v>65</v>
      </c>
      <c r="N69" s="12">
        <v>293</v>
      </c>
      <c r="O69" s="12">
        <v>142</v>
      </c>
      <c r="P69" s="12">
        <v>151</v>
      </c>
      <c r="R69" s="16"/>
      <c r="S69" s="16"/>
    </row>
    <row r="70" spans="13:19" x14ac:dyDescent="0.25">
      <c r="M70">
        <v>66</v>
      </c>
      <c r="N70" s="12">
        <v>275</v>
      </c>
      <c r="O70" s="12">
        <v>163</v>
      </c>
      <c r="P70" s="12">
        <v>112</v>
      </c>
      <c r="R70" s="16"/>
      <c r="S70" s="16"/>
    </row>
    <row r="71" spans="13:19" x14ac:dyDescent="0.25">
      <c r="M71">
        <v>67</v>
      </c>
      <c r="N71" s="12">
        <v>188</v>
      </c>
      <c r="O71" s="12">
        <v>109</v>
      </c>
      <c r="P71" s="12">
        <v>79</v>
      </c>
      <c r="R71" s="16"/>
      <c r="S71" s="16"/>
    </row>
    <row r="72" spans="13:19" x14ac:dyDescent="0.25">
      <c r="M72">
        <v>68</v>
      </c>
      <c r="N72" s="12">
        <v>267</v>
      </c>
      <c r="O72" s="12">
        <v>135</v>
      </c>
      <c r="P72" s="12">
        <v>132</v>
      </c>
      <c r="R72" s="16"/>
      <c r="S72" s="16"/>
    </row>
    <row r="73" spans="13:19" x14ac:dyDescent="0.25">
      <c r="M73">
        <v>69</v>
      </c>
      <c r="N73" s="12">
        <v>132</v>
      </c>
      <c r="O73" s="12">
        <v>68</v>
      </c>
      <c r="P73" s="12">
        <v>64</v>
      </c>
      <c r="R73" s="16"/>
      <c r="S73" s="16"/>
    </row>
    <row r="74" spans="13:19" x14ac:dyDescent="0.25">
      <c r="M74" s="18">
        <v>70</v>
      </c>
      <c r="N74" s="12">
        <v>217</v>
      </c>
      <c r="O74" s="12">
        <v>96</v>
      </c>
      <c r="P74" s="12">
        <v>121</v>
      </c>
      <c r="R74" s="16"/>
      <c r="S74" s="16"/>
    </row>
    <row r="75" spans="13:19" x14ac:dyDescent="0.25">
      <c r="M75">
        <v>71</v>
      </c>
      <c r="N75" s="12">
        <v>133</v>
      </c>
      <c r="O75" s="12">
        <v>69</v>
      </c>
      <c r="P75" s="12">
        <v>64</v>
      </c>
      <c r="R75" s="16"/>
      <c r="S75" s="16"/>
    </row>
    <row r="76" spans="13:19" x14ac:dyDescent="0.25">
      <c r="M76">
        <v>72</v>
      </c>
      <c r="N76" s="12">
        <v>154</v>
      </c>
      <c r="O76" s="12">
        <v>76</v>
      </c>
      <c r="P76" s="12">
        <v>78</v>
      </c>
      <c r="R76" s="16"/>
      <c r="S76" s="16"/>
    </row>
    <row r="77" spans="13:19" x14ac:dyDescent="0.25">
      <c r="M77">
        <v>73</v>
      </c>
      <c r="N77" s="12">
        <v>164</v>
      </c>
      <c r="O77" s="12">
        <v>81</v>
      </c>
      <c r="P77" s="12">
        <v>83</v>
      </c>
      <c r="R77" s="16"/>
      <c r="S77" s="16"/>
    </row>
    <row r="78" spans="13:19" x14ac:dyDescent="0.25">
      <c r="M78">
        <v>74</v>
      </c>
      <c r="N78" s="12">
        <v>146</v>
      </c>
      <c r="O78" s="12">
        <v>76</v>
      </c>
      <c r="P78" s="12">
        <v>70</v>
      </c>
      <c r="R78" s="16"/>
      <c r="S78" s="16"/>
    </row>
    <row r="79" spans="13:19" x14ac:dyDescent="0.25">
      <c r="M79">
        <v>75</v>
      </c>
      <c r="N79" s="12">
        <v>113</v>
      </c>
      <c r="O79" s="12">
        <v>56</v>
      </c>
      <c r="P79" s="12">
        <v>57</v>
      </c>
      <c r="R79" s="16"/>
      <c r="S79" s="16"/>
    </row>
    <row r="80" spans="13:19" x14ac:dyDescent="0.25">
      <c r="M80">
        <v>76</v>
      </c>
      <c r="N80" s="12">
        <v>267</v>
      </c>
      <c r="O80" s="12">
        <v>111</v>
      </c>
      <c r="P80" s="12">
        <v>156</v>
      </c>
      <c r="R80" s="16"/>
      <c r="S80" s="16"/>
    </row>
    <row r="81" spans="13:19" x14ac:dyDescent="0.25">
      <c r="M81">
        <v>77</v>
      </c>
      <c r="N81" s="12">
        <v>46</v>
      </c>
      <c r="O81" s="12">
        <v>21</v>
      </c>
      <c r="P81" s="12">
        <v>25</v>
      </c>
      <c r="R81" s="16"/>
      <c r="S81" s="16"/>
    </row>
    <row r="82" spans="13:19" x14ac:dyDescent="0.25">
      <c r="M82">
        <v>78</v>
      </c>
      <c r="N82" s="12">
        <v>60</v>
      </c>
      <c r="O82" s="12">
        <v>25</v>
      </c>
      <c r="P82" s="12">
        <v>35</v>
      </c>
      <c r="R82" s="16"/>
      <c r="S82" s="16"/>
    </row>
    <row r="83" spans="13:19" x14ac:dyDescent="0.25">
      <c r="M83">
        <v>79</v>
      </c>
      <c r="N83" s="12">
        <v>47</v>
      </c>
      <c r="O83" s="12">
        <v>22</v>
      </c>
      <c r="P83" s="12">
        <v>25</v>
      </c>
      <c r="R83" s="16"/>
      <c r="S83" s="16"/>
    </row>
    <row r="84" spans="13:19" x14ac:dyDescent="0.25">
      <c r="M84">
        <v>80</v>
      </c>
      <c r="N84" s="12">
        <v>80</v>
      </c>
      <c r="O84" s="12">
        <v>39</v>
      </c>
      <c r="P84" s="12">
        <v>41</v>
      </c>
      <c r="R84" s="16"/>
      <c r="S84" s="16"/>
    </row>
    <row r="85" spans="13:19" x14ac:dyDescent="0.25">
      <c r="M85">
        <v>81</v>
      </c>
      <c r="N85" s="12">
        <v>36</v>
      </c>
      <c r="O85" s="12">
        <v>17</v>
      </c>
      <c r="P85" s="12">
        <v>19</v>
      </c>
      <c r="R85" s="16"/>
      <c r="S85" s="16"/>
    </row>
    <row r="86" spans="13:19" x14ac:dyDescent="0.25">
      <c r="M86">
        <v>82</v>
      </c>
      <c r="N86" s="12">
        <v>45</v>
      </c>
      <c r="O86" s="12">
        <v>19</v>
      </c>
      <c r="P86" s="12">
        <v>26</v>
      </c>
      <c r="R86" s="16"/>
      <c r="S86" s="16"/>
    </row>
    <row r="87" spans="13:19" x14ac:dyDescent="0.25">
      <c r="M87">
        <v>83</v>
      </c>
      <c r="N87" s="12">
        <v>48</v>
      </c>
      <c r="O87" s="12">
        <v>30</v>
      </c>
      <c r="P87" s="12">
        <v>18</v>
      </c>
      <c r="R87" s="16"/>
      <c r="S87" s="16"/>
    </row>
    <row r="88" spans="13:19" x14ac:dyDescent="0.25">
      <c r="M88">
        <v>84</v>
      </c>
      <c r="N88" s="12">
        <v>31</v>
      </c>
      <c r="O88" s="12">
        <v>14</v>
      </c>
      <c r="P88" s="12">
        <v>17</v>
      </c>
      <c r="R88" s="16"/>
      <c r="S88" s="16"/>
    </row>
    <row r="89" spans="13:19" x14ac:dyDescent="0.25">
      <c r="M89" t="s">
        <v>119</v>
      </c>
      <c r="N89" s="12">
        <v>248</v>
      </c>
      <c r="O89" s="12">
        <v>92</v>
      </c>
      <c r="P89" s="12">
        <v>156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/>
  </sheetViews>
  <sheetFormatPr defaultRowHeight="13.2" x14ac:dyDescent="0.25"/>
  <sheetData>
    <row r="1" spans="1:24" x14ac:dyDescent="0.25">
      <c r="A1" t="s">
        <v>158</v>
      </c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94649</v>
      </c>
      <c r="C4">
        <v>47611</v>
      </c>
      <c r="D4">
        <v>47038</v>
      </c>
      <c r="E4">
        <v>61785</v>
      </c>
      <c r="F4">
        <v>32575</v>
      </c>
      <c r="G4">
        <v>29210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13916</v>
      </c>
      <c r="C5">
        <v>7155</v>
      </c>
      <c r="D5">
        <v>6761</v>
      </c>
      <c r="E5">
        <v>13916</v>
      </c>
      <c r="F5">
        <v>7155</v>
      </c>
      <c r="G5">
        <v>6761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15016</v>
      </c>
      <c r="C6">
        <v>7764</v>
      </c>
      <c r="D6">
        <v>7252</v>
      </c>
      <c r="E6">
        <v>15016</v>
      </c>
      <c r="F6">
        <v>7764</v>
      </c>
      <c r="G6">
        <v>7252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11852</v>
      </c>
      <c r="C7">
        <v>6205</v>
      </c>
      <c r="D7">
        <v>5647</v>
      </c>
      <c r="E7">
        <v>11852</v>
      </c>
      <c r="F7">
        <v>6205</v>
      </c>
      <c r="G7">
        <v>5647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>
        <v>12390</v>
      </c>
      <c r="C8">
        <v>6459</v>
      </c>
      <c r="D8">
        <v>5931</v>
      </c>
      <c r="E8">
        <v>11831</v>
      </c>
      <c r="F8">
        <v>6280</v>
      </c>
      <c r="G8">
        <v>5551</v>
      </c>
      <c r="H8" s="5" t="s">
        <v>9</v>
      </c>
      <c r="I8" s="6">
        <f t="shared" ref="I8:K15" si="3">E8/B8*100</f>
        <v>95.488297013720739</v>
      </c>
      <c r="J8" s="6">
        <f t="shared" si="3"/>
        <v>97.228673169221253</v>
      </c>
      <c r="K8" s="6">
        <f t="shared" si="3"/>
        <v>93.592986005732598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>
        <v>8951</v>
      </c>
      <c r="C9">
        <v>4548</v>
      </c>
      <c r="D9">
        <v>4403</v>
      </c>
      <c r="E9">
        <v>6475</v>
      </c>
      <c r="F9">
        <v>3595</v>
      </c>
      <c r="G9">
        <v>2880</v>
      </c>
      <c r="H9" s="5"/>
      <c r="I9" s="6">
        <f t="shared" si="3"/>
        <v>72.33828622500279</v>
      </c>
      <c r="J9" s="6">
        <f t="shared" si="3"/>
        <v>79.045734388742304</v>
      </c>
      <c r="K9" s="6">
        <f t="shared" si="3"/>
        <v>65.409947762888947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>
        <v>6070</v>
      </c>
      <c r="C10">
        <v>2967</v>
      </c>
      <c r="D10">
        <v>3103</v>
      </c>
      <c r="E10">
        <v>2263</v>
      </c>
      <c r="F10">
        <v>1333</v>
      </c>
      <c r="G10">
        <v>930</v>
      </c>
      <c r="H10" s="5"/>
      <c r="I10" s="6">
        <f t="shared" si="3"/>
        <v>37.281713344316309</v>
      </c>
      <c r="J10" s="6">
        <f t="shared" si="3"/>
        <v>44.927536231884055</v>
      </c>
      <c r="K10" s="6">
        <f t="shared" si="3"/>
        <v>29.970995810505961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>
        <v>5086</v>
      </c>
      <c r="C11">
        <v>2359</v>
      </c>
      <c r="D11">
        <v>2727</v>
      </c>
      <c r="E11">
        <v>951</v>
      </c>
      <c r="F11">
        <v>554</v>
      </c>
      <c r="G11">
        <v>397</v>
      </c>
      <c r="H11" s="5"/>
      <c r="I11" s="6">
        <f t="shared" si="3"/>
        <v>18.698387731026347</v>
      </c>
      <c r="J11" s="6">
        <f t="shared" si="3"/>
        <v>23.484527342094108</v>
      </c>
      <c r="K11" s="6">
        <f t="shared" si="3"/>
        <v>14.558122478914559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>
        <v>4117</v>
      </c>
      <c r="C12">
        <v>1868</v>
      </c>
      <c r="D12">
        <v>2249</v>
      </c>
      <c r="E12">
        <v>466</v>
      </c>
      <c r="F12">
        <v>250</v>
      </c>
      <c r="G12">
        <v>216</v>
      </c>
      <c r="H12" s="5"/>
      <c r="I12" s="6">
        <f t="shared" si="3"/>
        <v>11.318921544814184</v>
      </c>
      <c r="J12" s="6">
        <f t="shared" si="3"/>
        <v>13.383297644539615</v>
      </c>
      <c r="K12" s="6">
        <f t="shared" si="3"/>
        <v>9.6042685638061354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>
        <v>3844</v>
      </c>
      <c r="C13">
        <v>1807</v>
      </c>
      <c r="D13">
        <v>2037</v>
      </c>
      <c r="E13">
        <v>334</v>
      </c>
      <c r="F13">
        <v>162</v>
      </c>
      <c r="G13">
        <v>172</v>
      </c>
      <c r="H13" s="5"/>
      <c r="I13" s="6">
        <f t="shared" si="3"/>
        <v>8.6888657648283036</v>
      </c>
      <c r="J13" s="6">
        <f t="shared" si="3"/>
        <v>8.9651355838406186</v>
      </c>
      <c r="K13" s="6">
        <f t="shared" si="3"/>
        <v>8.4437898870888564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>
        <v>3570</v>
      </c>
      <c r="C14">
        <v>1688</v>
      </c>
      <c r="D14">
        <v>1882</v>
      </c>
      <c r="E14">
        <v>262</v>
      </c>
      <c r="F14">
        <v>133</v>
      </c>
      <c r="G14">
        <v>129</v>
      </c>
      <c r="H14" s="5"/>
      <c r="I14" s="6">
        <f t="shared" si="3"/>
        <v>7.3389355742296924</v>
      </c>
      <c r="J14" s="6">
        <f t="shared" si="3"/>
        <v>7.8791469194312791</v>
      </c>
      <c r="K14" s="6">
        <f t="shared" si="3"/>
        <v>6.8544102019128585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>
        <v>3248</v>
      </c>
      <c r="C15">
        <v>1582</v>
      </c>
      <c r="D15">
        <v>1666</v>
      </c>
      <c r="E15">
        <v>216</v>
      </c>
      <c r="F15">
        <v>108</v>
      </c>
      <c r="G15">
        <v>108</v>
      </c>
      <c r="H15" s="5"/>
      <c r="I15" s="6">
        <f t="shared" si="3"/>
        <v>6.6502463054187197</v>
      </c>
      <c r="J15" s="6">
        <f t="shared" si="3"/>
        <v>6.8268015170670031</v>
      </c>
      <c r="K15" s="6">
        <f t="shared" si="3"/>
        <v>6.4825930372148859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1255.7670359896915</v>
      </c>
      <c r="J16" s="6">
        <f>SUM(J8:J14)*5</f>
        <v>1374.5702563987661</v>
      </c>
      <c r="K16" s="6">
        <f>SUM(K8:K14)*5</f>
        <v>1142.1726035542495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2755.7670359896915</v>
      </c>
      <c r="J18" s="6">
        <f>J16+1500</f>
        <v>2874.5702563987661</v>
      </c>
      <c r="K18" s="6">
        <f>K16+1500</f>
        <v>2642.1726035542497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7.3389355742296924</v>
      </c>
      <c r="J20" s="6">
        <f t="shared" si="4"/>
        <v>7.8791469194312791</v>
      </c>
      <c r="K20" s="6">
        <f t="shared" si="4"/>
        <v>6.8544102019128585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6.6502463054187197</v>
      </c>
      <c r="J21" s="6">
        <f t="shared" si="4"/>
        <v>6.8268015170670031</v>
      </c>
      <c r="K21" s="6">
        <f t="shared" si="4"/>
        <v>6.4825930372148859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6.9945909398242065</v>
      </c>
      <c r="J22" s="8">
        <f>(J20+J21)/2</f>
        <v>7.3529742182491411</v>
      </c>
      <c r="K22" s="8">
        <f>(K20+K21)/2</f>
        <v>6.6685016195638722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349.72954699121033</v>
      </c>
      <c r="J24" s="8">
        <f>J22*50</f>
        <v>367.64871091245703</v>
      </c>
      <c r="K24" s="8">
        <f>K22*50</f>
        <v>333.42508097819359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2406.0374889984814</v>
      </c>
      <c r="J26" s="1">
        <f>J18-J24</f>
        <v>2506.9215454863092</v>
      </c>
      <c r="K26" s="1">
        <f>K18-K24</f>
        <v>2308.7475225760563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93.005409060175793</v>
      </c>
      <c r="J28" s="1">
        <f>100-J22</f>
        <v>92.647025781750855</v>
      </c>
      <c r="K28" s="1">
        <f>100-K22</f>
        <v>93.33149838043613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25.869866207907776</v>
      </c>
      <c r="J30" s="10">
        <f>J26/J28</f>
        <v>27.058845379363596</v>
      </c>
      <c r="K30" s="10">
        <f>K26/K28</f>
        <v>24.737066934950324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A32" t="s">
        <v>100</v>
      </c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:24" x14ac:dyDescent="0.25">
      <c r="A33" t="s">
        <v>101</v>
      </c>
      <c r="B33" t="s">
        <v>1</v>
      </c>
      <c r="E33" t="s">
        <v>2</v>
      </c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:24" x14ac:dyDescent="0.25">
      <c r="A35" t="s">
        <v>36</v>
      </c>
      <c r="B35">
        <v>94649</v>
      </c>
      <c r="C35">
        <v>47611</v>
      </c>
      <c r="D35">
        <v>47038</v>
      </c>
      <c r="E35">
        <v>61785</v>
      </c>
      <c r="F35">
        <v>32575</v>
      </c>
      <c r="G35">
        <v>29210</v>
      </c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:24" x14ac:dyDescent="0.25">
      <c r="A36" t="s">
        <v>102</v>
      </c>
      <c r="B36">
        <v>13916</v>
      </c>
      <c r="C36">
        <v>7155</v>
      </c>
      <c r="D36">
        <v>6761</v>
      </c>
      <c r="E36">
        <v>13916</v>
      </c>
      <c r="F36">
        <v>7155</v>
      </c>
      <c r="G36">
        <v>6761</v>
      </c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103</v>
      </c>
      <c r="B37">
        <v>15016</v>
      </c>
      <c r="C37">
        <v>7764</v>
      </c>
      <c r="D37">
        <v>7252</v>
      </c>
      <c r="E37">
        <v>15016</v>
      </c>
      <c r="F37">
        <v>7764</v>
      </c>
      <c r="G37">
        <v>7252</v>
      </c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104</v>
      </c>
      <c r="B38">
        <v>11852</v>
      </c>
      <c r="C38">
        <v>6205</v>
      </c>
      <c r="D38">
        <v>5647</v>
      </c>
      <c r="E38">
        <v>11852</v>
      </c>
      <c r="F38">
        <v>6205</v>
      </c>
      <c r="G38">
        <v>5647</v>
      </c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:24" x14ac:dyDescent="0.25">
      <c r="A39" t="s">
        <v>105</v>
      </c>
      <c r="B39">
        <v>12390</v>
      </c>
      <c r="C39">
        <v>6459</v>
      </c>
      <c r="D39">
        <v>5931</v>
      </c>
      <c r="E39">
        <v>11831</v>
      </c>
      <c r="F39">
        <v>6280</v>
      </c>
      <c r="G39">
        <v>5551</v>
      </c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:24" x14ac:dyDescent="0.25">
      <c r="A40" t="s">
        <v>106</v>
      </c>
      <c r="B40">
        <v>8951</v>
      </c>
      <c r="C40">
        <v>4548</v>
      </c>
      <c r="D40">
        <v>4403</v>
      </c>
      <c r="E40">
        <v>6475</v>
      </c>
      <c r="F40">
        <v>3595</v>
      </c>
      <c r="G40">
        <v>2880</v>
      </c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:24" x14ac:dyDescent="0.25">
      <c r="A41" t="s">
        <v>107</v>
      </c>
      <c r="B41">
        <v>6070</v>
      </c>
      <c r="C41">
        <v>2967</v>
      </c>
      <c r="D41">
        <v>3103</v>
      </c>
      <c r="E41">
        <v>2263</v>
      </c>
      <c r="F41">
        <v>1333</v>
      </c>
      <c r="G41">
        <v>930</v>
      </c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:24" x14ac:dyDescent="0.25">
      <c r="A42" t="s">
        <v>108</v>
      </c>
      <c r="B42">
        <v>5086</v>
      </c>
      <c r="C42">
        <v>2359</v>
      </c>
      <c r="D42">
        <v>2727</v>
      </c>
      <c r="E42">
        <v>951</v>
      </c>
      <c r="F42">
        <v>554</v>
      </c>
      <c r="G42">
        <v>397</v>
      </c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:24" x14ac:dyDescent="0.25">
      <c r="A43" t="s">
        <v>109</v>
      </c>
      <c r="B43">
        <v>4117</v>
      </c>
      <c r="C43">
        <v>1868</v>
      </c>
      <c r="D43">
        <v>2249</v>
      </c>
      <c r="E43">
        <v>466</v>
      </c>
      <c r="F43">
        <v>250</v>
      </c>
      <c r="G43">
        <v>216</v>
      </c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:24" x14ac:dyDescent="0.25">
      <c r="A44" t="s">
        <v>110</v>
      </c>
      <c r="B44">
        <v>3844</v>
      </c>
      <c r="C44">
        <v>1807</v>
      </c>
      <c r="D44">
        <v>2037</v>
      </c>
      <c r="E44">
        <v>334</v>
      </c>
      <c r="F44">
        <v>162</v>
      </c>
      <c r="G44">
        <v>172</v>
      </c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:24" x14ac:dyDescent="0.25">
      <c r="A45" t="s">
        <v>111</v>
      </c>
      <c r="B45">
        <v>3570</v>
      </c>
      <c r="C45">
        <v>1688</v>
      </c>
      <c r="D45">
        <v>1882</v>
      </c>
      <c r="E45">
        <v>262</v>
      </c>
      <c r="F45">
        <v>133</v>
      </c>
      <c r="G45">
        <v>129</v>
      </c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:24" x14ac:dyDescent="0.25">
      <c r="A46" t="s">
        <v>112</v>
      </c>
      <c r="B46">
        <v>3248</v>
      </c>
      <c r="C46">
        <v>1582</v>
      </c>
      <c r="D46">
        <v>1666</v>
      </c>
      <c r="E46">
        <v>216</v>
      </c>
      <c r="F46">
        <v>108</v>
      </c>
      <c r="G46">
        <v>108</v>
      </c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:24" x14ac:dyDescent="0.25">
      <c r="A47" t="s">
        <v>113</v>
      </c>
      <c r="B47">
        <v>2788</v>
      </c>
      <c r="C47">
        <v>1378</v>
      </c>
      <c r="D47">
        <v>1410</v>
      </c>
      <c r="E47">
        <v>196</v>
      </c>
      <c r="F47">
        <v>87</v>
      </c>
      <c r="G47">
        <v>109</v>
      </c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:24" x14ac:dyDescent="0.25">
      <c r="A48" t="s">
        <v>114</v>
      </c>
      <c r="B48">
        <v>2103</v>
      </c>
      <c r="C48">
        <v>1069</v>
      </c>
      <c r="D48">
        <v>1034</v>
      </c>
      <c r="E48">
        <v>129</v>
      </c>
      <c r="F48">
        <v>65</v>
      </c>
      <c r="G48">
        <v>64</v>
      </c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:24" x14ac:dyDescent="0.25">
      <c r="A49" t="s">
        <v>115</v>
      </c>
      <c r="B49">
        <v>1606</v>
      </c>
      <c r="C49">
        <v>815</v>
      </c>
      <c r="D49">
        <v>791</v>
      </c>
      <c r="E49">
        <v>98</v>
      </c>
      <c r="F49">
        <v>51</v>
      </c>
      <c r="G49">
        <v>47</v>
      </c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:24" x14ac:dyDescent="0.25">
      <c r="A50" t="s">
        <v>116</v>
      </c>
      <c r="B50">
        <v>1061</v>
      </c>
      <c r="C50">
        <v>544</v>
      </c>
      <c r="D50">
        <v>517</v>
      </c>
      <c r="E50">
        <v>54</v>
      </c>
      <c r="F50">
        <v>30</v>
      </c>
      <c r="G50">
        <v>24</v>
      </c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:24" x14ac:dyDescent="0.25">
      <c r="A51" t="s">
        <v>117</v>
      </c>
      <c r="B51">
        <v>620</v>
      </c>
      <c r="C51">
        <v>313</v>
      </c>
      <c r="D51">
        <v>307</v>
      </c>
      <c r="E51">
        <v>39</v>
      </c>
      <c r="F51">
        <v>17</v>
      </c>
      <c r="G51">
        <v>22</v>
      </c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:24" x14ac:dyDescent="0.25">
      <c r="A52" t="s">
        <v>118</v>
      </c>
      <c r="B52">
        <v>402</v>
      </c>
      <c r="C52">
        <v>178</v>
      </c>
      <c r="D52">
        <v>224</v>
      </c>
      <c r="E52">
        <v>16</v>
      </c>
      <c r="F52">
        <v>10</v>
      </c>
      <c r="G52">
        <v>6</v>
      </c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:24" x14ac:dyDescent="0.25">
      <c r="A53" t="s">
        <v>119</v>
      </c>
      <c r="B53">
        <v>351</v>
      </c>
      <c r="C53">
        <v>141</v>
      </c>
      <c r="D53">
        <v>210</v>
      </c>
      <c r="E53">
        <v>13</v>
      </c>
      <c r="F53">
        <v>5</v>
      </c>
      <c r="G53">
        <v>8</v>
      </c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selection activeCell="A12" sqref="A12"/>
    </sheetView>
  </sheetViews>
  <sheetFormatPr defaultRowHeight="13.2" x14ac:dyDescent="0.25"/>
  <sheetData>
    <row r="1" spans="1:24" x14ac:dyDescent="0.25">
      <c r="I1" s="1"/>
      <c r="J1" s="1"/>
      <c r="K1" s="1"/>
      <c r="M1" t="s">
        <v>166</v>
      </c>
      <c r="N1" s="12"/>
      <c r="O1" s="12"/>
      <c r="P1" s="12"/>
      <c r="Q1" s="14" t="s">
        <v>1</v>
      </c>
      <c r="R1" s="15">
        <f>X16</f>
        <v>6.7286439828236366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167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97784</v>
      </c>
      <c r="O3" s="12">
        <v>49615</v>
      </c>
      <c r="P3" s="12">
        <v>48169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97784</v>
      </c>
      <c r="C4">
        <v>49615</v>
      </c>
      <c r="D4">
        <v>48169</v>
      </c>
      <c r="E4">
        <v>62043</v>
      </c>
      <c r="F4">
        <v>32974</v>
      </c>
      <c r="G4">
        <v>29069</v>
      </c>
      <c r="I4" s="1"/>
      <c r="J4" s="1"/>
      <c r="K4" s="1"/>
      <c r="M4" s="18" t="s">
        <v>168</v>
      </c>
      <c r="N4" s="12">
        <v>2484</v>
      </c>
      <c r="O4" s="12">
        <v>1275</v>
      </c>
      <c r="P4" s="12">
        <v>1209</v>
      </c>
      <c r="R4" s="16"/>
      <c r="S4" s="16"/>
    </row>
    <row r="5" spans="1:24" x14ac:dyDescent="0.25">
      <c r="A5" t="s">
        <v>5</v>
      </c>
      <c r="B5">
        <v>13479</v>
      </c>
      <c r="C5">
        <v>6987</v>
      </c>
      <c r="D5">
        <v>6492</v>
      </c>
      <c r="E5">
        <v>13479</v>
      </c>
      <c r="F5">
        <v>6987</v>
      </c>
      <c r="G5">
        <v>6492</v>
      </c>
      <c r="I5" s="1"/>
      <c r="J5" s="1"/>
      <c r="K5" s="1"/>
      <c r="M5" t="s">
        <v>169</v>
      </c>
      <c r="N5" s="12">
        <v>2854</v>
      </c>
      <c r="O5" s="12">
        <v>1445</v>
      </c>
      <c r="P5" s="12">
        <v>1409</v>
      </c>
      <c r="R5" s="16">
        <f>N$24+N$34+N$44+N$54</f>
        <v>4967</v>
      </c>
      <c r="S5" s="16">
        <f xml:space="preserve"> N$34+N$44+N$54+N$64</f>
        <v>3718</v>
      </c>
      <c r="T5">
        <v>1</v>
      </c>
      <c r="U5">
        <v>9</v>
      </c>
      <c r="V5">
        <f>R5*T5+S5*U5</f>
        <v>38429</v>
      </c>
      <c r="W5" s="19">
        <f>(V5/V$15)*100</f>
        <v>8.3765285437147163</v>
      </c>
      <c r="X5" s="20">
        <f>ABS(W5-10)</f>
        <v>1.6234714562852837</v>
      </c>
    </row>
    <row r="6" spans="1:24" x14ac:dyDescent="0.25">
      <c r="A6" t="s">
        <v>6</v>
      </c>
      <c r="B6">
        <v>12258</v>
      </c>
      <c r="C6">
        <v>6539</v>
      </c>
      <c r="D6">
        <v>5719</v>
      </c>
      <c r="E6">
        <v>12258</v>
      </c>
      <c r="F6">
        <v>6539</v>
      </c>
      <c r="G6">
        <v>5719</v>
      </c>
      <c r="I6" s="1"/>
      <c r="J6" s="1"/>
      <c r="K6" s="1"/>
      <c r="M6" t="s">
        <v>170</v>
      </c>
      <c r="N6" s="12">
        <v>2728</v>
      </c>
      <c r="O6" s="12">
        <v>1401</v>
      </c>
      <c r="P6" s="12">
        <v>1327</v>
      </c>
      <c r="R6" s="16">
        <f>N$25+N$35+N$45+N$55</f>
        <v>4570</v>
      </c>
      <c r="S6" s="16">
        <f xml:space="preserve"> N$35+N$45+N$55+N$65</f>
        <v>3263</v>
      </c>
      <c r="T6">
        <v>2</v>
      </c>
      <c r="U6">
        <v>8</v>
      </c>
      <c r="V6">
        <f t="shared" ref="V6:V14" si="0">R6*T6+S6*U6</f>
        <v>35244</v>
      </c>
      <c r="W6" s="19">
        <f t="shared" ref="W6:W14" si="1">(V6/V$15)*100</f>
        <v>7.682280881487455</v>
      </c>
      <c r="X6" s="20">
        <f t="shared" ref="X6:X14" si="2">ABS(W6-10)</f>
        <v>2.317719118512545</v>
      </c>
    </row>
    <row r="7" spans="1:24" x14ac:dyDescent="0.25">
      <c r="A7" t="s">
        <v>7</v>
      </c>
      <c r="B7">
        <v>12521</v>
      </c>
      <c r="C7">
        <v>6482</v>
      </c>
      <c r="D7">
        <v>6039</v>
      </c>
      <c r="E7">
        <v>12521</v>
      </c>
      <c r="F7">
        <v>6482</v>
      </c>
      <c r="G7">
        <v>6039</v>
      </c>
      <c r="H7" s="2"/>
      <c r="I7" s="1"/>
      <c r="J7" s="1"/>
      <c r="K7" s="1"/>
      <c r="M7" t="s">
        <v>171</v>
      </c>
      <c r="N7" s="12">
        <v>2811</v>
      </c>
      <c r="O7" s="12">
        <v>1473</v>
      </c>
      <c r="P7" s="12">
        <v>1338</v>
      </c>
      <c r="R7" s="16">
        <f>N$26+N$36+N$46+N$56</f>
        <v>4158</v>
      </c>
      <c r="S7" s="16">
        <f xml:space="preserve"> N$36+N$46+N$56+N$66</f>
        <v>2945</v>
      </c>
      <c r="T7">
        <v>3</v>
      </c>
      <c r="U7">
        <v>7</v>
      </c>
      <c r="V7">
        <f t="shared" si="0"/>
        <v>33089</v>
      </c>
      <c r="W7" s="19">
        <f t="shared" si="1"/>
        <v>7.212546591974192</v>
      </c>
      <c r="X7" s="20">
        <f t="shared" si="2"/>
        <v>2.787453408025808</v>
      </c>
    </row>
    <row r="8" spans="1:24" x14ac:dyDescent="0.25">
      <c r="A8" s="3" t="s">
        <v>8</v>
      </c>
      <c r="B8">
        <v>10895</v>
      </c>
      <c r="C8">
        <v>5609</v>
      </c>
      <c r="D8">
        <v>5286</v>
      </c>
      <c r="E8">
        <v>10531</v>
      </c>
      <c r="F8">
        <v>5514</v>
      </c>
      <c r="G8">
        <v>5017</v>
      </c>
      <c r="H8" s="5" t="s">
        <v>9</v>
      </c>
      <c r="I8" s="6">
        <f t="shared" ref="I8:K15" si="3">E8/B8*100</f>
        <v>96.659017898118407</v>
      </c>
      <c r="J8" s="6">
        <f t="shared" si="3"/>
        <v>98.306293456944189</v>
      </c>
      <c r="K8" s="6">
        <f t="shared" si="3"/>
        <v>94.911085887249342</v>
      </c>
      <c r="M8" t="s">
        <v>172</v>
      </c>
      <c r="N8" s="12">
        <v>2602</v>
      </c>
      <c r="O8" s="12">
        <v>1393</v>
      </c>
      <c r="P8" s="12">
        <v>1209</v>
      </c>
      <c r="R8" s="16">
        <f>N$17+N$27+N$37+N$47</f>
        <v>6053</v>
      </c>
      <c r="S8" s="16">
        <f xml:space="preserve"> N$27+ N$37+N$47+N$57</f>
        <v>4126</v>
      </c>
      <c r="T8">
        <v>4</v>
      </c>
      <c r="U8">
        <v>6</v>
      </c>
      <c r="V8">
        <f t="shared" si="0"/>
        <v>48968</v>
      </c>
      <c r="W8" s="19">
        <f t="shared" si="1"/>
        <v>10.673758092290255</v>
      </c>
      <c r="X8" s="20">
        <f t="shared" si="2"/>
        <v>0.67375809229025485</v>
      </c>
    </row>
    <row r="9" spans="1:24" x14ac:dyDescent="0.25">
      <c r="A9" s="3" t="s">
        <v>10</v>
      </c>
      <c r="B9">
        <v>8722</v>
      </c>
      <c r="C9">
        <v>4445</v>
      </c>
      <c r="D9">
        <v>4277</v>
      </c>
      <c r="E9">
        <v>6510</v>
      </c>
      <c r="F9">
        <v>3658</v>
      </c>
      <c r="G9">
        <v>2852</v>
      </c>
      <c r="H9" s="5"/>
      <c r="I9" s="6">
        <f t="shared" si="3"/>
        <v>74.638844301765644</v>
      </c>
      <c r="J9" s="6">
        <f t="shared" si="3"/>
        <v>82.294713160854897</v>
      </c>
      <c r="K9" s="6">
        <f t="shared" si="3"/>
        <v>66.682253916296474</v>
      </c>
      <c r="M9" t="s">
        <v>173</v>
      </c>
      <c r="N9" s="12">
        <v>2489</v>
      </c>
      <c r="O9" s="12">
        <v>1299</v>
      </c>
      <c r="P9" s="12">
        <v>1190</v>
      </c>
      <c r="R9" s="16">
        <f>N$18+N$28+N$38+N$48</f>
        <v>6013</v>
      </c>
      <c r="S9" s="16">
        <f xml:space="preserve"> N$28+N$38+N$48+N$58</f>
        <v>4251</v>
      </c>
      <c r="T9">
        <v>5</v>
      </c>
      <c r="U9">
        <v>5</v>
      </c>
      <c r="V9">
        <f t="shared" si="0"/>
        <v>51320</v>
      </c>
      <c r="W9" s="19">
        <f t="shared" si="1"/>
        <v>11.186433289011923</v>
      </c>
      <c r="X9" s="20">
        <f t="shared" si="2"/>
        <v>1.1864332890119229</v>
      </c>
    </row>
    <row r="10" spans="1:24" x14ac:dyDescent="0.25">
      <c r="A10" s="3" t="s">
        <v>11</v>
      </c>
      <c r="B10">
        <v>7757</v>
      </c>
      <c r="C10">
        <v>3972</v>
      </c>
      <c r="D10">
        <v>3785</v>
      </c>
      <c r="E10">
        <v>3145</v>
      </c>
      <c r="F10">
        <v>1890</v>
      </c>
      <c r="G10">
        <v>1255</v>
      </c>
      <c r="H10" s="5"/>
      <c r="I10" s="6">
        <f t="shared" si="3"/>
        <v>40.54402475183705</v>
      </c>
      <c r="J10" s="6">
        <f t="shared" si="3"/>
        <v>47.583081570996974</v>
      </c>
      <c r="K10" s="6">
        <f t="shared" si="3"/>
        <v>33.157199471598418</v>
      </c>
      <c r="M10" t="s">
        <v>174</v>
      </c>
      <c r="N10" s="12">
        <v>2640</v>
      </c>
      <c r="O10" s="12">
        <v>1422</v>
      </c>
      <c r="P10" s="12">
        <v>1218</v>
      </c>
      <c r="R10" s="16">
        <f>N$19+N$29+N$39+N$49</f>
        <v>5461</v>
      </c>
      <c r="S10" s="16">
        <f xml:space="preserve"> N$29+N$39+N$49+N$59</f>
        <v>3788</v>
      </c>
      <c r="T10">
        <v>6</v>
      </c>
      <c r="U10">
        <v>4</v>
      </c>
      <c r="V10">
        <f t="shared" si="0"/>
        <v>47918</v>
      </c>
      <c r="W10" s="19">
        <f t="shared" si="1"/>
        <v>10.444885236610938</v>
      </c>
      <c r="X10" s="20">
        <f t="shared" si="2"/>
        <v>0.44488523661093815</v>
      </c>
    </row>
    <row r="11" spans="1:24" x14ac:dyDescent="0.25">
      <c r="A11" s="3" t="s">
        <v>12</v>
      </c>
      <c r="B11">
        <v>5918</v>
      </c>
      <c r="C11">
        <v>3009</v>
      </c>
      <c r="D11">
        <v>2909</v>
      </c>
      <c r="E11">
        <v>1412</v>
      </c>
      <c r="F11">
        <v>823</v>
      </c>
      <c r="G11">
        <v>589</v>
      </c>
      <c r="H11" s="5"/>
      <c r="I11" s="6">
        <f t="shared" si="3"/>
        <v>23.859411963501184</v>
      </c>
      <c r="J11" s="6">
        <f t="shared" si="3"/>
        <v>27.351279494848786</v>
      </c>
      <c r="K11" s="6">
        <f t="shared" si="3"/>
        <v>20.247507734616708</v>
      </c>
      <c r="M11" t="s">
        <v>175</v>
      </c>
      <c r="N11" s="12">
        <v>2417</v>
      </c>
      <c r="O11" s="12">
        <v>1293</v>
      </c>
      <c r="P11" s="12">
        <v>1124</v>
      </c>
      <c r="R11" s="16">
        <f>N$20+N$30+N$40+N$50</f>
        <v>6134</v>
      </c>
      <c r="S11" s="16">
        <f xml:space="preserve"> N$30+N$40+N$50+N$60</f>
        <v>4373</v>
      </c>
      <c r="T11">
        <v>7</v>
      </c>
      <c r="U11">
        <v>3</v>
      </c>
      <c r="V11">
        <f t="shared" si="0"/>
        <v>56057</v>
      </c>
      <c r="W11" s="19">
        <f t="shared" si="1"/>
        <v>12.218976829348041</v>
      </c>
      <c r="X11" s="20">
        <f t="shared" si="2"/>
        <v>2.2189768293480405</v>
      </c>
    </row>
    <row r="12" spans="1:24" x14ac:dyDescent="0.25">
      <c r="A12" s="3" t="s">
        <v>13</v>
      </c>
      <c r="B12">
        <v>4686</v>
      </c>
      <c r="C12">
        <v>2244</v>
      </c>
      <c r="D12">
        <v>2442</v>
      </c>
      <c r="E12">
        <v>693</v>
      </c>
      <c r="F12">
        <v>379</v>
      </c>
      <c r="G12">
        <v>314</v>
      </c>
      <c r="H12" s="5"/>
      <c r="I12" s="6">
        <f t="shared" si="3"/>
        <v>14.788732394366196</v>
      </c>
      <c r="J12" s="6">
        <f t="shared" si="3"/>
        <v>16.889483065953652</v>
      </c>
      <c r="K12" s="6">
        <f t="shared" si="3"/>
        <v>12.858312858312859</v>
      </c>
      <c r="M12" t="s">
        <v>176</v>
      </c>
      <c r="N12" s="12">
        <v>2324</v>
      </c>
      <c r="O12" s="12">
        <v>1255</v>
      </c>
      <c r="P12" s="12">
        <v>1069</v>
      </c>
      <c r="R12" s="16">
        <f>N$21+N$31+N$41+N$51</f>
        <v>5325</v>
      </c>
      <c r="S12" s="16">
        <f xml:space="preserve"> N$31+N$41+N$51+N$61</f>
        <v>3737</v>
      </c>
      <c r="T12">
        <v>8</v>
      </c>
      <c r="U12">
        <v>2</v>
      </c>
      <c r="V12">
        <f t="shared" si="0"/>
        <v>50074</v>
      </c>
      <c r="W12" s="19">
        <f t="shared" si="1"/>
        <v>10.914837500272467</v>
      </c>
      <c r="X12" s="20">
        <f t="shared" si="2"/>
        <v>0.91483750027246735</v>
      </c>
    </row>
    <row r="13" spans="1:24" x14ac:dyDescent="0.25">
      <c r="A13" s="3" t="s">
        <v>14</v>
      </c>
      <c r="B13">
        <v>4122</v>
      </c>
      <c r="C13">
        <v>1933</v>
      </c>
      <c r="D13">
        <v>2189</v>
      </c>
      <c r="E13">
        <v>396</v>
      </c>
      <c r="F13">
        <v>197</v>
      </c>
      <c r="G13">
        <v>199</v>
      </c>
      <c r="H13" s="5"/>
      <c r="I13" s="6">
        <f t="shared" si="3"/>
        <v>9.606986899563319</v>
      </c>
      <c r="J13" s="6">
        <f t="shared" si="3"/>
        <v>10.191412312467667</v>
      </c>
      <c r="K13" s="6">
        <f t="shared" si="3"/>
        <v>9.0909090909090917</v>
      </c>
      <c r="M13" t="s">
        <v>177</v>
      </c>
      <c r="N13" s="12">
        <v>2388</v>
      </c>
      <c r="O13" s="12">
        <v>1270</v>
      </c>
      <c r="P13" s="12">
        <v>1118</v>
      </c>
      <c r="R13" s="16">
        <f>N$22+N$32+N$42+N$52</f>
        <v>5262</v>
      </c>
      <c r="S13" s="16">
        <f xml:space="preserve"> N$32+N$42+N$52+N$62</f>
        <v>3773</v>
      </c>
      <c r="T13">
        <v>9</v>
      </c>
      <c r="U13">
        <v>1</v>
      </c>
      <c r="V13">
        <f t="shared" si="0"/>
        <v>51131</v>
      </c>
      <c r="W13" s="19">
        <f t="shared" si="1"/>
        <v>11.145236174989646</v>
      </c>
      <c r="X13" s="20">
        <f t="shared" si="2"/>
        <v>1.1452361749896465</v>
      </c>
    </row>
    <row r="14" spans="1:24" x14ac:dyDescent="0.25">
      <c r="A14" s="3" t="s">
        <v>15</v>
      </c>
      <c r="B14">
        <v>3498</v>
      </c>
      <c r="C14">
        <v>1606</v>
      </c>
      <c r="D14">
        <v>1892</v>
      </c>
      <c r="E14">
        <v>255</v>
      </c>
      <c r="F14">
        <v>123</v>
      </c>
      <c r="G14">
        <v>132</v>
      </c>
      <c r="H14" s="5"/>
      <c r="I14" s="6">
        <f t="shared" si="3"/>
        <v>7.2898799313893647</v>
      </c>
      <c r="J14" s="6">
        <f t="shared" si="3"/>
        <v>7.6587795765877962</v>
      </c>
      <c r="K14" s="6">
        <f t="shared" si="3"/>
        <v>6.9767441860465116</v>
      </c>
      <c r="M14" t="s">
        <v>178</v>
      </c>
      <c r="N14" s="12">
        <v>2563</v>
      </c>
      <c r="O14" s="12">
        <v>1323</v>
      </c>
      <c r="P14" s="12">
        <v>1240</v>
      </c>
      <c r="R14" s="16">
        <f>N$23+N$33+N$43+N$53</f>
        <v>4654</v>
      </c>
      <c r="S14" s="16">
        <f xml:space="preserve"> N$33+N$43+N$53+N$63</f>
        <v>3278</v>
      </c>
      <c r="T14">
        <v>10</v>
      </c>
      <c r="U14">
        <v>0</v>
      </c>
      <c r="V14">
        <f t="shared" si="0"/>
        <v>46540</v>
      </c>
      <c r="W14" s="19">
        <f t="shared" si="1"/>
        <v>10.144516860300367</v>
      </c>
      <c r="X14" s="20">
        <f t="shared" si="2"/>
        <v>0.14451686030036726</v>
      </c>
    </row>
    <row r="15" spans="1:24" x14ac:dyDescent="0.25">
      <c r="A15" s="3" t="s">
        <v>16</v>
      </c>
      <c r="B15">
        <v>3310</v>
      </c>
      <c r="C15">
        <v>1548</v>
      </c>
      <c r="D15">
        <v>1762</v>
      </c>
      <c r="E15">
        <v>213</v>
      </c>
      <c r="F15">
        <v>95</v>
      </c>
      <c r="G15">
        <v>118</v>
      </c>
      <c r="H15" s="5"/>
      <c r="I15" s="6">
        <f t="shared" si="3"/>
        <v>6.4350453172205428</v>
      </c>
      <c r="J15" s="6">
        <f t="shared" si="3"/>
        <v>6.1369509043927648</v>
      </c>
      <c r="K15" s="6">
        <f t="shared" si="3"/>
        <v>6.6969353007945518</v>
      </c>
      <c r="M15" t="s">
        <v>179</v>
      </c>
      <c r="N15" s="12">
        <v>2552</v>
      </c>
      <c r="O15" s="12">
        <v>1319</v>
      </c>
      <c r="P15" s="12">
        <v>1233</v>
      </c>
      <c r="R15" s="16"/>
      <c r="S15" s="16"/>
      <c r="V15">
        <f>SUM(V5:V14)</f>
        <v>458770</v>
      </c>
      <c r="W15">
        <f>SUM(W5:W14)</f>
        <v>100</v>
      </c>
      <c r="X15" s="20">
        <f>SUM(X5:X14)</f>
        <v>13.457287965647273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1336.9344907027057</v>
      </c>
      <c r="J16" s="6">
        <f>SUM(J8:J14)*5</f>
        <v>1451.3752131932699</v>
      </c>
      <c r="K16" s="6">
        <f>SUM(K8:K14)*5</f>
        <v>1219.620065725147</v>
      </c>
      <c r="M16" t="s">
        <v>180</v>
      </c>
      <c r="N16" s="12">
        <v>2474</v>
      </c>
      <c r="O16" s="12">
        <v>1238</v>
      </c>
      <c r="P16" s="12">
        <v>1236</v>
      </c>
      <c r="R16" s="16"/>
      <c r="S16" s="16"/>
      <c r="X16" s="20">
        <f>X$15/2</f>
        <v>6.7286439828236366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 t="s">
        <v>181</v>
      </c>
      <c r="N17" s="12">
        <v>2512</v>
      </c>
      <c r="O17" s="12">
        <v>1337</v>
      </c>
      <c r="P17" s="12">
        <v>1175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2836.9344907027057</v>
      </c>
      <c r="J18" s="6">
        <f>J16+1500</f>
        <v>2951.3752131932697</v>
      </c>
      <c r="K18" s="6">
        <f>K16+1500</f>
        <v>2719.620065725147</v>
      </c>
      <c r="M18" t="s">
        <v>182</v>
      </c>
      <c r="N18" s="12">
        <v>2420</v>
      </c>
      <c r="O18" s="12">
        <v>1265</v>
      </c>
      <c r="P18" s="12">
        <v>1155</v>
      </c>
      <c r="Q18" s="3" t="s">
        <v>161</v>
      </c>
      <c r="R18" s="15">
        <f>X33</f>
        <v>6.7272615745913225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 t="s">
        <v>183</v>
      </c>
      <c r="N19" s="12">
        <v>2231</v>
      </c>
      <c r="O19" s="12">
        <v>1089</v>
      </c>
      <c r="P19" s="12">
        <v>1142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7.2898799313893647</v>
      </c>
      <c r="J20" s="6">
        <f t="shared" si="4"/>
        <v>7.6587795765877962</v>
      </c>
      <c r="K20" s="6">
        <f t="shared" si="4"/>
        <v>6.9767441860465116</v>
      </c>
      <c r="M20" t="s">
        <v>184</v>
      </c>
      <c r="N20" s="12">
        <v>2486</v>
      </c>
      <c r="O20" s="12">
        <v>1333</v>
      </c>
      <c r="P20" s="12">
        <v>1153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6.4350453172205428</v>
      </c>
      <c r="J21" s="6">
        <f t="shared" si="4"/>
        <v>6.1369509043927648</v>
      </c>
      <c r="K21" s="6">
        <f t="shared" si="4"/>
        <v>6.6969353007945518</v>
      </c>
      <c r="M21" t="s">
        <v>185</v>
      </c>
      <c r="N21" s="12">
        <v>2168</v>
      </c>
      <c r="O21" s="12">
        <v>1114</v>
      </c>
      <c r="P21" s="12">
        <v>1054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6.8624626243049534</v>
      </c>
      <c r="J22" s="8">
        <f>(J20+J21)/2</f>
        <v>6.8978652404902805</v>
      </c>
      <c r="K22" s="8">
        <f>(K20+K21)/2</f>
        <v>6.8368397434205317</v>
      </c>
      <c r="M22" t="s">
        <v>186</v>
      </c>
      <c r="N22" s="12">
        <v>2111</v>
      </c>
      <c r="O22" s="12">
        <v>1093</v>
      </c>
      <c r="P22" s="12">
        <v>1018</v>
      </c>
      <c r="R22" s="16">
        <f>O$24+O$34+O$44+O$54</f>
        <v>2486</v>
      </c>
      <c r="S22" s="16">
        <f xml:space="preserve"> O$34+O$44+O$54+O$64</f>
        <v>1835</v>
      </c>
      <c r="T22">
        <v>1</v>
      </c>
      <c r="U22">
        <v>9</v>
      </c>
      <c r="V22">
        <f>R22*T22+S22*U22</f>
        <v>19001</v>
      </c>
      <c r="W22" s="19">
        <f>(V22/V$32)*100</f>
        <v>8.3251181885496219</v>
      </c>
      <c r="X22" s="20">
        <f>ABS(W22-10)</f>
        <v>1.6748818114503781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 t="s">
        <v>187</v>
      </c>
      <c r="N23" s="12">
        <v>1899</v>
      </c>
      <c r="O23" s="12">
        <v>980</v>
      </c>
      <c r="P23" s="12">
        <v>919</v>
      </c>
      <c r="R23" s="16">
        <f>O$25+O$35+O$45+O$55</f>
        <v>2311</v>
      </c>
      <c r="S23" s="16">
        <f xml:space="preserve"> O$35+O$45+O$55+O$65</f>
        <v>1621</v>
      </c>
      <c r="T23">
        <v>2</v>
      </c>
      <c r="U23">
        <v>8</v>
      </c>
      <c r="V23">
        <f t="shared" ref="V23:V31" si="5">R23*T23+S23*U23</f>
        <v>17590</v>
      </c>
      <c r="W23" s="19">
        <f t="shared" ref="W23:W31" si="6">(V23/V$32)*100</f>
        <v>7.7069011597593731</v>
      </c>
      <c r="X23" s="20">
        <f t="shared" ref="X23:X31" si="7">ABS(W23-10)</f>
        <v>2.2930988402406269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343.12313121524767</v>
      </c>
      <c r="J24" s="8">
        <f>J22*50</f>
        <v>344.893262024514</v>
      </c>
      <c r="K24" s="8">
        <f>K22*50</f>
        <v>341.84198717102657</v>
      </c>
      <c r="M24" t="s">
        <v>188</v>
      </c>
      <c r="N24" s="12">
        <v>1842</v>
      </c>
      <c r="O24" s="12">
        <v>954</v>
      </c>
      <c r="P24" s="12">
        <v>888</v>
      </c>
      <c r="R24" s="16">
        <f>O$26+O$36+O$46+O$56</f>
        <v>2102</v>
      </c>
      <c r="S24" s="16">
        <f xml:space="preserve"> O$36+O$46+O$56+O$66</f>
        <v>1460</v>
      </c>
      <c r="T24">
        <v>3</v>
      </c>
      <c r="U24">
        <v>7</v>
      </c>
      <c r="V24">
        <f t="shared" si="5"/>
        <v>16526</v>
      </c>
      <c r="W24" s="19">
        <f t="shared" si="6"/>
        <v>7.2407190770996817</v>
      </c>
      <c r="X24" s="20">
        <f t="shared" si="7"/>
        <v>2.7592809229003183</v>
      </c>
    </row>
    <row r="25" spans="1:24" x14ac:dyDescent="0.25">
      <c r="I25" s="1"/>
      <c r="J25" s="1"/>
      <c r="K25" s="1"/>
      <c r="M25" t="s">
        <v>189</v>
      </c>
      <c r="N25" s="12">
        <v>1760</v>
      </c>
      <c r="O25" s="12">
        <v>912</v>
      </c>
      <c r="P25" s="12">
        <v>848</v>
      </c>
      <c r="R25" s="16">
        <f>O$17+O$27+O$37+O$47</f>
        <v>3075</v>
      </c>
      <c r="S25" s="16">
        <f xml:space="preserve"> O$27+ O$37+O$47+O$57</f>
        <v>2014</v>
      </c>
      <c r="T25">
        <v>4</v>
      </c>
      <c r="U25">
        <v>6</v>
      </c>
      <c r="V25">
        <f t="shared" si="5"/>
        <v>24384</v>
      </c>
      <c r="W25" s="19">
        <f t="shared" si="6"/>
        <v>10.68363148832135</v>
      </c>
      <c r="X25" s="20">
        <f t="shared" si="7"/>
        <v>0.68363148832134968</v>
      </c>
    </row>
    <row r="26" spans="1:24" x14ac:dyDescent="0.25">
      <c r="H26" s="7" t="s">
        <v>30</v>
      </c>
      <c r="I26" s="1">
        <f>I18-I24</f>
        <v>2493.811359487458</v>
      </c>
      <c r="J26" s="1">
        <f>J18-J24</f>
        <v>2606.4819511687556</v>
      </c>
      <c r="K26" s="1">
        <f>K18-K24</f>
        <v>2377.7780785541204</v>
      </c>
      <c r="M26" t="s">
        <v>190</v>
      </c>
      <c r="N26" s="12">
        <v>1723</v>
      </c>
      <c r="O26" s="12">
        <v>891</v>
      </c>
      <c r="P26" s="12">
        <v>832</v>
      </c>
      <c r="R26" s="16">
        <f>O$18+O$28+O$38+O$48</f>
        <v>2985</v>
      </c>
      <c r="S26" s="16">
        <f xml:space="preserve"> O$28+O$38+O$48+O$58</f>
        <v>2022</v>
      </c>
      <c r="T26">
        <v>5</v>
      </c>
      <c r="U26">
        <v>5</v>
      </c>
      <c r="V26">
        <f t="shared" si="5"/>
        <v>25035</v>
      </c>
      <c r="W26" s="19">
        <f t="shared" si="6"/>
        <v>10.96886131521182</v>
      </c>
      <c r="X26" s="20">
        <f t="shared" si="7"/>
        <v>0.96886131521181973</v>
      </c>
    </row>
    <row r="27" spans="1:24" x14ac:dyDescent="0.25">
      <c r="I27" s="1"/>
      <c r="J27" s="1"/>
      <c r="K27" s="1"/>
      <c r="M27" t="s">
        <v>191</v>
      </c>
      <c r="N27" s="12">
        <v>1674</v>
      </c>
      <c r="O27" s="12">
        <v>842</v>
      </c>
      <c r="P27" s="12">
        <v>832</v>
      </c>
      <c r="R27" s="16">
        <f>O$19+O$29+O$39+O$49</f>
        <v>2693</v>
      </c>
      <c r="S27" s="16">
        <f xml:space="preserve"> O$29+O$39+O$49+O$59</f>
        <v>1885</v>
      </c>
      <c r="T27">
        <v>6</v>
      </c>
      <c r="U27">
        <v>4</v>
      </c>
      <c r="V27">
        <f t="shared" si="5"/>
        <v>23698</v>
      </c>
      <c r="W27" s="19">
        <f t="shared" si="6"/>
        <v>10.383066724501285</v>
      </c>
      <c r="X27" s="20">
        <f t="shared" si="7"/>
        <v>0.38306672450128509</v>
      </c>
    </row>
    <row r="28" spans="1:24" x14ac:dyDescent="0.25">
      <c r="H28" s="7" t="s">
        <v>31</v>
      </c>
      <c r="I28" s="1">
        <f>100-I22</f>
        <v>93.137537375695047</v>
      </c>
      <c r="J28" s="1">
        <f>100-J22</f>
        <v>93.102134759509724</v>
      </c>
      <c r="K28" s="1">
        <f>100-K22</f>
        <v>93.163160256579474</v>
      </c>
      <c r="M28" t="s">
        <v>192</v>
      </c>
      <c r="N28" s="12">
        <v>1723</v>
      </c>
      <c r="O28" s="12">
        <v>846</v>
      </c>
      <c r="P28" s="12">
        <v>877</v>
      </c>
      <c r="R28" s="16">
        <f>O$20+O$30+O$40+O$50</f>
        <v>3109</v>
      </c>
      <c r="S28" s="16">
        <f xml:space="preserve"> O$30+O$40+O$50+O$60</f>
        <v>2133</v>
      </c>
      <c r="T28">
        <v>7</v>
      </c>
      <c r="U28">
        <v>3</v>
      </c>
      <c r="V28">
        <f t="shared" si="5"/>
        <v>28162</v>
      </c>
      <c r="W28" s="19">
        <f t="shared" si="6"/>
        <v>12.338928394607359</v>
      </c>
      <c r="X28" s="20">
        <f t="shared" si="7"/>
        <v>2.3389283946073594</v>
      </c>
    </row>
    <row r="29" spans="1:24" x14ac:dyDescent="0.25">
      <c r="I29" s="1"/>
      <c r="J29" s="1"/>
      <c r="K29" s="1"/>
      <c r="M29" t="s">
        <v>193</v>
      </c>
      <c r="N29" s="12">
        <v>1623</v>
      </c>
      <c r="O29" s="12">
        <v>857</v>
      </c>
      <c r="P29" s="12">
        <v>766</v>
      </c>
      <c r="R29" s="16">
        <f>O$21+O$31+O$41+O$51</f>
        <v>2680</v>
      </c>
      <c r="S29" s="16">
        <f xml:space="preserve"> O$31+O$41+O$51+O$61</f>
        <v>1846</v>
      </c>
      <c r="T29">
        <v>8</v>
      </c>
      <c r="U29">
        <v>2</v>
      </c>
      <c r="V29">
        <f t="shared" si="5"/>
        <v>25132</v>
      </c>
      <c r="W29" s="19">
        <f t="shared" si="6"/>
        <v>11.011360997559555</v>
      </c>
      <c r="X29" s="20">
        <f t="shared" si="7"/>
        <v>1.0113609975595548</v>
      </c>
    </row>
    <row r="30" spans="1:24" x14ac:dyDescent="0.25">
      <c r="C30" t="s">
        <v>32</v>
      </c>
      <c r="H30" s="9" t="s">
        <v>33</v>
      </c>
      <c r="I30" s="10">
        <f>I26/I28</f>
        <v>26.775577600124922</v>
      </c>
      <c r="J30" s="10">
        <f>J26/J28</f>
        <v>27.995941853551557</v>
      </c>
      <c r="K30" s="10">
        <f>K26/K28</f>
        <v>25.522728855542386</v>
      </c>
      <c r="M30" t="s">
        <v>194</v>
      </c>
      <c r="N30" s="12">
        <v>1770</v>
      </c>
      <c r="O30" s="12">
        <v>892</v>
      </c>
      <c r="P30" s="12">
        <v>878</v>
      </c>
      <c r="R30" s="16">
        <f>O$22+O$32+O$42+O$52</f>
        <v>2625</v>
      </c>
      <c r="S30" s="16">
        <f xml:space="preserve"> O$32+O$42+O$52+O$62</f>
        <v>1844</v>
      </c>
      <c r="T30">
        <v>9</v>
      </c>
      <c r="U30">
        <v>1</v>
      </c>
      <c r="V30">
        <f t="shared" si="5"/>
        <v>25469</v>
      </c>
      <c r="W30" s="19">
        <f t="shared" si="6"/>
        <v>11.159014533138798</v>
      </c>
      <c r="X30" s="20">
        <f t="shared" si="7"/>
        <v>1.159014533138798</v>
      </c>
    </row>
    <row r="31" spans="1:24" x14ac:dyDescent="0.25">
      <c r="M31" t="s">
        <v>195</v>
      </c>
      <c r="N31" s="12">
        <v>1598</v>
      </c>
      <c r="O31" s="12">
        <v>821</v>
      </c>
      <c r="P31" s="12">
        <v>777</v>
      </c>
      <c r="R31" s="16">
        <f>O$23+O$33+O$43+O$53</f>
        <v>2324</v>
      </c>
      <c r="S31" s="16">
        <f xml:space="preserve"> O$33+O$43+O$53+O$63</f>
        <v>1614</v>
      </c>
      <c r="T31">
        <v>10</v>
      </c>
      <c r="U31">
        <v>0</v>
      </c>
      <c r="V31">
        <f t="shared" si="5"/>
        <v>23240</v>
      </c>
      <c r="W31" s="19">
        <f t="shared" si="6"/>
        <v>10.182398121251156</v>
      </c>
      <c r="X31" s="20">
        <f t="shared" si="7"/>
        <v>0.18239812125115584</v>
      </c>
    </row>
    <row r="32" spans="1:24" x14ac:dyDescent="0.25">
      <c r="A32" t="s">
        <v>99</v>
      </c>
      <c r="M32" t="s">
        <v>196</v>
      </c>
      <c r="N32" s="12">
        <v>1530</v>
      </c>
      <c r="O32" s="12">
        <v>762</v>
      </c>
      <c r="P32" s="12">
        <v>768</v>
      </c>
      <c r="R32" s="16"/>
      <c r="S32" s="16"/>
      <c r="V32">
        <f>SUM(V22:V31)</f>
        <v>228237</v>
      </c>
      <c r="W32">
        <f>SUM(W22:W31)</f>
        <v>100</v>
      </c>
      <c r="X32" s="20">
        <f>SUM(X22:X31)</f>
        <v>13.454523149182645</v>
      </c>
    </row>
    <row r="33" spans="1:24" x14ac:dyDescent="0.25">
      <c r="A33" t="s">
        <v>0</v>
      </c>
      <c r="B33" t="s">
        <v>1</v>
      </c>
      <c r="E33" t="s">
        <v>76</v>
      </c>
      <c r="M33" t="s">
        <v>197</v>
      </c>
      <c r="N33" s="12">
        <v>1236</v>
      </c>
      <c r="O33" s="12">
        <v>640</v>
      </c>
      <c r="P33" s="12">
        <v>596</v>
      </c>
      <c r="R33" s="16"/>
      <c r="S33" s="16"/>
      <c r="X33" s="20">
        <f>X$32/2</f>
        <v>6.7272615745913225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 t="s">
        <v>198</v>
      </c>
      <c r="N34" s="12">
        <v>1478</v>
      </c>
      <c r="O34" s="12">
        <v>752</v>
      </c>
      <c r="P34" s="12">
        <v>726</v>
      </c>
      <c r="R34" s="16"/>
      <c r="S34" s="16"/>
    </row>
    <row r="35" spans="1:24" x14ac:dyDescent="0.25">
      <c r="A35" t="s">
        <v>36</v>
      </c>
      <c r="B35">
        <v>97784</v>
      </c>
      <c r="C35">
        <v>49615</v>
      </c>
      <c r="D35">
        <v>48169</v>
      </c>
      <c r="E35">
        <v>62043</v>
      </c>
      <c r="F35">
        <v>32974</v>
      </c>
      <c r="G35">
        <v>29069</v>
      </c>
      <c r="M35" t="s">
        <v>199</v>
      </c>
      <c r="N35" s="12">
        <v>1230</v>
      </c>
      <c r="O35" s="12">
        <v>653</v>
      </c>
      <c r="P35" s="12">
        <v>577</v>
      </c>
      <c r="Q35" s="3" t="s">
        <v>162</v>
      </c>
      <c r="R35" s="15">
        <f>X50</f>
        <v>6.7300126229216639</v>
      </c>
      <c r="S35" s="16"/>
    </row>
    <row r="36" spans="1:24" x14ac:dyDescent="0.25">
      <c r="A36" t="s">
        <v>98</v>
      </c>
      <c r="B36">
        <v>13479</v>
      </c>
      <c r="C36">
        <v>6987</v>
      </c>
      <c r="D36">
        <v>6492</v>
      </c>
      <c r="E36">
        <v>13479</v>
      </c>
      <c r="F36">
        <v>6987</v>
      </c>
      <c r="G36">
        <v>6492</v>
      </c>
      <c r="M36" t="s">
        <v>200</v>
      </c>
      <c r="N36" s="12">
        <v>1090</v>
      </c>
      <c r="O36" s="12">
        <v>565</v>
      </c>
      <c r="P36" s="12">
        <v>525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6</v>
      </c>
      <c r="B37">
        <v>12258</v>
      </c>
      <c r="C37">
        <v>6539</v>
      </c>
      <c r="D37">
        <v>5719</v>
      </c>
      <c r="E37">
        <v>12258</v>
      </c>
      <c r="F37">
        <v>6539</v>
      </c>
      <c r="G37">
        <v>5719</v>
      </c>
      <c r="M37" t="s">
        <v>201</v>
      </c>
      <c r="N37" s="12">
        <v>1081</v>
      </c>
      <c r="O37" s="12">
        <v>517</v>
      </c>
      <c r="P37" s="12">
        <v>564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7</v>
      </c>
      <c r="B38">
        <v>12521</v>
      </c>
      <c r="C38">
        <v>6482</v>
      </c>
      <c r="D38">
        <v>6039</v>
      </c>
      <c r="E38">
        <v>12521</v>
      </c>
      <c r="F38">
        <v>6482</v>
      </c>
      <c r="G38">
        <v>6039</v>
      </c>
      <c r="M38" t="s">
        <v>202</v>
      </c>
      <c r="N38" s="12">
        <v>1039</v>
      </c>
      <c r="O38" s="12">
        <v>522</v>
      </c>
      <c r="P38" s="12">
        <v>517</v>
      </c>
      <c r="R38" s="16"/>
      <c r="S38" s="16"/>
    </row>
    <row r="39" spans="1:24" x14ac:dyDescent="0.25">
      <c r="A39" t="s">
        <v>8</v>
      </c>
      <c r="B39">
        <v>10895</v>
      </c>
      <c r="C39">
        <v>5609</v>
      </c>
      <c r="D39">
        <v>5286</v>
      </c>
      <c r="E39">
        <v>10531</v>
      </c>
      <c r="F39">
        <v>5514</v>
      </c>
      <c r="G39">
        <v>5017</v>
      </c>
      <c r="M39" t="s">
        <v>203</v>
      </c>
      <c r="N39" s="12">
        <v>933</v>
      </c>
      <c r="O39" s="12">
        <v>426</v>
      </c>
      <c r="P39" s="12">
        <v>507</v>
      </c>
      <c r="R39" s="16">
        <f>P$24+P$34+P$44+P$54</f>
        <v>2481</v>
      </c>
      <c r="S39" s="16">
        <f xml:space="preserve"> P$34+P$44+P$54+P$64</f>
        <v>1883</v>
      </c>
      <c r="T39">
        <v>1</v>
      </c>
      <c r="U39">
        <v>9</v>
      </c>
      <c r="V39">
        <f>R39*T39+S39*U39</f>
        <v>19428</v>
      </c>
      <c r="W39" s="19">
        <f>(V39/V$49)*100</f>
        <v>8.4274268759787105</v>
      </c>
      <c r="X39" s="20">
        <f>ABS(W39-10)</f>
        <v>1.5725731240212895</v>
      </c>
    </row>
    <row r="40" spans="1:24" x14ac:dyDescent="0.25">
      <c r="A40" t="s">
        <v>10</v>
      </c>
      <c r="B40">
        <v>8722</v>
      </c>
      <c r="C40">
        <v>4445</v>
      </c>
      <c r="D40">
        <v>4277</v>
      </c>
      <c r="E40">
        <v>6510</v>
      </c>
      <c r="F40">
        <v>3658</v>
      </c>
      <c r="G40">
        <v>2852</v>
      </c>
      <c r="M40" t="s">
        <v>204</v>
      </c>
      <c r="N40" s="12">
        <v>1095</v>
      </c>
      <c r="O40" s="12">
        <v>521</v>
      </c>
      <c r="P40" s="12">
        <v>574</v>
      </c>
      <c r="R40" s="16">
        <f>P$25+P$35+P$45+P$55</f>
        <v>2259</v>
      </c>
      <c r="S40" s="16">
        <f xml:space="preserve"> P$35+P$45+P$55+P$65</f>
        <v>1642</v>
      </c>
      <c r="T40">
        <v>2</v>
      </c>
      <c r="U40">
        <v>8</v>
      </c>
      <c r="V40">
        <f t="shared" ref="V40:V48" si="8">R40*T40+S40*U40</f>
        <v>17654</v>
      </c>
      <c r="W40" s="19">
        <f t="shared" ref="W40:W48" si="9">(V40/V$49)*100</f>
        <v>7.6579058095804067</v>
      </c>
      <c r="X40" s="20">
        <f t="shared" ref="X40:X48" si="10">ABS(W40-10)</f>
        <v>2.3420941904195933</v>
      </c>
    </row>
    <row r="41" spans="1:24" x14ac:dyDescent="0.25">
      <c r="A41" t="s">
        <v>11</v>
      </c>
      <c r="B41">
        <v>7757</v>
      </c>
      <c r="C41">
        <v>3972</v>
      </c>
      <c r="D41">
        <v>3785</v>
      </c>
      <c r="E41">
        <v>3145</v>
      </c>
      <c r="F41">
        <v>1890</v>
      </c>
      <c r="G41">
        <v>1255</v>
      </c>
      <c r="M41" t="s">
        <v>205</v>
      </c>
      <c r="N41" s="12">
        <v>913</v>
      </c>
      <c r="O41" s="12">
        <v>456</v>
      </c>
      <c r="P41" s="12">
        <v>457</v>
      </c>
      <c r="R41" s="16">
        <f>P$26+P$36+P$46+P$56</f>
        <v>2056</v>
      </c>
      <c r="S41" s="16">
        <f xml:space="preserve"> P$36+P$46+P$56+P$66</f>
        <v>1485</v>
      </c>
      <c r="T41">
        <v>3</v>
      </c>
      <c r="U41">
        <v>7</v>
      </c>
      <c r="V41">
        <f t="shared" si="8"/>
        <v>16563</v>
      </c>
      <c r="W41" s="19">
        <f t="shared" si="9"/>
        <v>7.184654691519218</v>
      </c>
      <c r="X41" s="20">
        <f t="shared" si="10"/>
        <v>2.815345308480782</v>
      </c>
    </row>
    <row r="42" spans="1:24" x14ac:dyDescent="0.25">
      <c r="A42" t="s">
        <v>12</v>
      </c>
      <c r="B42">
        <v>5918</v>
      </c>
      <c r="C42">
        <v>3009</v>
      </c>
      <c r="D42">
        <v>2909</v>
      </c>
      <c r="E42">
        <v>1412</v>
      </c>
      <c r="F42">
        <v>823</v>
      </c>
      <c r="G42">
        <v>589</v>
      </c>
      <c r="M42" t="s">
        <v>206</v>
      </c>
      <c r="N42" s="12">
        <v>902</v>
      </c>
      <c r="O42" s="12">
        <v>429</v>
      </c>
      <c r="P42" s="12">
        <v>473</v>
      </c>
      <c r="R42" s="16">
        <f>P$17+P$27+P$37+P$47</f>
        <v>2978</v>
      </c>
      <c r="S42" s="16">
        <f xml:space="preserve"> P$27+ P$37+P$47+P$57</f>
        <v>2112</v>
      </c>
      <c r="T42">
        <v>4</v>
      </c>
      <c r="U42">
        <v>6</v>
      </c>
      <c r="V42">
        <f t="shared" si="8"/>
        <v>24584</v>
      </c>
      <c r="W42" s="19">
        <f t="shared" si="9"/>
        <v>10.663983030629021</v>
      </c>
      <c r="X42" s="20">
        <f t="shared" si="10"/>
        <v>0.66398303062902109</v>
      </c>
    </row>
    <row r="43" spans="1:24" x14ac:dyDescent="0.25">
      <c r="A43" t="s">
        <v>13</v>
      </c>
      <c r="B43">
        <v>4686</v>
      </c>
      <c r="C43">
        <v>2244</v>
      </c>
      <c r="D43">
        <v>2442</v>
      </c>
      <c r="E43">
        <v>693</v>
      </c>
      <c r="F43">
        <v>379</v>
      </c>
      <c r="G43">
        <v>314</v>
      </c>
      <c r="M43" t="s">
        <v>207</v>
      </c>
      <c r="N43" s="12">
        <v>843</v>
      </c>
      <c r="O43" s="12">
        <v>412</v>
      </c>
      <c r="P43" s="12">
        <v>431</v>
      </c>
      <c r="R43" s="16">
        <f>P$18+P$28+P$38+P$48</f>
        <v>3028</v>
      </c>
      <c r="S43" s="16">
        <f xml:space="preserve"> P$28+P$38+P$48+P$58</f>
        <v>2229</v>
      </c>
      <c r="T43">
        <v>5</v>
      </c>
      <c r="U43">
        <v>5</v>
      </c>
      <c r="V43">
        <f t="shared" si="8"/>
        <v>26285</v>
      </c>
      <c r="W43" s="19">
        <f t="shared" si="9"/>
        <v>11.401838348522771</v>
      </c>
      <c r="X43" s="20">
        <f t="shared" si="10"/>
        <v>1.4018383485227712</v>
      </c>
    </row>
    <row r="44" spans="1:24" x14ac:dyDescent="0.25">
      <c r="A44" t="s">
        <v>14</v>
      </c>
      <c r="B44">
        <v>4122</v>
      </c>
      <c r="C44">
        <v>1933</v>
      </c>
      <c r="D44">
        <v>2189</v>
      </c>
      <c r="E44">
        <v>396</v>
      </c>
      <c r="F44">
        <v>197</v>
      </c>
      <c r="G44">
        <v>199</v>
      </c>
      <c r="M44" t="s">
        <v>208</v>
      </c>
      <c r="N44" s="12">
        <v>851</v>
      </c>
      <c r="O44" s="12">
        <v>411</v>
      </c>
      <c r="P44" s="12">
        <v>440</v>
      </c>
      <c r="R44" s="16">
        <f>P$19+P$29+P$39+P$49</f>
        <v>2768</v>
      </c>
      <c r="S44" s="16">
        <f xml:space="preserve"> P$29+P$39+P$49+P$59</f>
        <v>1903</v>
      </c>
      <c r="T44">
        <v>6</v>
      </c>
      <c r="U44">
        <v>4</v>
      </c>
      <c r="V44">
        <f t="shared" si="8"/>
        <v>24220</v>
      </c>
      <c r="W44" s="19">
        <f t="shared" si="9"/>
        <v>10.506088065483032</v>
      </c>
      <c r="X44" s="20">
        <f t="shared" si="10"/>
        <v>0.50608806548303242</v>
      </c>
    </row>
    <row r="45" spans="1:24" x14ac:dyDescent="0.25">
      <c r="A45" t="s">
        <v>15</v>
      </c>
      <c r="B45">
        <v>3498</v>
      </c>
      <c r="C45">
        <v>1606</v>
      </c>
      <c r="D45">
        <v>1892</v>
      </c>
      <c r="E45">
        <v>255</v>
      </c>
      <c r="F45">
        <v>123</v>
      </c>
      <c r="G45">
        <v>132</v>
      </c>
      <c r="M45" t="s">
        <v>209</v>
      </c>
      <c r="N45" s="12">
        <v>845</v>
      </c>
      <c r="O45" s="12">
        <v>396</v>
      </c>
      <c r="P45" s="12">
        <v>449</v>
      </c>
      <c r="R45" s="16">
        <f>P$20+P$30+P$40+P$50</f>
        <v>3025</v>
      </c>
      <c r="S45" s="16">
        <f xml:space="preserve"> P$30+P$40+P$50+P$60</f>
        <v>2240</v>
      </c>
      <c r="T45">
        <v>7</v>
      </c>
      <c r="U45">
        <v>3</v>
      </c>
      <c r="V45">
        <f t="shared" si="8"/>
        <v>27895</v>
      </c>
      <c r="W45" s="19">
        <f t="shared" si="9"/>
        <v>12.100219925130025</v>
      </c>
      <c r="X45" s="20">
        <f t="shared" si="10"/>
        <v>2.1002199251300251</v>
      </c>
    </row>
    <row r="46" spans="1:24" x14ac:dyDescent="0.25">
      <c r="A46" t="s">
        <v>16</v>
      </c>
      <c r="B46">
        <v>3310</v>
      </c>
      <c r="C46">
        <v>1548</v>
      </c>
      <c r="D46">
        <v>1762</v>
      </c>
      <c r="E46">
        <v>213</v>
      </c>
      <c r="F46">
        <v>95</v>
      </c>
      <c r="G46">
        <v>118</v>
      </c>
      <c r="M46" t="s">
        <v>210</v>
      </c>
      <c r="N46" s="12">
        <v>809</v>
      </c>
      <c r="O46" s="12">
        <v>395</v>
      </c>
      <c r="P46" s="12">
        <v>414</v>
      </c>
      <c r="R46" s="16">
        <f>P$21+P$31+P$41+P$51</f>
        <v>2645</v>
      </c>
      <c r="S46" s="16">
        <f xml:space="preserve"> P$31+P$41+P$51+P$61</f>
        <v>1891</v>
      </c>
      <c r="T46">
        <v>8</v>
      </c>
      <c r="U46">
        <v>2</v>
      </c>
      <c r="V46">
        <f t="shared" si="8"/>
        <v>24942</v>
      </c>
      <c r="W46" s="19">
        <f t="shared" si="9"/>
        <v>10.81927533151436</v>
      </c>
      <c r="X46" s="20">
        <f t="shared" si="10"/>
        <v>0.81927533151436016</v>
      </c>
    </row>
    <row r="47" spans="1:24" x14ac:dyDescent="0.25">
      <c r="A47" t="s">
        <v>17</v>
      </c>
      <c r="B47">
        <v>3008</v>
      </c>
      <c r="C47">
        <v>1500</v>
      </c>
      <c r="D47">
        <v>1508</v>
      </c>
      <c r="E47">
        <v>176</v>
      </c>
      <c r="F47">
        <v>89</v>
      </c>
      <c r="G47">
        <v>87</v>
      </c>
      <c r="M47" t="s">
        <v>211</v>
      </c>
      <c r="N47" s="12">
        <v>786</v>
      </c>
      <c r="O47" s="12">
        <v>379</v>
      </c>
      <c r="P47" s="12">
        <v>407</v>
      </c>
      <c r="R47" s="16">
        <f>P$22+P$32+P$42+P$52</f>
        <v>2637</v>
      </c>
      <c r="S47" s="16">
        <f xml:space="preserve"> P$32+P$42+P$52+P$62</f>
        <v>1929</v>
      </c>
      <c r="T47">
        <v>9</v>
      </c>
      <c r="U47">
        <v>1</v>
      </c>
      <c r="V47">
        <f t="shared" si="8"/>
        <v>25662</v>
      </c>
      <c r="W47" s="19">
        <f t="shared" si="9"/>
        <v>11.131595042792137</v>
      </c>
      <c r="X47" s="20">
        <f t="shared" si="10"/>
        <v>1.1315950427921369</v>
      </c>
    </row>
    <row r="48" spans="1:24" x14ac:dyDescent="0.25">
      <c r="A48" t="s">
        <v>19</v>
      </c>
      <c r="B48">
        <v>2562</v>
      </c>
      <c r="C48">
        <v>1289</v>
      </c>
      <c r="D48">
        <v>1273</v>
      </c>
      <c r="E48">
        <v>176</v>
      </c>
      <c r="F48">
        <v>83</v>
      </c>
      <c r="G48">
        <v>93</v>
      </c>
      <c r="M48" t="s">
        <v>212</v>
      </c>
      <c r="N48" s="12">
        <v>831</v>
      </c>
      <c r="O48" s="12">
        <v>352</v>
      </c>
      <c r="P48" s="12">
        <v>479</v>
      </c>
      <c r="R48" s="16">
        <f>P$23+P$33+P$43+P$53</f>
        <v>2330</v>
      </c>
      <c r="S48" s="16">
        <f xml:space="preserve"> P$33+P$43+P$53+P$63</f>
        <v>1664</v>
      </c>
      <c r="T48">
        <v>10</v>
      </c>
      <c r="U48">
        <v>0</v>
      </c>
      <c r="V48">
        <f t="shared" si="8"/>
        <v>23300</v>
      </c>
      <c r="W48" s="19">
        <f t="shared" si="9"/>
        <v>10.107012878850316</v>
      </c>
      <c r="X48" s="20">
        <f t="shared" si="10"/>
        <v>0.10701287885031618</v>
      </c>
    </row>
    <row r="49" spans="1:24" x14ac:dyDescent="0.25">
      <c r="A49" t="s">
        <v>20</v>
      </c>
      <c r="B49">
        <v>1971</v>
      </c>
      <c r="C49">
        <v>995</v>
      </c>
      <c r="D49">
        <v>976</v>
      </c>
      <c r="E49">
        <v>123</v>
      </c>
      <c r="F49">
        <v>56</v>
      </c>
      <c r="G49">
        <v>67</v>
      </c>
      <c r="M49" t="s">
        <v>213</v>
      </c>
      <c r="N49" s="12">
        <v>674</v>
      </c>
      <c r="O49" s="12">
        <v>321</v>
      </c>
      <c r="P49" s="12">
        <v>353</v>
      </c>
      <c r="R49" s="16"/>
      <c r="S49" s="16"/>
      <c r="V49">
        <f>SUM(V39:V48)</f>
        <v>230533</v>
      </c>
      <c r="W49">
        <f>SUM(W39:W48)</f>
        <v>100</v>
      </c>
      <c r="X49" s="20">
        <f>SUM(X39:X48)</f>
        <v>13.460025245843328</v>
      </c>
    </row>
    <row r="50" spans="1:24" x14ac:dyDescent="0.25">
      <c r="A50" t="s">
        <v>22</v>
      </c>
      <c r="B50">
        <v>1370</v>
      </c>
      <c r="C50">
        <v>691</v>
      </c>
      <c r="D50">
        <v>679</v>
      </c>
      <c r="E50">
        <v>76</v>
      </c>
      <c r="F50">
        <v>33</v>
      </c>
      <c r="G50">
        <v>43</v>
      </c>
      <c r="M50" t="s">
        <v>214</v>
      </c>
      <c r="N50" s="12">
        <v>783</v>
      </c>
      <c r="O50" s="12">
        <v>363</v>
      </c>
      <c r="P50" s="12">
        <v>420</v>
      </c>
      <c r="R50" s="16"/>
      <c r="S50" s="16"/>
      <c r="X50" s="20">
        <f>X$49/2</f>
        <v>6.7300126229216639</v>
      </c>
    </row>
    <row r="51" spans="1:24" x14ac:dyDescent="0.25">
      <c r="A51" t="s">
        <v>73</v>
      </c>
      <c r="B51">
        <v>1707</v>
      </c>
      <c r="C51">
        <v>766</v>
      </c>
      <c r="D51">
        <v>941</v>
      </c>
      <c r="E51">
        <v>79</v>
      </c>
      <c r="F51">
        <v>26</v>
      </c>
      <c r="G51">
        <v>53</v>
      </c>
      <c r="M51" t="s">
        <v>215</v>
      </c>
      <c r="N51" s="12">
        <v>646</v>
      </c>
      <c r="O51" s="12">
        <v>289</v>
      </c>
      <c r="P51" s="12">
        <v>357</v>
      </c>
      <c r="R51" s="16"/>
      <c r="S51" s="16"/>
    </row>
    <row r="52" spans="1:24" x14ac:dyDescent="0.25">
      <c r="A52" t="s">
        <v>57</v>
      </c>
      <c r="B52">
        <v>2484</v>
      </c>
      <c r="C52">
        <v>1275</v>
      </c>
      <c r="D52">
        <v>1209</v>
      </c>
      <c r="E52">
        <v>2484</v>
      </c>
      <c r="F52">
        <v>1275</v>
      </c>
      <c r="G52">
        <v>1209</v>
      </c>
      <c r="M52" t="s">
        <v>216</v>
      </c>
      <c r="N52" s="12">
        <v>719</v>
      </c>
      <c r="O52" s="12">
        <v>341</v>
      </c>
      <c r="P52" s="12">
        <v>378</v>
      </c>
      <c r="R52" s="16"/>
      <c r="S52" s="16"/>
    </row>
    <row r="53" spans="1:24" x14ac:dyDescent="0.25">
      <c r="M53" t="s">
        <v>217</v>
      </c>
      <c r="N53" s="12">
        <v>676</v>
      </c>
      <c r="O53" s="12">
        <v>292</v>
      </c>
      <c r="P53" s="12">
        <v>384</v>
      </c>
      <c r="R53" s="16"/>
      <c r="S53" s="16"/>
    </row>
    <row r="54" spans="1:24" x14ac:dyDescent="0.25">
      <c r="M54" t="s">
        <v>218</v>
      </c>
      <c r="N54" s="12">
        <v>796</v>
      </c>
      <c r="O54" s="12">
        <v>369</v>
      </c>
      <c r="P54" s="12">
        <v>427</v>
      </c>
      <c r="R54" s="16"/>
      <c r="S54" s="16"/>
    </row>
    <row r="55" spans="1:24" x14ac:dyDescent="0.25">
      <c r="M55" t="s">
        <v>219</v>
      </c>
      <c r="N55" s="12">
        <v>735</v>
      </c>
      <c r="O55" s="12">
        <v>350</v>
      </c>
      <c r="P55" s="12">
        <v>385</v>
      </c>
      <c r="R55" s="16"/>
      <c r="S55" s="16"/>
    </row>
    <row r="56" spans="1:24" x14ac:dyDescent="0.25">
      <c r="M56" t="s">
        <v>220</v>
      </c>
      <c r="N56" s="12">
        <v>536</v>
      </c>
      <c r="O56" s="12">
        <v>251</v>
      </c>
      <c r="P56" s="12">
        <v>285</v>
      </c>
      <c r="R56" s="16"/>
      <c r="S56" s="16"/>
    </row>
    <row r="57" spans="1:24" x14ac:dyDescent="0.25">
      <c r="M57" t="s">
        <v>221</v>
      </c>
      <c r="N57" s="12">
        <v>585</v>
      </c>
      <c r="O57" s="12">
        <v>276</v>
      </c>
      <c r="P57" s="12">
        <v>309</v>
      </c>
      <c r="R57" s="16"/>
      <c r="S57" s="16"/>
    </row>
    <row r="58" spans="1:24" x14ac:dyDescent="0.25">
      <c r="M58" t="s">
        <v>222</v>
      </c>
      <c r="N58" s="12">
        <v>658</v>
      </c>
      <c r="O58" s="12">
        <v>302</v>
      </c>
      <c r="P58" s="12">
        <v>356</v>
      </c>
      <c r="R58" s="16"/>
      <c r="S58" s="16"/>
    </row>
    <row r="59" spans="1:24" x14ac:dyDescent="0.25">
      <c r="M59" t="s">
        <v>223</v>
      </c>
      <c r="N59" s="12">
        <v>558</v>
      </c>
      <c r="O59" s="12">
        <v>281</v>
      </c>
      <c r="P59" s="12">
        <v>277</v>
      </c>
      <c r="R59" s="16"/>
      <c r="S59" s="16"/>
    </row>
    <row r="60" spans="1:24" x14ac:dyDescent="0.25">
      <c r="M60" t="s">
        <v>224</v>
      </c>
      <c r="N60" s="12">
        <v>725</v>
      </c>
      <c r="O60" s="12">
        <v>357</v>
      </c>
      <c r="P60" s="12">
        <v>368</v>
      </c>
      <c r="R60" s="16"/>
      <c r="S60" s="16"/>
    </row>
    <row r="61" spans="1:24" x14ac:dyDescent="0.25">
      <c r="M61" t="s">
        <v>225</v>
      </c>
      <c r="N61" s="12">
        <v>580</v>
      </c>
      <c r="O61" s="12">
        <v>280</v>
      </c>
      <c r="P61" s="12">
        <v>300</v>
      </c>
      <c r="R61" s="16"/>
      <c r="S61" s="16"/>
    </row>
    <row r="62" spans="1:24" x14ac:dyDescent="0.25">
      <c r="M62" t="s">
        <v>226</v>
      </c>
      <c r="N62" s="12">
        <v>622</v>
      </c>
      <c r="O62" s="12">
        <v>312</v>
      </c>
      <c r="P62" s="12">
        <v>310</v>
      </c>
      <c r="R62" s="16"/>
      <c r="S62" s="16"/>
    </row>
    <row r="63" spans="1:24" x14ac:dyDescent="0.25">
      <c r="M63" t="s">
        <v>227</v>
      </c>
      <c r="N63" s="12">
        <v>523</v>
      </c>
      <c r="O63" s="12">
        <v>270</v>
      </c>
      <c r="P63" s="12">
        <v>253</v>
      </c>
      <c r="R63" s="16"/>
      <c r="S63" s="16"/>
    </row>
    <row r="64" spans="1:24" x14ac:dyDescent="0.25">
      <c r="M64" t="s">
        <v>228</v>
      </c>
      <c r="N64" s="12">
        <v>593</v>
      </c>
      <c r="O64" s="12">
        <v>303</v>
      </c>
      <c r="P64" s="12">
        <v>290</v>
      </c>
      <c r="R64" s="16"/>
      <c r="S64" s="16"/>
    </row>
    <row r="65" spans="13:19" x14ac:dyDescent="0.25">
      <c r="M65" t="s">
        <v>229</v>
      </c>
      <c r="N65" s="12">
        <v>453</v>
      </c>
      <c r="O65" s="12">
        <v>222</v>
      </c>
      <c r="P65" s="12">
        <v>231</v>
      </c>
      <c r="R65" s="16"/>
      <c r="S65" s="16"/>
    </row>
    <row r="66" spans="13:19" x14ac:dyDescent="0.25">
      <c r="M66" t="s">
        <v>230</v>
      </c>
      <c r="N66" s="12">
        <v>510</v>
      </c>
      <c r="O66" s="12">
        <v>249</v>
      </c>
      <c r="P66" s="12">
        <v>261</v>
      </c>
      <c r="R66" s="16"/>
      <c r="S66" s="16"/>
    </row>
    <row r="67" spans="13:19" x14ac:dyDescent="0.25">
      <c r="M67" t="s">
        <v>231</v>
      </c>
      <c r="N67" s="12">
        <v>468</v>
      </c>
      <c r="O67" s="12">
        <v>252</v>
      </c>
      <c r="P67" s="12">
        <v>216</v>
      </c>
      <c r="R67" s="16"/>
      <c r="S67" s="16"/>
    </row>
    <row r="68" spans="13:19" x14ac:dyDescent="0.25">
      <c r="M68" t="s">
        <v>232</v>
      </c>
      <c r="N68" s="12">
        <v>538</v>
      </c>
      <c r="O68" s="12">
        <v>263</v>
      </c>
      <c r="P68" s="12">
        <v>275</v>
      </c>
      <c r="R68" s="16"/>
      <c r="S68" s="16"/>
    </row>
    <row r="69" spans="13:19" x14ac:dyDescent="0.25">
      <c r="M69" t="s">
        <v>233</v>
      </c>
      <c r="N69" s="12">
        <v>443</v>
      </c>
      <c r="O69" s="12">
        <v>213</v>
      </c>
      <c r="P69" s="12">
        <v>230</v>
      </c>
      <c r="R69" s="16"/>
      <c r="S69" s="16"/>
    </row>
    <row r="70" spans="13:19" x14ac:dyDescent="0.25">
      <c r="M70" t="s">
        <v>234</v>
      </c>
      <c r="N70" s="12">
        <v>463</v>
      </c>
      <c r="O70" s="12">
        <v>228</v>
      </c>
      <c r="P70" s="12">
        <v>235</v>
      </c>
      <c r="R70" s="16"/>
      <c r="S70" s="16"/>
    </row>
    <row r="71" spans="13:19" x14ac:dyDescent="0.25">
      <c r="M71" t="s">
        <v>235</v>
      </c>
      <c r="N71" s="12">
        <v>354</v>
      </c>
      <c r="O71" s="12">
        <v>189</v>
      </c>
      <c r="P71" s="12">
        <v>165</v>
      </c>
      <c r="R71" s="16"/>
      <c r="S71" s="16"/>
    </row>
    <row r="72" spans="13:19" x14ac:dyDescent="0.25">
      <c r="M72" t="s">
        <v>236</v>
      </c>
      <c r="N72" s="12">
        <v>370</v>
      </c>
      <c r="O72" s="12">
        <v>203</v>
      </c>
      <c r="P72" s="12">
        <v>167</v>
      </c>
      <c r="R72" s="16"/>
      <c r="S72" s="16"/>
    </row>
    <row r="73" spans="13:19" x14ac:dyDescent="0.25">
      <c r="M73" t="s">
        <v>237</v>
      </c>
      <c r="N73" s="12">
        <v>341</v>
      </c>
      <c r="O73" s="12">
        <v>162</v>
      </c>
      <c r="P73" s="12">
        <v>179</v>
      </c>
      <c r="R73" s="16"/>
      <c r="S73" s="16"/>
    </row>
    <row r="74" spans="13:19" x14ac:dyDescent="0.25">
      <c r="M74" s="18" t="s">
        <v>238</v>
      </c>
      <c r="N74" s="12">
        <v>373</v>
      </c>
      <c r="O74" s="12">
        <v>181</v>
      </c>
      <c r="P74" s="12">
        <v>192</v>
      </c>
      <c r="R74" s="16"/>
      <c r="S74" s="16"/>
    </row>
    <row r="75" spans="13:19" x14ac:dyDescent="0.25">
      <c r="M75" t="s">
        <v>239</v>
      </c>
      <c r="N75" s="12">
        <v>237</v>
      </c>
      <c r="O75" s="12">
        <v>135</v>
      </c>
      <c r="P75" s="12">
        <v>102</v>
      </c>
      <c r="R75" s="16"/>
      <c r="S75" s="16"/>
    </row>
    <row r="76" spans="13:19" x14ac:dyDescent="0.25">
      <c r="M76" t="s">
        <v>240</v>
      </c>
      <c r="N76" s="12">
        <v>284</v>
      </c>
      <c r="O76" s="12">
        <v>122</v>
      </c>
      <c r="P76" s="12">
        <v>162</v>
      </c>
      <c r="R76" s="16"/>
      <c r="S76" s="16"/>
    </row>
    <row r="77" spans="13:19" x14ac:dyDescent="0.25">
      <c r="M77" t="s">
        <v>241</v>
      </c>
      <c r="N77" s="12">
        <v>230</v>
      </c>
      <c r="O77" s="12">
        <v>118</v>
      </c>
      <c r="P77" s="12">
        <v>112</v>
      </c>
      <c r="R77" s="16"/>
      <c r="S77" s="16"/>
    </row>
    <row r="78" spans="13:19" x14ac:dyDescent="0.25">
      <c r="M78" t="s">
        <v>242</v>
      </c>
      <c r="N78" s="12">
        <v>246</v>
      </c>
      <c r="O78" s="12">
        <v>135</v>
      </c>
      <c r="P78" s="12">
        <v>111</v>
      </c>
      <c r="R78" s="16"/>
      <c r="S78" s="16"/>
    </row>
    <row r="79" spans="13:19" x14ac:dyDescent="0.25">
      <c r="M79" t="s">
        <v>243</v>
      </c>
      <c r="N79" s="12">
        <v>224</v>
      </c>
      <c r="O79" s="12">
        <v>120</v>
      </c>
      <c r="P79" s="12">
        <v>104</v>
      </c>
      <c r="R79" s="16"/>
      <c r="S79" s="16"/>
    </row>
    <row r="80" spans="13:19" x14ac:dyDescent="0.25">
      <c r="M80" t="s">
        <v>244</v>
      </c>
      <c r="N80" s="12">
        <v>229</v>
      </c>
      <c r="O80" s="12">
        <v>120</v>
      </c>
      <c r="P80" s="12">
        <v>109</v>
      </c>
      <c r="R80" s="16"/>
      <c r="S80" s="16"/>
    </row>
    <row r="81" spans="13:19" x14ac:dyDescent="0.25">
      <c r="M81" t="s">
        <v>245</v>
      </c>
      <c r="N81" s="12">
        <v>133</v>
      </c>
      <c r="O81" s="12">
        <v>60</v>
      </c>
      <c r="P81" s="12">
        <v>73</v>
      </c>
      <c r="R81" s="16"/>
      <c r="S81" s="16"/>
    </row>
    <row r="82" spans="13:19" x14ac:dyDescent="0.25">
      <c r="M82" t="s">
        <v>246</v>
      </c>
      <c r="N82" s="12">
        <v>205</v>
      </c>
      <c r="O82" s="12">
        <v>80</v>
      </c>
      <c r="P82" s="12">
        <v>125</v>
      </c>
      <c r="R82" s="16"/>
      <c r="S82" s="16"/>
    </row>
    <row r="83" spans="13:19" x14ac:dyDescent="0.25">
      <c r="M83" t="s">
        <v>247</v>
      </c>
      <c r="N83" s="12">
        <v>112</v>
      </c>
      <c r="O83" s="12">
        <v>59</v>
      </c>
      <c r="P83" s="12">
        <v>53</v>
      </c>
      <c r="R83" s="16"/>
      <c r="S83" s="16"/>
    </row>
    <row r="84" spans="13:19" x14ac:dyDescent="0.25">
      <c r="M84" t="s">
        <v>248</v>
      </c>
      <c r="N84" s="12">
        <v>116</v>
      </c>
      <c r="O84" s="12">
        <v>50</v>
      </c>
      <c r="P84" s="12">
        <v>66</v>
      </c>
      <c r="R84" s="16"/>
      <c r="S84" s="16"/>
    </row>
    <row r="85" spans="13:19" x14ac:dyDescent="0.25">
      <c r="M85" t="s">
        <v>249</v>
      </c>
      <c r="N85" s="12">
        <v>99</v>
      </c>
      <c r="O85" s="12">
        <v>52</v>
      </c>
      <c r="P85" s="12">
        <v>47</v>
      </c>
      <c r="R85" s="16"/>
      <c r="S85" s="16"/>
    </row>
    <row r="86" spans="13:19" x14ac:dyDescent="0.25">
      <c r="M86" t="s">
        <v>250</v>
      </c>
      <c r="N86" s="12">
        <v>96</v>
      </c>
      <c r="O86" s="12">
        <v>34</v>
      </c>
      <c r="P86" s="12">
        <v>62</v>
      </c>
      <c r="R86" s="16"/>
      <c r="S86" s="16"/>
    </row>
    <row r="87" spans="13:19" x14ac:dyDescent="0.25">
      <c r="M87" t="s">
        <v>251</v>
      </c>
      <c r="N87" s="12">
        <v>76</v>
      </c>
      <c r="O87" s="12">
        <v>31</v>
      </c>
      <c r="P87" s="12">
        <v>45</v>
      </c>
      <c r="R87" s="16"/>
      <c r="S87" s="16"/>
    </row>
    <row r="88" spans="13:19" x14ac:dyDescent="0.25">
      <c r="M88" t="s">
        <v>252</v>
      </c>
      <c r="N88" s="12">
        <v>100</v>
      </c>
      <c r="O88" s="12">
        <v>40</v>
      </c>
      <c r="P88" s="12">
        <v>60</v>
      </c>
      <c r="R88" s="16"/>
      <c r="S88" s="16"/>
    </row>
    <row r="89" spans="13:19" x14ac:dyDescent="0.25">
      <c r="M89" t="s">
        <v>253</v>
      </c>
      <c r="N89" s="12">
        <v>59</v>
      </c>
      <c r="O89" s="12">
        <v>28</v>
      </c>
      <c r="P89" s="12">
        <v>31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  <row r="103" spans="13:19" x14ac:dyDescent="0.25">
      <c r="M103" t="s">
        <v>254</v>
      </c>
      <c r="N103">
        <v>2484</v>
      </c>
      <c r="O103">
        <v>1275</v>
      </c>
      <c r="P103">
        <v>1209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>
      <selection activeCell="A15" sqref="A15"/>
    </sheetView>
  </sheetViews>
  <sheetFormatPr defaultRowHeight="13.2" x14ac:dyDescent="0.25"/>
  <sheetData>
    <row r="1" spans="1:24" x14ac:dyDescent="0.25">
      <c r="A1" t="s">
        <v>99</v>
      </c>
      <c r="I1" s="1"/>
      <c r="J1" s="1"/>
      <c r="K1" s="1"/>
      <c r="M1" t="s">
        <v>255</v>
      </c>
      <c r="N1" s="12"/>
      <c r="O1" s="12"/>
      <c r="P1" s="12"/>
      <c r="Q1" s="14" t="s">
        <v>1</v>
      </c>
      <c r="R1" s="15">
        <f>X16</f>
        <v>6.3212916912426849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775077</v>
      </c>
      <c r="O3" s="12">
        <v>393931</v>
      </c>
      <c r="P3" s="12">
        <v>381146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775077</v>
      </c>
      <c r="C4">
        <v>393931</v>
      </c>
      <c r="D4">
        <v>381146</v>
      </c>
      <c r="E4">
        <v>431595</v>
      </c>
      <c r="F4">
        <v>232241</v>
      </c>
      <c r="G4">
        <v>199354</v>
      </c>
      <c r="I4" s="1"/>
      <c r="J4" s="1"/>
      <c r="K4" s="1"/>
      <c r="M4" s="18">
        <v>0</v>
      </c>
      <c r="N4" s="12">
        <v>18239</v>
      </c>
      <c r="O4" s="12">
        <v>9282</v>
      </c>
      <c r="P4" s="12">
        <v>8957</v>
      </c>
      <c r="R4" s="16"/>
      <c r="S4" s="16"/>
    </row>
    <row r="5" spans="1:24" x14ac:dyDescent="0.25">
      <c r="A5" t="s">
        <v>278</v>
      </c>
      <c r="B5">
        <v>94214</v>
      </c>
      <c r="C5">
        <v>48563</v>
      </c>
      <c r="D5">
        <v>45651</v>
      </c>
      <c r="E5">
        <v>94214</v>
      </c>
      <c r="F5">
        <v>48563</v>
      </c>
      <c r="G5">
        <v>45651</v>
      </c>
      <c r="I5" s="1"/>
      <c r="J5" s="1"/>
      <c r="K5" s="1"/>
      <c r="M5">
        <v>1</v>
      </c>
      <c r="N5" s="12">
        <v>19438</v>
      </c>
      <c r="O5" s="12">
        <v>10050</v>
      </c>
      <c r="P5" s="12">
        <v>9388</v>
      </c>
      <c r="R5" s="16">
        <f>N$24+N$34+N$44+N$54</f>
        <v>41992</v>
      </c>
      <c r="S5" s="16">
        <f xml:space="preserve"> N$34+N$44+N$54+N$64</f>
        <v>31335</v>
      </c>
      <c r="T5">
        <v>1</v>
      </c>
      <c r="U5">
        <v>9</v>
      </c>
      <c r="V5">
        <f>R5*T5+S5*U5</f>
        <v>324007</v>
      </c>
      <c r="W5" s="19">
        <f>(V5/V$15)*100</f>
        <v>7.8644957243796529</v>
      </c>
      <c r="X5" s="20">
        <f>ABS(W5-10)</f>
        <v>2.1355042756203471</v>
      </c>
    </row>
    <row r="6" spans="1:24" x14ac:dyDescent="0.25">
      <c r="A6" t="s">
        <v>38</v>
      </c>
      <c r="B6">
        <v>87095</v>
      </c>
      <c r="C6">
        <v>44937</v>
      </c>
      <c r="D6">
        <v>42158</v>
      </c>
      <c r="E6">
        <v>87095</v>
      </c>
      <c r="F6">
        <v>44937</v>
      </c>
      <c r="G6">
        <v>42158</v>
      </c>
      <c r="I6" s="1"/>
      <c r="J6" s="1"/>
      <c r="K6" s="1"/>
      <c r="M6">
        <v>2</v>
      </c>
      <c r="N6" s="12">
        <v>18979</v>
      </c>
      <c r="O6" s="12">
        <v>9906</v>
      </c>
      <c r="P6" s="12">
        <v>9073</v>
      </c>
      <c r="R6" s="16">
        <f>N$25+N$35+N$45+N$55</f>
        <v>41046</v>
      </c>
      <c r="S6" s="16">
        <f xml:space="preserve"> N$35+N$45+N$55+N$65</f>
        <v>30143</v>
      </c>
      <c r="T6">
        <v>2</v>
      </c>
      <c r="U6">
        <v>8</v>
      </c>
      <c r="V6">
        <f t="shared" ref="V6:V14" si="0">R6*T6+S6*U6</f>
        <v>323236</v>
      </c>
      <c r="W6" s="19">
        <f t="shared" ref="W6:W14" si="1">(V6/V$15)*100</f>
        <v>7.8457815416505854</v>
      </c>
      <c r="X6" s="20">
        <f t="shared" ref="X6:X14" si="2">ABS(W6-10)</f>
        <v>2.1542184583494146</v>
      </c>
    </row>
    <row r="7" spans="1:24" x14ac:dyDescent="0.25">
      <c r="A7" t="s">
        <v>39</v>
      </c>
      <c r="B7">
        <v>92855</v>
      </c>
      <c r="C7">
        <v>47709</v>
      </c>
      <c r="D7">
        <v>45146</v>
      </c>
      <c r="E7">
        <v>92855</v>
      </c>
      <c r="F7">
        <v>47709</v>
      </c>
      <c r="G7">
        <v>45146</v>
      </c>
      <c r="H7" s="2"/>
      <c r="I7" s="1"/>
      <c r="J7" s="1"/>
      <c r="K7" s="1"/>
      <c r="M7">
        <v>3</v>
      </c>
      <c r="N7" s="12">
        <v>18601</v>
      </c>
      <c r="O7" s="12">
        <v>9581</v>
      </c>
      <c r="P7" s="12">
        <v>9020</v>
      </c>
      <c r="R7" s="16">
        <f>N$26+N$36+N$46+N$56</f>
        <v>40076</v>
      </c>
      <c r="S7" s="16">
        <f xml:space="preserve"> N$36+N$46+N$56+N$66</f>
        <v>29723</v>
      </c>
      <c r="T7">
        <v>3</v>
      </c>
      <c r="U7">
        <v>7</v>
      </c>
      <c r="V7">
        <f t="shared" si="0"/>
        <v>328289</v>
      </c>
      <c r="W7" s="19">
        <f t="shared" si="1"/>
        <v>7.9684310427270768</v>
      </c>
      <c r="X7" s="20">
        <f t="shared" si="2"/>
        <v>2.0315689572729232</v>
      </c>
    </row>
    <row r="8" spans="1:24" x14ac:dyDescent="0.25">
      <c r="A8" s="3" t="s">
        <v>40</v>
      </c>
      <c r="B8" s="3">
        <v>83682</v>
      </c>
      <c r="C8" s="3">
        <v>42829</v>
      </c>
      <c r="D8" s="3">
        <v>40853</v>
      </c>
      <c r="E8" s="4">
        <v>78560</v>
      </c>
      <c r="F8" s="4">
        <v>41956</v>
      </c>
      <c r="G8" s="4">
        <v>36604</v>
      </c>
      <c r="H8" s="5"/>
      <c r="I8" s="6">
        <f t="shared" ref="I8:K15" si="3">E8/B8*100</f>
        <v>93.879209387920938</v>
      </c>
      <c r="J8" s="6">
        <f t="shared" si="3"/>
        <v>97.961661491045788</v>
      </c>
      <c r="K8" s="6">
        <f t="shared" si="3"/>
        <v>89.599295033412474</v>
      </c>
      <c r="M8">
        <v>4</v>
      </c>
      <c r="N8" s="12">
        <v>18957</v>
      </c>
      <c r="O8" s="12">
        <v>9744</v>
      </c>
      <c r="P8" s="12">
        <v>9213</v>
      </c>
      <c r="R8" s="16">
        <f>N$17+N$27+N$37+N$47</f>
        <v>52332</v>
      </c>
      <c r="S8" s="16">
        <f xml:space="preserve"> N$27+ N$37+N$47+N$57</f>
        <v>39563</v>
      </c>
      <c r="T8">
        <v>4</v>
      </c>
      <c r="U8">
        <v>6</v>
      </c>
      <c r="V8">
        <f t="shared" si="0"/>
        <v>446706</v>
      </c>
      <c r="W8" s="19">
        <f t="shared" si="1"/>
        <v>10.842720765461046</v>
      </c>
      <c r="X8" s="20">
        <f t="shared" si="2"/>
        <v>0.84272076546104557</v>
      </c>
    </row>
    <row r="9" spans="1:24" x14ac:dyDescent="0.25">
      <c r="A9" s="3" t="s">
        <v>41</v>
      </c>
      <c r="B9" s="3">
        <v>66955</v>
      </c>
      <c r="C9" s="3">
        <v>34444</v>
      </c>
      <c r="D9" s="3">
        <v>32511</v>
      </c>
      <c r="E9" s="4">
        <v>41355</v>
      </c>
      <c r="F9" s="4">
        <v>26465</v>
      </c>
      <c r="G9" s="4">
        <v>14890</v>
      </c>
      <c r="H9" s="5"/>
      <c r="I9" s="6">
        <f t="shared" si="3"/>
        <v>61.765364797251884</v>
      </c>
      <c r="J9" s="6">
        <f t="shared" si="3"/>
        <v>76.834862385321102</v>
      </c>
      <c r="K9" s="6">
        <f t="shared" si="3"/>
        <v>45.799883116483656</v>
      </c>
      <c r="M9">
        <v>5</v>
      </c>
      <c r="N9" s="12">
        <v>18709</v>
      </c>
      <c r="O9" s="12">
        <v>9518</v>
      </c>
      <c r="P9" s="12">
        <v>9191</v>
      </c>
      <c r="R9" s="16">
        <f>N$18+N$28+N$38+N$48</f>
        <v>51017</v>
      </c>
      <c r="S9" s="16">
        <f xml:space="preserve"> N$28+N$38+N$48+N$58</f>
        <v>37982</v>
      </c>
      <c r="T9">
        <v>5</v>
      </c>
      <c r="U9">
        <v>5</v>
      </c>
      <c r="V9">
        <f t="shared" si="0"/>
        <v>444995</v>
      </c>
      <c r="W9" s="19">
        <f t="shared" si="1"/>
        <v>10.801190328821054</v>
      </c>
      <c r="X9" s="20">
        <f t="shared" si="2"/>
        <v>0.80119032882105401</v>
      </c>
    </row>
    <row r="10" spans="1:24" x14ac:dyDescent="0.25">
      <c r="A10" s="3" t="s">
        <v>42</v>
      </c>
      <c r="B10" s="3">
        <v>61660</v>
      </c>
      <c r="C10" s="3">
        <v>31283</v>
      </c>
      <c r="D10" s="3">
        <v>30377</v>
      </c>
      <c r="E10" s="4">
        <v>16558</v>
      </c>
      <c r="F10" s="4">
        <v>10982</v>
      </c>
      <c r="G10" s="4">
        <v>5576</v>
      </c>
      <c r="H10" s="5"/>
      <c r="I10" s="6">
        <f t="shared" si="3"/>
        <v>26.853713915017842</v>
      </c>
      <c r="J10" s="6">
        <f t="shared" si="3"/>
        <v>35.105328772815909</v>
      </c>
      <c r="K10" s="6">
        <f t="shared" si="3"/>
        <v>18.355993021035651</v>
      </c>
      <c r="M10">
        <v>6</v>
      </c>
      <c r="N10" s="12">
        <v>17478</v>
      </c>
      <c r="O10" s="12">
        <v>9050</v>
      </c>
      <c r="P10" s="12">
        <v>8428</v>
      </c>
      <c r="R10" s="16">
        <f>N$19+N$29+N$39+N$49</f>
        <v>50530</v>
      </c>
      <c r="S10" s="16">
        <f xml:space="preserve"> N$29+N$39+N$49+N$59</f>
        <v>37909</v>
      </c>
      <c r="T10">
        <v>6</v>
      </c>
      <c r="U10">
        <v>4</v>
      </c>
      <c r="V10">
        <f t="shared" si="0"/>
        <v>454816</v>
      </c>
      <c r="W10" s="19">
        <f t="shared" si="1"/>
        <v>11.039571636969129</v>
      </c>
      <c r="X10" s="20">
        <f t="shared" si="2"/>
        <v>1.0395716369691286</v>
      </c>
    </row>
    <row r="11" spans="1:24" x14ac:dyDescent="0.25">
      <c r="A11" s="3" t="s">
        <v>43</v>
      </c>
      <c r="B11" s="3">
        <v>60841</v>
      </c>
      <c r="C11" s="3">
        <v>30727</v>
      </c>
      <c r="D11" s="3">
        <v>30114</v>
      </c>
      <c r="E11" s="4">
        <v>7764</v>
      </c>
      <c r="F11" s="4">
        <v>4615</v>
      </c>
      <c r="G11" s="4">
        <v>3149</v>
      </c>
      <c r="H11" s="5"/>
      <c r="I11" s="6">
        <f t="shared" si="3"/>
        <v>12.761131473841653</v>
      </c>
      <c r="J11" s="6">
        <f t="shared" si="3"/>
        <v>15.019364077195952</v>
      </c>
      <c r="K11" s="6">
        <f t="shared" si="3"/>
        <v>10.456930331407319</v>
      </c>
      <c r="M11">
        <v>7</v>
      </c>
      <c r="N11" s="12">
        <v>16262</v>
      </c>
      <c r="O11" s="12">
        <v>8481</v>
      </c>
      <c r="P11" s="12">
        <v>7781</v>
      </c>
      <c r="R11" s="16">
        <f>N$20+N$30+N$40+N$50</f>
        <v>49135</v>
      </c>
      <c r="S11" s="16">
        <f xml:space="preserve"> N$30+N$40+N$50+N$60</f>
        <v>35551</v>
      </c>
      <c r="T11">
        <v>7</v>
      </c>
      <c r="U11">
        <v>3</v>
      </c>
      <c r="V11">
        <f t="shared" si="0"/>
        <v>450598</v>
      </c>
      <c r="W11" s="19">
        <f t="shared" si="1"/>
        <v>10.937189765696491</v>
      </c>
      <c r="X11" s="20">
        <f t="shared" si="2"/>
        <v>0.93718976569649115</v>
      </c>
    </row>
    <row r="12" spans="1:24" x14ac:dyDescent="0.25">
      <c r="A12" s="3" t="s">
        <v>44</v>
      </c>
      <c r="B12" s="3">
        <v>55779</v>
      </c>
      <c r="C12" s="3">
        <v>28525</v>
      </c>
      <c r="D12" s="3">
        <v>27254</v>
      </c>
      <c r="E12" s="4">
        <v>4657</v>
      </c>
      <c r="F12" s="4">
        <v>2585</v>
      </c>
      <c r="G12" s="4">
        <v>2072</v>
      </c>
      <c r="H12" s="5"/>
      <c r="I12" s="6">
        <f t="shared" si="3"/>
        <v>8.3490202405923384</v>
      </c>
      <c r="J12" s="6">
        <f t="shared" si="3"/>
        <v>9.0622261174408418</v>
      </c>
      <c r="K12" s="6">
        <f t="shared" si="3"/>
        <v>7.6025537535774568</v>
      </c>
      <c r="M12">
        <v>8</v>
      </c>
      <c r="N12" s="12">
        <v>16544</v>
      </c>
      <c r="O12" s="12">
        <v>8514</v>
      </c>
      <c r="P12" s="12">
        <v>8030</v>
      </c>
      <c r="R12" s="16">
        <f>N$21+N$31+N$41+N$51</f>
        <v>48533</v>
      </c>
      <c r="S12" s="16">
        <f xml:space="preserve"> N$31+N$41+N$51+N$61</f>
        <v>35513</v>
      </c>
      <c r="T12">
        <v>8</v>
      </c>
      <c r="U12">
        <v>2</v>
      </c>
      <c r="V12">
        <f t="shared" si="0"/>
        <v>459290</v>
      </c>
      <c r="W12" s="19">
        <f t="shared" si="1"/>
        <v>11.14816729654091</v>
      </c>
      <c r="X12" s="20">
        <f t="shared" si="2"/>
        <v>1.14816729654091</v>
      </c>
    </row>
    <row r="13" spans="1:24" x14ac:dyDescent="0.25">
      <c r="A13" s="3" t="s">
        <v>45</v>
      </c>
      <c r="B13" s="3">
        <v>44180</v>
      </c>
      <c r="C13" s="3">
        <v>22341</v>
      </c>
      <c r="D13" s="3">
        <v>21839</v>
      </c>
      <c r="E13" s="4">
        <v>2568</v>
      </c>
      <c r="F13" s="4">
        <v>1337</v>
      </c>
      <c r="G13" s="4">
        <v>1231</v>
      </c>
      <c r="H13" s="5"/>
      <c r="I13" s="6">
        <f t="shared" si="3"/>
        <v>5.8125848800362157</v>
      </c>
      <c r="J13" s="6">
        <f t="shared" si="3"/>
        <v>5.9845127791952013</v>
      </c>
      <c r="K13" s="6">
        <f t="shared" si="3"/>
        <v>5.6367049773341265</v>
      </c>
      <c r="M13">
        <v>9</v>
      </c>
      <c r="N13" s="12">
        <v>18102</v>
      </c>
      <c r="O13" s="12">
        <v>9374</v>
      </c>
      <c r="P13" s="12">
        <v>8728</v>
      </c>
      <c r="R13" s="16">
        <f>N$22+N$32+N$42+N$52</f>
        <v>44715</v>
      </c>
      <c r="S13" s="16">
        <f xml:space="preserve"> N$32+N$42+N$52+N$62</f>
        <v>32608</v>
      </c>
      <c r="T13">
        <v>9</v>
      </c>
      <c r="U13">
        <v>1</v>
      </c>
      <c r="V13">
        <f t="shared" si="0"/>
        <v>435043</v>
      </c>
      <c r="W13" s="19">
        <f t="shared" si="1"/>
        <v>10.559629308691779</v>
      </c>
      <c r="X13" s="20">
        <f t="shared" si="2"/>
        <v>0.55962930869177896</v>
      </c>
    </row>
    <row r="14" spans="1:24" x14ac:dyDescent="0.25">
      <c r="A14" s="3" t="s">
        <v>46</v>
      </c>
      <c r="B14" s="3">
        <v>37081</v>
      </c>
      <c r="C14" s="3">
        <v>18482</v>
      </c>
      <c r="D14" s="3">
        <v>18599</v>
      </c>
      <c r="E14" s="4">
        <v>1793</v>
      </c>
      <c r="F14" s="4">
        <v>939</v>
      </c>
      <c r="G14" s="4">
        <v>854</v>
      </c>
      <c r="H14" s="5"/>
      <c r="I14" s="6">
        <f t="shared" si="3"/>
        <v>4.8353604271729456</v>
      </c>
      <c r="J14" s="6">
        <f t="shared" si="3"/>
        <v>5.0806189806298026</v>
      </c>
      <c r="K14" s="6">
        <f t="shared" si="3"/>
        <v>4.5916447120812949</v>
      </c>
      <c r="M14">
        <v>10</v>
      </c>
      <c r="N14" s="12">
        <v>18201</v>
      </c>
      <c r="O14" s="12">
        <v>9393</v>
      </c>
      <c r="P14" s="12">
        <v>8808</v>
      </c>
      <c r="R14" s="16">
        <f>N$23+N$33+N$43+N$53</f>
        <v>45289</v>
      </c>
      <c r="S14" s="16">
        <f xml:space="preserve"> N$33+N$43+N$53+N$63</f>
        <v>35184</v>
      </c>
      <c r="T14">
        <v>10</v>
      </c>
      <c r="U14">
        <v>0</v>
      </c>
      <c r="V14">
        <f t="shared" si="0"/>
        <v>452890</v>
      </c>
      <c r="W14" s="19">
        <f t="shared" si="1"/>
        <v>10.992822589062277</v>
      </c>
      <c r="X14" s="20">
        <f t="shared" si="2"/>
        <v>0.99282258906227661</v>
      </c>
    </row>
    <row r="15" spans="1:24" x14ac:dyDescent="0.25">
      <c r="A15" s="3" t="s">
        <v>47</v>
      </c>
      <c r="B15" s="3">
        <v>28683</v>
      </c>
      <c r="C15" s="3">
        <v>14286</v>
      </c>
      <c r="D15" s="3">
        <v>14397</v>
      </c>
      <c r="E15" s="4">
        <v>1309</v>
      </c>
      <c r="F15" s="4">
        <v>679</v>
      </c>
      <c r="G15" s="4">
        <v>630</v>
      </c>
      <c r="H15" s="5"/>
      <c r="I15" s="6">
        <f t="shared" si="3"/>
        <v>4.5636788341526335</v>
      </c>
      <c r="J15" s="6">
        <f t="shared" si="3"/>
        <v>4.7529049419011624</v>
      </c>
      <c r="K15" s="6">
        <f t="shared" si="3"/>
        <v>4.375911648260054</v>
      </c>
      <c r="M15">
        <v>11</v>
      </c>
      <c r="N15" s="12">
        <v>18582</v>
      </c>
      <c r="O15" s="12">
        <v>9653</v>
      </c>
      <c r="P15" s="12">
        <v>8929</v>
      </c>
      <c r="R15" s="16"/>
      <c r="S15" s="16"/>
      <c r="V15">
        <f>SUM(V5:V14)</f>
        <v>4119870</v>
      </c>
      <c r="W15">
        <f>SUM(W5:W14)</f>
        <v>99.999999999999986</v>
      </c>
      <c r="X15" s="20">
        <f>SUM(X5:X14)</f>
        <v>12.64258338248537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1071.2819256091691</v>
      </c>
      <c r="J16" s="6">
        <f>SUM(J8:J14)*5</f>
        <v>1225.242873018223</v>
      </c>
      <c r="K16" s="6">
        <f>SUM(K8:K14)*5</f>
        <v>910.21502472665986</v>
      </c>
      <c r="M16">
        <v>12</v>
      </c>
      <c r="N16" s="12">
        <v>19098</v>
      </c>
      <c r="O16" s="12">
        <v>9785</v>
      </c>
      <c r="P16" s="12">
        <v>9313</v>
      </c>
      <c r="R16" s="16"/>
      <c r="S16" s="16"/>
      <c r="X16" s="20">
        <f>X$15/2</f>
        <v>6.3212916912426849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18557</v>
      </c>
      <c r="O17" s="12">
        <v>9507</v>
      </c>
      <c r="P17" s="12">
        <v>9050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2571.2819256091689</v>
      </c>
      <c r="J18" s="6">
        <f>J16+1500</f>
        <v>2725.2428730182228</v>
      </c>
      <c r="K18" s="6">
        <f>K16+1500</f>
        <v>2410.21502472666</v>
      </c>
      <c r="M18">
        <v>14</v>
      </c>
      <c r="N18" s="12">
        <v>18417</v>
      </c>
      <c r="O18" s="12">
        <v>9371</v>
      </c>
      <c r="P18" s="12">
        <v>9046</v>
      </c>
      <c r="Q18" s="3" t="s">
        <v>161</v>
      </c>
      <c r="R18" s="15">
        <f>X33</f>
        <v>6.5044331393610646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18340</v>
      </c>
      <c r="O19" s="12">
        <v>9338</v>
      </c>
      <c r="P19" s="12">
        <v>9002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4.8353604271729456</v>
      </c>
      <c r="J20" s="6">
        <f t="shared" si="4"/>
        <v>5.0806189806298026</v>
      </c>
      <c r="K20" s="6">
        <f t="shared" si="4"/>
        <v>4.5916447120812949</v>
      </c>
      <c r="M20">
        <v>16</v>
      </c>
      <c r="N20" s="12">
        <v>17843</v>
      </c>
      <c r="O20" s="12">
        <v>9035</v>
      </c>
      <c r="P20" s="12">
        <v>8808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4.5636788341526335</v>
      </c>
      <c r="J21" s="6">
        <f t="shared" si="4"/>
        <v>4.7529049419011624</v>
      </c>
      <c r="K21" s="6">
        <f t="shared" si="4"/>
        <v>4.375911648260054</v>
      </c>
      <c r="M21">
        <v>17</v>
      </c>
      <c r="N21" s="12">
        <v>17123</v>
      </c>
      <c r="O21" s="12">
        <v>8822</v>
      </c>
      <c r="P21" s="12">
        <v>8301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4.69951963066279</v>
      </c>
      <c r="J22" s="8">
        <f>(J20+J21)/2</f>
        <v>4.9167619612654825</v>
      </c>
      <c r="K22" s="8">
        <f>(K20+K21)/2</f>
        <v>4.483778180170674</v>
      </c>
      <c r="M22">
        <v>18</v>
      </c>
      <c r="N22" s="12">
        <v>15653</v>
      </c>
      <c r="O22" s="12">
        <v>7982</v>
      </c>
      <c r="P22" s="12">
        <v>7671</v>
      </c>
      <c r="R22" s="16">
        <f>O$24+O$34+O$44+O$54</f>
        <v>21144</v>
      </c>
      <c r="S22" s="16">
        <f xml:space="preserve"> O$34+O$44+O$54+O$64</f>
        <v>15755</v>
      </c>
      <c r="T22">
        <v>1</v>
      </c>
      <c r="U22">
        <v>9</v>
      </c>
      <c r="V22">
        <f>R22*T22+S22*U22</f>
        <v>162939</v>
      </c>
      <c r="W22" s="19">
        <f>(V22/V$32)*100</f>
        <v>7.7942411044221362</v>
      </c>
      <c r="X22" s="20">
        <f>ABS(W22-10)</f>
        <v>2.2057588955778638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14723</v>
      </c>
      <c r="O23" s="12">
        <v>7652</v>
      </c>
      <c r="P23" s="12">
        <v>7071</v>
      </c>
      <c r="R23" s="16">
        <f>O$25+O$35+O$45+O$55</f>
        <v>21011</v>
      </c>
      <c r="S23" s="16">
        <f xml:space="preserve"> O$35+O$45+O$55+O$65</f>
        <v>15266</v>
      </c>
      <c r="T23">
        <v>2</v>
      </c>
      <c r="U23">
        <v>8</v>
      </c>
      <c r="V23">
        <f t="shared" ref="V23:V31" si="5">R23*T23+S23*U23</f>
        <v>164150</v>
      </c>
      <c r="W23" s="19">
        <f t="shared" ref="W23:W31" si="6">(V23/V$32)*100</f>
        <v>7.8521696910555105</v>
      </c>
      <c r="X23" s="20">
        <f t="shared" ref="X23:X31" si="7">ABS(W23-10)</f>
        <v>2.1478303089444895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234.9759815331395</v>
      </c>
      <c r="J24" s="8">
        <f>J22*50</f>
        <v>245.83809806327412</v>
      </c>
      <c r="K24" s="8">
        <f>K22*50</f>
        <v>224.1889090085337</v>
      </c>
      <c r="M24">
        <v>20</v>
      </c>
      <c r="N24" s="12">
        <v>14160</v>
      </c>
      <c r="O24" s="12">
        <v>7174</v>
      </c>
      <c r="P24" s="12">
        <v>6986</v>
      </c>
      <c r="R24" s="16">
        <f>O$26+O$36+O$46+O$56</f>
        <v>20153</v>
      </c>
      <c r="S24" s="16">
        <f xml:space="preserve"> O$36+O$46+O$56+O$66</f>
        <v>14804</v>
      </c>
      <c r="T24">
        <v>3</v>
      </c>
      <c r="U24">
        <v>7</v>
      </c>
      <c r="V24">
        <f t="shared" si="5"/>
        <v>164087</v>
      </c>
      <c r="W24" s="19">
        <f t="shared" si="6"/>
        <v>7.8491560651612886</v>
      </c>
      <c r="X24" s="20">
        <f t="shared" si="7"/>
        <v>2.1508439348387114</v>
      </c>
    </row>
    <row r="25" spans="1:24" x14ac:dyDescent="0.25">
      <c r="I25" s="1"/>
      <c r="J25" s="1"/>
      <c r="K25" s="1"/>
      <c r="M25">
        <v>21</v>
      </c>
      <c r="N25" s="12">
        <v>14004</v>
      </c>
      <c r="O25" s="12">
        <v>7292</v>
      </c>
      <c r="P25" s="12">
        <v>6712</v>
      </c>
      <c r="R25" s="16">
        <f>O$17+O$27+O$37+O$47</f>
        <v>26758</v>
      </c>
      <c r="S25" s="16">
        <f xml:space="preserve"> O$27+ O$37+O$47+O$57</f>
        <v>20130</v>
      </c>
      <c r="T25">
        <v>4</v>
      </c>
      <c r="U25">
        <v>6</v>
      </c>
      <c r="V25">
        <f t="shared" si="5"/>
        <v>227812</v>
      </c>
      <c r="W25" s="19">
        <f t="shared" si="6"/>
        <v>10.897462574832396</v>
      </c>
      <c r="X25" s="20">
        <f t="shared" si="7"/>
        <v>0.89746257483239589</v>
      </c>
    </row>
    <row r="26" spans="1:24" x14ac:dyDescent="0.25">
      <c r="H26" s="7" t="s">
        <v>30</v>
      </c>
      <c r="I26" s="1">
        <f>I18-I24</f>
        <v>2336.3059440760294</v>
      </c>
      <c r="J26" s="1">
        <f>J18-J24</f>
        <v>2479.4047749549486</v>
      </c>
      <c r="K26" s="1">
        <f>K18-K24</f>
        <v>2186.0261157181262</v>
      </c>
      <c r="M26">
        <v>22</v>
      </c>
      <c r="N26" s="12">
        <v>13221</v>
      </c>
      <c r="O26" s="12">
        <v>6786</v>
      </c>
      <c r="P26" s="12">
        <v>6435</v>
      </c>
      <c r="R26" s="16">
        <f>O$18+O$28+O$38+O$48</f>
        <v>26017</v>
      </c>
      <c r="S26" s="16">
        <f xml:space="preserve"> O$28+O$38+O$48+O$58</f>
        <v>19360</v>
      </c>
      <c r="T26">
        <v>5</v>
      </c>
      <c r="U26">
        <v>5</v>
      </c>
      <c r="V26">
        <f t="shared" si="5"/>
        <v>226885</v>
      </c>
      <c r="W26" s="19">
        <f t="shared" si="6"/>
        <v>10.853119222388848</v>
      </c>
      <c r="X26" s="20">
        <f t="shared" si="7"/>
        <v>0.85311922238884819</v>
      </c>
    </row>
    <row r="27" spans="1:24" x14ac:dyDescent="0.25">
      <c r="I27" s="1"/>
      <c r="J27" s="1"/>
      <c r="K27" s="1"/>
      <c r="M27">
        <v>23</v>
      </c>
      <c r="N27" s="12">
        <v>13250</v>
      </c>
      <c r="O27" s="12">
        <v>6887</v>
      </c>
      <c r="P27" s="12">
        <v>6363</v>
      </c>
      <c r="R27" s="16">
        <f>O$19+O$29+O$39+O$49</f>
        <v>25800</v>
      </c>
      <c r="S27" s="16">
        <f xml:space="preserve"> O$29+O$39+O$49+O$59</f>
        <v>19351</v>
      </c>
      <c r="T27">
        <v>6</v>
      </c>
      <c r="U27">
        <v>4</v>
      </c>
      <c r="V27">
        <f t="shared" si="5"/>
        <v>232204</v>
      </c>
      <c r="W27" s="19">
        <f t="shared" si="6"/>
        <v>11.10755535145814</v>
      </c>
      <c r="X27" s="20">
        <f t="shared" si="7"/>
        <v>1.1075553514581404</v>
      </c>
    </row>
    <row r="28" spans="1:24" x14ac:dyDescent="0.25">
      <c r="H28" s="7" t="s">
        <v>31</v>
      </c>
      <c r="I28" s="1">
        <f>100-I22</f>
        <v>95.300480369337208</v>
      </c>
      <c r="J28" s="1">
        <f>100-J22</f>
        <v>95.083238038734521</v>
      </c>
      <c r="K28" s="1">
        <f>100-K22</f>
        <v>95.516221819829326</v>
      </c>
      <c r="M28">
        <v>24</v>
      </c>
      <c r="N28" s="12">
        <v>12320</v>
      </c>
      <c r="O28" s="12">
        <v>6305</v>
      </c>
      <c r="P28" s="12">
        <v>6015</v>
      </c>
      <c r="R28" s="16">
        <f>O$20+O$30+O$40+O$50</f>
        <v>24930</v>
      </c>
      <c r="S28" s="16">
        <f xml:space="preserve"> O$30+O$40+O$50+O$60</f>
        <v>17991</v>
      </c>
      <c r="T28">
        <v>7</v>
      </c>
      <c r="U28">
        <v>3</v>
      </c>
      <c r="V28">
        <f t="shared" si="5"/>
        <v>228483</v>
      </c>
      <c r="W28" s="19">
        <f t="shared" si="6"/>
        <v>10.929560082372442</v>
      </c>
      <c r="X28" s="20">
        <f t="shared" si="7"/>
        <v>0.9295600823724417</v>
      </c>
    </row>
    <row r="29" spans="1:24" x14ac:dyDescent="0.25">
      <c r="I29" s="1"/>
      <c r="J29" s="1"/>
      <c r="K29" s="1"/>
      <c r="M29">
        <v>25</v>
      </c>
      <c r="N29" s="12">
        <v>12599</v>
      </c>
      <c r="O29" s="12">
        <v>6509</v>
      </c>
      <c r="P29" s="12">
        <v>6090</v>
      </c>
      <c r="R29" s="16">
        <f>O$21+O$31+O$41+O$51</f>
        <v>24687</v>
      </c>
      <c r="S29" s="16">
        <f xml:space="preserve"> O$31+O$41+O$51+O$61</f>
        <v>17833</v>
      </c>
      <c r="T29">
        <v>8</v>
      </c>
      <c r="U29">
        <v>2</v>
      </c>
      <c r="V29">
        <f t="shared" si="5"/>
        <v>233162</v>
      </c>
      <c r="W29" s="19">
        <f t="shared" si="6"/>
        <v>11.153381599182973</v>
      </c>
      <c r="X29" s="20">
        <f t="shared" si="7"/>
        <v>1.153381599182973</v>
      </c>
    </row>
    <row r="30" spans="1:24" x14ac:dyDescent="0.25">
      <c r="C30" t="s">
        <v>32</v>
      </c>
      <c r="H30" s="9" t="s">
        <v>33</v>
      </c>
      <c r="I30" s="10">
        <f>I26/I28</f>
        <v>24.515153911309479</v>
      </c>
      <c r="J30" s="10">
        <f>J26/J28</f>
        <v>26.07614997235266</v>
      </c>
      <c r="K30" s="10">
        <f>K26/K28</f>
        <v>22.886438283138872</v>
      </c>
      <c r="M30">
        <v>26</v>
      </c>
      <c r="N30" s="12">
        <v>12622</v>
      </c>
      <c r="O30" s="12">
        <v>6432</v>
      </c>
      <c r="P30" s="12">
        <v>6190</v>
      </c>
      <c r="R30" s="16">
        <f>O$22+O$32+O$42+O$52</f>
        <v>22673</v>
      </c>
      <c r="S30" s="16">
        <f xml:space="preserve"> O$32+O$42+O$52+O$62</f>
        <v>16436</v>
      </c>
      <c r="T30">
        <v>9</v>
      </c>
      <c r="U30">
        <v>1</v>
      </c>
      <c r="V30">
        <f t="shared" si="5"/>
        <v>220493</v>
      </c>
      <c r="W30" s="19">
        <f t="shared" si="6"/>
        <v>10.547355782454479</v>
      </c>
      <c r="X30" s="20">
        <f t="shared" si="7"/>
        <v>0.54735578245447947</v>
      </c>
    </row>
    <row r="31" spans="1:24" x14ac:dyDescent="0.25">
      <c r="M31">
        <v>27</v>
      </c>
      <c r="N31" s="12">
        <v>12626</v>
      </c>
      <c r="O31" s="12">
        <v>6438</v>
      </c>
      <c r="P31" s="12">
        <v>6188</v>
      </c>
      <c r="R31" s="16">
        <f>O$23+O$33+O$43+O$53</f>
        <v>23029</v>
      </c>
      <c r="S31" s="16">
        <f xml:space="preserve"> O$33+O$43+O$53+O$63</f>
        <v>17536</v>
      </c>
      <c r="T31">
        <v>10</v>
      </c>
      <c r="U31">
        <v>0</v>
      </c>
      <c r="V31">
        <f t="shared" si="5"/>
        <v>230290</v>
      </c>
      <c r="W31" s="19">
        <f t="shared" si="6"/>
        <v>11.015998526671785</v>
      </c>
      <c r="X31" s="20">
        <f t="shared" si="7"/>
        <v>1.015998526671785</v>
      </c>
    </row>
    <row r="32" spans="1:24" x14ac:dyDescent="0.25">
      <c r="M32">
        <v>28</v>
      </c>
      <c r="N32" s="12">
        <v>11409</v>
      </c>
      <c r="O32" s="12">
        <v>5659</v>
      </c>
      <c r="P32" s="12">
        <v>5750</v>
      </c>
      <c r="R32" s="16"/>
      <c r="S32" s="16"/>
      <c r="V32">
        <f>SUM(V22:V31)</f>
        <v>2090505</v>
      </c>
      <c r="W32">
        <f>SUM(W22:W31)</f>
        <v>100</v>
      </c>
      <c r="X32" s="20">
        <f>SUM(X22:X31)</f>
        <v>13.008866278722129</v>
      </c>
    </row>
    <row r="33" spans="13:24" x14ac:dyDescent="0.25">
      <c r="M33">
        <v>29</v>
      </c>
      <c r="N33" s="12">
        <v>12404</v>
      </c>
      <c r="O33" s="12">
        <v>6245</v>
      </c>
      <c r="P33" s="12">
        <v>6159</v>
      </c>
      <c r="R33" s="16"/>
      <c r="S33" s="16"/>
      <c r="X33" s="20">
        <f>X$32/2</f>
        <v>6.5044331393610646</v>
      </c>
    </row>
    <row r="34" spans="13:24" x14ac:dyDescent="0.25">
      <c r="M34">
        <v>30</v>
      </c>
      <c r="N34" s="12">
        <v>12188</v>
      </c>
      <c r="O34" s="12">
        <v>6117</v>
      </c>
      <c r="P34" s="12">
        <v>6071</v>
      </c>
      <c r="R34" s="16"/>
      <c r="S34" s="16"/>
    </row>
    <row r="35" spans="13:24" x14ac:dyDescent="0.25">
      <c r="M35">
        <v>31</v>
      </c>
      <c r="N35" s="12">
        <v>12330</v>
      </c>
      <c r="O35" s="12">
        <v>6252</v>
      </c>
      <c r="P35" s="12">
        <v>6078</v>
      </c>
      <c r="Q35" s="3" t="s">
        <v>277</v>
      </c>
      <c r="R35" s="15">
        <f>X50</f>
        <v>6.1326326215343219</v>
      </c>
      <c r="S35" s="16"/>
    </row>
    <row r="36" spans="13:24" x14ac:dyDescent="0.25">
      <c r="M36">
        <v>32</v>
      </c>
      <c r="N36" s="12">
        <v>12565</v>
      </c>
      <c r="O36" s="12">
        <v>6346</v>
      </c>
      <c r="P36" s="12">
        <v>6219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11892</v>
      </c>
      <c r="O37" s="12">
        <v>5988</v>
      </c>
      <c r="P37" s="12">
        <v>5904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11866</v>
      </c>
      <c r="O38" s="12">
        <v>6024</v>
      </c>
      <c r="P38" s="12">
        <v>5842</v>
      </c>
      <c r="R38" s="16"/>
      <c r="S38" s="16"/>
    </row>
    <row r="39" spans="13:24" x14ac:dyDescent="0.25">
      <c r="M39">
        <v>35</v>
      </c>
      <c r="N39" s="12">
        <v>12063</v>
      </c>
      <c r="O39" s="12">
        <v>6160</v>
      </c>
      <c r="P39" s="12">
        <v>5903</v>
      </c>
      <c r="R39" s="16">
        <f>P$24+P$34+P$44+P$54</f>
        <v>20848</v>
      </c>
      <c r="S39" s="16">
        <f xml:space="preserve"> P$34+P$44+P$54+P$64</f>
        <v>15580</v>
      </c>
      <c r="T39">
        <v>1</v>
      </c>
      <c r="U39">
        <v>9</v>
      </c>
      <c r="V39">
        <f>R39*T39+S39*U39</f>
        <v>161068</v>
      </c>
      <c r="W39" s="19">
        <f>(V39/V$49)*100</f>
        <v>7.9368669509920595</v>
      </c>
      <c r="X39" s="20">
        <f>ABS(W39-10)</f>
        <v>2.0631330490079405</v>
      </c>
    </row>
    <row r="40" spans="13:24" x14ac:dyDescent="0.25">
      <c r="M40">
        <v>36</v>
      </c>
      <c r="N40" s="12">
        <v>11406</v>
      </c>
      <c r="O40" s="12">
        <v>5829</v>
      </c>
      <c r="P40" s="12">
        <v>5577</v>
      </c>
      <c r="R40" s="16">
        <f>P$25+P$35+P$45+P$55</f>
        <v>20035</v>
      </c>
      <c r="S40" s="16">
        <f xml:space="preserve"> P$35+P$45+P$55+P$65</f>
        <v>14877</v>
      </c>
      <c r="T40">
        <v>2</v>
      </c>
      <c r="U40">
        <v>8</v>
      </c>
      <c r="V40">
        <f t="shared" ref="V40:V48" si="8">R40*T40+S40*U40</f>
        <v>159086</v>
      </c>
      <c r="W40" s="19">
        <f t="shared" ref="W40:W48" si="9">(V40/V$49)*100</f>
        <v>7.8392009323113383</v>
      </c>
      <c r="X40" s="20">
        <f t="shared" ref="X40:X48" si="10">ABS(W40-10)</f>
        <v>2.1607990676886617</v>
      </c>
    </row>
    <row r="41" spans="13:24" x14ac:dyDescent="0.25">
      <c r="M41">
        <v>37</v>
      </c>
      <c r="N41" s="12">
        <v>11298</v>
      </c>
      <c r="O41" s="12">
        <v>5710</v>
      </c>
      <c r="P41" s="12">
        <v>5588</v>
      </c>
      <c r="R41" s="16">
        <f>P$26+P$36+P$46+P$56</f>
        <v>19923</v>
      </c>
      <c r="S41" s="16">
        <f xml:space="preserve"> P$36+P$46+P$56+P$66</f>
        <v>14919</v>
      </c>
      <c r="T41">
        <v>3</v>
      </c>
      <c r="U41">
        <v>7</v>
      </c>
      <c r="V41">
        <f t="shared" si="8"/>
        <v>164202</v>
      </c>
      <c r="W41" s="19">
        <f t="shared" si="9"/>
        <v>8.0912994951622803</v>
      </c>
      <c r="X41" s="20">
        <f t="shared" si="10"/>
        <v>1.9087005048377197</v>
      </c>
    </row>
    <row r="42" spans="13:24" x14ac:dyDescent="0.25">
      <c r="M42">
        <v>38</v>
      </c>
      <c r="N42" s="12">
        <v>10411</v>
      </c>
      <c r="O42" s="12">
        <v>5401</v>
      </c>
      <c r="P42" s="12">
        <v>5010</v>
      </c>
      <c r="R42" s="16">
        <f>P$17+P$27+P$37+P$47</f>
        <v>25574</v>
      </c>
      <c r="S42" s="16">
        <f xml:space="preserve"> P$27+ P$37+P$47+P$57</f>
        <v>19433</v>
      </c>
      <c r="T42">
        <v>4</v>
      </c>
      <c r="U42">
        <v>6</v>
      </c>
      <c r="V42">
        <f t="shared" si="8"/>
        <v>218894</v>
      </c>
      <c r="W42" s="19">
        <f t="shared" si="9"/>
        <v>10.786329713974569</v>
      </c>
      <c r="X42" s="20">
        <f t="shared" si="10"/>
        <v>0.78632971397456863</v>
      </c>
    </row>
    <row r="43" spans="13:24" x14ac:dyDescent="0.25">
      <c r="M43">
        <v>39</v>
      </c>
      <c r="N43" s="12">
        <v>10601</v>
      </c>
      <c r="O43" s="12">
        <v>5425</v>
      </c>
      <c r="P43" s="12">
        <v>5176</v>
      </c>
      <c r="R43" s="16">
        <f>P$18+P$28+P$38+P$48</f>
        <v>25000</v>
      </c>
      <c r="S43" s="16">
        <f xml:space="preserve"> P$28+P$38+P$48+P$58</f>
        <v>18622</v>
      </c>
      <c r="T43">
        <v>5</v>
      </c>
      <c r="U43">
        <v>5</v>
      </c>
      <c r="V43">
        <f t="shared" si="8"/>
        <v>218110</v>
      </c>
      <c r="W43" s="19">
        <f t="shared" si="9"/>
        <v>10.747696939683102</v>
      </c>
      <c r="X43" s="20">
        <f t="shared" si="10"/>
        <v>0.74769693968310236</v>
      </c>
    </row>
    <row r="44" spans="13:24" x14ac:dyDescent="0.25">
      <c r="M44">
        <v>40</v>
      </c>
      <c r="N44" s="12">
        <v>9227</v>
      </c>
      <c r="O44" s="12">
        <v>4693</v>
      </c>
      <c r="P44" s="12">
        <v>4534</v>
      </c>
      <c r="R44" s="16">
        <f>P$19+P$29+P$39+P$49</f>
        <v>24730</v>
      </c>
      <c r="S44" s="16">
        <f xml:space="preserve"> P$29+P$39+P$49+P$59</f>
        <v>18558</v>
      </c>
      <c r="T44">
        <v>6</v>
      </c>
      <c r="U44">
        <v>4</v>
      </c>
      <c r="V44">
        <f t="shared" si="8"/>
        <v>222612</v>
      </c>
      <c r="W44" s="19">
        <f t="shared" si="9"/>
        <v>10.969539732872105</v>
      </c>
      <c r="X44" s="20">
        <f t="shared" si="10"/>
        <v>0.96953973287210538</v>
      </c>
    </row>
    <row r="45" spans="13:24" x14ac:dyDescent="0.25">
      <c r="M45">
        <v>41</v>
      </c>
      <c r="N45" s="12">
        <v>8955</v>
      </c>
      <c r="O45" s="12">
        <v>4592</v>
      </c>
      <c r="P45" s="12">
        <v>4363</v>
      </c>
      <c r="R45" s="16">
        <f>P$20+P$30+P$40+P$50</f>
        <v>24205</v>
      </c>
      <c r="S45" s="16">
        <f xml:space="preserve"> P$30+P$40+P$50+P$60</f>
        <v>17560</v>
      </c>
      <c r="T45">
        <v>7</v>
      </c>
      <c r="U45">
        <v>3</v>
      </c>
      <c r="V45">
        <f t="shared" si="8"/>
        <v>222115</v>
      </c>
      <c r="W45" s="19">
        <f t="shared" si="9"/>
        <v>10.945049313455193</v>
      </c>
      <c r="X45" s="20">
        <f t="shared" si="10"/>
        <v>0.94504931345519338</v>
      </c>
    </row>
    <row r="46" spans="13:24" x14ac:dyDescent="0.25">
      <c r="M46">
        <v>42</v>
      </c>
      <c r="N46" s="12">
        <v>8951</v>
      </c>
      <c r="O46" s="12">
        <v>4363</v>
      </c>
      <c r="P46" s="12">
        <v>4588</v>
      </c>
      <c r="R46" s="16">
        <f>P$21+P$31+P$41+P$51</f>
        <v>23846</v>
      </c>
      <c r="S46" s="16">
        <f xml:space="preserve"> P$31+P$41+P$51+P$61</f>
        <v>17680</v>
      </c>
      <c r="T46">
        <v>8</v>
      </c>
      <c r="U46">
        <v>2</v>
      </c>
      <c r="V46">
        <f t="shared" si="8"/>
        <v>226128</v>
      </c>
      <c r="W46" s="19">
        <f t="shared" si="9"/>
        <v>11.142795899209851</v>
      </c>
      <c r="X46" s="20">
        <f t="shared" si="10"/>
        <v>1.142795899209851</v>
      </c>
    </row>
    <row r="47" spans="13:24" x14ac:dyDescent="0.25">
      <c r="M47">
        <v>43</v>
      </c>
      <c r="N47" s="12">
        <v>8633</v>
      </c>
      <c r="O47" s="12">
        <v>4376</v>
      </c>
      <c r="P47" s="12">
        <v>4257</v>
      </c>
      <c r="R47" s="16">
        <f>P$22+P$32+P$42+P$52</f>
        <v>22042</v>
      </c>
      <c r="S47" s="16">
        <f xml:space="preserve"> P$32+P$42+P$52+P$62</f>
        <v>16172</v>
      </c>
      <c r="T47">
        <v>9</v>
      </c>
      <c r="U47">
        <v>1</v>
      </c>
      <c r="V47">
        <f t="shared" si="8"/>
        <v>214550</v>
      </c>
      <c r="W47" s="19">
        <f t="shared" si="9"/>
        <v>10.572272607441244</v>
      </c>
      <c r="X47" s="20">
        <f t="shared" si="10"/>
        <v>0.57227260744124386</v>
      </c>
    </row>
    <row r="48" spans="13:24" x14ac:dyDescent="0.25">
      <c r="M48">
        <v>44</v>
      </c>
      <c r="N48" s="12">
        <v>8414</v>
      </c>
      <c r="O48" s="12">
        <v>4317</v>
      </c>
      <c r="P48" s="12">
        <v>4097</v>
      </c>
      <c r="R48" s="16">
        <f>P$23+P$33+P$43+P$53</f>
        <v>22260</v>
      </c>
      <c r="S48" s="16">
        <f xml:space="preserve"> P$33+P$43+P$53+P$63</f>
        <v>17648</v>
      </c>
      <c r="T48">
        <v>10</v>
      </c>
      <c r="U48">
        <v>0</v>
      </c>
      <c r="V48">
        <f t="shared" si="8"/>
        <v>222600</v>
      </c>
      <c r="W48" s="19">
        <f t="shared" si="9"/>
        <v>10.968948414898257</v>
      </c>
      <c r="X48" s="20">
        <f t="shared" si="10"/>
        <v>0.96894841489825723</v>
      </c>
    </row>
    <row r="49" spans="13:24" x14ac:dyDescent="0.25">
      <c r="M49">
        <v>45</v>
      </c>
      <c r="N49" s="12">
        <v>7528</v>
      </c>
      <c r="O49" s="12">
        <v>3793</v>
      </c>
      <c r="P49" s="12">
        <v>3735</v>
      </c>
      <c r="R49" s="16"/>
      <c r="S49" s="16"/>
      <c r="V49">
        <f>SUM(V39:V48)</f>
        <v>2029365</v>
      </c>
      <c r="W49">
        <f>SUM(W39:W48)</f>
        <v>100</v>
      </c>
      <c r="X49" s="20">
        <f>SUM(X39:X48)</f>
        <v>12.265265243068644</v>
      </c>
    </row>
    <row r="50" spans="13:24" x14ac:dyDescent="0.25">
      <c r="M50">
        <v>46</v>
      </c>
      <c r="N50" s="12">
        <v>7264</v>
      </c>
      <c r="O50" s="12">
        <v>3634</v>
      </c>
      <c r="P50" s="12">
        <v>3630</v>
      </c>
      <c r="R50" s="16"/>
      <c r="S50" s="16"/>
      <c r="X50" s="20">
        <f>X$49/2</f>
        <v>6.1326326215343219</v>
      </c>
    </row>
    <row r="51" spans="13:24" x14ac:dyDescent="0.25">
      <c r="M51">
        <v>47</v>
      </c>
      <c r="N51" s="12">
        <v>7486</v>
      </c>
      <c r="O51" s="12">
        <v>3717</v>
      </c>
      <c r="P51" s="12">
        <v>3769</v>
      </c>
      <c r="R51" s="16"/>
      <c r="S51" s="16"/>
    </row>
    <row r="52" spans="13:24" x14ac:dyDescent="0.25">
      <c r="M52">
        <v>48</v>
      </c>
      <c r="N52" s="12">
        <v>7242</v>
      </c>
      <c r="O52" s="12">
        <v>3631</v>
      </c>
      <c r="P52" s="12">
        <v>3611</v>
      </c>
      <c r="R52" s="16"/>
      <c r="S52" s="16"/>
    </row>
    <row r="53" spans="13:24" x14ac:dyDescent="0.25">
      <c r="M53">
        <v>49</v>
      </c>
      <c r="N53" s="12">
        <v>7561</v>
      </c>
      <c r="O53" s="12">
        <v>3707</v>
      </c>
      <c r="P53" s="12">
        <v>3854</v>
      </c>
      <c r="R53" s="16"/>
      <c r="S53" s="16"/>
    </row>
    <row r="54" spans="13:24" x14ac:dyDescent="0.25">
      <c r="M54">
        <v>50</v>
      </c>
      <c r="N54" s="12">
        <v>6417</v>
      </c>
      <c r="O54" s="12">
        <v>3160</v>
      </c>
      <c r="P54" s="12">
        <v>3257</v>
      </c>
      <c r="R54" s="16"/>
      <c r="S54" s="16"/>
    </row>
    <row r="55" spans="13:24" x14ac:dyDescent="0.25">
      <c r="M55">
        <v>51</v>
      </c>
      <c r="N55" s="12">
        <v>5757</v>
      </c>
      <c r="O55" s="12">
        <v>2875</v>
      </c>
      <c r="P55" s="12">
        <v>2882</v>
      </c>
      <c r="R55" s="16"/>
      <c r="S55" s="16"/>
    </row>
    <row r="56" spans="13:24" x14ac:dyDescent="0.25">
      <c r="M56">
        <v>52</v>
      </c>
      <c r="N56" s="12">
        <v>5339</v>
      </c>
      <c r="O56" s="12">
        <v>2658</v>
      </c>
      <c r="P56" s="12">
        <v>2681</v>
      </c>
      <c r="R56" s="16"/>
      <c r="S56" s="16"/>
    </row>
    <row r="57" spans="13:24" x14ac:dyDescent="0.25">
      <c r="M57">
        <v>53</v>
      </c>
      <c r="N57" s="12">
        <v>5788</v>
      </c>
      <c r="O57" s="12">
        <v>2879</v>
      </c>
      <c r="P57" s="12">
        <v>2909</v>
      </c>
      <c r="R57" s="16"/>
      <c r="S57" s="16"/>
    </row>
    <row r="58" spans="13:24" x14ac:dyDescent="0.25">
      <c r="M58">
        <v>54</v>
      </c>
      <c r="N58" s="12">
        <v>5382</v>
      </c>
      <c r="O58" s="12">
        <v>2714</v>
      </c>
      <c r="P58" s="12">
        <v>2668</v>
      </c>
      <c r="R58" s="16"/>
      <c r="S58" s="16"/>
    </row>
    <row r="59" spans="13:24" x14ac:dyDescent="0.25">
      <c r="M59">
        <v>55</v>
      </c>
      <c r="N59" s="12">
        <v>5719</v>
      </c>
      <c r="O59" s="12">
        <v>2889</v>
      </c>
      <c r="P59" s="12">
        <v>2830</v>
      </c>
      <c r="R59" s="16"/>
      <c r="S59" s="16"/>
    </row>
    <row r="60" spans="13:24" x14ac:dyDescent="0.25">
      <c r="M60">
        <v>56</v>
      </c>
      <c r="N60" s="12">
        <v>4259</v>
      </c>
      <c r="O60" s="12">
        <v>2096</v>
      </c>
      <c r="P60" s="12">
        <v>2163</v>
      </c>
      <c r="R60" s="16"/>
      <c r="S60" s="16"/>
    </row>
    <row r="61" spans="13:24" x14ac:dyDescent="0.25">
      <c r="M61">
        <v>57</v>
      </c>
      <c r="N61" s="12">
        <v>4103</v>
      </c>
      <c r="O61" s="12">
        <v>1968</v>
      </c>
      <c r="P61" s="12">
        <v>2135</v>
      </c>
      <c r="R61" s="16"/>
      <c r="S61" s="16"/>
    </row>
    <row r="62" spans="13:24" x14ac:dyDescent="0.25">
      <c r="M62">
        <v>58</v>
      </c>
      <c r="N62" s="12">
        <v>3546</v>
      </c>
      <c r="O62" s="12">
        <v>1745</v>
      </c>
      <c r="P62" s="12">
        <v>1801</v>
      </c>
      <c r="R62" s="16"/>
      <c r="S62" s="16"/>
    </row>
    <row r="63" spans="13:24" x14ac:dyDescent="0.25">
      <c r="M63">
        <v>59</v>
      </c>
      <c r="N63" s="12">
        <v>4618</v>
      </c>
      <c r="O63" s="12">
        <v>2159</v>
      </c>
      <c r="P63" s="12">
        <v>2459</v>
      </c>
      <c r="R63" s="16"/>
      <c r="S63" s="16"/>
    </row>
    <row r="64" spans="13:24" x14ac:dyDescent="0.25">
      <c r="M64">
        <v>60</v>
      </c>
      <c r="N64" s="12">
        <v>3503</v>
      </c>
      <c r="O64" s="12">
        <v>1785</v>
      </c>
      <c r="P64" s="12">
        <v>1718</v>
      </c>
      <c r="R64" s="16"/>
      <c r="S64" s="16"/>
    </row>
    <row r="65" spans="13:19" x14ac:dyDescent="0.25">
      <c r="M65">
        <v>61</v>
      </c>
      <c r="N65" s="12">
        <v>3101</v>
      </c>
      <c r="O65" s="12">
        <v>1547</v>
      </c>
      <c r="P65" s="12">
        <v>1554</v>
      </c>
      <c r="R65" s="16"/>
      <c r="S65" s="16"/>
    </row>
    <row r="66" spans="13:19" x14ac:dyDescent="0.25">
      <c r="M66">
        <v>62</v>
      </c>
      <c r="N66" s="12">
        <v>2868</v>
      </c>
      <c r="O66" s="12">
        <v>1437</v>
      </c>
      <c r="P66" s="12">
        <v>1431</v>
      </c>
      <c r="R66" s="16"/>
      <c r="S66" s="16"/>
    </row>
    <row r="67" spans="13:19" x14ac:dyDescent="0.25">
      <c r="M67">
        <v>63</v>
      </c>
      <c r="N67" s="12">
        <v>2803</v>
      </c>
      <c r="O67" s="12">
        <v>1363</v>
      </c>
      <c r="P67" s="12">
        <v>1440</v>
      </c>
      <c r="R67" s="16"/>
      <c r="S67" s="16"/>
    </row>
    <row r="68" spans="13:19" x14ac:dyDescent="0.25">
      <c r="M68">
        <v>64</v>
      </c>
      <c r="N68" s="12">
        <v>3184</v>
      </c>
      <c r="O68" s="12">
        <v>1473</v>
      </c>
      <c r="P68" s="12">
        <v>1711</v>
      </c>
      <c r="R68" s="16"/>
      <c r="S68" s="16"/>
    </row>
    <row r="69" spans="13:19" x14ac:dyDescent="0.25">
      <c r="M69">
        <v>65</v>
      </c>
      <c r="N69" s="12">
        <v>2852</v>
      </c>
      <c r="O69" s="12">
        <v>1377</v>
      </c>
      <c r="P69" s="12">
        <v>1475</v>
      </c>
      <c r="R69" s="16"/>
      <c r="S69" s="16"/>
    </row>
    <row r="70" spans="13:19" x14ac:dyDescent="0.25">
      <c r="M70">
        <v>66</v>
      </c>
      <c r="N70" s="12">
        <v>2171</v>
      </c>
      <c r="O70" s="12">
        <v>1106</v>
      </c>
      <c r="P70" s="12">
        <v>1065</v>
      </c>
      <c r="R70" s="16"/>
      <c r="S70" s="16"/>
    </row>
    <row r="71" spans="13:19" x14ac:dyDescent="0.25">
      <c r="M71">
        <v>67</v>
      </c>
      <c r="N71" s="12">
        <v>1875</v>
      </c>
      <c r="O71" s="12">
        <v>885</v>
      </c>
      <c r="P71" s="12">
        <v>990</v>
      </c>
      <c r="R71" s="16"/>
      <c r="S71" s="16"/>
    </row>
    <row r="72" spans="13:19" x14ac:dyDescent="0.25">
      <c r="M72">
        <v>68</v>
      </c>
      <c r="N72" s="12">
        <v>1512</v>
      </c>
      <c r="O72" s="12">
        <v>769</v>
      </c>
      <c r="P72" s="12">
        <v>743</v>
      </c>
      <c r="R72" s="16"/>
      <c r="S72" s="16"/>
    </row>
    <row r="73" spans="13:19" x14ac:dyDescent="0.25">
      <c r="M73">
        <v>69</v>
      </c>
      <c r="N73" s="12">
        <v>2351</v>
      </c>
      <c r="O73" s="12">
        <v>1001</v>
      </c>
      <c r="P73" s="12">
        <v>1350</v>
      </c>
      <c r="R73" s="16"/>
      <c r="S73" s="16"/>
    </row>
    <row r="74" spans="13:19" x14ac:dyDescent="0.25">
      <c r="M74" s="18">
        <v>70</v>
      </c>
      <c r="N74" s="12">
        <v>1381</v>
      </c>
      <c r="O74" s="12">
        <v>666</v>
      </c>
      <c r="P74" s="12">
        <v>715</v>
      </c>
      <c r="R74" s="16"/>
      <c r="S74" s="16"/>
    </row>
    <row r="75" spans="13:19" x14ac:dyDescent="0.25">
      <c r="M75">
        <v>71</v>
      </c>
      <c r="N75" s="12">
        <v>1441</v>
      </c>
      <c r="O75" s="12">
        <v>713</v>
      </c>
      <c r="P75" s="12">
        <v>728</v>
      </c>
      <c r="R75" s="16"/>
      <c r="S75" s="16"/>
    </row>
    <row r="76" spans="13:19" x14ac:dyDescent="0.25">
      <c r="M76">
        <v>72</v>
      </c>
      <c r="N76" s="12">
        <v>1151</v>
      </c>
      <c r="O76" s="12">
        <v>545</v>
      </c>
      <c r="P76" s="12">
        <v>606</v>
      </c>
      <c r="R76" s="16"/>
      <c r="S76" s="16"/>
    </row>
    <row r="77" spans="13:19" x14ac:dyDescent="0.25">
      <c r="M77">
        <v>73</v>
      </c>
      <c r="N77" s="12">
        <v>1117</v>
      </c>
      <c r="O77" s="12">
        <v>543</v>
      </c>
      <c r="P77" s="12">
        <v>574</v>
      </c>
      <c r="R77" s="16"/>
      <c r="S77" s="16"/>
    </row>
    <row r="78" spans="13:19" x14ac:dyDescent="0.25">
      <c r="M78">
        <v>74</v>
      </c>
      <c r="N78" s="12">
        <v>1267</v>
      </c>
      <c r="O78" s="12">
        <v>587</v>
      </c>
      <c r="P78" s="12">
        <v>680</v>
      </c>
      <c r="R78" s="16"/>
      <c r="S78" s="16"/>
    </row>
    <row r="79" spans="13:19" x14ac:dyDescent="0.25">
      <c r="M79">
        <v>75</v>
      </c>
      <c r="N79" s="12">
        <v>1232</v>
      </c>
      <c r="O79" s="12">
        <v>561</v>
      </c>
      <c r="P79" s="12">
        <v>671</v>
      </c>
      <c r="R79" s="16"/>
      <c r="S79" s="16"/>
    </row>
    <row r="80" spans="13:19" x14ac:dyDescent="0.25">
      <c r="M80">
        <v>76</v>
      </c>
      <c r="N80" s="12">
        <v>786</v>
      </c>
      <c r="O80" s="12">
        <v>408</v>
      </c>
      <c r="P80" s="12">
        <v>378</v>
      </c>
      <c r="R80" s="16"/>
      <c r="S80" s="16"/>
    </row>
    <row r="81" spans="13:19" x14ac:dyDescent="0.25">
      <c r="M81">
        <v>77</v>
      </c>
      <c r="N81" s="12">
        <v>755</v>
      </c>
      <c r="O81" s="12">
        <v>351</v>
      </c>
      <c r="P81" s="12">
        <v>404</v>
      </c>
      <c r="R81" s="16"/>
      <c r="S81" s="16"/>
    </row>
    <row r="82" spans="13:19" x14ac:dyDescent="0.25">
      <c r="M82">
        <v>78</v>
      </c>
      <c r="N82" s="12">
        <v>495</v>
      </c>
      <c r="O82" s="12">
        <v>220</v>
      </c>
      <c r="P82" s="12">
        <v>275</v>
      </c>
      <c r="R82" s="16"/>
      <c r="S82" s="16"/>
    </row>
    <row r="83" spans="13:19" x14ac:dyDescent="0.25">
      <c r="M83">
        <v>79</v>
      </c>
      <c r="N83" s="12">
        <v>884</v>
      </c>
      <c r="O83" s="12">
        <v>341</v>
      </c>
      <c r="P83" s="12">
        <v>543</v>
      </c>
      <c r="R83" s="16"/>
      <c r="S83" s="16"/>
    </row>
    <row r="84" spans="13:19" x14ac:dyDescent="0.25">
      <c r="M84">
        <v>80</v>
      </c>
      <c r="N84" s="12">
        <v>416</v>
      </c>
      <c r="O84" s="12">
        <v>189</v>
      </c>
      <c r="P84" s="12">
        <v>227</v>
      </c>
      <c r="R84" s="16"/>
      <c r="S84" s="16"/>
    </row>
    <row r="85" spans="13:19" x14ac:dyDescent="0.25">
      <c r="M85">
        <v>81</v>
      </c>
      <c r="N85" s="12">
        <v>443</v>
      </c>
      <c r="O85" s="12">
        <v>211</v>
      </c>
      <c r="P85" s="12">
        <v>232</v>
      </c>
      <c r="R85" s="16"/>
      <c r="S85" s="16"/>
    </row>
    <row r="86" spans="13:19" x14ac:dyDescent="0.25">
      <c r="M86">
        <v>82</v>
      </c>
      <c r="N86" s="12">
        <v>335</v>
      </c>
      <c r="O86" s="12">
        <v>159</v>
      </c>
      <c r="P86" s="12">
        <v>176</v>
      </c>
      <c r="R86" s="16"/>
      <c r="S86" s="16"/>
    </row>
    <row r="87" spans="13:19" x14ac:dyDescent="0.25">
      <c r="M87">
        <v>83</v>
      </c>
      <c r="N87" s="12">
        <v>365</v>
      </c>
      <c r="O87" s="12">
        <v>152</v>
      </c>
      <c r="P87" s="12">
        <v>213</v>
      </c>
      <c r="R87" s="16"/>
      <c r="S87" s="16"/>
    </row>
    <row r="88" spans="13:19" x14ac:dyDescent="0.25">
      <c r="M88">
        <v>84</v>
      </c>
      <c r="N88" s="12">
        <v>379</v>
      </c>
      <c r="O88" s="12">
        <v>132</v>
      </c>
      <c r="P88" s="12">
        <v>247</v>
      </c>
      <c r="R88" s="16"/>
      <c r="S88" s="16"/>
    </row>
    <row r="89" spans="13:19" x14ac:dyDescent="0.25">
      <c r="M89">
        <v>85</v>
      </c>
      <c r="N89" s="12">
        <v>278</v>
      </c>
      <c r="O89" s="12">
        <v>120</v>
      </c>
      <c r="P89" s="12">
        <v>158</v>
      </c>
      <c r="R89" s="16"/>
      <c r="S89" s="16"/>
    </row>
    <row r="90" spans="13:19" x14ac:dyDescent="0.25">
      <c r="M90">
        <v>86</v>
      </c>
      <c r="N90" s="12">
        <v>151</v>
      </c>
      <c r="O90" s="12">
        <v>59</v>
      </c>
      <c r="P90" s="12">
        <v>92</v>
      </c>
      <c r="R90" s="16"/>
      <c r="S90" s="16"/>
    </row>
    <row r="91" spans="13:19" x14ac:dyDescent="0.25">
      <c r="M91">
        <v>87</v>
      </c>
      <c r="N91" s="12">
        <v>86</v>
      </c>
      <c r="O91" s="12">
        <v>34</v>
      </c>
      <c r="P91" s="12">
        <v>52</v>
      </c>
      <c r="R91" s="16"/>
      <c r="S91" s="16"/>
    </row>
    <row r="92" spans="13:19" x14ac:dyDescent="0.25">
      <c r="M92">
        <v>88</v>
      </c>
      <c r="N92" s="12">
        <v>79</v>
      </c>
      <c r="O92" s="12">
        <v>32</v>
      </c>
      <c r="P92" s="12">
        <v>47</v>
      </c>
      <c r="R92" s="16"/>
      <c r="S92" s="16"/>
    </row>
    <row r="93" spans="13:19" x14ac:dyDescent="0.25">
      <c r="M93">
        <v>89</v>
      </c>
      <c r="N93" s="12">
        <v>178</v>
      </c>
      <c r="O93" s="12">
        <v>45</v>
      </c>
      <c r="P93" s="12">
        <v>133</v>
      </c>
      <c r="R93" s="16"/>
      <c r="S93" s="16"/>
    </row>
    <row r="94" spans="13:19" x14ac:dyDescent="0.25">
      <c r="M94">
        <v>90</v>
      </c>
      <c r="N94" s="12">
        <v>63</v>
      </c>
      <c r="O94" s="12">
        <v>24</v>
      </c>
      <c r="P94" s="12">
        <v>39</v>
      </c>
      <c r="R94" s="16"/>
      <c r="S94" s="16"/>
    </row>
    <row r="95" spans="13:19" x14ac:dyDescent="0.25">
      <c r="M95">
        <v>91</v>
      </c>
      <c r="N95" s="12">
        <v>44</v>
      </c>
      <c r="O95" s="12">
        <v>19</v>
      </c>
      <c r="P95" s="12">
        <v>25</v>
      </c>
      <c r="R95" s="16"/>
      <c r="S95" s="16"/>
    </row>
    <row r="96" spans="13:19" x14ac:dyDescent="0.25">
      <c r="M96">
        <v>92</v>
      </c>
      <c r="N96" s="12">
        <v>37</v>
      </c>
      <c r="O96" s="12">
        <v>19</v>
      </c>
      <c r="P96" s="12">
        <v>18</v>
      </c>
      <c r="R96" s="16"/>
      <c r="S96" s="16"/>
    </row>
    <row r="97" spans="13:19" x14ac:dyDescent="0.25">
      <c r="M97">
        <v>93</v>
      </c>
      <c r="N97" s="12">
        <v>49</v>
      </c>
      <c r="O97" s="12">
        <v>16</v>
      </c>
      <c r="P97" s="12">
        <v>33</v>
      </c>
      <c r="R97" s="16"/>
      <c r="S97" s="16"/>
    </row>
    <row r="98" spans="13:19" x14ac:dyDescent="0.25">
      <c r="M98">
        <v>94</v>
      </c>
      <c r="N98" s="12">
        <v>72</v>
      </c>
      <c r="O98" s="12">
        <v>22</v>
      </c>
      <c r="P98" s="12">
        <v>50</v>
      </c>
      <c r="R98" s="16"/>
      <c r="S98" s="16"/>
    </row>
    <row r="99" spans="13:19" x14ac:dyDescent="0.25">
      <c r="M99">
        <v>95</v>
      </c>
      <c r="N99" s="12">
        <v>96</v>
      </c>
      <c r="O99" s="12">
        <v>35</v>
      </c>
      <c r="P99" s="12">
        <v>61</v>
      </c>
      <c r="R99" s="16"/>
      <c r="S99" s="16"/>
    </row>
    <row r="100" spans="13:19" x14ac:dyDescent="0.25">
      <c r="M100">
        <v>96</v>
      </c>
      <c r="N100" s="12">
        <v>7</v>
      </c>
      <c r="O100" s="12">
        <v>2</v>
      </c>
      <c r="P100" s="12">
        <v>5</v>
      </c>
      <c r="R100" s="16"/>
      <c r="S100" s="16"/>
    </row>
    <row r="101" spans="13:19" x14ac:dyDescent="0.25">
      <c r="M101" t="s">
        <v>275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276</v>
      </c>
      <c r="N102" s="12">
        <v>0</v>
      </c>
      <c r="O102" s="12">
        <v>0</v>
      </c>
      <c r="P102" s="12">
        <v>0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>
      <selection activeCell="A14" sqref="A14"/>
    </sheetView>
  </sheetViews>
  <sheetFormatPr defaultRowHeight="13.2" x14ac:dyDescent="0.25"/>
  <sheetData>
    <row r="1" spans="1:24" x14ac:dyDescent="0.25">
      <c r="I1" s="1"/>
      <c r="J1" s="1"/>
      <c r="K1" s="1"/>
      <c r="M1" t="s">
        <v>163</v>
      </c>
      <c r="N1" s="12"/>
      <c r="O1" s="12"/>
      <c r="P1" s="12"/>
      <c r="Q1" s="14" t="s">
        <v>1</v>
      </c>
      <c r="R1" s="15">
        <f>X16</f>
        <v>7.5376591024094033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96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5782</v>
      </c>
      <c r="C4">
        <v>2656</v>
      </c>
      <c r="D4">
        <v>3126</v>
      </c>
      <c r="E4">
        <v>3624</v>
      </c>
      <c r="F4">
        <v>1775</v>
      </c>
      <c r="G4">
        <v>1849</v>
      </c>
      <c r="I4" s="1"/>
      <c r="J4" s="1"/>
      <c r="K4" s="1"/>
      <c r="M4" s="18" t="s">
        <v>36</v>
      </c>
      <c r="N4" s="12">
        <v>5782</v>
      </c>
      <c r="O4" s="12">
        <v>2656</v>
      </c>
      <c r="P4" s="12">
        <v>3126</v>
      </c>
      <c r="R4" s="16"/>
      <c r="S4" s="16"/>
    </row>
    <row r="5" spans="1:24" x14ac:dyDescent="0.25">
      <c r="A5" t="s">
        <v>5</v>
      </c>
      <c r="B5">
        <v>877</v>
      </c>
      <c r="C5">
        <v>470</v>
      </c>
      <c r="D5">
        <v>407</v>
      </c>
      <c r="E5">
        <v>877</v>
      </c>
      <c r="F5">
        <v>470</v>
      </c>
      <c r="G5">
        <v>407</v>
      </c>
      <c r="I5" s="1"/>
      <c r="J5" s="1"/>
      <c r="K5" s="1"/>
      <c r="M5" t="s">
        <v>164</v>
      </c>
      <c r="N5" s="12">
        <v>178</v>
      </c>
      <c r="O5" s="12">
        <v>95</v>
      </c>
      <c r="P5" s="12">
        <v>83</v>
      </c>
      <c r="R5" s="16">
        <f>N$24+N$34+N$44+N$54</f>
        <v>222</v>
      </c>
      <c r="S5" s="16">
        <f xml:space="preserve"> N$34+N$44+N$54+N$64</f>
        <v>171</v>
      </c>
      <c r="T5">
        <v>1</v>
      </c>
      <c r="U5">
        <v>9</v>
      </c>
      <c r="V5">
        <f>R5*T5+S5*U5</f>
        <v>1761</v>
      </c>
      <c r="W5" s="19">
        <f>(V5/V$15)*100</f>
        <v>6.8545405005644007</v>
      </c>
      <c r="X5" s="20">
        <f>ABS(W5-10)</f>
        <v>3.1454594994355993</v>
      </c>
    </row>
    <row r="6" spans="1:24" x14ac:dyDescent="0.25">
      <c r="A6" t="s">
        <v>6</v>
      </c>
      <c r="B6">
        <v>943</v>
      </c>
      <c r="C6">
        <v>461</v>
      </c>
      <c r="D6">
        <v>482</v>
      </c>
      <c r="E6">
        <v>943</v>
      </c>
      <c r="F6">
        <v>461</v>
      </c>
      <c r="G6">
        <v>482</v>
      </c>
      <c r="I6" s="1"/>
      <c r="J6" s="1"/>
      <c r="K6" s="1"/>
      <c r="M6">
        <v>1</v>
      </c>
      <c r="N6" s="12">
        <v>141</v>
      </c>
      <c r="O6" s="12">
        <v>64</v>
      </c>
      <c r="P6" s="12">
        <v>77</v>
      </c>
      <c r="R6" s="16">
        <f>N$25+N$35+N$45+N$55</f>
        <v>284</v>
      </c>
      <c r="S6" s="16">
        <f xml:space="preserve"> N$35+N$45+N$55+N$65</f>
        <v>238</v>
      </c>
      <c r="T6">
        <v>2</v>
      </c>
      <c r="U6">
        <v>8</v>
      </c>
      <c r="V6">
        <f t="shared" ref="V6:V14" si="0">R6*T6+S6*U6</f>
        <v>2472</v>
      </c>
      <c r="W6" s="19">
        <f t="shared" ref="W6:W14" si="1">(V6/V$15)*100</f>
        <v>9.6220466311159552</v>
      </c>
      <c r="X6" s="20">
        <f t="shared" ref="X6:X14" si="2">ABS(W6-10)</f>
        <v>0.37795336888404485</v>
      </c>
    </row>
    <row r="7" spans="1:24" x14ac:dyDescent="0.25">
      <c r="A7" t="s">
        <v>7</v>
      </c>
      <c r="B7">
        <v>773</v>
      </c>
      <c r="C7">
        <v>391</v>
      </c>
      <c r="D7">
        <v>382</v>
      </c>
      <c r="E7">
        <v>773</v>
      </c>
      <c r="F7">
        <v>391</v>
      </c>
      <c r="G7">
        <v>382</v>
      </c>
      <c r="H7" s="2"/>
      <c r="I7" s="1"/>
      <c r="J7" s="1"/>
      <c r="K7" s="1"/>
      <c r="M7">
        <v>2</v>
      </c>
      <c r="N7" s="12">
        <v>155</v>
      </c>
      <c r="O7" s="12">
        <v>92</v>
      </c>
      <c r="P7" s="12">
        <v>63</v>
      </c>
      <c r="R7" s="16">
        <f>N$26+N$36+N$46+N$56</f>
        <v>199</v>
      </c>
      <c r="S7" s="16">
        <f xml:space="preserve"> N$36+N$46+N$56+N$66</f>
        <v>154</v>
      </c>
      <c r="T7">
        <v>3</v>
      </c>
      <c r="U7">
        <v>7</v>
      </c>
      <c r="V7">
        <f t="shared" si="0"/>
        <v>1675</v>
      </c>
      <c r="W7" s="19">
        <f t="shared" si="1"/>
        <v>6.5197929235919192</v>
      </c>
      <c r="X7" s="20">
        <f t="shared" si="2"/>
        <v>3.4802070764080808</v>
      </c>
    </row>
    <row r="8" spans="1:24" x14ac:dyDescent="0.25">
      <c r="A8" s="3" t="s">
        <v>8</v>
      </c>
      <c r="B8">
        <v>589</v>
      </c>
      <c r="C8">
        <v>261</v>
      </c>
      <c r="D8">
        <v>328</v>
      </c>
      <c r="E8">
        <v>546</v>
      </c>
      <c r="F8">
        <v>256</v>
      </c>
      <c r="G8">
        <v>290</v>
      </c>
      <c r="H8" s="5" t="s">
        <v>9</v>
      </c>
      <c r="I8" s="6">
        <f t="shared" ref="I8:K15" si="3">E8/B8*100</f>
        <v>92.699490662139212</v>
      </c>
      <c r="J8" s="6">
        <f t="shared" si="3"/>
        <v>98.084291187739453</v>
      </c>
      <c r="K8" s="6">
        <f t="shared" si="3"/>
        <v>88.41463414634147</v>
      </c>
      <c r="M8">
        <v>3</v>
      </c>
      <c r="N8" s="12">
        <v>206</v>
      </c>
      <c r="O8" s="12">
        <v>124</v>
      </c>
      <c r="P8" s="12">
        <v>82</v>
      </c>
      <c r="R8" s="16">
        <f>N$17+N$27+N$37+N$47</f>
        <v>384</v>
      </c>
      <c r="S8" s="16">
        <f xml:space="preserve"> N$27+ N$37+N$47+N$57</f>
        <v>240</v>
      </c>
      <c r="T8">
        <v>4</v>
      </c>
      <c r="U8">
        <v>6</v>
      </c>
      <c r="V8">
        <f t="shared" si="0"/>
        <v>2976</v>
      </c>
      <c r="W8" s="19">
        <f t="shared" si="1"/>
        <v>11.58382312872212</v>
      </c>
      <c r="X8" s="20">
        <f t="shared" si="2"/>
        <v>1.5838231287221198</v>
      </c>
    </row>
    <row r="9" spans="1:24" x14ac:dyDescent="0.25">
      <c r="A9" s="3" t="s">
        <v>10</v>
      </c>
      <c r="B9">
        <v>333</v>
      </c>
      <c r="C9">
        <v>124</v>
      </c>
      <c r="D9">
        <v>209</v>
      </c>
      <c r="E9">
        <v>211</v>
      </c>
      <c r="F9">
        <v>97</v>
      </c>
      <c r="G9">
        <v>114</v>
      </c>
      <c r="H9" s="5"/>
      <c r="I9" s="6">
        <f t="shared" si="3"/>
        <v>63.363363363363369</v>
      </c>
      <c r="J9" s="6">
        <f t="shared" si="3"/>
        <v>78.225806451612897</v>
      </c>
      <c r="K9" s="6">
        <f t="shared" si="3"/>
        <v>54.54545454545454</v>
      </c>
      <c r="M9">
        <v>4</v>
      </c>
      <c r="N9" s="12">
        <v>197</v>
      </c>
      <c r="O9" s="12">
        <v>95</v>
      </c>
      <c r="P9" s="12">
        <v>102</v>
      </c>
      <c r="R9" s="16">
        <f>N$18+N$28+N$38+N$48</f>
        <v>312</v>
      </c>
      <c r="S9" s="16">
        <f xml:space="preserve"> N$28+N$38+N$48+N$58</f>
        <v>199</v>
      </c>
      <c r="T9">
        <v>5</v>
      </c>
      <c r="U9">
        <v>5</v>
      </c>
      <c r="V9">
        <f t="shared" si="0"/>
        <v>2555</v>
      </c>
      <c r="W9" s="19">
        <f t="shared" si="1"/>
        <v>9.9451169670312556</v>
      </c>
      <c r="X9" s="20">
        <f t="shared" si="2"/>
        <v>5.4883032968744416E-2</v>
      </c>
    </row>
    <row r="10" spans="1:24" x14ac:dyDescent="0.25">
      <c r="A10" s="3" t="s">
        <v>11</v>
      </c>
      <c r="B10">
        <v>288</v>
      </c>
      <c r="C10">
        <v>111</v>
      </c>
      <c r="D10">
        <v>177</v>
      </c>
      <c r="E10">
        <v>98</v>
      </c>
      <c r="F10">
        <v>49</v>
      </c>
      <c r="G10">
        <v>49</v>
      </c>
      <c r="H10" s="5"/>
      <c r="I10" s="6">
        <f t="shared" si="3"/>
        <v>34.027777777777779</v>
      </c>
      <c r="J10" s="6">
        <f t="shared" si="3"/>
        <v>44.144144144144143</v>
      </c>
      <c r="K10" s="6">
        <f t="shared" si="3"/>
        <v>27.683615819209038</v>
      </c>
      <c r="M10">
        <v>5</v>
      </c>
      <c r="N10" s="12">
        <v>208</v>
      </c>
      <c r="O10" s="12">
        <v>108</v>
      </c>
      <c r="P10" s="12">
        <v>100</v>
      </c>
      <c r="R10" s="16">
        <f>N$19+N$29+N$39+N$49</f>
        <v>303</v>
      </c>
      <c r="S10" s="16">
        <f xml:space="preserve"> N$29+N$39+N$49+N$59</f>
        <v>202</v>
      </c>
      <c r="T10">
        <v>6</v>
      </c>
      <c r="U10">
        <v>4</v>
      </c>
      <c r="V10">
        <f t="shared" si="0"/>
        <v>2626</v>
      </c>
      <c r="W10" s="19">
        <f t="shared" si="1"/>
        <v>10.221478338717839</v>
      </c>
      <c r="X10" s="20">
        <f t="shared" si="2"/>
        <v>0.22147833871783895</v>
      </c>
    </row>
    <row r="11" spans="1:24" x14ac:dyDescent="0.25">
      <c r="A11" s="3" t="s">
        <v>12</v>
      </c>
      <c r="B11">
        <v>298</v>
      </c>
      <c r="C11">
        <v>109</v>
      </c>
      <c r="D11">
        <v>189</v>
      </c>
      <c r="E11">
        <v>70</v>
      </c>
      <c r="F11">
        <v>23</v>
      </c>
      <c r="G11">
        <v>47</v>
      </c>
      <c r="H11" s="5"/>
      <c r="I11" s="6">
        <f t="shared" si="3"/>
        <v>23.48993288590604</v>
      </c>
      <c r="J11" s="6">
        <f t="shared" si="3"/>
        <v>21.100917431192663</v>
      </c>
      <c r="K11" s="6">
        <f t="shared" si="3"/>
        <v>24.867724867724867</v>
      </c>
      <c r="M11">
        <v>6</v>
      </c>
      <c r="N11" s="12">
        <v>194</v>
      </c>
      <c r="O11" s="12">
        <v>89</v>
      </c>
      <c r="P11" s="12">
        <v>105</v>
      </c>
      <c r="R11" s="16">
        <f>N$20+N$30+N$40+N$50</f>
        <v>342</v>
      </c>
      <c r="S11" s="16">
        <f xml:space="preserve"> N$30+N$40+N$50+N$60</f>
        <v>218</v>
      </c>
      <c r="T11">
        <v>7</v>
      </c>
      <c r="U11">
        <v>3</v>
      </c>
      <c r="V11">
        <f t="shared" si="0"/>
        <v>3048</v>
      </c>
      <c r="W11" s="19">
        <f t="shared" si="1"/>
        <v>11.864076914094431</v>
      </c>
      <c r="X11" s="20">
        <f t="shared" si="2"/>
        <v>1.8640769140944311</v>
      </c>
    </row>
    <row r="12" spans="1:24" x14ac:dyDescent="0.25">
      <c r="A12" s="3" t="s">
        <v>13</v>
      </c>
      <c r="B12">
        <v>288</v>
      </c>
      <c r="C12">
        <v>133</v>
      </c>
      <c r="D12">
        <v>155</v>
      </c>
      <c r="E12">
        <v>32</v>
      </c>
      <c r="F12">
        <v>11</v>
      </c>
      <c r="G12">
        <v>21</v>
      </c>
      <c r="H12" s="5"/>
      <c r="I12" s="6">
        <f t="shared" si="3"/>
        <v>11.111111111111111</v>
      </c>
      <c r="J12" s="6">
        <f t="shared" si="3"/>
        <v>8.2706766917293226</v>
      </c>
      <c r="K12" s="6">
        <f t="shared" si="3"/>
        <v>13.548387096774196</v>
      </c>
      <c r="M12">
        <v>7</v>
      </c>
      <c r="N12" s="12">
        <v>184</v>
      </c>
      <c r="O12" s="12">
        <v>94</v>
      </c>
      <c r="P12" s="12">
        <v>90</v>
      </c>
      <c r="R12" s="16">
        <f>N$21+N$31+N$41+N$51</f>
        <v>309</v>
      </c>
      <c r="S12" s="16">
        <f xml:space="preserve"> N$31+N$41+N$51+N$61</f>
        <v>205</v>
      </c>
      <c r="T12">
        <v>8</v>
      </c>
      <c r="U12">
        <v>2</v>
      </c>
      <c r="V12">
        <f t="shared" si="0"/>
        <v>2882</v>
      </c>
      <c r="W12" s="19">
        <f t="shared" si="1"/>
        <v>11.217936242263828</v>
      </c>
      <c r="X12" s="20">
        <f t="shared" si="2"/>
        <v>1.2179362422638285</v>
      </c>
    </row>
    <row r="13" spans="1:24" x14ac:dyDescent="0.25">
      <c r="A13" s="3" t="s">
        <v>14</v>
      </c>
      <c r="B13">
        <v>272</v>
      </c>
      <c r="C13">
        <v>120</v>
      </c>
      <c r="D13">
        <v>152</v>
      </c>
      <c r="E13">
        <v>17</v>
      </c>
      <c r="F13">
        <v>4</v>
      </c>
      <c r="G13">
        <v>13</v>
      </c>
      <c r="H13" s="5"/>
      <c r="I13" s="6">
        <f t="shared" si="3"/>
        <v>6.25</v>
      </c>
      <c r="J13" s="6">
        <f t="shared" si="3"/>
        <v>3.3333333333333335</v>
      </c>
      <c r="K13" s="6">
        <f t="shared" si="3"/>
        <v>8.5526315789473681</v>
      </c>
      <c r="M13">
        <v>8</v>
      </c>
      <c r="N13" s="12">
        <v>183</v>
      </c>
      <c r="O13" s="12">
        <v>72</v>
      </c>
      <c r="P13" s="12">
        <v>111</v>
      </c>
      <c r="R13" s="16">
        <f>N$22+N$32+N$42+N$52</f>
        <v>251</v>
      </c>
      <c r="S13" s="16">
        <f xml:space="preserve"> N$32+N$42+N$52+N$62</f>
        <v>187</v>
      </c>
      <c r="T13">
        <v>9</v>
      </c>
      <c r="U13">
        <v>1</v>
      </c>
      <c r="V13">
        <f t="shared" si="0"/>
        <v>2446</v>
      </c>
      <c r="W13" s="19">
        <f t="shared" si="1"/>
        <v>9.520843875287067</v>
      </c>
      <c r="X13" s="20">
        <f t="shared" si="2"/>
        <v>0.47915612471293301</v>
      </c>
    </row>
    <row r="14" spans="1:24" x14ac:dyDescent="0.25">
      <c r="A14" s="3" t="s">
        <v>15</v>
      </c>
      <c r="B14">
        <v>284</v>
      </c>
      <c r="C14">
        <v>135</v>
      </c>
      <c r="D14">
        <v>149</v>
      </c>
      <c r="E14">
        <v>20</v>
      </c>
      <c r="F14">
        <v>6</v>
      </c>
      <c r="G14">
        <v>14</v>
      </c>
      <c r="H14" s="5"/>
      <c r="I14" s="6">
        <f t="shared" si="3"/>
        <v>7.042253521126761</v>
      </c>
      <c r="J14" s="6">
        <f t="shared" si="3"/>
        <v>4.4444444444444446</v>
      </c>
      <c r="K14" s="6">
        <f t="shared" si="3"/>
        <v>9.3959731543624159</v>
      </c>
      <c r="M14">
        <v>9</v>
      </c>
      <c r="N14" s="12">
        <v>174</v>
      </c>
      <c r="O14" s="12">
        <v>98</v>
      </c>
      <c r="P14" s="12">
        <v>76</v>
      </c>
      <c r="R14" s="16">
        <f>N$23+N$33+N$43+N$53</f>
        <v>325</v>
      </c>
      <c r="S14" s="16">
        <f xml:space="preserve"> N$33+N$43+N$53+N$63</f>
        <v>240</v>
      </c>
      <c r="T14">
        <v>10</v>
      </c>
      <c r="U14">
        <v>0</v>
      </c>
      <c r="V14">
        <f t="shared" si="0"/>
        <v>3250</v>
      </c>
      <c r="W14" s="19">
        <f t="shared" si="1"/>
        <v>12.650344478611187</v>
      </c>
      <c r="X14" s="20">
        <f t="shared" si="2"/>
        <v>2.6503444786111867</v>
      </c>
    </row>
    <row r="15" spans="1:24" x14ac:dyDescent="0.25">
      <c r="A15" s="3" t="s">
        <v>16</v>
      </c>
      <c r="B15">
        <v>221</v>
      </c>
      <c r="C15">
        <v>98</v>
      </c>
      <c r="D15">
        <v>123</v>
      </c>
      <c r="E15">
        <v>9</v>
      </c>
      <c r="F15">
        <v>1</v>
      </c>
      <c r="G15">
        <v>8</v>
      </c>
      <c r="H15" s="5"/>
      <c r="I15" s="6">
        <f t="shared" si="3"/>
        <v>4.0723981900452486</v>
      </c>
      <c r="J15" s="6">
        <f t="shared" si="3"/>
        <v>1.0204081632653061</v>
      </c>
      <c r="K15" s="6">
        <f t="shared" si="3"/>
        <v>6.5040650406504072</v>
      </c>
      <c r="M15">
        <v>10</v>
      </c>
      <c r="N15" s="12">
        <v>166</v>
      </c>
      <c r="O15" s="12">
        <v>78</v>
      </c>
      <c r="P15" s="12">
        <v>88</v>
      </c>
      <c r="R15" s="16"/>
      <c r="S15" s="16"/>
      <c r="V15">
        <f>SUM(V5:V14)</f>
        <v>25691</v>
      </c>
      <c r="W15">
        <f>SUM(W5:W14)</f>
        <v>100</v>
      </c>
      <c r="X15" s="20">
        <f>SUM(X5:X14)</f>
        <v>15.075318204818807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1189.9196466071212</v>
      </c>
      <c r="J16" s="6">
        <f>SUM(J8:J14)*5</f>
        <v>1288.0180684209815</v>
      </c>
      <c r="K16" s="6">
        <f>SUM(K8:K14)*5</f>
        <v>1135.0421060440697</v>
      </c>
      <c r="M16">
        <v>11</v>
      </c>
      <c r="N16" s="12">
        <v>121</v>
      </c>
      <c r="O16" s="12">
        <v>60</v>
      </c>
      <c r="P16" s="12">
        <v>61</v>
      </c>
      <c r="R16" s="16"/>
      <c r="S16" s="16"/>
      <c r="X16" s="20">
        <f>X$15/2</f>
        <v>7.5376591024094033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185</v>
      </c>
      <c r="O17" s="12">
        <v>99</v>
      </c>
      <c r="P17" s="12">
        <v>86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2689.9196466071212</v>
      </c>
      <c r="J18" s="6">
        <f>J16+1500</f>
        <v>2788.0180684209818</v>
      </c>
      <c r="K18" s="6">
        <f>K16+1500</f>
        <v>2635.0421060440694</v>
      </c>
      <c r="M18">
        <v>13</v>
      </c>
      <c r="N18" s="12">
        <v>155</v>
      </c>
      <c r="O18" s="12">
        <v>83</v>
      </c>
      <c r="P18" s="12">
        <v>72</v>
      </c>
      <c r="Q18" s="3" t="s">
        <v>161</v>
      </c>
      <c r="R18" s="15">
        <f>X33</f>
        <v>8.7895212285456186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146</v>
      </c>
      <c r="O19" s="12">
        <v>71</v>
      </c>
      <c r="P19" s="12">
        <v>75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7.042253521126761</v>
      </c>
      <c r="J20" s="6">
        <f t="shared" si="4"/>
        <v>4.4444444444444446</v>
      </c>
      <c r="K20" s="6">
        <f t="shared" si="4"/>
        <v>9.3959731543624159</v>
      </c>
      <c r="M20">
        <v>15</v>
      </c>
      <c r="N20" s="12">
        <v>157</v>
      </c>
      <c r="O20" s="12">
        <v>72</v>
      </c>
      <c r="P20" s="12">
        <v>85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4.0723981900452486</v>
      </c>
      <c r="J21" s="6">
        <f t="shared" si="4"/>
        <v>1.0204081632653061</v>
      </c>
      <c r="K21" s="6">
        <f t="shared" si="4"/>
        <v>6.5040650406504072</v>
      </c>
      <c r="M21">
        <v>16</v>
      </c>
      <c r="N21" s="12">
        <v>130</v>
      </c>
      <c r="O21" s="12">
        <v>58</v>
      </c>
      <c r="P21" s="12">
        <v>72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5.5573258555860043</v>
      </c>
      <c r="J22" s="8">
        <f>(J20+J21)/2</f>
        <v>2.7324263038548753</v>
      </c>
      <c r="K22" s="8">
        <f>(K20+K21)/2</f>
        <v>7.9500190975064111</v>
      </c>
      <c r="M22">
        <v>17</v>
      </c>
      <c r="N22" s="12">
        <v>95</v>
      </c>
      <c r="O22" s="12">
        <v>41</v>
      </c>
      <c r="P22" s="12">
        <v>54</v>
      </c>
      <c r="R22" s="16">
        <f>O$24+O$34+O$44+O$54</f>
        <v>101</v>
      </c>
      <c r="S22" s="16">
        <f xml:space="preserve"> O$34+O$44+O$54+O$64</f>
        <v>78</v>
      </c>
      <c r="T22">
        <v>1</v>
      </c>
      <c r="U22">
        <v>9</v>
      </c>
      <c r="V22">
        <f>R22*T22+S22*U22</f>
        <v>803</v>
      </c>
      <c r="W22" s="19">
        <f>(V22/V$32)*100</f>
        <v>7.2538392050587168</v>
      </c>
      <c r="X22" s="20">
        <f>ABS(W22-10)</f>
        <v>2.7461607949412832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123</v>
      </c>
      <c r="O23" s="12">
        <v>55</v>
      </c>
      <c r="P23" s="12">
        <v>68</v>
      </c>
      <c r="R23" s="16">
        <f>O$25+O$35+O$45+O$55</f>
        <v>105</v>
      </c>
      <c r="S23" s="16">
        <f xml:space="preserve"> O$35+O$45+O$55+O$65</f>
        <v>86</v>
      </c>
      <c r="T23">
        <v>2</v>
      </c>
      <c r="U23">
        <v>8</v>
      </c>
      <c r="V23">
        <f t="shared" ref="V23:V31" si="5">R23*T23+S23*U23</f>
        <v>898</v>
      </c>
      <c r="W23" s="19">
        <f t="shared" ref="W23:W31" si="6">(V23/V$32)*100</f>
        <v>8.1120144534778689</v>
      </c>
      <c r="X23" s="20">
        <f t="shared" ref="X23:X31" si="7">ABS(W23-10)</f>
        <v>1.8879855465221311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277.86629277930024</v>
      </c>
      <c r="J24" s="8">
        <f>J22*50</f>
        <v>136.62131519274377</v>
      </c>
      <c r="K24" s="8">
        <f>K22*50</f>
        <v>397.50095487532053</v>
      </c>
      <c r="M24">
        <v>19</v>
      </c>
      <c r="N24" s="12">
        <v>84</v>
      </c>
      <c r="O24" s="12">
        <v>35</v>
      </c>
      <c r="P24" s="12">
        <v>49</v>
      </c>
      <c r="R24" s="16">
        <f>O$26+O$36+O$46+O$56</f>
        <v>82</v>
      </c>
      <c r="S24" s="16">
        <f xml:space="preserve"> O$36+O$46+O$56+O$66</f>
        <v>67</v>
      </c>
      <c r="T24">
        <v>3</v>
      </c>
      <c r="U24">
        <v>7</v>
      </c>
      <c r="V24">
        <f t="shared" si="5"/>
        <v>715</v>
      </c>
      <c r="W24" s="19">
        <f t="shared" si="6"/>
        <v>6.4588979223125564</v>
      </c>
      <c r="X24" s="20">
        <f t="shared" si="7"/>
        <v>3.5411020776874436</v>
      </c>
    </row>
    <row r="25" spans="1:24" x14ac:dyDescent="0.25">
      <c r="I25" s="1"/>
      <c r="J25" s="1"/>
      <c r="K25" s="1"/>
      <c r="M25">
        <v>20</v>
      </c>
      <c r="N25" s="12">
        <v>86</v>
      </c>
      <c r="O25" s="12">
        <v>33</v>
      </c>
      <c r="P25" s="12">
        <v>53</v>
      </c>
      <c r="R25" s="16">
        <f>O$17+O$27+O$37+O$47</f>
        <v>170</v>
      </c>
      <c r="S25" s="16">
        <f xml:space="preserve"> O$27+ O$37+O$47+O$57</f>
        <v>95</v>
      </c>
      <c r="T25">
        <v>4</v>
      </c>
      <c r="U25">
        <v>6</v>
      </c>
      <c r="V25">
        <f t="shared" si="5"/>
        <v>1250</v>
      </c>
      <c r="W25" s="19">
        <f t="shared" si="6"/>
        <v>11.29177958446251</v>
      </c>
      <c r="X25" s="20">
        <f t="shared" si="7"/>
        <v>1.2917795844625104</v>
      </c>
    </row>
    <row r="26" spans="1:24" x14ac:dyDescent="0.25">
      <c r="H26" s="7" t="s">
        <v>30</v>
      </c>
      <c r="I26" s="1">
        <f>I18-I24</f>
        <v>2412.053353827821</v>
      </c>
      <c r="J26" s="1">
        <f>J18-J24</f>
        <v>2651.3967532282381</v>
      </c>
      <c r="K26" s="1">
        <f>K18-K24</f>
        <v>2237.5411511687489</v>
      </c>
      <c r="M26">
        <v>21</v>
      </c>
      <c r="N26" s="12">
        <v>62</v>
      </c>
      <c r="O26" s="12">
        <v>20</v>
      </c>
      <c r="P26" s="12">
        <v>42</v>
      </c>
      <c r="R26" s="16">
        <f>O$18+O$28+O$38+O$48</f>
        <v>150</v>
      </c>
      <c r="S26" s="16">
        <f xml:space="preserve"> O$28+O$38+O$48+O$58</f>
        <v>84</v>
      </c>
      <c r="T26">
        <v>5</v>
      </c>
      <c r="U26">
        <v>5</v>
      </c>
      <c r="V26">
        <f t="shared" si="5"/>
        <v>1170</v>
      </c>
      <c r="W26" s="19">
        <f t="shared" si="6"/>
        <v>10.569105691056912</v>
      </c>
      <c r="X26" s="20">
        <f t="shared" si="7"/>
        <v>0.56910569105691167</v>
      </c>
    </row>
    <row r="27" spans="1:24" x14ac:dyDescent="0.25">
      <c r="I27" s="1"/>
      <c r="J27" s="1"/>
      <c r="K27" s="1"/>
      <c r="M27">
        <v>22</v>
      </c>
      <c r="N27" s="12">
        <v>70</v>
      </c>
      <c r="O27" s="12">
        <v>27</v>
      </c>
      <c r="P27" s="12">
        <v>43</v>
      </c>
      <c r="R27" s="16">
        <f>O$19+O$29+O$39+O$49</f>
        <v>134</v>
      </c>
      <c r="S27" s="16">
        <f xml:space="preserve"> O$29+O$39+O$49+O$59</f>
        <v>85</v>
      </c>
      <c r="T27">
        <v>6</v>
      </c>
      <c r="U27">
        <v>4</v>
      </c>
      <c r="V27">
        <f t="shared" si="5"/>
        <v>1144</v>
      </c>
      <c r="W27" s="19">
        <f t="shared" si="6"/>
        <v>10.33423667570009</v>
      </c>
      <c r="X27" s="20">
        <f t="shared" si="7"/>
        <v>0.3342366757000903</v>
      </c>
    </row>
    <row r="28" spans="1:24" x14ac:dyDescent="0.25">
      <c r="H28" s="7" t="s">
        <v>31</v>
      </c>
      <c r="I28" s="1">
        <f>100-I22</f>
        <v>94.442674144413999</v>
      </c>
      <c r="J28" s="1">
        <f>100-J22</f>
        <v>97.267573696145121</v>
      </c>
      <c r="K28" s="1">
        <f>100-K22</f>
        <v>92.049980902493587</v>
      </c>
      <c r="M28">
        <v>23</v>
      </c>
      <c r="N28" s="12">
        <v>60</v>
      </c>
      <c r="O28" s="12">
        <v>26</v>
      </c>
      <c r="P28" s="12">
        <v>34</v>
      </c>
      <c r="R28" s="16">
        <f>O$20+O$30+O$40+O$50</f>
        <v>149</v>
      </c>
      <c r="S28" s="16">
        <f xml:space="preserve"> O$30+O$40+O$50+O$60</f>
        <v>92</v>
      </c>
      <c r="T28">
        <v>7</v>
      </c>
      <c r="U28">
        <v>3</v>
      </c>
      <c r="V28">
        <f t="shared" si="5"/>
        <v>1319</v>
      </c>
      <c r="W28" s="19">
        <f t="shared" si="6"/>
        <v>11.915085817524842</v>
      </c>
      <c r="X28" s="20">
        <f t="shared" si="7"/>
        <v>1.915085817524842</v>
      </c>
    </row>
    <row r="29" spans="1:24" x14ac:dyDescent="0.25">
      <c r="I29" s="1"/>
      <c r="J29" s="1"/>
      <c r="K29" s="1"/>
      <c r="M29">
        <v>24</v>
      </c>
      <c r="N29" s="12">
        <v>55</v>
      </c>
      <c r="O29" s="12">
        <v>18</v>
      </c>
      <c r="P29" s="12">
        <v>37</v>
      </c>
      <c r="R29" s="16">
        <f>O$21+O$31+O$41+O$51</f>
        <v>140</v>
      </c>
      <c r="S29" s="16">
        <f xml:space="preserve"> O$31+O$41+O$51+O$61</f>
        <v>91</v>
      </c>
      <c r="T29">
        <v>8</v>
      </c>
      <c r="U29">
        <v>2</v>
      </c>
      <c r="V29">
        <f t="shared" si="5"/>
        <v>1302</v>
      </c>
      <c r="W29" s="19">
        <f t="shared" si="6"/>
        <v>11.761517615176151</v>
      </c>
      <c r="X29" s="20">
        <f t="shared" si="7"/>
        <v>1.7615176151761514</v>
      </c>
    </row>
    <row r="30" spans="1:24" x14ac:dyDescent="0.25">
      <c r="C30" t="s">
        <v>32</v>
      </c>
      <c r="H30" s="9" t="s">
        <v>33</v>
      </c>
      <c r="I30" s="10">
        <f>I26/I28</f>
        <v>25.539867180587311</v>
      </c>
      <c r="J30" s="10">
        <f>J26/J28</f>
        <v>27.258793989361301</v>
      </c>
      <c r="K30" s="10">
        <f>K26/K28</f>
        <v>24.30789370330152</v>
      </c>
      <c r="M30">
        <v>25</v>
      </c>
      <c r="N30" s="12">
        <v>58</v>
      </c>
      <c r="O30" s="12">
        <v>22</v>
      </c>
      <c r="P30" s="12">
        <v>36</v>
      </c>
      <c r="R30" s="16">
        <f>O$22+O$32+O$42+O$52</f>
        <v>107</v>
      </c>
      <c r="S30" s="16">
        <f xml:space="preserve"> O$32+O$42+O$52+O$62</f>
        <v>76</v>
      </c>
      <c r="T30">
        <v>9</v>
      </c>
      <c r="U30">
        <v>1</v>
      </c>
      <c r="V30">
        <f t="shared" si="5"/>
        <v>1039</v>
      </c>
      <c r="W30" s="19">
        <f t="shared" si="6"/>
        <v>9.3857271906052393</v>
      </c>
      <c r="X30" s="20">
        <f t="shared" si="7"/>
        <v>0.6142728093947607</v>
      </c>
    </row>
    <row r="31" spans="1:24" x14ac:dyDescent="0.25">
      <c r="M31">
        <v>26</v>
      </c>
      <c r="N31" s="12">
        <v>61</v>
      </c>
      <c r="O31" s="12">
        <v>25</v>
      </c>
      <c r="P31" s="12">
        <v>36</v>
      </c>
      <c r="R31" s="16">
        <f>O$23+O$33+O$43+O$53</f>
        <v>143</v>
      </c>
      <c r="S31" s="16">
        <f xml:space="preserve"> O$33+O$43+O$53+O$63</f>
        <v>103</v>
      </c>
      <c r="T31">
        <v>10</v>
      </c>
      <c r="U31">
        <v>0</v>
      </c>
      <c r="V31">
        <f t="shared" si="5"/>
        <v>1430</v>
      </c>
      <c r="W31" s="19">
        <f t="shared" si="6"/>
        <v>12.917795844625113</v>
      </c>
      <c r="X31" s="20">
        <f t="shared" si="7"/>
        <v>2.9177958446251129</v>
      </c>
    </row>
    <row r="32" spans="1:24" x14ac:dyDescent="0.25">
      <c r="A32" t="s">
        <v>92</v>
      </c>
      <c r="M32">
        <v>27</v>
      </c>
      <c r="N32" s="12">
        <v>56</v>
      </c>
      <c r="O32" s="12">
        <v>26</v>
      </c>
      <c r="P32" s="12">
        <v>30</v>
      </c>
      <c r="R32" s="16"/>
      <c r="S32" s="16"/>
      <c r="V32">
        <f>SUM(V22:V31)</f>
        <v>11070</v>
      </c>
      <c r="W32">
        <f>SUM(W22:W31)</f>
        <v>100</v>
      </c>
      <c r="X32" s="20">
        <f>SUM(X22:X31)</f>
        <v>17.579042457091237</v>
      </c>
    </row>
    <row r="33" spans="1:24" x14ac:dyDescent="0.25">
      <c r="A33" t="s">
        <v>93</v>
      </c>
      <c r="B33" t="s">
        <v>1</v>
      </c>
      <c r="E33" t="s">
        <v>2</v>
      </c>
      <c r="M33">
        <v>28</v>
      </c>
      <c r="N33" s="12">
        <v>72</v>
      </c>
      <c r="O33" s="12">
        <v>21</v>
      </c>
      <c r="P33" s="12">
        <v>51</v>
      </c>
      <c r="R33" s="16"/>
      <c r="S33" s="16"/>
      <c r="X33" s="20">
        <f>X$32/2</f>
        <v>8.7895212285456186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>
        <v>29</v>
      </c>
      <c r="N34" s="12">
        <v>41</v>
      </c>
      <c r="O34" s="12">
        <v>17</v>
      </c>
      <c r="P34" s="12">
        <v>24</v>
      </c>
      <c r="R34" s="16"/>
      <c r="S34" s="16"/>
    </row>
    <row r="35" spans="1:24" x14ac:dyDescent="0.25">
      <c r="A35" t="s">
        <v>36</v>
      </c>
      <c r="M35">
        <v>30</v>
      </c>
      <c r="N35" s="12">
        <v>81</v>
      </c>
      <c r="O35" s="12">
        <v>30</v>
      </c>
      <c r="P35" s="12">
        <v>51</v>
      </c>
      <c r="Q35" s="3" t="s">
        <v>162</v>
      </c>
      <c r="R35" s="15">
        <f>X50</f>
        <v>7.786061144928528</v>
      </c>
      <c r="S35" s="16"/>
    </row>
    <row r="36" spans="1:24" x14ac:dyDescent="0.25">
      <c r="A36" t="s">
        <v>36</v>
      </c>
      <c r="B36">
        <v>52180</v>
      </c>
      <c r="C36">
        <v>25669</v>
      </c>
      <c r="D36">
        <v>26511</v>
      </c>
      <c r="E36">
        <v>31052</v>
      </c>
      <c r="F36">
        <v>16239</v>
      </c>
      <c r="G36">
        <v>14813</v>
      </c>
      <c r="M36">
        <v>31</v>
      </c>
      <c r="N36" s="12">
        <v>47</v>
      </c>
      <c r="O36" s="12">
        <v>17</v>
      </c>
      <c r="P36" s="12">
        <v>30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55</v>
      </c>
      <c r="B37">
        <v>9044</v>
      </c>
      <c r="C37">
        <v>4680</v>
      </c>
      <c r="D37">
        <v>4364</v>
      </c>
      <c r="E37">
        <v>9044</v>
      </c>
      <c r="F37">
        <v>4680</v>
      </c>
      <c r="G37">
        <v>4364</v>
      </c>
      <c r="M37">
        <v>32</v>
      </c>
      <c r="N37" s="12">
        <v>71</v>
      </c>
      <c r="O37" s="12">
        <v>23</v>
      </c>
      <c r="P37" s="12">
        <v>48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6</v>
      </c>
      <c r="B38">
        <v>8165</v>
      </c>
      <c r="C38">
        <v>4152</v>
      </c>
      <c r="D38">
        <v>4013</v>
      </c>
      <c r="E38">
        <v>8165</v>
      </c>
      <c r="F38">
        <v>4152</v>
      </c>
      <c r="G38">
        <v>4013</v>
      </c>
      <c r="M38">
        <v>33</v>
      </c>
      <c r="N38" s="12">
        <v>44</v>
      </c>
      <c r="O38" s="12">
        <v>19</v>
      </c>
      <c r="P38" s="12">
        <v>25</v>
      </c>
      <c r="R38" s="16"/>
      <c r="S38" s="16"/>
    </row>
    <row r="39" spans="1:24" x14ac:dyDescent="0.25">
      <c r="A39" t="s">
        <v>7</v>
      </c>
      <c r="B39">
        <v>6375</v>
      </c>
      <c r="C39">
        <v>3286</v>
      </c>
      <c r="D39">
        <v>3089</v>
      </c>
      <c r="E39">
        <v>6375</v>
      </c>
      <c r="F39">
        <v>3286</v>
      </c>
      <c r="G39">
        <v>3089</v>
      </c>
      <c r="M39">
        <v>34</v>
      </c>
      <c r="N39" s="12">
        <v>55</v>
      </c>
      <c r="O39" s="12">
        <v>20</v>
      </c>
      <c r="P39" s="12">
        <v>35</v>
      </c>
      <c r="R39" s="16">
        <f>P$24+P$34+P$44+P$54</f>
        <v>121</v>
      </c>
      <c r="S39" s="16">
        <f xml:space="preserve"> P$34+P$44+P$54+P$64</f>
        <v>93</v>
      </c>
      <c r="T39">
        <v>1</v>
      </c>
      <c r="U39">
        <v>9</v>
      </c>
      <c r="V39">
        <f>R39*T39+S39*U39</f>
        <v>958</v>
      </c>
      <c r="W39" s="19">
        <f>(V39/V$49)*100</f>
        <v>6.5522194104370417</v>
      </c>
      <c r="X39" s="20">
        <f>ABS(W39-10)</f>
        <v>3.4477805895629583</v>
      </c>
    </row>
    <row r="40" spans="1:24" x14ac:dyDescent="0.25">
      <c r="A40" t="s">
        <v>8</v>
      </c>
      <c r="B40">
        <v>5280</v>
      </c>
      <c r="C40">
        <v>2520</v>
      </c>
      <c r="D40">
        <v>2760</v>
      </c>
      <c r="E40">
        <v>4366</v>
      </c>
      <c r="F40">
        <v>2322</v>
      </c>
      <c r="G40">
        <v>2044</v>
      </c>
      <c r="M40">
        <v>35</v>
      </c>
      <c r="N40" s="12">
        <v>57</v>
      </c>
      <c r="O40" s="12">
        <v>28</v>
      </c>
      <c r="P40" s="12">
        <v>29</v>
      </c>
      <c r="R40" s="16">
        <f>P$25+P$35+P$45+P$55</f>
        <v>179</v>
      </c>
      <c r="S40" s="16">
        <f xml:space="preserve"> P$35+P$45+P$55+P$65</f>
        <v>152</v>
      </c>
      <c r="T40">
        <v>2</v>
      </c>
      <c r="U40">
        <v>8</v>
      </c>
      <c r="V40">
        <f t="shared" ref="V40:V48" si="8">R40*T40+S40*U40</f>
        <v>1574</v>
      </c>
      <c r="W40" s="19">
        <f t="shared" ref="W40:W48" si="9">(V40/V$49)*100</f>
        <v>10.765337528212845</v>
      </c>
      <c r="X40" s="20">
        <f t="shared" ref="X40:X48" si="10">ABS(W40-10)</f>
        <v>0.76533752821284473</v>
      </c>
    </row>
    <row r="41" spans="1:24" x14ac:dyDescent="0.25">
      <c r="A41" t="s">
        <v>10</v>
      </c>
      <c r="B41">
        <v>3716</v>
      </c>
      <c r="C41">
        <v>1790</v>
      </c>
      <c r="D41">
        <v>1926</v>
      </c>
      <c r="E41">
        <v>1529</v>
      </c>
      <c r="F41">
        <v>967</v>
      </c>
      <c r="G41">
        <v>562</v>
      </c>
      <c r="M41">
        <v>36</v>
      </c>
      <c r="N41" s="12">
        <v>60</v>
      </c>
      <c r="O41" s="12">
        <v>27</v>
      </c>
      <c r="P41" s="12">
        <v>33</v>
      </c>
      <c r="R41" s="16">
        <f>P$26+P$36+P$46+P$56</f>
        <v>117</v>
      </c>
      <c r="S41" s="16">
        <f xml:space="preserve"> P$36+P$46+P$56+P$66</f>
        <v>87</v>
      </c>
      <c r="T41">
        <v>3</v>
      </c>
      <c r="U41">
        <v>7</v>
      </c>
      <c r="V41">
        <f t="shared" si="8"/>
        <v>960</v>
      </c>
      <c r="W41" s="19">
        <f t="shared" si="9"/>
        <v>6.5658983653648857</v>
      </c>
      <c r="X41" s="20">
        <f t="shared" si="10"/>
        <v>3.4341016346351143</v>
      </c>
    </row>
    <row r="42" spans="1:24" x14ac:dyDescent="0.25">
      <c r="A42" t="s">
        <v>11</v>
      </c>
      <c r="B42">
        <v>3193</v>
      </c>
      <c r="C42">
        <v>1473</v>
      </c>
      <c r="D42">
        <v>1720</v>
      </c>
      <c r="E42">
        <v>584</v>
      </c>
      <c r="F42">
        <v>373</v>
      </c>
      <c r="G42">
        <v>211</v>
      </c>
      <c r="M42">
        <v>37</v>
      </c>
      <c r="N42" s="12">
        <v>56</v>
      </c>
      <c r="O42" s="12">
        <v>19</v>
      </c>
      <c r="P42" s="12">
        <v>37</v>
      </c>
      <c r="R42" s="16">
        <f>P$17+P$27+P$37+P$47</f>
        <v>214</v>
      </c>
      <c r="S42" s="16">
        <f xml:space="preserve"> P$27+ P$37+P$47+P$57</f>
        <v>145</v>
      </c>
      <c r="T42">
        <v>4</v>
      </c>
      <c r="U42">
        <v>6</v>
      </c>
      <c r="V42">
        <f t="shared" si="8"/>
        <v>1726</v>
      </c>
      <c r="W42" s="19">
        <f t="shared" si="9"/>
        <v>11.804938102728951</v>
      </c>
      <c r="X42" s="20">
        <f t="shared" si="10"/>
        <v>1.8049381027289506</v>
      </c>
    </row>
    <row r="43" spans="1:24" x14ac:dyDescent="0.25">
      <c r="A43" t="s">
        <v>12</v>
      </c>
      <c r="B43">
        <v>2715</v>
      </c>
      <c r="C43">
        <v>1262</v>
      </c>
      <c r="D43">
        <v>1453</v>
      </c>
      <c r="E43">
        <v>261</v>
      </c>
      <c r="F43">
        <v>141</v>
      </c>
      <c r="G43">
        <v>120</v>
      </c>
      <c r="M43">
        <v>38</v>
      </c>
      <c r="N43" s="12">
        <v>67</v>
      </c>
      <c r="O43" s="12">
        <v>35</v>
      </c>
      <c r="P43" s="12">
        <v>32</v>
      </c>
      <c r="R43" s="16">
        <f>P$18+P$28+P$38+P$48</f>
        <v>162</v>
      </c>
      <c r="S43" s="16">
        <f xml:space="preserve"> P$28+P$38+P$48+P$58</f>
        <v>115</v>
      </c>
      <c r="T43">
        <v>5</v>
      </c>
      <c r="U43">
        <v>5</v>
      </c>
      <c r="V43">
        <f t="shared" si="8"/>
        <v>1385</v>
      </c>
      <c r="W43" s="19">
        <f t="shared" si="9"/>
        <v>9.4726762875316322</v>
      </c>
      <c r="X43" s="20">
        <f t="shared" si="10"/>
        <v>0.52732371246836784</v>
      </c>
    </row>
    <row r="44" spans="1:24" x14ac:dyDescent="0.25">
      <c r="A44" t="s">
        <v>13</v>
      </c>
      <c r="B44">
        <v>2955</v>
      </c>
      <c r="C44">
        <v>1493</v>
      </c>
      <c r="D44">
        <v>1462</v>
      </c>
      <c r="E44">
        <v>172</v>
      </c>
      <c r="F44">
        <v>87</v>
      </c>
      <c r="G44">
        <v>85</v>
      </c>
      <c r="M44">
        <v>39</v>
      </c>
      <c r="N44" s="12">
        <v>48</v>
      </c>
      <c r="O44" s="12">
        <v>24</v>
      </c>
      <c r="P44" s="12">
        <v>24</v>
      </c>
      <c r="R44" s="16">
        <f>P$19+P$29+P$39+P$49</f>
        <v>169</v>
      </c>
      <c r="S44" s="16">
        <f xml:space="preserve"> P$29+P$39+P$49+P$59</f>
        <v>117</v>
      </c>
      <c r="T44">
        <v>6</v>
      </c>
      <c r="U44">
        <v>4</v>
      </c>
      <c r="V44">
        <f t="shared" si="8"/>
        <v>1482</v>
      </c>
      <c r="W44" s="19">
        <f t="shared" si="9"/>
        <v>10.136105601532043</v>
      </c>
      <c r="X44" s="20">
        <f t="shared" si="10"/>
        <v>0.13610560153204254</v>
      </c>
    </row>
    <row r="45" spans="1:24" x14ac:dyDescent="0.25">
      <c r="A45" t="s">
        <v>14</v>
      </c>
      <c r="B45">
        <v>2076</v>
      </c>
      <c r="C45">
        <v>1029</v>
      </c>
      <c r="D45">
        <v>1047</v>
      </c>
      <c r="E45">
        <v>85</v>
      </c>
      <c r="F45">
        <v>42</v>
      </c>
      <c r="G45">
        <v>43</v>
      </c>
      <c r="M45">
        <v>40</v>
      </c>
      <c r="N45" s="12">
        <v>65</v>
      </c>
      <c r="O45" s="12">
        <v>24</v>
      </c>
      <c r="P45" s="12">
        <v>41</v>
      </c>
      <c r="R45" s="16">
        <f>P$20+P$30+P$40+P$50</f>
        <v>193</v>
      </c>
      <c r="S45" s="16">
        <f xml:space="preserve"> P$30+P$40+P$50+P$60</f>
        <v>126</v>
      </c>
      <c r="T45">
        <v>7</v>
      </c>
      <c r="U45">
        <v>3</v>
      </c>
      <c r="V45">
        <f t="shared" si="8"/>
        <v>1729</v>
      </c>
      <c r="W45" s="19">
        <f t="shared" si="9"/>
        <v>11.825456535120717</v>
      </c>
      <c r="X45" s="20">
        <f t="shared" si="10"/>
        <v>1.8254565351207166</v>
      </c>
    </row>
    <row r="46" spans="1:24" x14ac:dyDescent="0.25">
      <c r="A46" t="s">
        <v>15</v>
      </c>
      <c r="B46">
        <v>1991</v>
      </c>
      <c r="C46">
        <v>977</v>
      </c>
      <c r="D46">
        <v>1014</v>
      </c>
      <c r="E46">
        <v>90</v>
      </c>
      <c r="F46">
        <v>36</v>
      </c>
      <c r="G46">
        <v>54</v>
      </c>
      <c r="M46">
        <v>41</v>
      </c>
      <c r="N46" s="12">
        <v>49</v>
      </c>
      <c r="O46" s="12">
        <v>28</v>
      </c>
      <c r="P46" s="12">
        <v>21</v>
      </c>
      <c r="R46" s="16">
        <f>P$21+P$31+P$41+P$51</f>
        <v>169</v>
      </c>
      <c r="S46" s="16">
        <f xml:space="preserve"> P$31+P$41+P$51+P$61</f>
        <v>114</v>
      </c>
      <c r="T46">
        <v>8</v>
      </c>
      <c r="U46">
        <v>2</v>
      </c>
      <c r="V46">
        <f t="shared" si="8"/>
        <v>1580</v>
      </c>
      <c r="W46" s="19">
        <f t="shared" si="9"/>
        <v>10.806374392996375</v>
      </c>
      <c r="X46" s="20">
        <f t="shared" si="10"/>
        <v>0.80637439299637492</v>
      </c>
    </row>
    <row r="47" spans="1:24" x14ac:dyDescent="0.25">
      <c r="A47" t="s">
        <v>16</v>
      </c>
      <c r="B47">
        <v>1874</v>
      </c>
      <c r="C47">
        <v>846</v>
      </c>
      <c r="D47">
        <v>1028</v>
      </c>
      <c r="E47">
        <v>80</v>
      </c>
      <c r="F47">
        <v>28</v>
      </c>
      <c r="G47">
        <v>52</v>
      </c>
      <c r="M47">
        <v>42</v>
      </c>
      <c r="N47" s="12">
        <v>58</v>
      </c>
      <c r="O47" s="12">
        <v>21</v>
      </c>
      <c r="P47" s="12">
        <v>37</v>
      </c>
      <c r="R47" s="16">
        <f>P$22+P$32+P$42+P$52</f>
        <v>144</v>
      </c>
      <c r="S47" s="16">
        <f xml:space="preserve"> P$32+P$42+P$52+P$62</f>
        <v>111</v>
      </c>
      <c r="T47">
        <v>9</v>
      </c>
      <c r="U47">
        <v>1</v>
      </c>
      <c r="V47">
        <f t="shared" si="8"/>
        <v>1407</v>
      </c>
      <c r="W47" s="19">
        <f t="shared" si="9"/>
        <v>9.6231447917379107</v>
      </c>
      <c r="X47" s="20">
        <f t="shared" si="10"/>
        <v>0.37685520826208929</v>
      </c>
    </row>
    <row r="48" spans="1:24" x14ac:dyDescent="0.25">
      <c r="A48" t="s">
        <v>17</v>
      </c>
      <c r="B48">
        <v>1285</v>
      </c>
      <c r="C48">
        <v>584</v>
      </c>
      <c r="D48">
        <v>701</v>
      </c>
      <c r="E48">
        <v>63</v>
      </c>
      <c r="F48">
        <v>23</v>
      </c>
      <c r="G48">
        <v>40</v>
      </c>
      <c r="M48">
        <v>43</v>
      </c>
      <c r="N48" s="12">
        <v>53</v>
      </c>
      <c r="O48" s="12">
        <v>22</v>
      </c>
      <c r="P48" s="12">
        <v>31</v>
      </c>
      <c r="R48" s="16">
        <f>P$23+P$33+P$43+P$53</f>
        <v>182</v>
      </c>
      <c r="S48" s="16">
        <f xml:space="preserve"> P$33+P$43+P$53+P$63</f>
        <v>137</v>
      </c>
      <c r="T48">
        <v>10</v>
      </c>
      <c r="U48">
        <v>0</v>
      </c>
      <c r="V48">
        <f t="shared" si="8"/>
        <v>1820</v>
      </c>
      <c r="W48" s="19">
        <f t="shared" si="9"/>
        <v>12.447848984337597</v>
      </c>
      <c r="X48" s="20">
        <f t="shared" si="10"/>
        <v>2.4478489843375968</v>
      </c>
    </row>
    <row r="49" spans="1:24" x14ac:dyDescent="0.25">
      <c r="A49" t="s">
        <v>19</v>
      </c>
      <c r="B49">
        <v>1129</v>
      </c>
      <c r="C49">
        <v>539</v>
      </c>
      <c r="D49">
        <v>590</v>
      </c>
      <c r="E49">
        <v>60</v>
      </c>
      <c r="F49">
        <v>26</v>
      </c>
      <c r="G49">
        <v>34</v>
      </c>
      <c r="M49">
        <v>44</v>
      </c>
      <c r="N49" s="12">
        <v>47</v>
      </c>
      <c r="O49" s="12">
        <v>25</v>
      </c>
      <c r="P49" s="12">
        <v>22</v>
      </c>
      <c r="R49" s="16"/>
      <c r="S49" s="16"/>
      <c r="V49">
        <f>SUM(V39:V48)</f>
        <v>14621</v>
      </c>
      <c r="W49">
        <f>SUM(W39:W48)</f>
        <v>100.00000000000001</v>
      </c>
      <c r="X49" s="20">
        <f>SUM(X39:X48)</f>
        <v>15.572122289857056</v>
      </c>
    </row>
    <row r="50" spans="1:24" x14ac:dyDescent="0.25">
      <c r="A50" t="s">
        <v>20</v>
      </c>
      <c r="B50">
        <v>942</v>
      </c>
      <c r="C50">
        <v>427</v>
      </c>
      <c r="D50">
        <v>515</v>
      </c>
      <c r="E50">
        <v>53</v>
      </c>
      <c r="F50">
        <v>26</v>
      </c>
      <c r="G50">
        <v>27</v>
      </c>
      <c r="M50">
        <v>45</v>
      </c>
      <c r="N50" s="12">
        <v>70</v>
      </c>
      <c r="O50" s="12">
        <v>27</v>
      </c>
      <c r="P50" s="12">
        <v>43</v>
      </c>
      <c r="R50" s="16"/>
      <c r="S50" s="16"/>
      <c r="X50" s="20">
        <f>X$49/2</f>
        <v>7.786061144928528</v>
      </c>
    </row>
    <row r="51" spans="1:24" x14ac:dyDescent="0.25">
      <c r="A51" t="s">
        <v>22</v>
      </c>
      <c r="B51">
        <v>585</v>
      </c>
      <c r="C51">
        <v>253</v>
      </c>
      <c r="D51">
        <v>332</v>
      </c>
      <c r="E51">
        <v>42</v>
      </c>
      <c r="F51">
        <v>13</v>
      </c>
      <c r="G51">
        <v>29</v>
      </c>
      <c r="M51">
        <v>46</v>
      </c>
      <c r="N51" s="12">
        <v>58</v>
      </c>
      <c r="O51" s="12">
        <v>30</v>
      </c>
      <c r="P51" s="12">
        <v>28</v>
      </c>
      <c r="R51" s="16"/>
      <c r="S51" s="16"/>
    </row>
    <row r="52" spans="1:24" x14ac:dyDescent="0.25">
      <c r="A52" t="s">
        <v>94</v>
      </c>
      <c r="B52">
        <v>688</v>
      </c>
      <c r="C52">
        <v>286</v>
      </c>
      <c r="D52">
        <v>402</v>
      </c>
      <c r="E52">
        <v>41</v>
      </c>
      <c r="F52">
        <v>15</v>
      </c>
      <c r="G52">
        <v>26</v>
      </c>
      <c r="M52">
        <v>47</v>
      </c>
      <c r="N52" s="12">
        <v>44</v>
      </c>
      <c r="O52" s="12">
        <v>21</v>
      </c>
      <c r="P52" s="12">
        <v>23</v>
      </c>
      <c r="R52" s="16"/>
      <c r="S52" s="16"/>
    </row>
    <row r="53" spans="1:24" x14ac:dyDescent="0.25">
      <c r="A53" t="s">
        <v>57</v>
      </c>
      <c r="B53">
        <v>167</v>
      </c>
      <c r="C53">
        <v>72</v>
      </c>
      <c r="D53">
        <v>95</v>
      </c>
      <c r="E53">
        <v>42</v>
      </c>
      <c r="F53">
        <v>22</v>
      </c>
      <c r="G53">
        <v>20</v>
      </c>
      <c r="M53">
        <v>48</v>
      </c>
      <c r="N53" s="12">
        <v>63</v>
      </c>
      <c r="O53" s="12">
        <v>32</v>
      </c>
      <c r="P53" s="12">
        <v>31</v>
      </c>
      <c r="R53" s="16"/>
      <c r="S53" s="16"/>
    </row>
    <row r="54" spans="1:24" x14ac:dyDescent="0.25">
      <c r="A54" t="s">
        <v>95</v>
      </c>
      <c r="M54">
        <v>49</v>
      </c>
      <c r="N54" s="12">
        <v>49</v>
      </c>
      <c r="O54" s="12">
        <v>25</v>
      </c>
      <c r="P54" s="12">
        <v>24</v>
      </c>
      <c r="R54" s="16"/>
      <c r="S54" s="16"/>
    </row>
    <row r="55" spans="1:24" x14ac:dyDescent="0.25">
      <c r="A55" t="s">
        <v>36</v>
      </c>
      <c r="B55">
        <v>46398</v>
      </c>
      <c r="C55">
        <v>23013</v>
      </c>
      <c r="D55">
        <v>23385</v>
      </c>
      <c r="E55">
        <v>27428</v>
      </c>
      <c r="F55">
        <v>14464</v>
      </c>
      <c r="G55">
        <v>12964</v>
      </c>
      <c r="M55">
        <v>50</v>
      </c>
      <c r="N55" s="12">
        <v>52</v>
      </c>
      <c r="O55" s="12">
        <v>18</v>
      </c>
      <c r="P55" s="12">
        <v>34</v>
      </c>
      <c r="R55" s="16"/>
      <c r="S55" s="16"/>
    </row>
    <row r="56" spans="1:24" x14ac:dyDescent="0.25">
      <c r="A56" t="s">
        <v>55</v>
      </c>
      <c r="B56">
        <v>8167</v>
      </c>
      <c r="C56">
        <v>4210</v>
      </c>
      <c r="D56">
        <v>3957</v>
      </c>
      <c r="E56">
        <v>8167</v>
      </c>
      <c r="F56">
        <v>4210</v>
      </c>
      <c r="G56">
        <v>3957</v>
      </c>
      <c r="M56">
        <v>51</v>
      </c>
      <c r="N56" s="12">
        <v>41</v>
      </c>
      <c r="O56" s="12">
        <v>17</v>
      </c>
      <c r="P56" s="12">
        <v>24</v>
      </c>
      <c r="R56" s="16"/>
      <c r="S56" s="16"/>
    </row>
    <row r="57" spans="1:24" x14ac:dyDescent="0.25">
      <c r="A57" t="s">
        <v>6</v>
      </c>
      <c r="B57">
        <v>7222</v>
      </c>
      <c r="C57">
        <v>3691</v>
      </c>
      <c r="D57">
        <v>3531</v>
      </c>
      <c r="E57">
        <v>7222</v>
      </c>
      <c r="F57">
        <v>3691</v>
      </c>
      <c r="G57">
        <v>3531</v>
      </c>
      <c r="M57">
        <v>52</v>
      </c>
      <c r="N57" s="12">
        <v>41</v>
      </c>
      <c r="O57" s="12">
        <v>24</v>
      </c>
      <c r="P57" s="12">
        <v>17</v>
      </c>
      <c r="R57" s="16"/>
      <c r="S57" s="16"/>
    </row>
    <row r="58" spans="1:24" x14ac:dyDescent="0.25">
      <c r="A58" t="s">
        <v>7</v>
      </c>
      <c r="B58">
        <v>5602</v>
      </c>
      <c r="C58">
        <v>2895</v>
      </c>
      <c r="D58">
        <v>2707</v>
      </c>
      <c r="E58">
        <v>5602</v>
      </c>
      <c r="F58">
        <v>2895</v>
      </c>
      <c r="G58">
        <v>2707</v>
      </c>
      <c r="M58">
        <v>53</v>
      </c>
      <c r="N58" s="12">
        <v>42</v>
      </c>
      <c r="O58" s="12">
        <v>17</v>
      </c>
      <c r="P58" s="12">
        <v>25</v>
      </c>
      <c r="R58" s="16"/>
      <c r="S58" s="16"/>
    </row>
    <row r="59" spans="1:24" x14ac:dyDescent="0.25">
      <c r="A59" t="s">
        <v>8</v>
      </c>
      <c r="B59">
        <v>4691</v>
      </c>
      <c r="C59">
        <v>2259</v>
      </c>
      <c r="D59">
        <v>2432</v>
      </c>
      <c r="E59">
        <v>3820</v>
      </c>
      <c r="F59">
        <v>2066</v>
      </c>
      <c r="G59">
        <v>1754</v>
      </c>
      <c r="M59">
        <v>54</v>
      </c>
      <c r="N59" s="12">
        <v>45</v>
      </c>
      <c r="O59" s="12">
        <v>22</v>
      </c>
      <c r="P59" s="12">
        <v>23</v>
      </c>
      <c r="R59" s="16"/>
      <c r="S59" s="16"/>
    </row>
    <row r="60" spans="1:24" x14ac:dyDescent="0.25">
      <c r="A60" t="s">
        <v>10</v>
      </c>
      <c r="B60">
        <v>3383</v>
      </c>
      <c r="C60">
        <v>1666</v>
      </c>
      <c r="D60">
        <v>1717</v>
      </c>
      <c r="E60">
        <v>1318</v>
      </c>
      <c r="F60">
        <v>870</v>
      </c>
      <c r="G60">
        <v>448</v>
      </c>
      <c r="M60">
        <v>55</v>
      </c>
      <c r="N60" s="12">
        <v>33</v>
      </c>
      <c r="O60" s="12">
        <v>15</v>
      </c>
      <c r="P60" s="12">
        <v>18</v>
      </c>
      <c r="R60" s="16"/>
      <c r="S60" s="16"/>
    </row>
    <row r="61" spans="1:24" x14ac:dyDescent="0.25">
      <c r="A61" t="s">
        <v>11</v>
      </c>
      <c r="B61">
        <v>2905</v>
      </c>
      <c r="C61">
        <v>1362</v>
      </c>
      <c r="D61">
        <v>1543</v>
      </c>
      <c r="E61">
        <v>486</v>
      </c>
      <c r="F61">
        <v>324</v>
      </c>
      <c r="G61">
        <v>162</v>
      </c>
      <c r="M61">
        <v>56</v>
      </c>
      <c r="N61" s="12">
        <v>26</v>
      </c>
      <c r="O61" s="12">
        <v>9</v>
      </c>
      <c r="P61" s="12">
        <v>17</v>
      </c>
      <c r="R61" s="16"/>
      <c r="S61" s="16"/>
    </row>
    <row r="62" spans="1:24" x14ac:dyDescent="0.25">
      <c r="A62" t="s">
        <v>12</v>
      </c>
      <c r="B62">
        <v>2417</v>
      </c>
      <c r="C62">
        <v>1153</v>
      </c>
      <c r="D62">
        <v>1264</v>
      </c>
      <c r="E62">
        <v>191</v>
      </c>
      <c r="F62">
        <v>118</v>
      </c>
      <c r="G62">
        <v>73</v>
      </c>
      <c r="M62">
        <v>57</v>
      </c>
      <c r="N62" s="12">
        <v>31</v>
      </c>
      <c r="O62" s="12">
        <v>10</v>
      </c>
      <c r="P62" s="12">
        <v>21</v>
      </c>
      <c r="R62" s="16"/>
      <c r="S62" s="16"/>
    </row>
    <row r="63" spans="1:24" x14ac:dyDescent="0.25">
      <c r="A63" t="s">
        <v>13</v>
      </c>
      <c r="B63">
        <v>2667</v>
      </c>
      <c r="C63">
        <v>1360</v>
      </c>
      <c r="D63">
        <v>1307</v>
      </c>
      <c r="E63">
        <v>140</v>
      </c>
      <c r="F63">
        <v>76</v>
      </c>
      <c r="G63">
        <v>64</v>
      </c>
      <c r="M63">
        <v>58</v>
      </c>
      <c r="N63" s="12">
        <v>38</v>
      </c>
      <c r="O63" s="12">
        <v>15</v>
      </c>
      <c r="P63" s="12">
        <v>23</v>
      </c>
      <c r="R63" s="16"/>
      <c r="S63" s="16"/>
    </row>
    <row r="64" spans="1:24" x14ac:dyDescent="0.25">
      <c r="A64" t="s">
        <v>14</v>
      </c>
      <c r="B64">
        <v>1804</v>
      </c>
      <c r="C64">
        <v>909</v>
      </c>
      <c r="D64">
        <v>895</v>
      </c>
      <c r="E64">
        <v>68</v>
      </c>
      <c r="F64">
        <v>38</v>
      </c>
      <c r="G64">
        <v>30</v>
      </c>
      <c r="M64">
        <v>59</v>
      </c>
      <c r="N64" s="12">
        <v>33</v>
      </c>
      <c r="O64" s="12">
        <v>12</v>
      </c>
      <c r="P64" s="12">
        <v>21</v>
      </c>
      <c r="R64" s="16"/>
      <c r="S64" s="16"/>
    </row>
    <row r="65" spans="1:19" x14ac:dyDescent="0.25">
      <c r="A65" t="s">
        <v>15</v>
      </c>
      <c r="B65">
        <v>1707</v>
      </c>
      <c r="C65">
        <v>842</v>
      </c>
      <c r="D65">
        <v>865</v>
      </c>
      <c r="E65">
        <v>70</v>
      </c>
      <c r="F65">
        <v>30</v>
      </c>
      <c r="G65">
        <v>40</v>
      </c>
      <c r="M65">
        <v>60</v>
      </c>
      <c r="N65" s="12">
        <v>40</v>
      </c>
      <c r="O65" s="12">
        <v>14</v>
      </c>
      <c r="P65" s="12">
        <v>26</v>
      </c>
      <c r="R65" s="16"/>
      <c r="S65" s="16"/>
    </row>
    <row r="66" spans="1:19" x14ac:dyDescent="0.25">
      <c r="A66" t="s">
        <v>16</v>
      </c>
      <c r="B66">
        <v>1653</v>
      </c>
      <c r="C66">
        <v>748</v>
      </c>
      <c r="D66">
        <v>905</v>
      </c>
      <c r="E66">
        <v>71</v>
      </c>
      <c r="F66">
        <v>27</v>
      </c>
      <c r="G66">
        <v>44</v>
      </c>
      <c r="M66">
        <v>61</v>
      </c>
      <c r="N66" s="12">
        <v>17</v>
      </c>
      <c r="O66" s="12">
        <v>5</v>
      </c>
      <c r="P66" s="12">
        <v>12</v>
      </c>
      <c r="R66" s="16"/>
      <c r="S66" s="16"/>
    </row>
    <row r="67" spans="1:19" x14ac:dyDescent="0.25">
      <c r="A67" t="s">
        <v>17</v>
      </c>
      <c r="B67">
        <v>1124</v>
      </c>
      <c r="C67">
        <v>523</v>
      </c>
      <c r="D67">
        <v>601</v>
      </c>
      <c r="E67">
        <v>57</v>
      </c>
      <c r="F67">
        <v>23</v>
      </c>
      <c r="G67">
        <v>34</v>
      </c>
      <c r="M67">
        <v>62</v>
      </c>
      <c r="N67" s="12">
        <v>19</v>
      </c>
      <c r="O67" s="12">
        <v>9</v>
      </c>
      <c r="P67" s="12">
        <v>10</v>
      </c>
      <c r="R67" s="16"/>
      <c r="S67" s="16"/>
    </row>
    <row r="68" spans="1:19" x14ac:dyDescent="0.25">
      <c r="A68" t="s">
        <v>19</v>
      </c>
      <c r="B68">
        <v>992</v>
      </c>
      <c r="C68">
        <v>486</v>
      </c>
      <c r="D68">
        <v>506</v>
      </c>
      <c r="E68">
        <v>51</v>
      </c>
      <c r="F68">
        <v>23</v>
      </c>
      <c r="G68">
        <v>28</v>
      </c>
      <c r="M68">
        <v>63</v>
      </c>
      <c r="N68" s="12">
        <v>25</v>
      </c>
      <c r="O68" s="12">
        <v>6</v>
      </c>
      <c r="P68" s="12">
        <v>19</v>
      </c>
      <c r="R68" s="16"/>
      <c r="S68" s="16"/>
    </row>
    <row r="69" spans="1:19" x14ac:dyDescent="0.25">
      <c r="A69" t="s">
        <v>20</v>
      </c>
      <c r="B69">
        <v>810</v>
      </c>
      <c r="C69">
        <v>380</v>
      </c>
      <c r="D69">
        <v>430</v>
      </c>
      <c r="E69">
        <v>50</v>
      </c>
      <c r="F69">
        <v>26</v>
      </c>
      <c r="G69">
        <v>24</v>
      </c>
      <c r="M69">
        <v>64</v>
      </c>
      <c r="N69" s="12">
        <v>36</v>
      </c>
      <c r="O69" s="12">
        <v>19</v>
      </c>
      <c r="P69" s="12">
        <v>17</v>
      </c>
      <c r="R69" s="16"/>
      <c r="S69" s="16"/>
    </row>
    <row r="70" spans="1:19" x14ac:dyDescent="0.25">
      <c r="A70" t="s">
        <v>22</v>
      </c>
      <c r="B70">
        <v>507</v>
      </c>
      <c r="C70">
        <v>220</v>
      </c>
      <c r="D70">
        <v>287</v>
      </c>
      <c r="E70">
        <v>39</v>
      </c>
      <c r="F70">
        <v>12</v>
      </c>
      <c r="G70">
        <v>27</v>
      </c>
      <c r="M70">
        <v>65</v>
      </c>
      <c r="N70" s="12">
        <v>27</v>
      </c>
      <c r="O70" s="12">
        <v>10</v>
      </c>
      <c r="P70" s="12">
        <v>17</v>
      </c>
      <c r="R70" s="16"/>
      <c r="S70" s="16"/>
    </row>
    <row r="71" spans="1:19" x14ac:dyDescent="0.25">
      <c r="A71" t="s">
        <v>94</v>
      </c>
      <c r="B71">
        <v>588</v>
      </c>
      <c r="C71">
        <v>242</v>
      </c>
      <c r="D71">
        <v>346</v>
      </c>
      <c r="E71">
        <v>37</v>
      </c>
      <c r="F71">
        <v>14</v>
      </c>
      <c r="G71">
        <v>23</v>
      </c>
      <c r="M71">
        <v>66</v>
      </c>
      <c r="N71" s="12">
        <v>20</v>
      </c>
      <c r="O71" s="12">
        <v>5</v>
      </c>
      <c r="P71" s="12">
        <v>15</v>
      </c>
      <c r="R71" s="16"/>
      <c r="S71" s="16"/>
    </row>
    <row r="72" spans="1:19" x14ac:dyDescent="0.25">
      <c r="A72" t="s">
        <v>57</v>
      </c>
      <c r="B72">
        <v>159</v>
      </c>
      <c r="C72">
        <v>67</v>
      </c>
      <c r="D72">
        <v>92</v>
      </c>
      <c r="E72">
        <v>39</v>
      </c>
      <c r="F72">
        <v>21</v>
      </c>
      <c r="G72">
        <v>18</v>
      </c>
      <c r="M72">
        <v>67</v>
      </c>
      <c r="N72" s="12">
        <v>16</v>
      </c>
      <c r="O72" s="12">
        <v>6</v>
      </c>
      <c r="P72" s="12">
        <v>10</v>
      </c>
      <c r="R72" s="16"/>
      <c r="S72" s="16"/>
    </row>
    <row r="73" spans="1:19" x14ac:dyDescent="0.25">
      <c r="A73" t="s">
        <v>96</v>
      </c>
      <c r="M73">
        <v>68</v>
      </c>
      <c r="N73" s="12">
        <v>45</v>
      </c>
      <c r="O73" s="12">
        <v>14</v>
      </c>
      <c r="P73" s="12">
        <v>31</v>
      </c>
      <c r="R73" s="16"/>
      <c r="S73" s="16"/>
    </row>
    <row r="74" spans="1:19" x14ac:dyDescent="0.25">
      <c r="A74" t="s">
        <v>36</v>
      </c>
      <c r="B74">
        <v>5782</v>
      </c>
      <c r="C74">
        <v>2656</v>
      </c>
      <c r="D74">
        <v>3126</v>
      </c>
      <c r="E74">
        <v>3624</v>
      </c>
      <c r="F74">
        <v>1775</v>
      </c>
      <c r="G74">
        <v>1849</v>
      </c>
      <c r="M74" s="18">
        <v>69</v>
      </c>
      <c r="N74" s="12">
        <v>24</v>
      </c>
      <c r="O74" s="12">
        <v>12</v>
      </c>
      <c r="P74" s="12">
        <v>12</v>
      </c>
      <c r="R74" s="16"/>
      <c r="S74" s="16"/>
    </row>
    <row r="75" spans="1:19" x14ac:dyDescent="0.25">
      <c r="A75" t="s">
        <v>55</v>
      </c>
      <c r="B75">
        <v>877</v>
      </c>
      <c r="C75">
        <v>470</v>
      </c>
      <c r="D75">
        <v>407</v>
      </c>
      <c r="E75">
        <v>877</v>
      </c>
      <c r="F75">
        <v>470</v>
      </c>
      <c r="G75">
        <v>407</v>
      </c>
      <c r="M75">
        <v>70</v>
      </c>
      <c r="N75" s="12">
        <v>21</v>
      </c>
      <c r="O75" s="12">
        <v>9</v>
      </c>
      <c r="P75" s="12">
        <v>12</v>
      </c>
      <c r="R75" s="16"/>
      <c r="S75" s="16"/>
    </row>
    <row r="76" spans="1:19" x14ac:dyDescent="0.25">
      <c r="A76" t="s">
        <v>6</v>
      </c>
      <c r="B76">
        <v>943</v>
      </c>
      <c r="C76">
        <v>461</v>
      </c>
      <c r="D76">
        <v>482</v>
      </c>
      <c r="E76">
        <v>943</v>
      </c>
      <c r="F76">
        <v>461</v>
      </c>
      <c r="G76">
        <v>482</v>
      </c>
      <c r="M76">
        <v>71</v>
      </c>
      <c r="N76" s="12">
        <v>12</v>
      </c>
      <c r="O76" s="12">
        <v>5</v>
      </c>
      <c r="P76" s="12">
        <v>7</v>
      </c>
      <c r="R76" s="16"/>
      <c r="S76" s="16"/>
    </row>
    <row r="77" spans="1:19" x14ac:dyDescent="0.25">
      <c r="A77" t="s">
        <v>7</v>
      </c>
      <c r="B77">
        <v>773</v>
      </c>
      <c r="C77">
        <v>391</v>
      </c>
      <c r="D77">
        <v>382</v>
      </c>
      <c r="E77">
        <v>773</v>
      </c>
      <c r="F77">
        <v>391</v>
      </c>
      <c r="G77">
        <v>382</v>
      </c>
      <c r="M77">
        <v>72</v>
      </c>
      <c r="N77" s="12">
        <v>16</v>
      </c>
      <c r="O77" s="12">
        <v>5</v>
      </c>
      <c r="P77" s="12">
        <v>11</v>
      </c>
      <c r="R77" s="16"/>
      <c r="S77" s="16"/>
    </row>
    <row r="78" spans="1:19" x14ac:dyDescent="0.25">
      <c r="A78" t="s">
        <v>8</v>
      </c>
      <c r="B78">
        <v>589</v>
      </c>
      <c r="C78">
        <v>261</v>
      </c>
      <c r="D78">
        <v>328</v>
      </c>
      <c r="E78">
        <v>546</v>
      </c>
      <c r="F78">
        <v>256</v>
      </c>
      <c r="G78">
        <v>290</v>
      </c>
      <c r="M78">
        <v>73</v>
      </c>
      <c r="N78" s="12">
        <v>13</v>
      </c>
      <c r="O78" s="12">
        <v>6</v>
      </c>
      <c r="P78" s="12">
        <v>7</v>
      </c>
      <c r="R78" s="16"/>
      <c r="S78" s="16"/>
    </row>
    <row r="79" spans="1:19" x14ac:dyDescent="0.25">
      <c r="A79" t="s">
        <v>10</v>
      </c>
      <c r="B79">
        <v>333</v>
      </c>
      <c r="C79">
        <v>124</v>
      </c>
      <c r="D79">
        <v>209</v>
      </c>
      <c r="E79">
        <v>211</v>
      </c>
      <c r="F79">
        <v>97</v>
      </c>
      <c r="G79">
        <v>114</v>
      </c>
      <c r="M79">
        <v>74</v>
      </c>
      <c r="N79" s="12">
        <v>16</v>
      </c>
      <c r="O79" s="12">
        <v>8</v>
      </c>
      <c r="P79" s="12">
        <v>8</v>
      </c>
      <c r="R79" s="16"/>
      <c r="S79" s="16"/>
    </row>
    <row r="80" spans="1:19" x14ac:dyDescent="0.25">
      <c r="A80" t="s">
        <v>11</v>
      </c>
      <c r="B80">
        <v>288</v>
      </c>
      <c r="C80">
        <v>111</v>
      </c>
      <c r="D80">
        <v>177</v>
      </c>
      <c r="E80">
        <v>98</v>
      </c>
      <c r="F80">
        <v>49</v>
      </c>
      <c r="G80">
        <v>49</v>
      </c>
      <c r="M80">
        <v>75</v>
      </c>
      <c r="N80" s="12">
        <v>13</v>
      </c>
      <c r="O80" s="12">
        <v>4</v>
      </c>
      <c r="P80" s="12">
        <v>9</v>
      </c>
      <c r="R80" s="16"/>
      <c r="S80" s="16"/>
    </row>
    <row r="81" spans="1:19" x14ac:dyDescent="0.25">
      <c r="A81" t="s">
        <v>12</v>
      </c>
      <c r="B81">
        <v>298</v>
      </c>
      <c r="C81">
        <v>109</v>
      </c>
      <c r="D81">
        <v>189</v>
      </c>
      <c r="E81">
        <v>70</v>
      </c>
      <c r="F81">
        <v>23</v>
      </c>
      <c r="G81">
        <v>47</v>
      </c>
      <c r="M81">
        <v>76</v>
      </c>
      <c r="N81" s="12">
        <v>18</v>
      </c>
      <c r="O81" s="12">
        <v>9</v>
      </c>
      <c r="P81" s="12">
        <v>9</v>
      </c>
      <c r="R81" s="16"/>
      <c r="S81" s="16"/>
    </row>
    <row r="82" spans="1:19" x14ac:dyDescent="0.25">
      <c r="A82" t="s">
        <v>13</v>
      </c>
      <c r="B82">
        <v>288</v>
      </c>
      <c r="C82">
        <v>133</v>
      </c>
      <c r="D82">
        <v>155</v>
      </c>
      <c r="E82">
        <v>32</v>
      </c>
      <c r="F82">
        <v>11</v>
      </c>
      <c r="G82">
        <v>21</v>
      </c>
      <c r="M82">
        <v>77</v>
      </c>
      <c r="N82" s="12">
        <v>6</v>
      </c>
      <c r="O82" s="12">
        <v>1</v>
      </c>
      <c r="P82" s="12">
        <v>5</v>
      </c>
      <c r="R82" s="16"/>
      <c r="S82" s="16"/>
    </row>
    <row r="83" spans="1:19" x14ac:dyDescent="0.25">
      <c r="A83" t="s">
        <v>14</v>
      </c>
      <c r="B83">
        <v>272</v>
      </c>
      <c r="C83">
        <v>120</v>
      </c>
      <c r="D83">
        <v>152</v>
      </c>
      <c r="E83">
        <v>17</v>
      </c>
      <c r="F83">
        <v>4</v>
      </c>
      <c r="G83">
        <v>13</v>
      </c>
      <c r="M83">
        <v>78</v>
      </c>
      <c r="N83" s="12">
        <v>13</v>
      </c>
      <c r="O83" s="12">
        <v>8</v>
      </c>
      <c r="P83" s="12">
        <v>5</v>
      </c>
      <c r="R83" s="16"/>
      <c r="S83" s="16"/>
    </row>
    <row r="84" spans="1:19" x14ac:dyDescent="0.25">
      <c r="A84" t="s">
        <v>15</v>
      </c>
      <c r="B84">
        <v>284</v>
      </c>
      <c r="C84">
        <v>135</v>
      </c>
      <c r="D84">
        <v>149</v>
      </c>
      <c r="E84">
        <v>20</v>
      </c>
      <c r="F84">
        <v>6</v>
      </c>
      <c r="G84">
        <v>14</v>
      </c>
      <c r="M84">
        <v>79</v>
      </c>
      <c r="N84" s="12">
        <v>10</v>
      </c>
      <c r="O84" s="12">
        <v>3</v>
      </c>
      <c r="P84" s="12">
        <v>7</v>
      </c>
      <c r="R84" s="16"/>
      <c r="S84" s="16"/>
    </row>
    <row r="85" spans="1:19" x14ac:dyDescent="0.25">
      <c r="A85" t="s">
        <v>16</v>
      </c>
      <c r="B85">
        <v>221</v>
      </c>
      <c r="C85">
        <v>98</v>
      </c>
      <c r="D85">
        <v>123</v>
      </c>
      <c r="E85">
        <v>9</v>
      </c>
      <c r="F85">
        <v>1</v>
      </c>
      <c r="G85">
        <v>8</v>
      </c>
      <c r="M85">
        <v>80</v>
      </c>
      <c r="N85" s="12">
        <v>8</v>
      </c>
      <c r="O85" s="12">
        <v>4</v>
      </c>
      <c r="P85" s="12">
        <v>4</v>
      </c>
      <c r="R85" s="16"/>
      <c r="S85" s="16"/>
    </row>
    <row r="86" spans="1:19" x14ac:dyDescent="0.25">
      <c r="A86" t="s">
        <v>17</v>
      </c>
      <c r="B86">
        <v>161</v>
      </c>
      <c r="C86">
        <v>61</v>
      </c>
      <c r="D86">
        <v>100</v>
      </c>
      <c r="E86">
        <v>6</v>
      </c>
      <c r="F86">
        <v>0</v>
      </c>
      <c r="G86">
        <v>6</v>
      </c>
      <c r="M86">
        <v>81</v>
      </c>
      <c r="N86" s="12">
        <v>7</v>
      </c>
      <c r="O86" s="12">
        <v>4</v>
      </c>
      <c r="P86" s="12">
        <v>3</v>
      </c>
      <c r="R86" s="16"/>
      <c r="S86" s="16"/>
    </row>
    <row r="87" spans="1:19" x14ac:dyDescent="0.25">
      <c r="A87" t="s">
        <v>19</v>
      </c>
      <c r="B87">
        <v>137</v>
      </c>
      <c r="C87">
        <v>53</v>
      </c>
      <c r="D87">
        <v>84</v>
      </c>
      <c r="E87">
        <v>9</v>
      </c>
      <c r="F87">
        <v>3</v>
      </c>
      <c r="G87">
        <v>6</v>
      </c>
      <c r="M87">
        <v>82</v>
      </c>
      <c r="N87" s="12">
        <v>4</v>
      </c>
      <c r="O87" s="12">
        <v>2</v>
      </c>
      <c r="P87" s="12">
        <v>2</v>
      </c>
      <c r="R87" s="16"/>
      <c r="S87" s="16"/>
    </row>
    <row r="88" spans="1:19" x14ac:dyDescent="0.25">
      <c r="A88" t="s">
        <v>20</v>
      </c>
      <c r="B88">
        <v>132</v>
      </c>
      <c r="C88">
        <v>47</v>
      </c>
      <c r="D88">
        <v>85</v>
      </c>
      <c r="E88">
        <v>3</v>
      </c>
      <c r="F88">
        <v>0</v>
      </c>
      <c r="G88">
        <v>3</v>
      </c>
      <c r="M88">
        <v>83</v>
      </c>
      <c r="N88" s="12">
        <v>3</v>
      </c>
      <c r="O88" s="12">
        <v>2</v>
      </c>
      <c r="P88" s="12">
        <v>1</v>
      </c>
      <c r="R88" s="16"/>
      <c r="S88" s="16"/>
    </row>
    <row r="89" spans="1:19" x14ac:dyDescent="0.25">
      <c r="A89" t="s">
        <v>22</v>
      </c>
      <c r="B89">
        <v>78</v>
      </c>
      <c r="C89">
        <v>33</v>
      </c>
      <c r="D89">
        <v>45</v>
      </c>
      <c r="E89">
        <v>3</v>
      </c>
      <c r="F89">
        <v>1</v>
      </c>
      <c r="G89">
        <v>2</v>
      </c>
      <c r="M89">
        <v>84</v>
      </c>
      <c r="N89" s="12">
        <v>3</v>
      </c>
      <c r="O89" s="12">
        <v>1</v>
      </c>
      <c r="P89" s="12">
        <v>2</v>
      </c>
      <c r="R89" s="16"/>
      <c r="S89" s="16"/>
    </row>
    <row r="90" spans="1:19" x14ac:dyDescent="0.25">
      <c r="A90" t="s">
        <v>94</v>
      </c>
      <c r="B90">
        <v>100</v>
      </c>
      <c r="C90">
        <v>44</v>
      </c>
      <c r="D90">
        <v>56</v>
      </c>
      <c r="E90">
        <v>4</v>
      </c>
      <c r="F90">
        <v>1</v>
      </c>
      <c r="G90">
        <v>3</v>
      </c>
      <c r="M90">
        <v>85</v>
      </c>
      <c r="N90" s="12">
        <v>2</v>
      </c>
      <c r="O90" s="12">
        <v>2</v>
      </c>
      <c r="P90" s="12">
        <v>0</v>
      </c>
      <c r="R90" s="16"/>
      <c r="S90" s="16"/>
    </row>
    <row r="91" spans="1:19" x14ac:dyDescent="0.25">
      <c r="A91" t="s">
        <v>57</v>
      </c>
      <c r="B91">
        <v>8</v>
      </c>
      <c r="C91">
        <v>5</v>
      </c>
      <c r="D91">
        <v>3</v>
      </c>
      <c r="E91">
        <v>3</v>
      </c>
      <c r="F91">
        <v>1</v>
      </c>
      <c r="G91">
        <v>2</v>
      </c>
      <c r="M91">
        <v>86</v>
      </c>
      <c r="N91" s="12">
        <v>2</v>
      </c>
      <c r="O91" s="12">
        <v>0</v>
      </c>
      <c r="P91" s="12">
        <v>2</v>
      </c>
      <c r="R91" s="16"/>
      <c r="S91" s="16"/>
    </row>
    <row r="92" spans="1:19" x14ac:dyDescent="0.25">
      <c r="M92">
        <v>87</v>
      </c>
      <c r="N92" s="12">
        <v>1</v>
      </c>
      <c r="O92" s="12">
        <v>1</v>
      </c>
      <c r="P92" s="12">
        <v>0</v>
      </c>
      <c r="R92" s="16"/>
      <c r="S92" s="16"/>
    </row>
    <row r="93" spans="1:19" x14ac:dyDescent="0.25">
      <c r="M93">
        <v>88</v>
      </c>
      <c r="N93" s="12">
        <v>4</v>
      </c>
      <c r="O93" s="12">
        <v>2</v>
      </c>
      <c r="P93" s="12">
        <v>2</v>
      </c>
      <c r="R93" s="16"/>
      <c r="S93" s="16"/>
    </row>
    <row r="94" spans="1:19" x14ac:dyDescent="0.25">
      <c r="M94">
        <v>89</v>
      </c>
      <c r="N94" s="12">
        <v>1</v>
      </c>
      <c r="O94" s="12">
        <v>1</v>
      </c>
      <c r="P94" s="12">
        <v>0</v>
      </c>
      <c r="R94" s="16"/>
      <c r="S94" s="16"/>
    </row>
    <row r="95" spans="1:19" x14ac:dyDescent="0.25">
      <c r="M95">
        <v>90</v>
      </c>
      <c r="N95" s="12">
        <v>0</v>
      </c>
      <c r="O95" s="12">
        <v>0</v>
      </c>
      <c r="P95" s="12">
        <v>0</v>
      </c>
      <c r="R95" s="16"/>
      <c r="S95" s="16"/>
    </row>
    <row r="96" spans="1:19" x14ac:dyDescent="0.25">
      <c r="M96">
        <v>91</v>
      </c>
      <c r="N96" s="12">
        <v>1</v>
      </c>
      <c r="O96" s="12">
        <v>0</v>
      </c>
      <c r="P96" s="12">
        <v>1</v>
      </c>
      <c r="R96" s="16"/>
      <c r="S96" s="16"/>
    </row>
    <row r="97" spans="13:19" x14ac:dyDescent="0.25">
      <c r="M97">
        <v>92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93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94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95</v>
      </c>
      <c r="N100" s="12">
        <v>1</v>
      </c>
      <c r="O100" s="12">
        <v>0</v>
      </c>
      <c r="P100" s="12">
        <v>1</v>
      </c>
      <c r="R100" s="16"/>
      <c r="S100" s="16"/>
    </row>
    <row r="101" spans="13:19" x14ac:dyDescent="0.25">
      <c r="M101">
        <v>96</v>
      </c>
      <c r="N101" s="12">
        <v>1</v>
      </c>
      <c r="O101" s="12">
        <v>0</v>
      </c>
      <c r="P101" s="12">
        <v>1</v>
      </c>
      <c r="R101" s="16"/>
      <c r="S101" s="16"/>
    </row>
    <row r="102" spans="13:19" x14ac:dyDescent="0.25">
      <c r="M102">
        <v>97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165</v>
      </c>
      <c r="N103">
        <v>2</v>
      </c>
      <c r="O103">
        <v>0</v>
      </c>
      <c r="P103">
        <v>2</v>
      </c>
    </row>
    <row r="104" spans="13:19" x14ac:dyDescent="0.25">
      <c r="M104" t="s">
        <v>57</v>
      </c>
      <c r="N104">
        <v>8</v>
      </c>
      <c r="O104">
        <v>5</v>
      </c>
      <c r="P104">
        <v>3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/>
  </sheetViews>
  <sheetFormatPr defaultRowHeight="13.2" x14ac:dyDescent="0.25"/>
  <sheetData>
    <row r="1" spans="1:24" x14ac:dyDescent="0.25">
      <c r="I1" s="1"/>
      <c r="J1" s="1"/>
      <c r="K1" s="1"/>
      <c r="M1" t="s">
        <v>163</v>
      </c>
      <c r="N1" s="12"/>
      <c r="O1" s="12"/>
      <c r="P1" s="12"/>
      <c r="Q1" s="14" t="s">
        <v>1</v>
      </c>
      <c r="R1" s="15">
        <f>X16</f>
        <v>7.5905953408110429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70</v>
      </c>
      <c r="N2" s="12" t="s">
        <v>96</v>
      </c>
      <c r="O2" s="12"/>
      <c r="P2" s="12"/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N3" s="12" t="s">
        <v>1</v>
      </c>
      <c r="O3" s="12" t="s">
        <v>3</v>
      </c>
      <c r="P3" s="12" t="s">
        <v>4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5887</v>
      </c>
      <c r="C4">
        <v>2727</v>
      </c>
      <c r="D4">
        <v>3160</v>
      </c>
      <c r="E4">
        <v>3589</v>
      </c>
      <c r="F4">
        <v>1771</v>
      </c>
      <c r="G4">
        <v>1818</v>
      </c>
      <c r="I4" s="1"/>
      <c r="J4" s="1"/>
      <c r="K4" s="1"/>
      <c r="M4" s="18" t="s">
        <v>36</v>
      </c>
      <c r="N4" s="12">
        <v>5887</v>
      </c>
      <c r="O4" s="12">
        <v>2727</v>
      </c>
      <c r="P4" s="12">
        <v>3160</v>
      </c>
      <c r="R4" s="16"/>
      <c r="S4" s="16"/>
    </row>
    <row r="5" spans="1:24" x14ac:dyDescent="0.25">
      <c r="A5" t="s">
        <v>5</v>
      </c>
      <c r="B5">
        <v>630</v>
      </c>
      <c r="C5">
        <v>347</v>
      </c>
      <c r="D5">
        <v>283</v>
      </c>
      <c r="E5">
        <v>630</v>
      </c>
      <c r="F5">
        <v>347</v>
      </c>
      <c r="G5">
        <v>283</v>
      </c>
      <c r="I5" s="1"/>
      <c r="J5" s="1"/>
      <c r="K5" s="1"/>
      <c r="M5" t="s">
        <v>164</v>
      </c>
      <c r="N5" s="12">
        <v>101</v>
      </c>
      <c r="O5" s="12">
        <v>48</v>
      </c>
      <c r="P5" s="12">
        <v>53</v>
      </c>
      <c r="R5" s="16">
        <f>N$24+N$34+N$44+N$54</f>
        <v>261</v>
      </c>
      <c r="S5" s="16">
        <f xml:space="preserve"> N$34+N$44+N$54+N$64</f>
        <v>202</v>
      </c>
      <c r="T5">
        <v>1</v>
      </c>
      <c r="U5">
        <v>9</v>
      </c>
      <c r="V5">
        <f>R5*T5+S5*U5</f>
        <v>2079</v>
      </c>
      <c r="W5" s="19">
        <f>(V5/V$15)*100</f>
        <v>7.4741156169111296</v>
      </c>
      <c r="X5" s="20">
        <f>ABS(W5-10)</f>
        <v>2.5258843830888704</v>
      </c>
    </row>
    <row r="6" spans="1:24" x14ac:dyDescent="0.25">
      <c r="A6" t="s">
        <v>6</v>
      </c>
      <c r="B6">
        <v>859</v>
      </c>
      <c r="C6">
        <v>455</v>
      </c>
      <c r="D6">
        <v>404</v>
      </c>
      <c r="E6">
        <v>859</v>
      </c>
      <c r="F6">
        <v>455</v>
      </c>
      <c r="G6">
        <v>404</v>
      </c>
      <c r="I6" s="1"/>
      <c r="J6" s="1"/>
      <c r="K6" s="1"/>
      <c r="M6">
        <v>1</v>
      </c>
      <c r="N6" s="12">
        <v>129</v>
      </c>
      <c r="O6" s="12">
        <v>68</v>
      </c>
      <c r="P6" s="12">
        <v>61</v>
      </c>
      <c r="R6" s="16">
        <f>N$25+N$35+N$45+N$55</f>
        <v>285</v>
      </c>
      <c r="S6" s="16">
        <f xml:space="preserve"> N$35+N$45+N$55+N$65</f>
        <v>204</v>
      </c>
      <c r="T6">
        <v>2</v>
      </c>
      <c r="U6">
        <v>8</v>
      </c>
      <c r="V6">
        <f t="shared" ref="V6:V14" si="0">R6*T6+S6*U6</f>
        <v>2202</v>
      </c>
      <c r="W6" s="19">
        <f t="shared" ref="W6:W14" si="1">(V6/V$15)*100</f>
        <v>7.9163071613459879</v>
      </c>
      <c r="X6" s="20">
        <f t="shared" ref="X6:X14" si="2">ABS(W6-10)</f>
        <v>2.0836928386540121</v>
      </c>
    </row>
    <row r="7" spans="1:24" x14ac:dyDescent="0.25">
      <c r="A7" t="s">
        <v>7</v>
      </c>
      <c r="B7">
        <v>913</v>
      </c>
      <c r="C7">
        <v>451</v>
      </c>
      <c r="D7">
        <v>462</v>
      </c>
      <c r="E7">
        <v>913</v>
      </c>
      <c r="F7">
        <v>451</v>
      </c>
      <c r="G7">
        <v>462</v>
      </c>
      <c r="H7" s="2"/>
      <c r="I7" s="1"/>
      <c r="J7" s="1"/>
      <c r="K7" s="1"/>
      <c r="M7">
        <v>2</v>
      </c>
      <c r="N7" s="12">
        <v>122</v>
      </c>
      <c r="O7" s="12">
        <v>72</v>
      </c>
      <c r="P7" s="12">
        <v>50</v>
      </c>
      <c r="R7" s="16">
        <f>N$26+N$36+N$46+N$56</f>
        <v>268</v>
      </c>
      <c r="S7" s="16">
        <f xml:space="preserve"> N$36+N$46+N$56+N$66</f>
        <v>212</v>
      </c>
      <c r="T7">
        <v>3</v>
      </c>
      <c r="U7">
        <v>7</v>
      </c>
      <c r="V7">
        <f t="shared" si="0"/>
        <v>2288</v>
      </c>
      <c r="W7" s="19">
        <f t="shared" si="1"/>
        <v>8.2254817371297104</v>
      </c>
      <c r="X7" s="20">
        <f t="shared" si="2"/>
        <v>1.7745182628702896</v>
      </c>
    </row>
    <row r="8" spans="1:24" x14ac:dyDescent="0.25">
      <c r="A8" s="3" t="s">
        <v>8</v>
      </c>
      <c r="B8">
        <v>586</v>
      </c>
      <c r="C8">
        <v>280</v>
      </c>
      <c r="D8">
        <v>306</v>
      </c>
      <c r="E8">
        <v>555</v>
      </c>
      <c r="F8">
        <v>275</v>
      </c>
      <c r="G8">
        <v>280</v>
      </c>
      <c r="H8" s="5" t="s">
        <v>9</v>
      </c>
      <c r="I8" s="6">
        <f t="shared" ref="I8:K15" si="3">E8/B8*100</f>
        <v>94.709897610921502</v>
      </c>
      <c r="J8" s="6">
        <f t="shared" si="3"/>
        <v>98.214285714285708</v>
      </c>
      <c r="K8" s="6">
        <f t="shared" si="3"/>
        <v>91.503267973856211</v>
      </c>
      <c r="M8">
        <v>3</v>
      </c>
      <c r="N8" s="12">
        <v>133</v>
      </c>
      <c r="O8" s="12">
        <v>78</v>
      </c>
      <c r="P8" s="12">
        <v>55</v>
      </c>
      <c r="R8" s="16">
        <f>N$17+N$27+N$37+N$47</f>
        <v>379</v>
      </c>
      <c r="S8" s="16">
        <f xml:space="preserve"> N$27+ N$37+N$47+N$57</f>
        <v>239</v>
      </c>
      <c r="T8">
        <v>4</v>
      </c>
      <c r="U8">
        <v>6</v>
      </c>
      <c r="V8">
        <f t="shared" si="0"/>
        <v>2950</v>
      </c>
      <c r="W8" s="19">
        <f t="shared" si="1"/>
        <v>10.605406960023009</v>
      </c>
      <c r="X8" s="20">
        <f t="shared" si="2"/>
        <v>0.60540696002300898</v>
      </c>
    </row>
    <row r="9" spans="1:24" x14ac:dyDescent="0.25">
      <c r="A9" s="3" t="s">
        <v>10</v>
      </c>
      <c r="B9">
        <v>457</v>
      </c>
      <c r="C9">
        <v>183</v>
      </c>
      <c r="D9">
        <v>274</v>
      </c>
      <c r="E9">
        <v>302</v>
      </c>
      <c r="F9">
        <v>145</v>
      </c>
      <c r="G9">
        <v>157</v>
      </c>
      <c r="H9" s="5"/>
      <c r="I9" s="6">
        <f t="shared" si="3"/>
        <v>66.083150984682717</v>
      </c>
      <c r="J9" s="6">
        <f t="shared" si="3"/>
        <v>79.234972677595621</v>
      </c>
      <c r="K9" s="6">
        <f t="shared" si="3"/>
        <v>57.299270072992705</v>
      </c>
      <c r="M9">
        <v>4</v>
      </c>
      <c r="N9" s="12">
        <v>145</v>
      </c>
      <c r="O9" s="12">
        <v>81</v>
      </c>
      <c r="P9" s="12">
        <v>64</v>
      </c>
      <c r="R9" s="16">
        <f>N$18+N$28+N$38+N$48</f>
        <v>388</v>
      </c>
      <c r="S9" s="16">
        <f xml:space="preserve"> N$28+N$38+N$48+N$58</f>
        <v>267</v>
      </c>
      <c r="T9">
        <v>5</v>
      </c>
      <c r="U9">
        <v>5</v>
      </c>
      <c r="V9">
        <f t="shared" si="0"/>
        <v>3275</v>
      </c>
      <c r="W9" s="19">
        <f t="shared" si="1"/>
        <v>11.773799252228933</v>
      </c>
      <c r="X9" s="20">
        <f t="shared" si="2"/>
        <v>1.7737992522289332</v>
      </c>
    </row>
    <row r="10" spans="1:24" x14ac:dyDescent="0.25">
      <c r="A10" s="3" t="s">
        <v>11</v>
      </c>
      <c r="B10">
        <v>329</v>
      </c>
      <c r="C10">
        <v>127</v>
      </c>
      <c r="D10">
        <v>202</v>
      </c>
      <c r="E10">
        <v>115</v>
      </c>
      <c r="F10">
        <v>51</v>
      </c>
      <c r="G10">
        <v>64</v>
      </c>
      <c r="H10" s="5"/>
      <c r="I10" s="6">
        <f t="shared" si="3"/>
        <v>34.954407294832826</v>
      </c>
      <c r="J10" s="6">
        <f t="shared" si="3"/>
        <v>40.15748031496063</v>
      </c>
      <c r="K10" s="6">
        <f t="shared" si="3"/>
        <v>31.683168316831683</v>
      </c>
      <c r="M10">
        <v>5</v>
      </c>
      <c r="N10" s="12">
        <v>169</v>
      </c>
      <c r="O10" s="12">
        <v>90</v>
      </c>
      <c r="P10" s="12">
        <v>79</v>
      </c>
      <c r="R10" s="16">
        <f>N$19+N$29+N$39+N$49</f>
        <v>367</v>
      </c>
      <c r="S10" s="16">
        <f xml:space="preserve"> N$29+N$39+N$49+N$59</f>
        <v>236</v>
      </c>
      <c r="T10">
        <v>6</v>
      </c>
      <c r="U10">
        <v>4</v>
      </c>
      <c r="V10">
        <f t="shared" si="0"/>
        <v>3146</v>
      </c>
      <c r="W10" s="19">
        <f t="shared" si="1"/>
        <v>11.310037388553351</v>
      </c>
      <c r="X10" s="20">
        <f t="shared" si="2"/>
        <v>1.3100373885533507</v>
      </c>
    </row>
    <row r="11" spans="1:24" x14ac:dyDescent="0.25">
      <c r="A11" s="3" t="s">
        <v>12</v>
      </c>
      <c r="B11">
        <v>293</v>
      </c>
      <c r="C11">
        <v>121</v>
      </c>
      <c r="D11">
        <v>172</v>
      </c>
      <c r="E11">
        <v>68</v>
      </c>
      <c r="F11">
        <v>20</v>
      </c>
      <c r="G11">
        <v>48</v>
      </c>
      <c r="H11" s="5"/>
      <c r="I11" s="6">
        <f t="shared" si="3"/>
        <v>23.208191126279864</v>
      </c>
      <c r="J11" s="6">
        <f t="shared" si="3"/>
        <v>16.528925619834713</v>
      </c>
      <c r="K11" s="6">
        <f t="shared" si="3"/>
        <v>27.906976744186046</v>
      </c>
      <c r="M11">
        <v>6</v>
      </c>
      <c r="N11" s="12">
        <v>175</v>
      </c>
      <c r="O11" s="12">
        <v>88</v>
      </c>
      <c r="P11" s="12">
        <v>87</v>
      </c>
      <c r="R11" s="16">
        <f>N$20+N$30+N$40+N$50</f>
        <v>368</v>
      </c>
      <c r="S11" s="16">
        <f xml:space="preserve"> N$30+N$40+N$50+N$60</f>
        <v>286</v>
      </c>
      <c r="T11">
        <v>7</v>
      </c>
      <c r="U11">
        <v>3</v>
      </c>
      <c r="V11">
        <f t="shared" si="0"/>
        <v>3434</v>
      </c>
      <c r="W11" s="19">
        <f t="shared" si="1"/>
        <v>12.345412712108139</v>
      </c>
      <c r="X11" s="20">
        <f t="shared" si="2"/>
        <v>2.3454127121081392</v>
      </c>
    </row>
    <row r="12" spans="1:24" x14ac:dyDescent="0.25">
      <c r="A12" s="3" t="s">
        <v>13</v>
      </c>
      <c r="B12">
        <v>285</v>
      </c>
      <c r="C12">
        <v>95</v>
      </c>
      <c r="D12">
        <v>190</v>
      </c>
      <c r="E12">
        <v>51</v>
      </c>
      <c r="F12">
        <v>10</v>
      </c>
      <c r="G12">
        <v>41</v>
      </c>
      <c r="H12" s="5"/>
      <c r="I12" s="6">
        <f t="shared" si="3"/>
        <v>17.894736842105264</v>
      </c>
      <c r="J12" s="6">
        <f t="shared" si="3"/>
        <v>10.526315789473683</v>
      </c>
      <c r="K12" s="6">
        <f t="shared" si="3"/>
        <v>21.578947368421055</v>
      </c>
      <c r="M12">
        <v>7</v>
      </c>
      <c r="N12" s="12">
        <v>158</v>
      </c>
      <c r="O12" s="12">
        <v>93</v>
      </c>
      <c r="P12" s="12">
        <v>65</v>
      </c>
      <c r="R12" s="16">
        <f>N$21+N$31+N$41+N$51</f>
        <v>259</v>
      </c>
      <c r="S12" s="16">
        <f xml:space="preserve"> N$31+N$41+N$51+N$61</f>
        <v>187</v>
      </c>
      <c r="T12">
        <v>8</v>
      </c>
      <c r="U12">
        <v>2</v>
      </c>
      <c r="V12">
        <f t="shared" si="0"/>
        <v>2446</v>
      </c>
      <c r="W12" s="19">
        <f t="shared" si="1"/>
        <v>8.7935001438021292</v>
      </c>
      <c r="X12" s="20">
        <f t="shared" si="2"/>
        <v>1.2064998561978708</v>
      </c>
    </row>
    <row r="13" spans="1:24" x14ac:dyDescent="0.25">
      <c r="A13" s="3" t="s">
        <v>14</v>
      </c>
      <c r="B13">
        <v>274</v>
      </c>
      <c r="C13">
        <v>116</v>
      </c>
      <c r="D13">
        <v>158</v>
      </c>
      <c r="E13">
        <v>25</v>
      </c>
      <c r="F13">
        <v>4</v>
      </c>
      <c r="G13">
        <v>21</v>
      </c>
      <c r="H13" s="5"/>
      <c r="I13" s="6">
        <f t="shared" si="3"/>
        <v>9.1240875912408761</v>
      </c>
      <c r="J13" s="6">
        <f t="shared" si="3"/>
        <v>3.4482758620689653</v>
      </c>
      <c r="K13" s="6">
        <f t="shared" si="3"/>
        <v>13.291139240506327</v>
      </c>
      <c r="M13">
        <v>8</v>
      </c>
      <c r="N13" s="12">
        <v>185</v>
      </c>
      <c r="O13" s="12">
        <v>102</v>
      </c>
      <c r="P13" s="12">
        <v>83</v>
      </c>
      <c r="R13" s="16">
        <f>N$22+N$32+N$42+N$52</f>
        <v>309</v>
      </c>
      <c r="S13" s="16">
        <f xml:space="preserve"> N$32+N$42+N$52+N$62</f>
        <v>245</v>
      </c>
      <c r="T13">
        <v>9</v>
      </c>
      <c r="U13">
        <v>1</v>
      </c>
      <c r="V13">
        <f t="shared" si="0"/>
        <v>3026</v>
      </c>
      <c r="W13" s="19">
        <f t="shared" si="1"/>
        <v>10.878631003738855</v>
      </c>
      <c r="X13" s="20">
        <f t="shared" si="2"/>
        <v>0.87863100373885494</v>
      </c>
    </row>
    <row r="14" spans="1:24" x14ac:dyDescent="0.25">
      <c r="A14" s="3" t="s">
        <v>15</v>
      </c>
      <c r="B14">
        <v>294</v>
      </c>
      <c r="C14">
        <v>138</v>
      </c>
      <c r="D14">
        <v>156</v>
      </c>
      <c r="E14">
        <v>24</v>
      </c>
      <c r="F14">
        <v>5</v>
      </c>
      <c r="G14">
        <v>19</v>
      </c>
      <c r="H14" s="5"/>
      <c r="I14" s="6">
        <f t="shared" si="3"/>
        <v>8.1632653061224492</v>
      </c>
      <c r="J14" s="6">
        <f t="shared" si="3"/>
        <v>3.6231884057971016</v>
      </c>
      <c r="K14" s="6">
        <f t="shared" si="3"/>
        <v>12.179487179487179</v>
      </c>
      <c r="M14">
        <v>9</v>
      </c>
      <c r="N14" s="12">
        <v>172</v>
      </c>
      <c r="O14" s="12">
        <v>82</v>
      </c>
      <c r="P14" s="12">
        <v>90</v>
      </c>
      <c r="R14" s="16">
        <f>N$23+N$33+N$43+N$53</f>
        <v>297</v>
      </c>
      <c r="S14" s="16">
        <f xml:space="preserve"> N$33+N$43+N$53+N$63</f>
        <v>213</v>
      </c>
      <c r="T14">
        <v>10</v>
      </c>
      <c r="U14">
        <v>0</v>
      </c>
      <c r="V14">
        <f t="shared" si="0"/>
        <v>2970</v>
      </c>
      <c r="W14" s="19">
        <f t="shared" si="1"/>
        <v>10.677308024158757</v>
      </c>
      <c r="X14" s="20">
        <f t="shared" si="2"/>
        <v>0.67730802415875679</v>
      </c>
    </row>
    <row r="15" spans="1:24" x14ac:dyDescent="0.25">
      <c r="A15" s="3" t="s">
        <v>16</v>
      </c>
      <c r="B15">
        <v>271</v>
      </c>
      <c r="C15">
        <v>132</v>
      </c>
      <c r="D15">
        <v>139</v>
      </c>
      <c r="E15">
        <v>16</v>
      </c>
      <c r="F15">
        <v>2</v>
      </c>
      <c r="G15">
        <v>14</v>
      </c>
      <c r="H15" s="5"/>
      <c r="I15" s="6">
        <f t="shared" si="3"/>
        <v>5.9040590405904059</v>
      </c>
      <c r="J15" s="6">
        <f t="shared" si="3"/>
        <v>1.5151515151515151</v>
      </c>
      <c r="K15" s="6">
        <f t="shared" si="3"/>
        <v>10.071942446043165</v>
      </c>
      <c r="M15">
        <v>10</v>
      </c>
      <c r="N15" s="12">
        <v>184</v>
      </c>
      <c r="O15" s="12">
        <v>104</v>
      </c>
      <c r="P15" s="12">
        <v>80</v>
      </c>
      <c r="R15" s="16"/>
      <c r="S15" s="16"/>
      <c r="V15">
        <f>SUM(V5:V14)</f>
        <v>27816</v>
      </c>
      <c r="W15">
        <f>SUM(W5:W14)</f>
        <v>100.00000000000003</v>
      </c>
      <c r="X15" s="20">
        <f>SUM(X5:X14)</f>
        <v>15.181190681622086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1270.6886837809275</v>
      </c>
      <c r="J16" s="6">
        <f>SUM(J8:J14)*5</f>
        <v>1258.6672219200821</v>
      </c>
      <c r="K16" s="6">
        <f>SUM(K8:K14)*5</f>
        <v>1277.2112844814062</v>
      </c>
      <c r="M16">
        <v>11</v>
      </c>
      <c r="N16" s="12">
        <v>192</v>
      </c>
      <c r="O16" s="12">
        <v>87</v>
      </c>
      <c r="P16" s="12">
        <v>105</v>
      </c>
      <c r="R16" s="16"/>
      <c r="S16" s="16"/>
      <c r="X16" s="20">
        <f>X$15/2</f>
        <v>7.5905953408110429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12</v>
      </c>
      <c r="N17" s="12">
        <v>190</v>
      </c>
      <c r="O17" s="12">
        <v>80</v>
      </c>
      <c r="P17" s="12">
        <v>110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2770.6886837809275</v>
      </c>
      <c r="J18" s="6">
        <f>J16+1500</f>
        <v>2758.6672219200818</v>
      </c>
      <c r="K18" s="6">
        <f>K16+1500</f>
        <v>2777.2112844814064</v>
      </c>
      <c r="M18">
        <v>13</v>
      </c>
      <c r="N18" s="12">
        <v>174</v>
      </c>
      <c r="O18" s="12">
        <v>82</v>
      </c>
      <c r="P18" s="12">
        <v>92</v>
      </c>
      <c r="Q18" s="3" t="s">
        <v>161</v>
      </c>
      <c r="R18" s="15">
        <f>X33</f>
        <v>7.7707111588337323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14</v>
      </c>
      <c r="N19" s="12">
        <v>173</v>
      </c>
      <c r="O19" s="12">
        <v>98</v>
      </c>
      <c r="P19" s="12">
        <v>75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8.1632653061224492</v>
      </c>
      <c r="J20" s="6">
        <f t="shared" si="4"/>
        <v>3.6231884057971016</v>
      </c>
      <c r="K20" s="6">
        <f t="shared" si="4"/>
        <v>12.179487179487179</v>
      </c>
      <c r="M20">
        <v>15</v>
      </c>
      <c r="N20" s="12">
        <v>142</v>
      </c>
      <c r="O20" s="12">
        <v>69</v>
      </c>
      <c r="P20" s="12">
        <v>73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5.9040590405904059</v>
      </c>
      <c r="J21" s="6">
        <f t="shared" si="4"/>
        <v>1.5151515151515151</v>
      </c>
      <c r="K21" s="6">
        <f t="shared" si="4"/>
        <v>10.071942446043165</v>
      </c>
      <c r="M21">
        <v>16</v>
      </c>
      <c r="N21" s="12">
        <v>114</v>
      </c>
      <c r="O21" s="12">
        <v>57</v>
      </c>
      <c r="P21" s="12">
        <v>57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7.0336621733564275</v>
      </c>
      <c r="J22" s="8">
        <f>(J20+J21)/2</f>
        <v>2.5691699604743086</v>
      </c>
      <c r="K22" s="8">
        <f>(K20+K21)/2</f>
        <v>11.125714812765171</v>
      </c>
      <c r="M22">
        <v>17</v>
      </c>
      <c r="N22" s="12">
        <v>109</v>
      </c>
      <c r="O22" s="12">
        <v>52</v>
      </c>
      <c r="P22" s="12">
        <v>57</v>
      </c>
      <c r="R22" s="16">
        <f>O$24+O$34+O$44+O$54</f>
        <v>104</v>
      </c>
      <c r="S22" s="16">
        <f xml:space="preserve"> O$34+O$44+O$54+O$64</f>
        <v>81</v>
      </c>
      <c r="T22">
        <v>1</v>
      </c>
      <c r="U22">
        <v>9</v>
      </c>
      <c r="V22">
        <f>R22*T22+S22*U22</f>
        <v>833</v>
      </c>
      <c r="W22" s="19">
        <f>(V22/V$32)*100</f>
        <v>6.8803171718840348</v>
      </c>
      <c r="X22" s="20">
        <f>ABS(W22-10)</f>
        <v>3.1196828281159652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18</v>
      </c>
      <c r="N23" s="12">
        <v>118</v>
      </c>
      <c r="O23" s="12">
        <v>61</v>
      </c>
      <c r="P23" s="12">
        <v>57</v>
      </c>
      <c r="R23" s="16">
        <f>O$25+O$35+O$45+O$55</f>
        <v>111</v>
      </c>
      <c r="S23" s="16">
        <f xml:space="preserve"> O$35+O$45+O$55+O$65</f>
        <v>86</v>
      </c>
      <c r="T23">
        <v>2</v>
      </c>
      <c r="U23">
        <v>8</v>
      </c>
      <c r="V23">
        <f t="shared" ref="V23:V31" si="5">R23*T23+S23*U23</f>
        <v>910</v>
      </c>
      <c r="W23" s="19">
        <f t="shared" ref="W23:W31" si="6">(V23/V$32)*100</f>
        <v>7.5163128768481036</v>
      </c>
      <c r="X23" s="20">
        <f t="shared" ref="X23:X31" si="7">ABS(W23-10)</f>
        <v>2.4836871231518964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351.68310866782139</v>
      </c>
      <c r="J24" s="8">
        <f>J22*50</f>
        <v>128.45849802371544</v>
      </c>
      <c r="K24" s="8">
        <f>K22*50</f>
        <v>556.28574063825852</v>
      </c>
      <c r="M24">
        <v>19</v>
      </c>
      <c r="N24" s="12">
        <v>103</v>
      </c>
      <c r="O24" s="12">
        <v>41</v>
      </c>
      <c r="P24" s="12">
        <v>62</v>
      </c>
      <c r="R24" s="16">
        <f>O$26+O$36+O$46+O$56</f>
        <v>110</v>
      </c>
      <c r="S24" s="16">
        <f xml:space="preserve"> O$36+O$46+O$56+O$66</f>
        <v>93</v>
      </c>
      <c r="T24">
        <v>3</v>
      </c>
      <c r="U24">
        <v>7</v>
      </c>
      <c r="V24">
        <f t="shared" si="5"/>
        <v>981</v>
      </c>
      <c r="W24" s="19">
        <f t="shared" si="6"/>
        <v>8.1027504749318577</v>
      </c>
      <c r="X24" s="20">
        <f t="shared" si="7"/>
        <v>1.8972495250681423</v>
      </c>
    </row>
    <row r="25" spans="1:24" x14ac:dyDescent="0.25">
      <c r="I25" s="1"/>
      <c r="J25" s="1"/>
      <c r="K25" s="1"/>
      <c r="M25">
        <v>20</v>
      </c>
      <c r="N25" s="12">
        <v>107</v>
      </c>
      <c r="O25" s="12">
        <v>37</v>
      </c>
      <c r="P25" s="12">
        <v>70</v>
      </c>
      <c r="R25" s="16">
        <f>O$17+O$27+O$37+O$47</f>
        <v>161</v>
      </c>
      <c r="S25" s="16">
        <f xml:space="preserve"> O$27+ O$37+O$47+O$57</f>
        <v>106</v>
      </c>
      <c r="T25">
        <v>4</v>
      </c>
      <c r="U25">
        <v>6</v>
      </c>
      <c r="V25">
        <f t="shared" si="5"/>
        <v>1280</v>
      </c>
      <c r="W25" s="19">
        <f t="shared" si="6"/>
        <v>10.572396134467663</v>
      </c>
      <c r="X25" s="20">
        <f t="shared" si="7"/>
        <v>0.57239613446766313</v>
      </c>
    </row>
    <row r="26" spans="1:24" x14ac:dyDescent="0.25">
      <c r="H26" s="7" t="s">
        <v>30</v>
      </c>
      <c r="I26" s="1">
        <f>I18-I24</f>
        <v>2419.0055751131063</v>
      </c>
      <c r="J26" s="1">
        <f>J18-J24</f>
        <v>2630.2087238963663</v>
      </c>
      <c r="K26" s="1">
        <f>K18-K24</f>
        <v>2220.9255438431478</v>
      </c>
      <c r="M26">
        <v>21</v>
      </c>
      <c r="N26" s="12">
        <v>84</v>
      </c>
      <c r="O26" s="12">
        <v>30</v>
      </c>
      <c r="P26" s="12">
        <v>54</v>
      </c>
      <c r="R26" s="16">
        <f>O$18+O$28+O$38+O$48</f>
        <v>174</v>
      </c>
      <c r="S26" s="16">
        <f xml:space="preserve"> O$28+O$38+O$48+O$58</f>
        <v>115</v>
      </c>
      <c r="T26">
        <v>5</v>
      </c>
      <c r="U26">
        <v>5</v>
      </c>
      <c r="V26">
        <f t="shared" si="5"/>
        <v>1445</v>
      </c>
      <c r="W26" s="19">
        <f t="shared" si="6"/>
        <v>11.935244073676387</v>
      </c>
      <c r="X26" s="20">
        <f t="shared" si="7"/>
        <v>1.9352440736763867</v>
      </c>
    </row>
    <row r="27" spans="1:24" x14ac:dyDescent="0.25">
      <c r="I27" s="1"/>
      <c r="J27" s="1"/>
      <c r="K27" s="1"/>
      <c r="M27">
        <v>22</v>
      </c>
      <c r="N27" s="12">
        <v>85</v>
      </c>
      <c r="O27" s="12">
        <v>36</v>
      </c>
      <c r="P27" s="12">
        <v>49</v>
      </c>
      <c r="R27" s="16">
        <f>O$19+O$29+O$39+O$49</f>
        <v>185</v>
      </c>
      <c r="S27" s="16">
        <f xml:space="preserve"> O$29+O$39+O$49+O$59</f>
        <v>110</v>
      </c>
      <c r="T27">
        <v>6</v>
      </c>
      <c r="U27">
        <v>4</v>
      </c>
      <c r="V27">
        <f t="shared" si="5"/>
        <v>1550</v>
      </c>
      <c r="W27" s="19">
        <f t="shared" si="6"/>
        <v>12.802510944081934</v>
      </c>
      <c r="X27" s="20">
        <f t="shared" si="7"/>
        <v>2.8025109440819342</v>
      </c>
    </row>
    <row r="28" spans="1:24" x14ac:dyDescent="0.25">
      <c r="H28" s="7" t="s">
        <v>31</v>
      </c>
      <c r="I28" s="1">
        <f>100-I22</f>
        <v>92.966337826643567</v>
      </c>
      <c r="J28" s="1">
        <f>100-J22</f>
        <v>97.430830039525688</v>
      </c>
      <c r="K28" s="1">
        <f>100-K22</f>
        <v>88.874285187234833</v>
      </c>
      <c r="M28">
        <v>23</v>
      </c>
      <c r="N28" s="12">
        <v>101</v>
      </c>
      <c r="O28" s="12">
        <v>44</v>
      </c>
      <c r="P28" s="12">
        <v>57</v>
      </c>
      <c r="R28" s="16">
        <f>O$20+O$30+O$40+O$50</f>
        <v>157</v>
      </c>
      <c r="S28" s="16">
        <f xml:space="preserve"> O$30+O$40+O$50+O$60</f>
        <v>107</v>
      </c>
      <c r="T28">
        <v>7</v>
      </c>
      <c r="U28">
        <v>3</v>
      </c>
      <c r="V28">
        <f t="shared" si="5"/>
        <v>1420</v>
      </c>
      <c r="W28" s="19">
        <f t="shared" si="6"/>
        <v>11.728751961675064</v>
      </c>
      <c r="X28" s="20">
        <f t="shared" si="7"/>
        <v>1.728751961675064</v>
      </c>
    </row>
    <row r="29" spans="1:24" x14ac:dyDescent="0.25">
      <c r="I29" s="1"/>
      <c r="J29" s="1"/>
      <c r="K29" s="1"/>
      <c r="M29">
        <v>24</v>
      </c>
      <c r="N29" s="12">
        <v>80</v>
      </c>
      <c r="O29" s="12">
        <v>36</v>
      </c>
      <c r="P29" s="12">
        <v>44</v>
      </c>
      <c r="R29" s="16">
        <f>O$21+O$31+O$41+O$51</f>
        <v>125</v>
      </c>
      <c r="S29" s="16">
        <f xml:space="preserve"> O$31+O$41+O$51+O$61</f>
        <v>89</v>
      </c>
      <c r="T29">
        <v>8</v>
      </c>
      <c r="U29">
        <v>2</v>
      </c>
      <c r="V29">
        <f t="shared" si="5"/>
        <v>1178</v>
      </c>
      <c r="W29" s="19">
        <f t="shared" si="6"/>
        <v>9.7299083175022716</v>
      </c>
      <c r="X29" s="20">
        <f t="shared" si="7"/>
        <v>0.27009168249772841</v>
      </c>
    </row>
    <row r="30" spans="1:24" x14ac:dyDescent="0.25">
      <c r="C30" t="s">
        <v>32</v>
      </c>
      <c r="H30" s="9" t="s">
        <v>33</v>
      </c>
      <c r="I30" s="10">
        <f>I26/I28</f>
        <v>26.020230888559691</v>
      </c>
      <c r="J30" s="10">
        <f>J26/J28</f>
        <v>26.995651405508344</v>
      </c>
      <c r="K30" s="10">
        <f>K26/K28</f>
        <v>24.989517937210291</v>
      </c>
      <c r="M30">
        <v>25</v>
      </c>
      <c r="N30" s="12">
        <v>88</v>
      </c>
      <c r="O30" s="12">
        <v>34</v>
      </c>
      <c r="P30" s="12">
        <v>54</v>
      </c>
      <c r="R30" s="16">
        <f>O$22+O$32+O$42+O$52</f>
        <v>125</v>
      </c>
      <c r="S30" s="16">
        <f xml:space="preserve"> O$32+O$42+O$52+O$62</f>
        <v>95</v>
      </c>
      <c r="T30">
        <v>9</v>
      </c>
      <c r="U30">
        <v>1</v>
      </c>
      <c r="V30">
        <f t="shared" si="5"/>
        <v>1220</v>
      </c>
      <c r="W30" s="19">
        <f t="shared" si="6"/>
        <v>10.076815065664492</v>
      </c>
      <c r="X30" s="20">
        <f t="shared" si="7"/>
        <v>7.6815065664492366E-2</v>
      </c>
    </row>
    <row r="31" spans="1:24" x14ac:dyDescent="0.25">
      <c r="M31">
        <v>26</v>
      </c>
      <c r="N31" s="12">
        <v>44</v>
      </c>
      <c r="O31" s="12">
        <v>22</v>
      </c>
      <c r="P31" s="12">
        <v>22</v>
      </c>
      <c r="R31" s="16">
        <f>O$23+O$33+O$43+O$53</f>
        <v>129</v>
      </c>
      <c r="S31" s="16">
        <f xml:space="preserve"> O$33+O$43+O$53+O$63</f>
        <v>85</v>
      </c>
      <c r="T31">
        <v>10</v>
      </c>
      <c r="U31">
        <v>0</v>
      </c>
      <c r="V31">
        <f t="shared" si="5"/>
        <v>1290</v>
      </c>
      <c r="W31" s="19">
        <f t="shared" si="6"/>
        <v>10.654992979268192</v>
      </c>
      <c r="X31" s="20">
        <f t="shared" si="7"/>
        <v>0.65499297926819189</v>
      </c>
    </row>
    <row r="32" spans="1:24" x14ac:dyDescent="0.25">
      <c r="A32" t="s">
        <v>92</v>
      </c>
      <c r="M32">
        <v>27</v>
      </c>
      <c r="N32" s="12">
        <v>81</v>
      </c>
      <c r="O32" s="12">
        <v>32</v>
      </c>
      <c r="P32" s="12">
        <v>49</v>
      </c>
      <c r="R32" s="16"/>
      <c r="S32" s="16"/>
      <c r="V32">
        <f>SUM(V22:V31)</f>
        <v>12107</v>
      </c>
      <c r="W32">
        <f>SUM(W22:W31)</f>
        <v>99.999999999999972</v>
      </c>
      <c r="X32" s="20">
        <f>SUM(X22:X31)</f>
        <v>15.541422317667465</v>
      </c>
    </row>
    <row r="33" spans="1:24" x14ac:dyDescent="0.25">
      <c r="A33" t="s">
        <v>93</v>
      </c>
      <c r="B33" t="s">
        <v>1</v>
      </c>
      <c r="E33" t="s">
        <v>2</v>
      </c>
      <c r="M33">
        <v>28</v>
      </c>
      <c r="N33" s="12">
        <v>63</v>
      </c>
      <c r="O33" s="12">
        <v>21</v>
      </c>
      <c r="P33" s="12">
        <v>42</v>
      </c>
      <c r="R33" s="16"/>
      <c r="S33" s="16"/>
      <c r="X33" s="20">
        <f>X$32/2</f>
        <v>7.7707111588337323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>
        <v>29</v>
      </c>
      <c r="N34" s="12">
        <v>53</v>
      </c>
      <c r="O34" s="12">
        <v>18</v>
      </c>
      <c r="P34" s="12">
        <v>35</v>
      </c>
      <c r="R34" s="16"/>
      <c r="S34" s="16"/>
    </row>
    <row r="35" spans="1:24" x14ac:dyDescent="0.25">
      <c r="A35" t="s">
        <v>36</v>
      </c>
      <c r="M35">
        <v>30</v>
      </c>
      <c r="N35" s="12">
        <v>59</v>
      </c>
      <c r="O35" s="12">
        <v>24</v>
      </c>
      <c r="P35" s="12">
        <v>35</v>
      </c>
      <c r="Q35" s="3" t="s">
        <v>162</v>
      </c>
      <c r="R35" s="15">
        <f>X50</f>
        <v>7.451779234833535</v>
      </c>
      <c r="S35" s="16"/>
    </row>
    <row r="36" spans="1:24" x14ac:dyDescent="0.25">
      <c r="A36" t="s">
        <v>36</v>
      </c>
      <c r="B36">
        <v>50897</v>
      </c>
      <c r="C36">
        <v>24962</v>
      </c>
      <c r="D36">
        <v>25935</v>
      </c>
      <c r="E36">
        <v>29668</v>
      </c>
      <c r="F36">
        <v>15543</v>
      </c>
      <c r="G36">
        <v>14125</v>
      </c>
      <c r="M36">
        <v>31</v>
      </c>
      <c r="N36" s="12">
        <v>66</v>
      </c>
      <c r="O36" s="12">
        <v>28</v>
      </c>
      <c r="P36" s="12">
        <v>38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55</v>
      </c>
      <c r="B37">
        <v>7194</v>
      </c>
      <c r="C37">
        <v>3676</v>
      </c>
      <c r="D37">
        <v>3518</v>
      </c>
      <c r="E37">
        <v>7194</v>
      </c>
      <c r="F37">
        <v>3676</v>
      </c>
      <c r="G37">
        <v>3518</v>
      </c>
      <c r="M37">
        <v>32</v>
      </c>
      <c r="N37" s="12">
        <v>53</v>
      </c>
      <c r="O37" s="12">
        <v>25</v>
      </c>
      <c r="P37" s="12">
        <v>28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6</v>
      </c>
      <c r="B38">
        <v>7841</v>
      </c>
      <c r="C38">
        <v>4029</v>
      </c>
      <c r="D38">
        <v>3812</v>
      </c>
      <c r="E38">
        <v>7841</v>
      </c>
      <c r="F38">
        <v>4029</v>
      </c>
      <c r="G38">
        <v>3812</v>
      </c>
      <c r="M38">
        <v>33</v>
      </c>
      <c r="N38" s="12">
        <v>56</v>
      </c>
      <c r="O38" s="12">
        <v>21</v>
      </c>
      <c r="P38" s="12">
        <v>35</v>
      </c>
      <c r="R38" s="16"/>
      <c r="S38" s="16"/>
    </row>
    <row r="39" spans="1:24" x14ac:dyDescent="0.25">
      <c r="A39" t="s">
        <v>7</v>
      </c>
      <c r="B39">
        <v>7313</v>
      </c>
      <c r="C39">
        <v>3747</v>
      </c>
      <c r="D39">
        <v>3566</v>
      </c>
      <c r="E39">
        <v>7292</v>
      </c>
      <c r="F39">
        <v>3738</v>
      </c>
      <c r="G39">
        <v>3554</v>
      </c>
      <c r="M39">
        <v>34</v>
      </c>
      <c r="N39" s="12">
        <v>59</v>
      </c>
      <c r="O39" s="12">
        <v>23</v>
      </c>
      <c r="P39" s="12">
        <v>36</v>
      </c>
      <c r="R39" s="16">
        <f>P$24+P$34+P$44+P$54</f>
        <v>157</v>
      </c>
      <c r="S39" s="16">
        <f xml:space="preserve"> P$34+P$44+P$54+P$64</f>
        <v>121</v>
      </c>
      <c r="T39">
        <v>1</v>
      </c>
      <c r="U39">
        <v>9</v>
      </c>
      <c r="V39">
        <f>R39*T39+S39*U39</f>
        <v>1246</v>
      </c>
      <c r="W39" s="19">
        <f>(V39/V$49)*100</f>
        <v>7.9317588643452801</v>
      </c>
      <c r="X39" s="20">
        <f>ABS(W39-10)</f>
        <v>2.0682411356547199</v>
      </c>
    </row>
    <row r="40" spans="1:24" x14ac:dyDescent="0.25">
      <c r="A40" t="s">
        <v>8</v>
      </c>
      <c r="B40">
        <v>5045</v>
      </c>
      <c r="C40">
        <v>2433</v>
      </c>
      <c r="D40">
        <v>2612</v>
      </c>
      <c r="E40">
        <v>4250</v>
      </c>
      <c r="F40">
        <v>2278</v>
      </c>
      <c r="G40">
        <v>1972</v>
      </c>
      <c r="M40">
        <v>35</v>
      </c>
      <c r="N40" s="12">
        <v>67</v>
      </c>
      <c r="O40" s="12">
        <v>21</v>
      </c>
      <c r="P40" s="12">
        <v>46</v>
      </c>
      <c r="R40" s="16">
        <f>P$25+P$35+P$45+P$55</f>
        <v>174</v>
      </c>
      <c r="S40" s="16">
        <f xml:space="preserve"> P$35+P$45+P$55+P$65</f>
        <v>118</v>
      </c>
      <c r="T40">
        <v>2</v>
      </c>
      <c r="U40">
        <v>8</v>
      </c>
      <c r="V40">
        <f t="shared" ref="V40:V48" si="8">R40*T40+S40*U40</f>
        <v>1292</v>
      </c>
      <c r="W40" s="19">
        <f t="shared" ref="W40:W48" si="9">(V40/V$49)*100</f>
        <v>8.2245846330129222</v>
      </c>
      <c r="X40" s="20">
        <f t="shared" ref="X40:X48" si="10">ABS(W40-10)</f>
        <v>1.7754153669870778</v>
      </c>
    </row>
    <row r="41" spans="1:24" x14ac:dyDescent="0.25">
      <c r="A41" t="s">
        <v>10</v>
      </c>
      <c r="B41">
        <v>4311</v>
      </c>
      <c r="C41">
        <v>1949</v>
      </c>
      <c r="D41">
        <v>2362</v>
      </c>
      <c r="E41">
        <v>1807</v>
      </c>
      <c r="F41">
        <v>1080</v>
      </c>
      <c r="G41">
        <v>727</v>
      </c>
      <c r="M41">
        <v>36</v>
      </c>
      <c r="N41" s="12">
        <v>51</v>
      </c>
      <c r="O41" s="12">
        <v>19</v>
      </c>
      <c r="P41" s="12">
        <v>32</v>
      </c>
      <c r="R41" s="16">
        <f>P$26+P$36+P$46+P$56</f>
        <v>158</v>
      </c>
      <c r="S41" s="16">
        <f xml:space="preserve"> P$36+P$46+P$56+P$66</f>
        <v>119</v>
      </c>
      <c r="T41">
        <v>3</v>
      </c>
      <c r="U41">
        <v>7</v>
      </c>
      <c r="V41">
        <f t="shared" si="8"/>
        <v>1307</v>
      </c>
      <c r="W41" s="19">
        <f t="shared" si="9"/>
        <v>8.3200712967088926</v>
      </c>
      <c r="X41" s="20">
        <f t="shared" si="10"/>
        <v>1.6799287032911074</v>
      </c>
    </row>
    <row r="42" spans="1:24" x14ac:dyDescent="0.25">
      <c r="A42" t="s">
        <v>11</v>
      </c>
      <c r="B42">
        <v>3212</v>
      </c>
      <c r="C42">
        <v>1549</v>
      </c>
      <c r="D42">
        <v>1663</v>
      </c>
      <c r="E42">
        <v>568</v>
      </c>
      <c r="F42">
        <v>376</v>
      </c>
      <c r="G42">
        <v>192</v>
      </c>
      <c r="M42">
        <v>37</v>
      </c>
      <c r="N42" s="12">
        <v>63</v>
      </c>
      <c r="O42" s="12">
        <v>17</v>
      </c>
      <c r="P42" s="12">
        <v>46</v>
      </c>
      <c r="R42" s="16">
        <f>P$17+P$27+P$37+P$47</f>
        <v>218</v>
      </c>
      <c r="S42" s="16">
        <f xml:space="preserve"> P$27+ P$37+P$47+P$57</f>
        <v>133</v>
      </c>
      <c r="T42">
        <v>4</v>
      </c>
      <c r="U42">
        <v>6</v>
      </c>
      <c r="V42">
        <f t="shared" si="8"/>
        <v>1670</v>
      </c>
      <c r="W42" s="19">
        <f t="shared" si="9"/>
        <v>10.630848558151378</v>
      </c>
      <c r="X42" s="20">
        <f t="shared" si="10"/>
        <v>0.63084855815137786</v>
      </c>
    </row>
    <row r="43" spans="1:24" x14ac:dyDescent="0.25">
      <c r="A43" t="s">
        <v>12</v>
      </c>
      <c r="B43">
        <v>2925</v>
      </c>
      <c r="C43">
        <v>1379</v>
      </c>
      <c r="D43">
        <v>1546</v>
      </c>
      <c r="E43">
        <v>257</v>
      </c>
      <c r="F43">
        <v>151</v>
      </c>
      <c r="G43">
        <v>106</v>
      </c>
      <c r="M43">
        <v>38</v>
      </c>
      <c r="N43" s="12">
        <v>58</v>
      </c>
      <c r="O43" s="12">
        <v>23</v>
      </c>
      <c r="P43" s="12">
        <v>35</v>
      </c>
      <c r="R43" s="16">
        <f>P$18+P$28+P$38+P$48</f>
        <v>214</v>
      </c>
      <c r="S43" s="16">
        <f xml:space="preserve"> P$28+P$38+P$48+P$58</f>
        <v>152</v>
      </c>
      <c r="T43">
        <v>5</v>
      </c>
      <c r="U43">
        <v>5</v>
      </c>
      <c r="V43">
        <f t="shared" si="8"/>
        <v>1830</v>
      </c>
      <c r="W43" s="19">
        <f t="shared" si="9"/>
        <v>11.649372970908397</v>
      </c>
      <c r="X43" s="20">
        <f t="shared" si="10"/>
        <v>1.6493729709083969</v>
      </c>
    </row>
    <row r="44" spans="1:24" x14ac:dyDescent="0.25">
      <c r="A44" t="s">
        <v>13</v>
      </c>
      <c r="B44">
        <v>2503</v>
      </c>
      <c r="C44">
        <v>1183</v>
      </c>
      <c r="D44">
        <v>1320</v>
      </c>
      <c r="E44">
        <v>141</v>
      </c>
      <c r="F44">
        <v>75</v>
      </c>
      <c r="G44">
        <v>66</v>
      </c>
      <c r="M44">
        <v>39</v>
      </c>
      <c r="N44" s="12">
        <v>46</v>
      </c>
      <c r="O44" s="12">
        <v>15</v>
      </c>
      <c r="P44" s="12">
        <v>31</v>
      </c>
      <c r="R44" s="16">
        <f>P$19+P$29+P$39+P$49</f>
        <v>182</v>
      </c>
      <c r="S44" s="16">
        <f xml:space="preserve"> P$29+P$39+P$49+P$59</f>
        <v>126</v>
      </c>
      <c r="T44">
        <v>6</v>
      </c>
      <c r="U44">
        <v>4</v>
      </c>
      <c r="V44">
        <f t="shared" si="8"/>
        <v>1596</v>
      </c>
      <c r="W44" s="19">
        <f t="shared" si="9"/>
        <v>10.159781017251257</v>
      </c>
      <c r="X44" s="20">
        <f t="shared" si="10"/>
        <v>0.15978101725125704</v>
      </c>
    </row>
    <row r="45" spans="1:24" x14ac:dyDescent="0.25">
      <c r="A45" t="s">
        <v>14</v>
      </c>
      <c r="B45">
        <v>2287</v>
      </c>
      <c r="C45">
        <v>1165</v>
      </c>
      <c r="D45">
        <v>1122</v>
      </c>
      <c r="E45">
        <v>107</v>
      </c>
      <c r="F45">
        <v>50</v>
      </c>
      <c r="G45">
        <v>57</v>
      </c>
      <c r="M45">
        <v>40</v>
      </c>
      <c r="N45" s="12">
        <v>55</v>
      </c>
      <c r="O45" s="12">
        <v>21</v>
      </c>
      <c r="P45" s="12">
        <v>34</v>
      </c>
      <c r="R45" s="16">
        <f>P$20+P$30+P$40+P$50</f>
        <v>211</v>
      </c>
      <c r="S45" s="16">
        <f xml:space="preserve"> P$30+P$40+P$50+P$60</f>
        <v>179</v>
      </c>
      <c r="T45">
        <v>7</v>
      </c>
      <c r="U45">
        <v>3</v>
      </c>
      <c r="V45">
        <f t="shared" si="8"/>
        <v>2014</v>
      </c>
      <c r="W45" s="19">
        <f t="shared" si="9"/>
        <v>12.820676045578969</v>
      </c>
      <c r="X45" s="20">
        <f t="shared" si="10"/>
        <v>2.8206760455789688</v>
      </c>
    </row>
    <row r="46" spans="1:24" x14ac:dyDescent="0.25">
      <c r="A46" t="s">
        <v>15</v>
      </c>
      <c r="B46">
        <v>2108</v>
      </c>
      <c r="C46">
        <v>1027</v>
      </c>
      <c r="D46">
        <v>1081</v>
      </c>
      <c r="E46">
        <v>67</v>
      </c>
      <c r="F46">
        <v>29</v>
      </c>
      <c r="G46">
        <v>38</v>
      </c>
      <c r="M46">
        <v>41</v>
      </c>
      <c r="N46" s="12">
        <v>56</v>
      </c>
      <c r="O46" s="12">
        <v>20</v>
      </c>
      <c r="P46" s="12">
        <v>36</v>
      </c>
      <c r="R46" s="16">
        <f>P$21+P$31+P$41+P$51</f>
        <v>134</v>
      </c>
      <c r="S46" s="16">
        <f xml:space="preserve"> P$31+P$41+P$51+P$61</f>
        <v>98</v>
      </c>
      <c r="T46">
        <v>8</v>
      </c>
      <c r="U46">
        <v>2</v>
      </c>
      <c r="V46">
        <f t="shared" si="8"/>
        <v>1268</v>
      </c>
      <c r="W46" s="19">
        <f t="shared" si="9"/>
        <v>8.071805971099371</v>
      </c>
      <c r="X46" s="20">
        <f t="shared" si="10"/>
        <v>1.928194028900629</v>
      </c>
    </row>
    <row r="47" spans="1:24" x14ac:dyDescent="0.25">
      <c r="A47" t="s">
        <v>16</v>
      </c>
      <c r="B47">
        <v>1691</v>
      </c>
      <c r="C47">
        <v>836</v>
      </c>
      <c r="D47">
        <v>855</v>
      </c>
      <c r="E47">
        <v>49</v>
      </c>
      <c r="F47">
        <v>23</v>
      </c>
      <c r="G47">
        <v>26</v>
      </c>
      <c r="M47">
        <v>42</v>
      </c>
      <c r="N47" s="12">
        <v>51</v>
      </c>
      <c r="O47" s="12">
        <v>20</v>
      </c>
      <c r="P47" s="12">
        <v>31</v>
      </c>
      <c r="R47" s="16">
        <f>P$22+P$32+P$42+P$52</f>
        <v>184</v>
      </c>
      <c r="S47" s="16">
        <f xml:space="preserve"> P$32+P$42+P$52+P$62</f>
        <v>150</v>
      </c>
      <c r="T47">
        <v>9</v>
      </c>
      <c r="U47">
        <v>1</v>
      </c>
      <c r="V47">
        <f t="shared" si="8"/>
        <v>1806</v>
      </c>
      <c r="W47" s="19">
        <f t="shared" si="9"/>
        <v>11.496594308994844</v>
      </c>
      <c r="X47" s="20">
        <f t="shared" si="10"/>
        <v>1.4965943089948439</v>
      </c>
    </row>
    <row r="48" spans="1:24" x14ac:dyDescent="0.25">
      <c r="A48" t="s">
        <v>17</v>
      </c>
      <c r="B48">
        <v>1266</v>
      </c>
      <c r="C48">
        <v>588</v>
      </c>
      <c r="D48">
        <v>678</v>
      </c>
      <c r="E48">
        <v>33</v>
      </c>
      <c r="F48">
        <v>14</v>
      </c>
      <c r="G48">
        <v>19</v>
      </c>
      <c r="M48">
        <v>43</v>
      </c>
      <c r="N48" s="12">
        <v>57</v>
      </c>
      <c r="O48" s="12">
        <v>27</v>
      </c>
      <c r="P48" s="12">
        <v>30</v>
      </c>
      <c r="R48" s="16">
        <f>P$23+P$33+P$43+P$53</f>
        <v>168</v>
      </c>
      <c r="S48" s="16">
        <f xml:space="preserve"> P$33+P$43+P$53+P$63</f>
        <v>128</v>
      </c>
      <c r="T48">
        <v>10</v>
      </c>
      <c r="U48">
        <v>0</v>
      </c>
      <c r="V48">
        <f t="shared" si="8"/>
        <v>1680</v>
      </c>
      <c r="W48" s="19">
        <f t="shared" si="9"/>
        <v>10.694506333948691</v>
      </c>
      <c r="X48" s="20">
        <f t="shared" si="10"/>
        <v>0.69450633394869143</v>
      </c>
    </row>
    <row r="49" spans="1:24" x14ac:dyDescent="0.25">
      <c r="A49" t="s">
        <v>19</v>
      </c>
      <c r="B49">
        <v>1181</v>
      </c>
      <c r="C49">
        <v>548</v>
      </c>
      <c r="D49">
        <v>633</v>
      </c>
      <c r="E49">
        <v>31</v>
      </c>
      <c r="F49">
        <v>11</v>
      </c>
      <c r="G49">
        <v>20</v>
      </c>
      <c r="M49">
        <v>44</v>
      </c>
      <c r="N49" s="12">
        <v>55</v>
      </c>
      <c r="O49" s="12">
        <v>28</v>
      </c>
      <c r="P49" s="12">
        <v>27</v>
      </c>
      <c r="R49" s="16"/>
      <c r="S49" s="16"/>
      <c r="V49">
        <f>SUM(V39:V48)</f>
        <v>15709</v>
      </c>
      <c r="W49">
        <f>SUM(W39:W48)</f>
        <v>99.999999999999986</v>
      </c>
      <c r="X49" s="20">
        <f>SUM(X39:X48)</f>
        <v>14.90355846966707</v>
      </c>
    </row>
    <row r="50" spans="1:24" x14ac:dyDescent="0.25">
      <c r="A50" t="s">
        <v>20</v>
      </c>
      <c r="B50">
        <v>731</v>
      </c>
      <c r="C50">
        <v>327</v>
      </c>
      <c r="D50">
        <v>404</v>
      </c>
      <c r="E50">
        <v>10</v>
      </c>
      <c r="F50">
        <v>4</v>
      </c>
      <c r="G50">
        <v>6</v>
      </c>
      <c r="M50">
        <v>45</v>
      </c>
      <c r="N50" s="12">
        <v>71</v>
      </c>
      <c r="O50" s="12">
        <v>33</v>
      </c>
      <c r="P50" s="12">
        <v>38</v>
      </c>
      <c r="R50" s="16"/>
      <c r="S50" s="16"/>
      <c r="X50" s="20">
        <f>X$49/2</f>
        <v>7.451779234833535</v>
      </c>
    </row>
    <row r="51" spans="1:24" x14ac:dyDescent="0.25">
      <c r="A51" t="s">
        <v>22</v>
      </c>
      <c r="B51">
        <v>710</v>
      </c>
      <c r="C51">
        <v>289</v>
      </c>
      <c r="D51">
        <v>421</v>
      </c>
      <c r="E51">
        <v>13</v>
      </c>
      <c r="F51">
        <v>6</v>
      </c>
      <c r="G51">
        <v>7</v>
      </c>
      <c r="M51">
        <v>46</v>
      </c>
      <c r="N51" s="12">
        <v>50</v>
      </c>
      <c r="O51" s="12">
        <v>27</v>
      </c>
      <c r="P51" s="12">
        <v>23</v>
      </c>
      <c r="R51" s="16"/>
      <c r="S51" s="16"/>
    </row>
    <row r="52" spans="1:24" x14ac:dyDescent="0.25">
      <c r="A52" t="s">
        <v>94</v>
      </c>
      <c r="B52">
        <v>579</v>
      </c>
      <c r="C52">
        <v>237</v>
      </c>
      <c r="D52">
        <v>342</v>
      </c>
      <c r="E52">
        <v>8</v>
      </c>
      <c r="F52">
        <v>3</v>
      </c>
      <c r="G52">
        <v>5</v>
      </c>
      <c r="M52">
        <v>47</v>
      </c>
      <c r="N52" s="12">
        <v>56</v>
      </c>
      <c r="O52" s="12">
        <v>24</v>
      </c>
      <c r="P52" s="12">
        <v>32</v>
      </c>
      <c r="R52" s="16"/>
      <c r="S52" s="16"/>
    </row>
    <row r="53" spans="1:24" x14ac:dyDescent="0.25">
      <c r="A53" t="s">
        <v>57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M53">
        <v>48</v>
      </c>
      <c r="N53" s="12">
        <v>58</v>
      </c>
      <c r="O53" s="12">
        <v>24</v>
      </c>
      <c r="P53" s="12">
        <v>34</v>
      </c>
      <c r="R53" s="16"/>
      <c r="S53" s="16"/>
    </row>
    <row r="54" spans="1:24" x14ac:dyDescent="0.25">
      <c r="A54" t="s">
        <v>95</v>
      </c>
      <c r="M54">
        <v>49</v>
      </c>
      <c r="N54" s="12">
        <v>59</v>
      </c>
      <c r="O54" s="12">
        <v>30</v>
      </c>
      <c r="P54" s="12">
        <v>29</v>
      </c>
      <c r="R54" s="16"/>
      <c r="S54" s="16"/>
    </row>
    <row r="55" spans="1:24" x14ac:dyDescent="0.25">
      <c r="A55" t="s">
        <v>36</v>
      </c>
      <c r="B55">
        <v>45010</v>
      </c>
      <c r="C55">
        <v>22235</v>
      </c>
      <c r="D55">
        <v>22775</v>
      </c>
      <c r="E55">
        <v>26079</v>
      </c>
      <c r="F55">
        <v>13772</v>
      </c>
      <c r="G55">
        <v>12307</v>
      </c>
      <c r="M55">
        <v>50</v>
      </c>
      <c r="N55" s="12">
        <v>64</v>
      </c>
      <c r="O55" s="12">
        <v>29</v>
      </c>
      <c r="P55" s="12">
        <v>35</v>
      </c>
      <c r="R55" s="16"/>
      <c r="S55" s="16"/>
    </row>
    <row r="56" spans="1:24" x14ac:dyDescent="0.25">
      <c r="A56" t="s">
        <v>55</v>
      </c>
      <c r="B56">
        <v>6564</v>
      </c>
      <c r="C56">
        <v>3329</v>
      </c>
      <c r="D56">
        <v>3235</v>
      </c>
      <c r="E56">
        <v>6564</v>
      </c>
      <c r="F56">
        <v>3329</v>
      </c>
      <c r="G56">
        <v>3235</v>
      </c>
      <c r="M56">
        <v>51</v>
      </c>
      <c r="N56" s="12">
        <v>62</v>
      </c>
      <c r="O56" s="12">
        <v>32</v>
      </c>
      <c r="P56" s="12">
        <v>30</v>
      </c>
      <c r="R56" s="16"/>
      <c r="S56" s="16"/>
    </row>
    <row r="57" spans="1:24" x14ac:dyDescent="0.25">
      <c r="A57" t="s">
        <v>6</v>
      </c>
      <c r="B57">
        <v>6982</v>
      </c>
      <c r="C57">
        <v>3574</v>
      </c>
      <c r="D57">
        <v>3408</v>
      </c>
      <c r="E57">
        <v>6982</v>
      </c>
      <c r="F57">
        <v>3574</v>
      </c>
      <c r="G57">
        <v>3408</v>
      </c>
      <c r="M57">
        <v>52</v>
      </c>
      <c r="N57" s="12">
        <v>50</v>
      </c>
      <c r="O57" s="12">
        <v>25</v>
      </c>
      <c r="P57" s="12">
        <v>25</v>
      </c>
      <c r="R57" s="16"/>
      <c r="S57" s="16"/>
    </row>
    <row r="58" spans="1:24" x14ac:dyDescent="0.25">
      <c r="A58" t="s">
        <v>7</v>
      </c>
      <c r="B58">
        <v>6400</v>
      </c>
      <c r="C58">
        <v>3296</v>
      </c>
      <c r="D58">
        <v>3104</v>
      </c>
      <c r="E58">
        <v>6379</v>
      </c>
      <c r="F58">
        <v>3287</v>
      </c>
      <c r="G58">
        <v>3092</v>
      </c>
      <c r="M58">
        <v>53</v>
      </c>
      <c r="N58" s="12">
        <v>53</v>
      </c>
      <c r="O58" s="12">
        <v>23</v>
      </c>
      <c r="P58" s="12">
        <v>30</v>
      </c>
      <c r="R58" s="16"/>
      <c r="S58" s="16"/>
    </row>
    <row r="59" spans="1:24" x14ac:dyDescent="0.25">
      <c r="A59" t="s">
        <v>8</v>
      </c>
      <c r="B59">
        <v>4459</v>
      </c>
      <c r="C59">
        <v>2153</v>
      </c>
      <c r="D59">
        <v>2306</v>
      </c>
      <c r="E59">
        <v>3695</v>
      </c>
      <c r="F59">
        <v>2003</v>
      </c>
      <c r="G59">
        <v>1692</v>
      </c>
      <c r="M59">
        <v>54</v>
      </c>
      <c r="N59" s="12">
        <v>42</v>
      </c>
      <c r="O59" s="12">
        <v>23</v>
      </c>
      <c r="P59" s="12">
        <v>19</v>
      </c>
      <c r="R59" s="16"/>
      <c r="S59" s="16"/>
    </row>
    <row r="60" spans="1:24" x14ac:dyDescent="0.25">
      <c r="A60" t="s">
        <v>10</v>
      </c>
      <c r="B60">
        <v>3854</v>
      </c>
      <c r="C60">
        <v>1766</v>
      </c>
      <c r="D60">
        <v>2088</v>
      </c>
      <c r="E60">
        <v>1505</v>
      </c>
      <c r="F60">
        <v>935</v>
      </c>
      <c r="G60">
        <v>570</v>
      </c>
      <c r="M60">
        <v>55</v>
      </c>
      <c r="N60" s="12">
        <v>60</v>
      </c>
      <c r="O60" s="12">
        <v>19</v>
      </c>
      <c r="P60" s="12">
        <v>41</v>
      </c>
      <c r="R60" s="16"/>
      <c r="S60" s="16"/>
    </row>
    <row r="61" spans="1:24" x14ac:dyDescent="0.25">
      <c r="A61" t="s">
        <v>11</v>
      </c>
      <c r="B61">
        <v>2883</v>
      </c>
      <c r="C61">
        <v>1422</v>
      </c>
      <c r="D61">
        <v>1461</v>
      </c>
      <c r="E61">
        <v>453</v>
      </c>
      <c r="F61">
        <v>325</v>
      </c>
      <c r="G61">
        <v>128</v>
      </c>
      <c r="M61">
        <v>56</v>
      </c>
      <c r="N61" s="12">
        <v>42</v>
      </c>
      <c r="O61" s="12">
        <v>21</v>
      </c>
      <c r="P61" s="12">
        <v>21</v>
      </c>
      <c r="R61" s="16"/>
      <c r="S61" s="16"/>
    </row>
    <row r="62" spans="1:24" x14ac:dyDescent="0.25">
      <c r="A62" t="s">
        <v>12</v>
      </c>
      <c r="B62">
        <v>2632</v>
      </c>
      <c r="C62">
        <v>1258</v>
      </c>
      <c r="D62">
        <v>1374</v>
      </c>
      <c r="E62">
        <v>189</v>
      </c>
      <c r="F62">
        <v>131</v>
      </c>
      <c r="G62">
        <v>58</v>
      </c>
      <c r="M62">
        <v>57</v>
      </c>
      <c r="N62" s="12">
        <v>45</v>
      </c>
      <c r="O62" s="12">
        <v>22</v>
      </c>
      <c r="P62" s="12">
        <v>23</v>
      </c>
      <c r="R62" s="16"/>
      <c r="S62" s="16"/>
    </row>
    <row r="63" spans="1:24" x14ac:dyDescent="0.25">
      <c r="A63" t="s">
        <v>13</v>
      </c>
      <c r="B63">
        <v>2218</v>
      </c>
      <c r="C63">
        <v>1088</v>
      </c>
      <c r="D63">
        <v>1130</v>
      </c>
      <c r="E63">
        <v>90</v>
      </c>
      <c r="F63">
        <v>65</v>
      </c>
      <c r="G63">
        <v>25</v>
      </c>
      <c r="M63">
        <v>58</v>
      </c>
      <c r="N63" s="12">
        <v>34</v>
      </c>
      <c r="O63" s="12">
        <v>17</v>
      </c>
      <c r="P63" s="12">
        <v>17</v>
      </c>
      <c r="R63" s="16"/>
      <c r="S63" s="16"/>
    </row>
    <row r="64" spans="1:24" x14ac:dyDescent="0.25">
      <c r="A64" t="s">
        <v>14</v>
      </c>
      <c r="B64">
        <v>2013</v>
      </c>
      <c r="C64">
        <v>1049</v>
      </c>
      <c r="D64">
        <v>964</v>
      </c>
      <c r="E64">
        <v>82</v>
      </c>
      <c r="F64">
        <v>46</v>
      </c>
      <c r="G64">
        <v>36</v>
      </c>
      <c r="M64">
        <v>59</v>
      </c>
      <c r="N64" s="12">
        <v>44</v>
      </c>
      <c r="O64" s="12">
        <v>18</v>
      </c>
      <c r="P64" s="12">
        <v>26</v>
      </c>
      <c r="R64" s="16"/>
      <c r="S64" s="16"/>
    </row>
    <row r="65" spans="1:19" x14ac:dyDescent="0.25">
      <c r="A65" t="s">
        <v>15</v>
      </c>
      <c r="B65">
        <v>1814</v>
      </c>
      <c r="C65">
        <v>889</v>
      </c>
      <c r="D65">
        <v>925</v>
      </c>
      <c r="E65">
        <v>43</v>
      </c>
      <c r="F65">
        <v>24</v>
      </c>
      <c r="G65">
        <v>19</v>
      </c>
      <c r="M65">
        <v>60</v>
      </c>
      <c r="N65" s="12">
        <v>26</v>
      </c>
      <c r="O65" s="12">
        <v>12</v>
      </c>
      <c r="P65" s="12">
        <v>14</v>
      </c>
      <c r="R65" s="16"/>
      <c r="S65" s="16"/>
    </row>
    <row r="66" spans="1:19" x14ac:dyDescent="0.25">
      <c r="A66" t="s">
        <v>16</v>
      </c>
      <c r="B66">
        <v>1420</v>
      </c>
      <c r="C66">
        <v>704</v>
      </c>
      <c r="D66">
        <v>716</v>
      </c>
      <c r="E66">
        <v>33</v>
      </c>
      <c r="F66">
        <v>21</v>
      </c>
      <c r="G66">
        <v>12</v>
      </c>
      <c r="M66">
        <v>61</v>
      </c>
      <c r="N66" s="12">
        <v>28</v>
      </c>
      <c r="O66" s="12">
        <v>13</v>
      </c>
      <c r="P66" s="12">
        <v>15</v>
      </c>
      <c r="R66" s="16"/>
      <c r="S66" s="16"/>
    </row>
    <row r="67" spans="1:19" x14ac:dyDescent="0.25">
      <c r="A67" t="s">
        <v>17</v>
      </c>
      <c r="B67">
        <v>1041</v>
      </c>
      <c r="C67">
        <v>491</v>
      </c>
      <c r="D67">
        <v>550</v>
      </c>
      <c r="E67">
        <v>19</v>
      </c>
      <c r="F67">
        <v>10</v>
      </c>
      <c r="G67">
        <v>9</v>
      </c>
      <c r="M67">
        <v>62</v>
      </c>
      <c r="N67" s="12">
        <v>25</v>
      </c>
      <c r="O67" s="12">
        <v>10</v>
      </c>
      <c r="P67" s="12">
        <v>15</v>
      </c>
      <c r="R67" s="16"/>
      <c r="S67" s="16"/>
    </row>
    <row r="68" spans="1:19" x14ac:dyDescent="0.25">
      <c r="A68" t="s">
        <v>19</v>
      </c>
      <c r="B68">
        <v>1030</v>
      </c>
      <c r="C68">
        <v>490</v>
      </c>
      <c r="D68">
        <v>540</v>
      </c>
      <c r="E68">
        <v>22</v>
      </c>
      <c r="F68">
        <v>11</v>
      </c>
      <c r="G68">
        <v>11</v>
      </c>
      <c r="M68">
        <v>63</v>
      </c>
      <c r="N68" s="12">
        <v>28</v>
      </c>
      <c r="O68" s="12">
        <v>8</v>
      </c>
      <c r="P68" s="12">
        <v>20</v>
      </c>
      <c r="R68" s="16"/>
      <c r="S68" s="16"/>
    </row>
    <row r="69" spans="1:19" x14ac:dyDescent="0.25">
      <c r="A69" t="s">
        <v>20</v>
      </c>
      <c r="B69">
        <v>627</v>
      </c>
      <c r="C69">
        <v>280</v>
      </c>
      <c r="D69">
        <v>347</v>
      </c>
      <c r="E69">
        <v>8</v>
      </c>
      <c r="F69">
        <v>3</v>
      </c>
      <c r="G69">
        <v>5</v>
      </c>
      <c r="M69">
        <v>64</v>
      </c>
      <c r="N69" s="12">
        <v>44</v>
      </c>
      <c r="O69" s="12">
        <v>15</v>
      </c>
      <c r="P69" s="12">
        <v>29</v>
      </c>
      <c r="R69" s="16"/>
      <c r="S69" s="16"/>
    </row>
    <row r="70" spans="1:19" x14ac:dyDescent="0.25">
      <c r="A70" t="s">
        <v>22</v>
      </c>
      <c r="B70">
        <v>591</v>
      </c>
      <c r="C70">
        <v>255</v>
      </c>
      <c r="D70">
        <v>336</v>
      </c>
      <c r="E70">
        <v>8</v>
      </c>
      <c r="F70">
        <v>5</v>
      </c>
      <c r="G70">
        <v>3</v>
      </c>
      <c r="M70">
        <v>65</v>
      </c>
      <c r="N70" s="12">
        <v>27</v>
      </c>
      <c r="O70" s="12">
        <v>11</v>
      </c>
      <c r="P70" s="12">
        <v>16</v>
      </c>
      <c r="R70" s="16"/>
      <c r="S70" s="16"/>
    </row>
    <row r="71" spans="1:19" x14ac:dyDescent="0.25">
      <c r="A71" t="s">
        <v>94</v>
      </c>
      <c r="B71">
        <v>482</v>
      </c>
      <c r="C71">
        <v>191</v>
      </c>
      <c r="D71">
        <v>291</v>
      </c>
      <c r="E71">
        <v>7</v>
      </c>
      <c r="F71">
        <v>3</v>
      </c>
      <c r="G71">
        <v>4</v>
      </c>
      <c r="M71">
        <v>66</v>
      </c>
      <c r="N71" s="12">
        <v>18</v>
      </c>
      <c r="O71" s="12">
        <v>10</v>
      </c>
      <c r="P71" s="12">
        <v>8</v>
      </c>
      <c r="R71" s="16"/>
      <c r="S71" s="16"/>
    </row>
    <row r="72" spans="1:19" x14ac:dyDescent="0.25">
      <c r="A72" t="s">
        <v>57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M72">
        <v>67</v>
      </c>
      <c r="N72" s="12">
        <v>11</v>
      </c>
      <c r="O72" s="12">
        <v>5</v>
      </c>
      <c r="P72" s="12">
        <v>6</v>
      </c>
      <c r="R72" s="16"/>
      <c r="S72" s="16"/>
    </row>
    <row r="73" spans="1:19" x14ac:dyDescent="0.25">
      <c r="A73" t="s">
        <v>96</v>
      </c>
      <c r="M73">
        <v>68</v>
      </c>
      <c r="N73" s="12">
        <v>21</v>
      </c>
      <c r="O73" s="12">
        <v>8</v>
      </c>
      <c r="P73" s="12">
        <v>13</v>
      </c>
      <c r="R73" s="16"/>
      <c r="S73" s="16"/>
    </row>
    <row r="74" spans="1:19" x14ac:dyDescent="0.25">
      <c r="A74" t="s">
        <v>36</v>
      </c>
      <c r="B74">
        <v>5887</v>
      </c>
      <c r="C74">
        <v>2727</v>
      </c>
      <c r="D74">
        <v>3160</v>
      </c>
      <c r="E74">
        <v>3589</v>
      </c>
      <c r="F74">
        <v>1771</v>
      </c>
      <c r="G74">
        <v>1818</v>
      </c>
      <c r="M74" s="18">
        <v>69</v>
      </c>
      <c r="N74" s="12">
        <v>27</v>
      </c>
      <c r="O74" s="12">
        <v>13</v>
      </c>
      <c r="P74" s="12">
        <v>14</v>
      </c>
      <c r="R74" s="16"/>
      <c r="S74" s="16"/>
    </row>
    <row r="75" spans="1:19" x14ac:dyDescent="0.25">
      <c r="A75" t="s">
        <v>55</v>
      </c>
      <c r="B75">
        <v>630</v>
      </c>
      <c r="C75">
        <v>347</v>
      </c>
      <c r="D75">
        <v>283</v>
      </c>
      <c r="E75">
        <v>630</v>
      </c>
      <c r="F75">
        <v>347</v>
      </c>
      <c r="G75">
        <v>283</v>
      </c>
      <c r="M75">
        <v>70</v>
      </c>
      <c r="N75" s="12">
        <v>30</v>
      </c>
      <c r="O75" s="12">
        <v>9</v>
      </c>
      <c r="P75" s="12">
        <v>21</v>
      </c>
      <c r="R75" s="16"/>
      <c r="S75" s="16"/>
    </row>
    <row r="76" spans="1:19" x14ac:dyDescent="0.25">
      <c r="A76" t="s">
        <v>6</v>
      </c>
      <c r="B76">
        <v>859</v>
      </c>
      <c r="C76">
        <v>455</v>
      </c>
      <c r="D76">
        <v>404</v>
      </c>
      <c r="E76">
        <v>859</v>
      </c>
      <c r="F76">
        <v>455</v>
      </c>
      <c r="G76">
        <v>404</v>
      </c>
      <c r="M76">
        <v>71</v>
      </c>
      <c r="N76" s="12">
        <v>24</v>
      </c>
      <c r="O76" s="12">
        <v>8</v>
      </c>
      <c r="P76" s="12">
        <v>16</v>
      </c>
      <c r="R76" s="16"/>
      <c r="S76" s="16"/>
    </row>
    <row r="77" spans="1:19" x14ac:dyDescent="0.25">
      <c r="A77" t="s">
        <v>7</v>
      </c>
      <c r="B77">
        <v>913</v>
      </c>
      <c r="C77">
        <v>451</v>
      </c>
      <c r="D77">
        <v>462</v>
      </c>
      <c r="E77">
        <v>913</v>
      </c>
      <c r="F77">
        <v>451</v>
      </c>
      <c r="G77">
        <v>462</v>
      </c>
      <c r="M77">
        <v>72</v>
      </c>
      <c r="N77" s="12">
        <v>20</v>
      </c>
      <c r="O77" s="12">
        <v>3</v>
      </c>
      <c r="P77" s="12">
        <v>17</v>
      </c>
      <c r="R77" s="16"/>
      <c r="S77" s="16"/>
    </row>
    <row r="78" spans="1:19" x14ac:dyDescent="0.25">
      <c r="A78" t="s">
        <v>8</v>
      </c>
      <c r="B78">
        <v>586</v>
      </c>
      <c r="C78">
        <v>280</v>
      </c>
      <c r="D78">
        <v>306</v>
      </c>
      <c r="E78">
        <v>555</v>
      </c>
      <c r="F78">
        <v>275</v>
      </c>
      <c r="G78">
        <v>280</v>
      </c>
      <c r="M78">
        <v>73</v>
      </c>
      <c r="N78" s="12">
        <v>36</v>
      </c>
      <c r="O78" s="12">
        <v>10</v>
      </c>
      <c r="P78" s="12">
        <v>26</v>
      </c>
      <c r="R78" s="16"/>
      <c r="S78" s="16"/>
    </row>
    <row r="79" spans="1:19" x14ac:dyDescent="0.25">
      <c r="A79" t="s">
        <v>10</v>
      </c>
      <c r="B79">
        <v>457</v>
      </c>
      <c r="C79">
        <v>183</v>
      </c>
      <c r="D79">
        <v>274</v>
      </c>
      <c r="E79">
        <v>302</v>
      </c>
      <c r="F79">
        <v>145</v>
      </c>
      <c r="G79">
        <v>157</v>
      </c>
      <c r="M79">
        <v>74</v>
      </c>
      <c r="N79" s="12">
        <v>9</v>
      </c>
      <c r="O79" s="12">
        <v>4</v>
      </c>
      <c r="P79" s="12">
        <v>5</v>
      </c>
      <c r="R79" s="16"/>
      <c r="S79" s="16"/>
    </row>
    <row r="80" spans="1:19" x14ac:dyDescent="0.25">
      <c r="A80" t="s">
        <v>11</v>
      </c>
      <c r="B80">
        <v>329</v>
      </c>
      <c r="C80">
        <v>127</v>
      </c>
      <c r="D80">
        <v>202</v>
      </c>
      <c r="E80">
        <v>115</v>
      </c>
      <c r="F80">
        <v>51</v>
      </c>
      <c r="G80">
        <v>64</v>
      </c>
      <c r="M80">
        <v>75</v>
      </c>
      <c r="N80" s="12">
        <v>17</v>
      </c>
      <c r="O80" s="12">
        <v>5</v>
      </c>
      <c r="P80" s="12">
        <v>12</v>
      </c>
      <c r="R80" s="16"/>
      <c r="S80" s="16"/>
    </row>
    <row r="81" spans="1:19" x14ac:dyDescent="0.25">
      <c r="A81" t="s">
        <v>12</v>
      </c>
      <c r="B81">
        <v>293</v>
      </c>
      <c r="C81">
        <v>121</v>
      </c>
      <c r="D81">
        <v>172</v>
      </c>
      <c r="E81">
        <v>68</v>
      </c>
      <c r="F81">
        <v>20</v>
      </c>
      <c r="G81">
        <v>48</v>
      </c>
      <c r="M81">
        <v>76</v>
      </c>
      <c r="N81" s="12">
        <v>9</v>
      </c>
      <c r="O81" s="12">
        <v>2</v>
      </c>
      <c r="P81" s="12">
        <v>7</v>
      </c>
      <c r="R81" s="16"/>
      <c r="S81" s="16"/>
    </row>
    <row r="82" spans="1:19" x14ac:dyDescent="0.25">
      <c r="A82" t="s">
        <v>13</v>
      </c>
      <c r="B82">
        <v>285</v>
      </c>
      <c r="C82">
        <v>95</v>
      </c>
      <c r="D82">
        <v>190</v>
      </c>
      <c r="E82">
        <v>51</v>
      </c>
      <c r="F82">
        <v>10</v>
      </c>
      <c r="G82">
        <v>41</v>
      </c>
      <c r="M82">
        <v>77</v>
      </c>
      <c r="N82" s="12">
        <v>7</v>
      </c>
      <c r="O82" s="12">
        <v>3</v>
      </c>
      <c r="P82" s="12">
        <v>4</v>
      </c>
      <c r="R82" s="16"/>
      <c r="S82" s="16"/>
    </row>
    <row r="83" spans="1:19" x14ac:dyDescent="0.25">
      <c r="A83" t="s">
        <v>14</v>
      </c>
      <c r="B83">
        <v>274</v>
      </c>
      <c r="C83">
        <v>116</v>
      </c>
      <c r="D83">
        <v>158</v>
      </c>
      <c r="E83">
        <v>25</v>
      </c>
      <c r="F83">
        <v>4</v>
      </c>
      <c r="G83">
        <v>21</v>
      </c>
      <c r="M83">
        <v>78</v>
      </c>
      <c r="N83" s="12">
        <v>12</v>
      </c>
      <c r="O83" s="12">
        <v>6</v>
      </c>
      <c r="P83" s="12">
        <v>6</v>
      </c>
      <c r="R83" s="16"/>
      <c r="S83" s="16"/>
    </row>
    <row r="84" spans="1:19" x14ac:dyDescent="0.25">
      <c r="A84" t="s">
        <v>15</v>
      </c>
      <c r="B84">
        <v>294</v>
      </c>
      <c r="C84">
        <v>138</v>
      </c>
      <c r="D84">
        <v>156</v>
      </c>
      <c r="E84">
        <v>24</v>
      </c>
      <c r="F84">
        <v>5</v>
      </c>
      <c r="G84">
        <v>19</v>
      </c>
      <c r="M84">
        <v>79</v>
      </c>
      <c r="N84" s="12">
        <v>5</v>
      </c>
      <c r="O84" s="12">
        <v>5</v>
      </c>
      <c r="P84" s="12">
        <v>0</v>
      </c>
      <c r="R84" s="16"/>
      <c r="S84" s="16"/>
    </row>
    <row r="85" spans="1:19" x14ac:dyDescent="0.25">
      <c r="A85" t="s">
        <v>16</v>
      </c>
      <c r="B85">
        <v>271</v>
      </c>
      <c r="C85">
        <v>132</v>
      </c>
      <c r="D85">
        <v>139</v>
      </c>
      <c r="E85">
        <v>16</v>
      </c>
      <c r="F85">
        <v>2</v>
      </c>
      <c r="G85">
        <v>14</v>
      </c>
      <c r="M85">
        <v>80</v>
      </c>
      <c r="N85" s="12">
        <v>4</v>
      </c>
      <c r="O85" s="12">
        <v>3</v>
      </c>
      <c r="P85" s="12">
        <v>1</v>
      </c>
      <c r="R85" s="16"/>
      <c r="S85" s="16"/>
    </row>
    <row r="86" spans="1:19" x14ac:dyDescent="0.25">
      <c r="A86" t="s">
        <v>17</v>
      </c>
      <c r="B86">
        <v>225</v>
      </c>
      <c r="C86">
        <v>97</v>
      </c>
      <c r="D86">
        <v>128</v>
      </c>
      <c r="E86">
        <v>14</v>
      </c>
      <c r="F86">
        <v>4</v>
      </c>
      <c r="G86">
        <v>10</v>
      </c>
      <c r="M86">
        <v>81</v>
      </c>
      <c r="N86" s="12">
        <v>11</v>
      </c>
      <c r="O86" s="12">
        <v>4</v>
      </c>
      <c r="P86" s="12">
        <v>7</v>
      </c>
      <c r="R86" s="16"/>
      <c r="S86" s="16"/>
    </row>
    <row r="87" spans="1:19" x14ac:dyDescent="0.25">
      <c r="A87" t="s">
        <v>19</v>
      </c>
      <c r="B87">
        <v>151</v>
      </c>
      <c r="C87">
        <v>58</v>
      </c>
      <c r="D87">
        <v>93</v>
      </c>
      <c r="E87">
        <v>9</v>
      </c>
      <c r="F87">
        <v>0</v>
      </c>
      <c r="G87">
        <v>9</v>
      </c>
      <c r="M87">
        <v>82</v>
      </c>
      <c r="N87" s="12">
        <v>6</v>
      </c>
      <c r="O87" s="12">
        <v>4</v>
      </c>
      <c r="P87" s="12">
        <v>2</v>
      </c>
      <c r="R87" s="16"/>
      <c r="S87" s="16"/>
    </row>
    <row r="88" spans="1:19" x14ac:dyDescent="0.25">
      <c r="A88" t="s">
        <v>20</v>
      </c>
      <c r="B88">
        <v>104</v>
      </c>
      <c r="C88">
        <v>47</v>
      </c>
      <c r="D88">
        <v>57</v>
      </c>
      <c r="E88">
        <v>2</v>
      </c>
      <c r="F88">
        <v>1</v>
      </c>
      <c r="G88">
        <v>1</v>
      </c>
      <c r="M88">
        <v>83</v>
      </c>
      <c r="N88" s="12">
        <v>8</v>
      </c>
      <c r="O88" s="12">
        <v>6</v>
      </c>
      <c r="P88" s="12">
        <v>2</v>
      </c>
      <c r="R88" s="16"/>
      <c r="S88" s="16"/>
    </row>
    <row r="89" spans="1:19" x14ac:dyDescent="0.25">
      <c r="A89" t="s">
        <v>22</v>
      </c>
      <c r="B89">
        <v>119</v>
      </c>
      <c r="C89">
        <v>34</v>
      </c>
      <c r="D89">
        <v>85</v>
      </c>
      <c r="E89">
        <v>5</v>
      </c>
      <c r="F89">
        <v>1</v>
      </c>
      <c r="G89">
        <v>4</v>
      </c>
      <c r="M89">
        <v>84</v>
      </c>
      <c r="N89" s="12">
        <v>3</v>
      </c>
      <c r="O89" s="12">
        <v>2</v>
      </c>
      <c r="P89" s="12">
        <v>1</v>
      </c>
      <c r="R89" s="16"/>
      <c r="S89" s="16"/>
    </row>
    <row r="90" spans="1:19" x14ac:dyDescent="0.25">
      <c r="A90" t="s">
        <v>94</v>
      </c>
      <c r="B90">
        <v>97</v>
      </c>
      <c r="C90">
        <v>46</v>
      </c>
      <c r="D90">
        <v>51</v>
      </c>
      <c r="E90">
        <v>1</v>
      </c>
      <c r="F90">
        <v>0</v>
      </c>
      <c r="G90">
        <v>1</v>
      </c>
      <c r="M90">
        <v>85</v>
      </c>
      <c r="N90" s="12">
        <v>2</v>
      </c>
      <c r="O90" s="12">
        <v>1</v>
      </c>
      <c r="P90" s="12">
        <v>1</v>
      </c>
      <c r="R90" s="16"/>
      <c r="S90" s="16"/>
    </row>
    <row r="91" spans="1:19" x14ac:dyDescent="0.25">
      <c r="A91" t="s">
        <v>57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M91">
        <v>86</v>
      </c>
      <c r="N91" s="12">
        <v>2</v>
      </c>
      <c r="O91" s="12">
        <v>1</v>
      </c>
      <c r="P91" s="12">
        <v>1</v>
      </c>
      <c r="R91" s="16"/>
      <c r="S91" s="16"/>
    </row>
    <row r="92" spans="1:19" x14ac:dyDescent="0.25">
      <c r="M92">
        <v>87</v>
      </c>
      <c r="N92" s="12">
        <v>0</v>
      </c>
      <c r="O92" s="12">
        <v>0</v>
      </c>
      <c r="P92" s="12">
        <v>0</v>
      </c>
      <c r="R92" s="16"/>
      <c r="S92" s="16"/>
    </row>
    <row r="93" spans="1:19" x14ac:dyDescent="0.25">
      <c r="M93">
        <v>88</v>
      </c>
      <c r="N93" s="12">
        <v>3</v>
      </c>
      <c r="O93" s="12">
        <v>1</v>
      </c>
      <c r="P93" s="12">
        <v>2</v>
      </c>
      <c r="R93" s="16"/>
      <c r="S93" s="16"/>
    </row>
    <row r="94" spans="1:19" x14ac:dyDescent="0.25">
      <c r="M94">
        <v>89</v>
      </c>
      <c r="N94" s="12">
        <v>3</v>
      </c>
      <c r="O94" s="12">
        <v>1</v>
      </c>
      <c r="P94" s="12">
        <v>2</v>
      </c>
      <c r="R94" s="16"/>
      <c r="S94" s="16"/>
    </row>
    <row r="95" spans="1:19" x14ac:dyDescent="0.25">
      <c r="M95">
        <v>90</v>
      </c>
      <c r="N95" s="12">
        <v>0</v>
      </c>
      <c r="O95" s="12">
        <v>0</v>
      </c>
      <c r="P95" s="12">
        <v>0</v>
      </c>
      <c r="R95" s="16"/>
      <c r="S95" s="16"/>
    </row>
    <row r="96" spans="1:19" x14ac:dyDescent="0.25">
      <c r="M96">
        <v>91</v>
      </c>
      <c r="N96" s="12">
        <v>1</v>
      </c>
      <c r="O96" s="12">
        <v>0</v>
      </c>
      <c r="P96" s="12">
        <v>1</v>
      </c>
      <c r="R96" s="16"/>
      <c r="S96" s="16"/>
    </row>
    <row r="97" spans="13:19" x14ac:dyDescent="0.25">
      <c r="M97">
        <v>92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93</v>
      </c>
      <c r="N98" s="12">
        <v>3</v>
      </c>
      <c r="O98" s="12">
        <v>2</v>
      </c>
      <c r="P98" s="12">
        <v>1</v>
      </c>
      <c r="R98" s="16"/>
      <c r="S98" s="16"/>
    </row>
    <row r="99" spans="13:19" x14ac:dyDescent="0.25">
      <c r="M99">
        <v>94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95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96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>
        <v>97</v>
      </c>
      <c r="N102" s="12">
        <v>1</v>
      </c>
      <c r="O102" s="12">
        <v>0</v>
      </c>
      <c r="P102" s="12">
        <v>1</v>
      </c>
      <c r="R102" s="16"/>
      <c r="S102" s="16"/>
    </row>
    <row r="103" spans="13:19" x14ac:dyDescent="0.25">
      <c r="M103" t="s">
        <v>165</v>
      </c>
      <c r="N103">
        <v>0</v>
      </c>
      <c r="O103">
        <v>0</v>
      </c>
      <c r="P103">
        <v>0</v>
      </c>
    </row>
    <row r="104" spans="13:19" x14ac:dyDescent="0.25">
      <c r="M104" t="s">
        <v>57</v>
      </c>
      <c r="N104">
        <v>0</v>
      </c>
      <c r="O104">
        <v>0</v>
      </c>
      <c r="P104">
        <v>0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>
      <selection activeCell="I8" sqref="I8"/>
    </sheetView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8.3016089738441359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f>O3+P3</f>
        <v>7271</v>
      </c>
      <c r="O3" s="12">
        <f>SUM(O4:O102)</f>
        <v>3393</v>
      </c>
      <c r="P3" s="12">
        <f>SUM(P4:P102)</f>
        <v>3878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f t="shared" ref="B4:G4" si="0">SUM(B8:B15)</f>
        <v>4054</v>
      </c>
      <c r="C4">
        <f t="shared" si="0"/>
        <v>1754</v>
      </c>
      <c r="D4">
        <f t="shared" si="0"/>
        <v>2300</v>
      </c>
      <c r="E4">
        <f t="shared" si="0"/>
        <v>2051</v>
      </c>
      <c r="F4">
        <f t="shared" si="0"/>
        <v>954</v>
      </c>
      <c r="G4">
        <f t="shared" si="0"/>
        <v>1097</v>
      </c>
      <c r="I4" s="1"/>
      <c r="J4" s="1"/>
      <c r="K4" s="1"/>
      <c r="M4" s="18" t="s">
        <v>140</v>
      </c>
      <c r="N4" s="12">
        <f>O4+P4</f>
        <v>156</v>
      </c>
      <c r="O4" s="12">
        <v>87</v>
      </c>
      <c r="P4" s="12">
        <v>69</v>
      </c>
      <c r="R4" s="16"/>
      <c r="S4" s="16"/>
    </row>
    <row r="5" spans="1:24" x14ac:dyDescent="0.25">
      <c r="A5" t="s">
        <v>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I5" s="1"/>
      <c r="J5" s="1"/>
      <c r="K5" s="1"/>
      <c r="M5">
        <v>1</v>
      </c>
      <c r="N5" s="12">
        <f t="shared" ref="N5:N67" si="1">O5+P5</f>
        <v>146</v>
      </c>
      <c r="O5" s="12">
        <v>80</v>
      </c>
      <c r="P5" s="12">
        <v>66</v>
      </c>
      <c r="Q5">
        <v>0</v>
      </c>
      <c r="R5" s="16">
        <f>N$24+N$34+N$44+N$54</f>
        <v>399</v>
      </c>
      <c r="S5" s="16">
        <f xml:space="preserve"> N$34+N$44+N$54+N$64</f>
        <v>287</v>
      </c>
      <c r="T5">
        <v>1</v>
      </c>
      <c r="U5">
        <v>9</v>
      </c>
      <c r="V5">
        <f>R5*T5+S5*U5</f>
        <v>2982</v>
      </c>
      <c r="W5" s="19">
        <f>(V5/V$15)*100</f>
        <v>7.9832945144968273</v>
      </c>
      <c r="X5" s="20">
        <f>ABS(W5-10)</f>
        <v>2.0167054855031727</v>
      </c>
    </row>
    <row r="6" spans="1:24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I6" s="1"/>
      <c r="J6" s="1"/>
      <c r="K6" s="1"/>
      <c r="M6">
        <v>2</v>
      </c>
      <c r="N6" s="12">
        <f t="shared" si="1"/>
        <v>141</v>
      </c>
      <c r="O6" s="12">
        <v>75</v>
      </c>
      <c r="P6" s="12">
        <v>66</v>
      </c>
      <c r="Q6">
        <v>1</v>
      </c>
      <c r="R6" s="16">
        <f>N$25+N$35+N$45+N$55</f>
        <v>322</v>
      </c>
      <c r="S6" s="16">
        <f xml:space="preserve"> N$35+N$45+N$55+N$65</f>
        <v>234</v>
      </c>
      <c r="T6">
        <v>2</v>
      </c>
      <c r="U6">
        <v>8</v>
      </c>
      <c r="V6">
        <f t="shared" ref="V6:V14" si="2">R6*T6+S6*U6</f>
        <v>2516</v>
      </c>
      <c r="W6" s="19">
        <f t="shared" ref="W6:W14" si="3">(V6/V$15)*100</f>
        <v>6.7357374240355528</v>
      </c>
      <c r="X6" s="20">
        <f t="shared" ref="X6:X14" si="4">ABS(W6-10)</f>
        <v>3.2642625759644472</v>
      </c>
    </row>
    <row r="7" spans="1:24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s="2"/>
      <c r="I7" s="1"/>
      <c r="J7" s="1"/>
      <c r="K7" s="1"/>
      <c r="M7">
        <v>3</v>
      </c>
      <c r="N7" s="12">
        <f t="shared" si="1"/>
        <v>157</v>
      </c>
      <c r="O7" s="12">
        <v>91</v>
      </c>
      <c r="P7" s="12">
        <v>66</v>
      </c>
      <c r="Q7">
        <v>2</v>
      </c>
      <c r="R7" s="16">
        <f>N$26+N$36+N$46+N$56</f>
        <v>309</v>
      </c>
      <c r="S7" s="16">
        <f xml:space="preserve"> N$36+N$46+N$56+N$66</f>
        <v>240</v>
      </c>
      <c r="T7">
        <v>3</v>
      </c>
      <c r="U7">
        <v>7</v>
      </c>
      <c r="V7">
        <f t="shared" si="2"/>
        <v>2607</v>
      </c>
      <c r="W7" s="19">
        <f t="shared" si="3"/>
        <v>6.9793590876234841</v>
      </c>
      <c r="X7" s="20">
        <f t="shared" si="4"/>
        <v>3.0206409123765159</v>
      </c>
    </row>
    <row r="8" spans="1:24" x14ac:dyDescent="0.25">
      <c r="A8" s="3" t="s">
        <v>8</v>
      </c>
      <c r="B8" s="3">
        <f>C8+D8</f>
        <v>1021</v>
      </c>
      <c r="C8" s="3">
        <v>488</v>
      </c>
      <c r="D8" s="3">
        <v>533</v>
      </c>
      <c r="E8" s="3">
        <f>F8+G8</f>
        <v>1003</v>
      </c>
      <c r="F8" s="4">
        <v>487</v>
      </c>
      <c r="G8" s="4">
        <v>516</v>
      </c>
      <c r="H8" s="5" t="s">
        <v>9</v>
      </c>
      <c r="I8" s="6">
        <f t="shared" ref="I8:K15" si="5">E8/B8*100</f>
        <v>98.237022526934382</v>
      </c>
      <c r="J8" s="6">
        <f t="shared" si="5"/>
        <v>99.795081967213122</v>
      </c>
      <c r="K8" s="6">
        <f t="shared" si="5"/>
        <v>96.810506566604133</v>
      </c>
      <c r="M8">
        <v>4</v>
      </c>
      <c r="N8" s="12">
        <f t="shared" si="1"/>
        <v>141</v>
      </c>
      <c r="O8" s="12">
        <v>71</v>
      </c>
      <c r="P8" s="12">
        <v>70</v>
      </c>
      <c r="Q8">
        <v>3</v>
      </c>
      <c r="R8" s="16">
        <f>N$17+N$27+N$37+N$47</f>
        <v>497</v>
      </c>
      <c r="S8" s="16">
        <f xml:space="preserve"> N$27+ N$37+N$47+N$57</f>
        <v>355</v>
      </c>
      <c r="T8">
        <v>4</v>
      </c>
      <c r="U8">
        <v>6</v>
      </c>
      <c r="V8">
        <f t="shared" si="2"/>
        <v>4118</v>
      </c>
      <c r="W8" s="19">
        <f t="shared" si="3"/>
        <v>11.024549567638477</v>
      </c>
      <c r="X8" s="20">
        <f t="shared" si="4"/>
        <v>1.024549567638477</v>
      </c>
    </row>
    <row r="9" spans="1:24" x14ac:dyDescent="0.25">
      <c r="A9" s="3" t="s">
        <v>10</v>
      </c>
      <c r="B9" s="3">
        <f t="shared" ref="B9:B15" si="6">C9+D9</f>
        <v>712</v>
      </c>
      <c r="C9" s="3">
        <v>317</v>
      </c>
      <c r="D9" s="3">
        <v>395</v>
      </c>
      <c r="E9" s="3">
        <f t="shared" ref="E9:E15" si="7">F9+G9</f>
        <v>534</v>
      </c>
      <c r="F9" s="4">
        <v>271</v>
      </c>
      <c r="G9" s="4">
        <v>263</v>
      </c>
      <c r="H9" s="5"/>
      <c r="I9" s="6">
        <f t="shared" si="5"/>
        <v>75</v>
      </c>
      <c r="J9" s="6">
        <f t="shared" si="5"/>
        <v>85.488958990536275</v>
      </c>
      <c r="K9" s="6">
        <f t="shared" si="5"/>
        <v>66.582278481012651</v>
      </c>
      <c r="M9">
        <v>5</v>
      </c>
      <c r="N9" s="12">
        <f t="shared" si="1"/>
        <v>129</v>
      </c>
      <c r="O9" s="12">
        <v>62</v>
      </c>
      <c r="P9" s="12">
        <v>67</v>
      </c>
      <c r="Q9">
        <v>4</v>
      </c>
      <c r="R9" s="16">
        <f>N$18+N$28+N$38+N$48</f>
        <v>452</v>
      </c>
      <c r="S9" s="16">
        <f xml:space="preserve"> N$28+N$38+N$48+N$58</f>
        <v>318</v>
      </c>
      <c r="T9">
        <v>5</v>
      </c>
      <c r="U9">
        <v>5</v>
      </c>
      <c r="V9">
        <f t="shared" si="2"/>
        <v>3850</v>
      </c>
      <c r="W9" s="19">
        <f t="shared" si="3"/>
        <v>10.307070382566327</v>
      </c>
      <c r="X9" s="20">
        <f t="shared" si="4"/>
        <v>0.30707038256632657</v>
      </c>
    </row>
    <row r="10" spans="1:24" x14ac:dyDescent="0.25">
      <c r="A10" s="3" t="s">
        <v>11</v>
      </c>
      <c r="B10" s="3">
        <f t="shared" si="6"/>
        <v>582</v>
      </c>
      <c r="C10" s="3">
        <v>218</v>
      </c>
      <c r="D10" s="3">
        <v>364</v>
      </c>
      <c r="E10" s="3">
        <f t="shared" si="7"/>
        <v>254</v>
      </c>
      <c r="F10" s="4">
        <v>110</v>
      </c>
      <c r="G10" s="4">
        <v>144</v>
      </c>
      <c r="H10" s="5"/>
      <c r="I10" s="6">
        <f t="shared" si="5"/>
        <v>43.642611683848799</v>
      </c>
      <c r="J10" s="6">
        <f t="shared" si="5"/>
        <v>50.458715596330272</v>
      </c>
      <c r="K10" s="6">
        <f t="shared" si="5"/>
        <v>39.560439560439562</v>
      </c>
      <c r="M10">
        <v>6</v>
      </c>
      <c r="N10" s="12">
        <f t="shared" si="1"/>
        <v>141</v>
      </c>
      <c r="O10" s="12">
        <v>76</v>
      </c>
      <c r="P10" s="12">
        <v>65</v>
      </c>
      <c r="Q10">
        <v>5</v>
      </c>
      <c r="R10" s="16">
        <f>N$19+N$29+N$39+N$49</f>
        <v>450</v>
      </c>
      <c r="S10" s="16">
        <f xml:space="preserve"> N$29+N$39+N$49+N$59</f>
        <v>303</v>
      </c>
      <c r="T10">
        <v>6</v>
      </c>
      <c r="U10">
        <v>4</v>
      </c>
      <c r="V10">
        <f t="shared" si="2"/>
        <v>3912</v>
      </c>
      <c r="W10" s="19">
        <f t="shared" si="3"/>
        <v>10.47305437314272</v>
      </c>
      <c r="X10" s="20">
        <f t="shared" si="4"/>
        <v>0.4730543731427197</v>
      </c>
    </row>
    <row r="11" spans="1:24" x14ac:dyDescent="0.25">
      <c r="A11" s="3" t="s">
        <v>12</v>
      </c>
      <c r="B11" s="3">
        <f t="shared" si="6"/>
        <v>412</v>
      </c>
      <c r="C11" s="3">
        <v>166</v>
      </c>
      <c r="D11" s="3">
        <v>246</v>
      </c>
      <c r="E11" s="3">
        <f t="shared" si="7"/>
        <v>104</v>
      </c>
      <c r="F11" s="4">
        <v>50</v>
      </c>
      <c r="G11" s="4">
        <v>54</v>
      </c>
      <c r="H11" s="5"/>
      <c r="I11" s="6">
        <f t="shared" si="5"/>
        <v>25.242718446601941</v>
      </c>
      <c r="J11" s="6">
        <f t="shared" si="5"/>
        <v>30.120481927710845</v>
      </c>
      <c r="K11" s="6">
        <f t="shared" si="5"/>
        <v>21.951219512195124</v>
      </c>
      <c r="M11">
        <v>7</v>
      </c>
      <c r="N11" s="12">
        <f t="shared" si="1"/>
        <v>146</v>
      </c>
      <c r="O11" s="12">
        <v>83</v>
      </c>
      <c r="P11" s="12">
        <v>63</v>
      </c>
      <c r="Q11">
        <v>6</v>
      </c>
      <c r="R11" s="16">
        <f>N$20+N$30+N$40+N$50</f>
        <v>483</v>
      </c>
      <c r="S11" s="16">
        <f xml:space="preserve"> N$30+N$40+N$50+N$60</f>
        <v>340</v>
      </c>
      <c r="T11">
        <v>7</v>
      </c>
      <c r="U11">
        <v>3</v>
      </c>
      <c r="V11">
        <f t="shared" si="2"/>
        <v>4401</v>
      </c>
      <c r="W11" s="19">
        <f t="shared" si="3"/>
        <v>11.782186169785559</v>
      </c>
      <c r="X11" s="20">
        <f t="shared" si="4"/>
        <v>1.7821861697855592</v>
      </c>
    </row>
    <row r="12" spans="1:24" x14ac:dyDescent="0.25">
      <c r="A12" s="3" t="s">
        <v>13</v>
      </c>
      <c r="B12" s="3">
        <f t="shared" si="6"/>
        <v>324</v>
      </c>
      <c r="C12" s="3">
        <v>127</v>
      </c>
      <c r="D12" s="3">
        <v>197</v>
      </c>
      <c r="E12" s="3">
        <f t="shared" si="7"/>
        <v>59</v>
      </c>
      <c r="F12" s="4">
        <v>20</v>
      </c>
      <c r="G12" s="4">
        <v>39</v>
      </c>
      <c r="H12" s="5"/>
      <c r="I12" s="6">
        <f t="shared" si="5"/>
        <v>18.209876543209877</v>
      </c>
      <c r="J12" s="6">
        <f t="shared" si="5"/>
        <v>15.748031496062993</v>
      </c>
      <c r="K12" s="6">
        <f t="shared" si="5"/>
        <v>19.796954314720814</v>
      </c>
      <c r="M12">
        <v>8</v>
      </c>
      <c r="N12" s="12">
        <f t="shared" si="1"/>
        <v>133</v>
      </c>
      <c r="O12" s="12">
        <v>76</v>
      </c>
      <c r="P12" s="12">
        <v>57</v>
      </c>
      <c r="Q12">
        <v>7</v>
      </c>
      <c r="R12" s="16">
        <f>N$21+N$31+N$41+N$51</f>
        <v>437</v>
      </c>
      <c r="S12" s="16">
        <f xml:space="preserve"> N$31+N$41+N$51+N$61</f>
        <v>295</v>
      </c>
      <c r="T12">
        <v>8</v>
      </c>
      <c r="U12">
        <v>2</v>
      </c>
      <c r="V12">
        <f t="shared" si="2"/>
        <v>4086</v>
      </c>
      <c r="W12" s="19">
        <f t="shared" si="3"/>
        <v>10.938880411211951</v>
      </c>
      <c r="X12" s="20">
        <f t="shared" si="4"/>
        <v>0.93888041121195087</v>
      </c>
    </row>
    <row r="13" spans="1:24" x14ac:dyDescent="0.25">
      <c r="A13" s="3" t="s">
        <v>14</v>
      </c>
      <c r="B13" s="3">
        <f t="shared" si="6"/>
        <v>345</v>
      </c>
      <c r="C13" s="3">
        <v>131</v>
      </c>
      <c r="D13" s="3">
        <v>214</v>
      </c>
      <c r="E13" s="3">
        <f t="shared" si="7"/>
        <v>44</v>
      </c>
      <c r="F13" s="4">
        <v>9</v>
      </c>
      <c r="G13" s="4">
        <v>35</v>
      </c>
      <c r="H13" s="5"/>
      <c r="I13" s="6">
        <f t="shared" si="5"/>
        <v>12.753623188405797</v>
      </c>
      <c r="J13" s="6">
        <f t="shared" si="5"/>
        <v>6.8702290076335881</v>
      </c>
      <c r="K13" s="6">
        <f t="shared" si="5"/>
        <v>16.355140186915886</v>
      </c>
      <c r="M13">
        <v>9</v>
      </c>
      <c r="N13" s="12">
        <f t="shared" si="1"/>
        <v>176</v>
      </c>
      <c r="O13" s="12">
        <v>98</v>
      </c>
      <c r="P13" s="12">
        <v>78</v>
      </c>
      <c r="Q13">
        <v>8</v>
      </c>
      <c r="R13" s="16">
        <f>N$22+N$32+N$42+N$52</f>
        <v>433</v>
      </c>
      <c r="S13" s="16">
        <f xml:space="preserve"> N$32+N$42+N$52+N$62</f>
        <v>284</v>
      </c>
      <c r="T13">
        <v>9</v>
      </c>
      <c r="U13">
        <v>1</v>
      </c>
      <c r="V13">
        <f t="shared" si="2"/>
        <v>4181</v>
      </c>
      <c r="W13" s="19">
        <f t="shared" si="3"/>
        <v>11.193210719353198</v>
      </c>
      <c r="X13" s="20">
        <f t="shared" si="4"/>
        <v>1.193210719353198</v>
      </c>
    </row>
    <row r="14" spans="1:24" x14ac:dyDescent="0.25">
      <c r="A14" s="3" t="s">
        <v>15</v>
      </c>
      <c r="B14" s="3">
        <f t="shared" si="6"/>
        <v>328</v>
      </c>
      <c r="C14" s="3">
        <v>141</v>
      </c>
      <c r="D14" s="3">
        <v>187</v>
      </c>
      <c r="E14" s="3">
        <f t="shared" si="7"/>
        <v>27</v>
      </c>
      <c r="F14" s="4">
        <v>4</v>
      </c>
      <c r="G14" s="4">
        <v>23</v>
      </c>
      <c r="H14" s="5"/>
      <c r="I14" s="6">
        <f t="shared" si="5"/>
        <v>8.2317073170731714</v>
      </c>
      <c r="J14" s="6">
        <f t="shared" si="5"/>
        <v>2.8368794326241136</v>
      </c>
      <c r="K14" s="6">
        <f t="shared" si="5"/>
        <v>12.299465240641712</v>
      </c>
      <c r="M14">
        <v>10</v>
      </c>
      <c r="N14" s="12">
        <f t="shared" si="1"/>
        <v>162</v>
      </c>
      <c r="O14" s="12">
        <v>84</v>
      </c>
      <c r="P14" s="12">
        <v>78</v>
      </c>
      <c r="Q14">
        <v>9</v>
      </c>
      <c r="R14" s="16">
        <f>N$23+N$33+N$43+N$53</f>
        <v>470</v>
      </c>
      <c r="S14" s="16">
        <f xml:space="preserve"> N$33+N$43+N$53+N$63</f>
        <v>325</v>
      </c>
      <c r="T14">
        <v>10</v>
      </c>
      <c r="U14">
        <v>0</v>
      </c>
      <c r="V14">
        <f t="shared" si="2"/>
        <v>4700</v>
      </c>
      <c r="W14" s="19">
        <f t="shared" si="3"/>
        <v>12.582657350145906</v>
      </c>
      <c r="X14" s="20">
        <f t="shared" si="4"/>
        <v>2.5826573501459062</v>
      </c>
    </row>
    <row r="15" spans="1:24" x14ac:dyDescent="0.25">
      <c r="A15" s="3" t="s">
        <v>16</v>
      </c>
      <c r="B15" s="3">
        <f t="shared" si="6"/>
        <v>330</v>
      </c>
      <c r="C15" s="3">
        <v>166</v>
      </c>
      <c r="D15" s="3">
        <v>164</v>
      </c>
      <c r="E15" s="3">
        <f t="shared" si="7"/>
        <v>26</v>
      </c>
      <c r="F15" s="4">
        <v>3</v>
      </c>
      <c r="G15" s="4">
        <v>23</v>
      </c>
      <c r="H15" s="5"/>
      <c r="I15" s="6">
        <f t="shared" si="5"/>
        <v>7.878787878787878</v>
      </c>
      <c r="J15" s="6">
        <f t="shared" si="5"/>
        <v>1.8072289156626504</v>
      </c>
      <c r="K15" s="6">
        <f t="shared" si="5"/>
        <v>14.02439024390244</v>
      </c>
      <c r="M15">
        <v>11</v>
      </c>
      <c r="N15" s="12">
        <f t="shared" si="1"/>
        <v>209</v>
      </c>
      <c r="O15" s="12">
        <v>108</v>
      </c>
      <c r="P15" s="12">
        <v>101</v>
      </c>
      <c r="Q15" t="s">
        <v>1</v>
      </c>
      <c r="R15" s="16"/>
      <c r="S15" s="16"/>
      <c r="V15">
        <f>SUM(V5:V14)</f>
        <v>37353</v>
      </c>
      <c r="W15">
        <f>SUM(W5:W14)</f>
        <v>100.00000000000001</v>
      </c>
      <c r="X15" s="20">
        <f>SUM(X5:X14)</f>
        <v>16.603217947688272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1406.58779853037</v>
      </c>
      <c r="J16" s="6">
        <f>SUM(J8:J14)*5</f>
        <v>1456.5918920905563</v>
      </c>
      <c r="K16" s="6">
        <f>SUM(K8:K14)*5</f>
        <v>1366.7800193126493</v>
      </c>
      <c r="M16">
        <v>12</v>
      </c>
      <c r="N16" s="12">
        <f t="shared" si="1"/>
        <v>192</v>
      </c>
      <c r="O16" s="12">
        <v>106</v>
      </c>
      <c r="P16" s="12">
        <v>86</v>
      </c>
      <c r="Q16" t="s">
        <v>141</v>
      </c>
      <c r="R16" s="16"/>
      <c r="S16" s="16"/>
      <c r="X16" s="20">
        <f>X$15/2</f>
        <v>8.3016089738441359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f t="shared" si="1"/>
        <v>205</v>
      </c>
      <c r="O17" s="12">
        <v>105</v>
      </c>
      <c r="P17" s="12">
        <v>100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2906.58779853037</v>
      </c>
      <c r="J18" s="6">
        <f>J16+1500</f>
        <v>2956.591892090556</v>
      </c>
      <c r="K18" s="6">
        <f>K16+1500</f>
        <v>2866.7800193126495</v>
      </c>
      <c r="M18">
        <v>14</v>
      </c>
      <c r="N18" s="12">
        <f t="shared" si="1"/>
        <v>203</v>
      </c>
      <c r="O18" s="12">
        <v>107</v>
      </c>
      <c r="P18" s="12">
        <v>96</v>
      </c>
      <c r="Q18" s="3" t="s">
        <v>143</v>
      </c>
      <c r="R18" s="15">
        <f>X33</f>
        <v>8.7517748009136369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f t="shared" si="1"/>
        <v>218</v>
      </c>
      <c r="O19" s="12">
        <v>119</v>
      </c>
      <c r="P19" s="12">
        <v>99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8">I14</f>
        <v>8.2317073170731714</v>
      </c>
      <c r="J20" s="6">
        <f t="shared" si="8"/>
        <v>2.8368794326241136</v>
      </c>
      <c r="K20" s="6">
        <f t="shared" si="8"/>
        <v>12.299465240641712</v>
      </c>
      <c r="M20">
        <v>16</v>
      </c>
      <c r="N20" s="12">
        <f t="shared" si="1"/>
        <v>209</v>
      </c>
      <c r="O20" s="12">
        <v>95</v>
      </c>
      <c r="P20" s="12">
        <v>114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8"/>
        <v>7.878787878787878</v>
      </c>
      <c r="J21" s="6">
        <f t="shared" si="8"/>
        <v>1.8072289156626504</v>
      </c>
      <c r="K21" s="6">
        <f t="shared" si="8"/>
        <v>14.02439024390244</v>
      </c>
      <c r="M21">
        <v>17</v>
      </c>
      <c r="N21" s="12">
        <f t="shared" si="1"/>
        <v>195</v>
      </c>
      <c r="O21" s="12">
        <v>92</v>
      </c>
      <c r="P21" s="12">
        <v>103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8.0552475979305243</v>
      </c>
      <c r="J22" s="8">
        <f>(J20+J21)/2</f>
        <v>2.322054174143382</v>
      </c>
      <c r="K22" s="8">
        <f>(K20+K21)/2</f>
        <v>13.161927742272077</v>
      </c>
      <c r="M22">
        <v>18</v>
      </c>
      <c r="N22" s="12">
        <f t="shared" si="1"/>
        <v>204</v>
      </c>
      <c r="O22" s="12">
        <v>89</v>
      </c>
      <c r="P22" s="12">
        <v>115</v>
      </c>
      <c r="Q22">
        <v>0</v>
      </c>
      <c r="R22" s="16">
        <f>O$24+O$34+O$44+O$54</f>
        <v>172</v>
      </c>
      <c r="S22" s="16">
        <f xml:space="preserve"> O$34+O$44+O$54+O$64</f>
        <v>128</v>
      </c>
      <c r="T22">
        <v>1</v>
      </c>
      <c r="U22">
        <v>9</v>
      </c>
      <c r="V22">
        <f>R22*T22+S22*U22</f>
        <v>1324</v>
      </c>
      <c r="W22" s="19">
        <f>(V22/V$32)*100</f>
        <v>8.1733440335823193</v>
      </c>
      <c r="X22" s="20">
        <f>ABS(W22-10)</f>
        <v>1.8266559664176807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f t="shared" si="1"/>
        <v>193</v>
      </c>
      <c r="O23" s="12">
        <v>99</v>
      </c>
      <c r="P23" s="12">
        <v>94</v>
      </c>
      <c r="Q23">
        <v>1</v>
      </c>
      <c r="R23" s="16">
        <f>O$25+O$35+O$45+O$55</f>
        <v>140</v>
      </c>
      <c r="S23" s="16">
        <f xml:space="preserve"> O$35+O$45+O$55+O$65</f>
        <v>98</v>
      </c>
      <c r="T23">
        <v>2</v>
      </c>
      <c r="U23">
        <v>8</v>
      </c>
      <c r="V23">
        <f t="shared" ref="V23:V31" si="9">R23*T23+S23*U23</f>
        <v>1064</v>
      </c>
      <c r="W23" s="19">
        <f t="shared" ref="W23:W31" si="10">(V23/V$32)*100</f>
        <v>6.568306685597876</v>
      </c>
      <c r="X23" s="20">
        <f t="shared" ref="X23:X31" si="11">ABS(W23-10)</f>
        <v>3.431693314402124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402.76237989652623</v>
      </c>
      <c r="J24" s="8">
        <f>J22*50</f>
        <v>116.1027087071691</v>
      </c>
      <c r="K24" s="8">
        <f>K22*50</f>
        <v>658.0963871136039</v>
      </c>
      <c r="M24">
        <v>20</v>
      </c>
      <c r="N24" s="12">
        <f t="shared" si="1"/>
        <v>174</v>
      </c>
      <c r="O24" s="12">
        <v>68</v>
      </c>
      <c r="P24" s="12">
        <v>106</v>
      </c>
      <c r="Q24">
        <v>2</v>
      </c>
      <c r="R24" s="16">
        <f>O$26+O$36+O$46+O$56</f>
        <v>125</v>
      </c>
      <c r="S24" s="16">
        <f xml:space="preserve"> O$36+O$46+O$56+O$66</f>
        <v>97</v>
      </c>
      <c r="T24">
        <v>3</v>
      </c>
      <c r="U24">
        <v>7</v>
      </c>
      <c r="V24">
        <f t="shared" si="9"/>
        <v>1054</v>
      </c>
      <c r="W24" s="19">
        <f t="shared" si="10"/>
        <v>6.5065744799061669</v>
      </c>
      <c r="X24" s="20">
        <f t="shared" si="11"/>
        <v>3.4934255200938331</v>
      </c>
    </row>
    <row r="25" spans="1:24" x14ac:dyDescent="0.25">
      <c r="I25" s="1"/>
      <c r="J25" s="1"/>
      <c r="K25" s="1"/>
      <c r="M25">
        <v>21</v>
      </c>
      <c r="N25" s="12">
        <f t="shared" si="1"/>
        <v>123</v>
      </c>
      <c r="O25" s="12">
        <v>58</v>
      </c>
      <c r="P25" s="12">
        <v>65</v>
      </c>
      <c r="Q25">
        <v>3</v>
      </c>
      <c r="R25" s="16">
        <f>O$17+O$27+O$37+O$47</f>
        <v>225</v>
      </c>
      <c r="S25" s="16">
        <f xml:space="preserve"> O$27+ O$37+O$47+O$57</f>
        <v>151</v>
      </c>
      <c r="T25">
        <v>4</v>
      </c>
      <c r="U25">
        <v>6</v>
      </c>
      <c r="V25">
        <f t="shared" si="9"/>
        <v>1806</v>
      </c>
      <c r="W25" s="19">
        <f t="shared" si="10"/>
        <v>11.14883634792271</v>
      </c>
      <c r="X25" s="20">
        <f t="shared" si="11"/>
        <v>1.1488363479227104</v>
      </c>
    </row>
    <row r="26" spans="1:24" x14ac:dyDescent="0.25">
      <c r="H26" s="7" t="s">
        <v>30</v>
      </c>
      <c r="I26" s="1">
        <f>I18-I24</f>
        <v>2503.8254186338436</v>
      </c>
      <c r="J26" s="1">
        <f>J18-J24</f>
        <v>2840.4891833833867</v>
      </c>
      <c r="K26" s="1">
        <f>K18-K24</f>
        <v>2208.6836321990459</v>
      </c>
      <c r="M26">
        <v>22</v>
      </c>
      <c r="N26" s="12">
        <f t="shared" si="1"/>
        <v>111</v>
      </c>
      <c r="O26" s="12">
        <v>48</v>
      </c>
      <c r="P26" s="12">
        <v>63</v>
      </c>
      <c r="Q26">
        <v>4</v>
      </c>
      <c r="R26" s="16">
        <f>O$18+O$28+O$38+O$48</f>
        <v>199</v>
      </c>
      <c r="S26" s="16">
        <f xml:space="preserve"> O$28+O$38+O$48+O$58</f>
        <v>132</v>
      </c>
      <c r="T26">
        <v>5</v>
      </c>
      <c r="U26">
        <v>5</v>
      </c>
      <c r="V26">
        <f t="shared" si="9"/>
        <v>1655</v>
      </c>
      <c r="W26" s="19">
        <f t="shared" si="10"/>
        <v>10.2166800419779</v>
      </c>
      <c r="X26" s="20">
        <f t="shared" si="11"/>
        <v>0.21668004197790047</v>
      </c>
    </row>
    <row r="27" spans="1:24" x14ac:dyDescent="0.25">
      <c r="I27" s="1"/>
      <c r="J27" s="1"/>
      <c r="K27" s="1"/>
      <c r="M27">
        <v>23</v>
      </c>
      <c r="N27" s="12">
        <f t="shared" si="1"/>
        <v>133</v>
      </c>
      <c r="O27" s="12">
        <v>60</v>
      </c>
      <c r="P27" s="12">
        <v>73</v>
      </c>
      <c r="Q27">
        <v>5</v>
      </c>
      <c r="R27" s="16">
        <f>O$19+O$29+O$39+O$49</f>
        <v>202</v>
      </c>
      <c r="S27" s="16">
        <f xml:space="preserve"> O$29+O$39+O$49+O$59</f>
        <v>117</v>
      </c>
      <c r="T27">
        <v>6</v>
      </c>
      <c r="U27">
        <v>4</v>
      </c>
      <c r="V27">
        <f t="shared" si="9"/>
        <v>1680</v>
      </c>
      <c r="W27" s="19">
        <f t="shared" si="10"/>
        <v>10.371010556207173</v>
      </c>
      <c r="X27" s="20">
        <f t="shared" si="11"/>
        <v>0.37101055620717283</v>
      </c>
    </row>
    <row r="28" spans="1:24" x14ac:dyDescent="0.25">
      <c r="H28" s="7" t="s">
        <v>31</v>
      </c>
      <c r="I28" s="1">
        <f>100-I22</f>
        <v>91.944752402069469</v>
      </c>
      <c r="J28" s="1">
        <f>100-J22</f>
        <v>97.677945825856625</v>
      </c>
      <c r="K28" s="1">
        <f>100-K22</f>
        <v>86.83807225772793</v>
      </c>
      <c r="M28">
        <v>24</v>
      </c>
      <c r="N28" s="12">
        <f t="shared" si="1"/>
        <v>138</v>
      </c>
      <c r="O28" s="12">
        <v>49</v>
      </c>
      <c r="P28" s="12">
        <v>89</v>
      </c>
      <c r="Q28">
        <v>6</v>
      </c>
      <c r="R28" s="16">
        <f>O$20+O$30+O$40+O$50</f>
        <v>207</v>
      </c>
      <c r="S28" s="16">
        <f xml:space="preserve"> O$30+O$40+O$50+O$60</f>
        <v>142</v>
      </c>
      <c r="T28">
        <v>7</v>
      </c>
      <c r="U28">
        <v>3</v>
      </c>
      <c r="V28">
        <f t="shared" si="9"/>
        <v>1875</v>
      </c>
      <c r="W28" s="19">
        <f t="shared" si="10"/>
        <v>11.574788567195506</v>
      </c>
      <c r="X28" s="20">
        <f t="shared" si="11"/>
        <v>1.5747885671955064</v>
      </c>
    </row>
    <row r="29" spans="1:24" x14ac:dyDescent="0.25">
      <c r="I29" s="1"/>
      <c r="J29" s="1"/>
      <c r="K29" s="1"/>
      <c r="M29">
        <v>25</v>
      </c>
      <c r="N29" s="12">
        <f t="shared" si="1"/>
        <v>118</v>
      </c>
      <c r="O29" s="12">
        <v>44</v>
      </c>
      <c r="P29" s="12">
        <v>74</v>
      </c>
      <c r="Q29">
        <v>7</v>
      </c>
      <c r="R29" s="16">
        <f>O$21+O$31+O$41+O$51</f>
        <v>196</v>
      </c>
      <c r="S29" s="16">
        <f xml:space="preserve"> O$31+O$41+O$51+O$61</f>
        <v>132</v>
      </c>
      <c r="T29">
        <v>8</v>
      </c>
      <c r="U29">
        <v>2</v>
      </c>
      <c r="V29">
        <f t="shared" si="9"/>
        <v>1832</v>
      </c>
      <c r="W29" s="19">
        <f t="shared" si="10"/>
        <v>11.309340082721157</v>
      </c>
      <c r="X29" s="20">
        <f t="shared" si="11"/>
        <v>1.3093400827211568</v>
      </c>
    </row>
    <row r="30" spans="1:24" x14ac:dyDescent="0.25">
      <c r="C30" t="s">
        <v>32</v>
      </c>
      <c r="H30" s="9" t="s">
        <v>33</v>
      </c>
      <c r="I30" s="10">
        <f>I26/I28</f>
        <v>27.231846877837565</v>
      </c>
      <c r="J30" s="10">
        <f>J26/J28</f>
        <v>29.080148639156498</v>
      </c>
      <c r="K30" s="10">
        <f>K26/K28</f>
        <v>25.434507869357841</v>
      </c>
      <c r="M30">
        <v>26</v>
      </c>
      <c r="N30" s="12">
        <f t="shared" si="1"/>
        <v>127</v>
      </c>
      <c r="O30" s="12">
        <v>47</v>
      </c>
      <c r="P30" s="12">
        <v>80</v>
      </c>
      <c r="Q30">
        <v>8</v>
      </c>
      <c r="R30" s="16">
        <f>O$22+O$32+O$42+O$52</f>
        <v>175</v>
      </c>
      <c r="S30" s="16">
        <f xml:space="preserve"> O$32+O$42+O$52+O$62</f>
        <v>114</v>
      </c>
      <c r="T30">
        <v>9</v>
      </c>
      <c r="U30">
        <v>1</v>
      </c>
      <c r="V30">
        <f t="shared" si="9"/>
        <v>1689</v>
      </c>
      <c r="W30" s="19">
        <f t="shared" si="10"/>
        <v>10.426569541329711</v>
      </c>
      <c r="X30" s="20">
        <f t="shared" si="11"/>
        <v>0.42656954132971059</v>
      </c>
    </row>
    <row r="31" spans="1:24" x14ac:dyDescent="0.25">
      <c r="M31">
        <v>27</v>
      </c>
      <c r="N31" s="12">
        <f t="shared" si="1"/>
        <v>104</v>
      </c>
      <c r="O31" s="12">
        <v>43</v>
      </c>
      <c r="P31" s="12">
        <v>61</v>
      </c>
      <c r="Q31">
        <v>9</v>
      </c>
      <c r="R31" s="16">
        <f>O$23+O$33+O$43+O$53</f>
        <v>222</v>
      </c>
      <c r="S31" s="16">
        <f xml:space="preserve"> O$33+O$43+O$53+O$63</f>
        <v>147</v>
      </c>
      <c r="T31">
        <v>10</v>
      </c>
      <c r="U31">
        <v>0</v>
      </c>
      <c r="V31">
        <f t="shared" si="9"/>
        <v>2220</v>
      </c>
      <c r="W31" s="19">
        <f t="shared" si="10"/>
        <v>13.704549663559479</v>
      </c>
      <c r="X31" s="20">
        <f t="shared" si="11"/>
        <v>3.7045496635594795</v>
      </c>
    </row>
    <row r="32" spans="1:24" x14ac:dyDescent="0.25">
      <c r="M32">
        <v>28</v>
      </c>
      <c r="N32" s="12">
        <f t="shared" si="1"/>
        <v>109</v>
      </c>
      <c r="O32" s="12">
        <v>36</v>
      </c>
      <c r="P32" s="12">
        <v>73</v>
      </c>
      <c r="Q32" t="s">
        <v>1</v>
      </c>
      <c r="R32" s="16"/>
      <c r="S32" s="16"/>
      <c r="V32">
        <f>SUM(V22:V31)</f>
        <v>16199</v>
      </c>
      <c r="W32">
        <f>SUM(W22:W31)</f>
        <v>100</v>
      </c>
      <c r="X32" s="20">
        <f>SUM(X22:X31)</f>
        <v>17.503549601827274</v>
      </c>
    </row>
    <row r="33" spans="13:24" x14ac:dyDescent="0.25">
      <c r="M33">
        <v>29</v>
      </c>
      <c r="N33" s="12">
        <f t="shared" si="1"/>
        <v>111</v>
      </c>
      <c r="O33" s="12">
        <v>47</v>
      </c>
      <c r="P33" s="12">
        <v>64</v>
      </c>
      <c r="Q33" t="s">
        <v>141</v>
      </c>
      <c r="R33" s="16"/>
      <c r="S33" s="16"/>
      <c r="X33" s="20">
        <f>X$32/2</f>
        <v>8.7517748009136369</v>
      </c>
    </row>
    <row r="34" spans="13:24" x14ac:dyDescent="0.25">
      <c r="M34">
        <v>30</v>
      </c>
      <c r="N34" s="12">
        <f t="shared" si="1"/>
        <v>83</v>
      </c>
      <c r="O34" s="12">
        <v>32</v>
      </c>
      <c r="P34" s="12">
        <v>51</v>
      </c>
      <c r="R34" s="16"/>
      <c r="S34" s="16"/>
    </row>
    <row r="35" spans="13:24" x14ac:dyDescent="0.25">
      <c r="M35">
        <v>31</v>
      </c>
      <c r="N35" s="12">
        <f t="shared" si="1"/>
        <v>72</v>
      </c>
      <c r="O35" s="12">
        <v>33</v>
      </c>
      <c r="P35" s="12">
        <v>39</v>
      </c>
      <c r="Q35" s="3" t="s">
        <v>144</v>
      </c>
      <c r="R35" s="15">
        <f>X50</f>
        <v>7.9568875862720985</v>
      </c>
      <c r="S35" s="16"/>
    </row>
    <row r="36" spans="13:24" x14ac:dyDescent="0.25">
      <c r="M36">
        <v>32</v>
      </c>
      <c r="N36" s="12">
        <f t="shared" si="1"/>
        <v>77</v>
      </c>
      <c r="O36" s="12">
        <v>27</v>
      </c>
      <c r="P36" s="12">
        <v>50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f t="shared" si="1"/>
        <v>86</v>
      </c>
      <c r="O37" s="12">
        <v>35</v>
      </c>
      <c r="P37" s="12">
        <v>51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f t="shared" si="1"/>
        <v>54</v>
      </c>
      <c r="O38" s="12">
        <v>23</v>
      </c>
      <c r="P38" s="12">
        <v>31</v>
      </c>
      <c r="R38" s="16"/>
      <c r="S38" s="16"/>
    </row>
    <row r="39" spans="13:24" x14ac:dyDescent="0.25">
      <c r="M39">
        <v>35</v>
      </c>
      <c r="N39" s="12">
        <f t="shared" si="1"/>
        <v>57</v>
      </c>
      <c r="O39" s="12">
        <v>17</v>
      </c>
      <c r="P39" s="12">
        <v>40</v>
      </c>
      <c r="Q39">
        <v>0</v>
      </c>
      <c r="R39" s="16">
        <f>P$24+P$34+P$44+P$54</f>
        <v>227</v>
      </c>
      <c r="S39" s="16">
        <f xml:space="preserve"> P$34+P$44+P$54+P$64</f>
        <v>159</v>
      </c>
      <c r="T39">
        <v>1</v>
      </c>
      <c r="U39">
        <v>9</v>
      </c>
      <c r="V39">
        <f>R39*T39+S39*U39</f>
        <v>1658</v>
      </c>
      <c r="W39" s="19">
        <f>(V39/V$49)*100</f>
        <v>7.837761179918691</v>
      </c>
      <c r="X39" s="20">
        <f>ABS(W39-10)</f>
        <v>2.162238820081309</v>
      </c>
    </row>
    <row r="40" spans="13:24" x14ac:dyDescent="0.25">
      <c r="M40">
        <v>36</v>
      </c>
      <c r="N40" s="12">
        <f t="shared" si="1"/>
        <v>79</v>
      </c>
      <c r="O40" s="12">
        <v>34</v>
      </c>
      <c r="P40" s="12">
        <v>45</v>
      </c>
      <c r="Q40">
        <v>1</v>
      </c>
      <c r="R40" s="16">
        <f>P$25+P$35+P$45+P$55</f>
        <v>182</v>
      </c>
      <c r="S40" s="16">
        <f xml:space="preserve"> P$35+P$45+P$55+P$65</f>
        <v>136</v>
      </c>
      <c r="T40">
        <v>2</v>
      </c>
      <c r="U40">
        <v>8</v>
      </c>
      <c r="V40">
        <f t="shared" ref="V40:V48" si="12">R40*T40+S40*U40</f>
        <v>1452</v>
      </c>
      <c r="W40" s="19">
        <f t="shared" ref="W40:W48" si="13">(V40/V$49)*100</f>
        <v>6.8639500803630513</v>
      </c>
      <c r="X40" s="20">
        <f t="shared" ref="X40:X48" si="14">ABS(W40-10)</f>
        <v>3.1360499196369487</v>
      </c>
    </row>
    <row r="41" spans="13:24" x14ac:dyDescent="0.25">
      <c r="M41">
        <v>37</v>
      </c>
      <c r="N41" s="12">
        <f t="shared" si="1"/>
        <v>70</v>
      </c>
      <c r="O41" s="12">
        <v>31</v>
      </c>
      <c r="P41" s="12">
        <v>39</v>
      </c>
      <c r="Q41">
        <v>2</v>
      </c>
      <c r="R41" s="16">
        <f>P$26+P$36+P$46+P$56</f>
        <v>184</v>
      </c>
      <c r="S41" s="16">
        <f xml:space="preserve"> P$36+P$46+P$56+P$66</f>
        <v>143</v>
      </c>
      <c r="T41">
        <v>3</v>
      </c>
      <c r="U41">
        <v>7</v>
      </c>
      <c r="V41">
        <f t="shared" si="12"/>
        <v>1553</v>
      </c>
      <c r="W41" s="19">
        <f t="shared" si="13"/>
        <v>7.3414011534461574</v>
      </c>
      <c r="X41" s="20">
        <f t="shared" si="14"/>
        <v>2.6585988465538426</v>
      </c>
    </row>
    <row r="42" spans="13:24" x14ac:dyDescent="0.25">
      <c r="M42">
        <v>38</v>
      </c>
      <c r="N42" s="12">
        <f t="shared" si="1"/>
        <v>56</v>
      </c>
      <c r="O42" s="12">
        <v>20</v>
      </c>
      <c r="P42" s="12">
        <v>36</v>
      </c>
      <c r="Q42">
        <v>3</v>
      </c>
      <c r="R42" s="16">
        <f>P$17+P$27+P$37+P$47</f>
        <v>272</v>
      </c>
      <c r="S42" s="16">
        <f xml:space="preserve"> P$27+ P$37+P$47+P$57</f>
        <v>204</v>
      </c>
      <c r="T42">
        <v>4</v>
      </c>
      <c r="U42">
        <v>6</v>
      </c>
      <c r="V42">
        <f t="shared" si="12"/>
        <v>2312</v>
      </c>
      <c r="W42" s="19">
        <f t="shared" si="13"/>
        <v>10.929375059090479</v>
      </c>
      <c r="X42" s="20">
        <f t="shared" si="14"/>
        <v>0.92937505909047857</v>
      </c>
    </row>
    <row r="43" spans="13:24" x14ac:dyDescent="0.25">
      <c r="M43">
        <v>39</v>
      </c>
      <c r="N43" s="12">
        <f t="shared" si="1"/>
        <v>91</v>
      </c>
      <c r="O43" s="12">
        <v>38</v>
      </c>
      <c r="P43" s="12">
        <v>53</v>
      </c>
      <c r="Q43">
        <v>4</v>
      </c>
      <c r="R43" s="16">
        <f>P$18+P$28+P$38+P$48</f>
        <v>253</v>
      </c>
      <c r="S43" s="16">
        <f xml:space="preserve"> P$28+P$38+P$48+P$58</f>
        <v>186</v>
      </c>
      <c r="T43">
        <v>5</v>
      </c>
      <c r="U43">
        <v>5</v>
      </c>
      <c r="V43">
        <f t="shared" si="12"/>
        <v>2195</v>
      </c>
      <c r="W43" s="19">
        <f t="shared" si="13"/>
        <v>10.376288172449655</v>
      </c>
      <c r="X43" s="20">
        <f t="shared" si="14"/>
        <v>0.37628817244965518</v>
      </c>
    </row>
    <row r="44" spans="13:24" x14ac:dyDescent="0.25">
      <c r="M44">
        <v>40</v>
      </c>
      <c r="N44" s="12">
        <f t="shared" si="1"/>
        <v>60</v>
      </c>
      <c r="O44" s="12">
        <v>32</v>
      </c>
      <c r="P44" s="12">
        <v>28</v>
      </c>
      <c r="Q44">
        <v>5</v>
      </c>
      <c r="R44" s="16">
        <f>P$19+P$29+P$39+P$49</f>
        <v>248</v>
      </c>
      <c r="S44" s="16">
        <f xml:space="preserve"> P$29+P$39+P$49+P$59</f>
        <v>186</v>
      </c>
      <c r="T44">
        <v>6</v>
      </c>
      <c r="U44">
        <v>4</v>
      </c>
      <c r="V44">
        <f t="shared" si="12"/>
        <v>2232</v>
      </c>
      <c r="W44" s="19">
        <f t="shared" si="13"/>
        <v>10.551195991301881</v>
      </c>
      <c r="X44" s="20">
        <f t="shared" si="14"/>
        <v>0.55119599130188135</v>
      </c>
    </row>
    <row r="45" spans="13:24" x14ac:dyDescent="0.25">
      <c r="M45">
        <v>41</v>
      </c>
      <c r="N45" s="12">
        <f t="shared" si="1"/>
        <v>74</v>
      </c>
      <c r="O45" s="12">
        <v>21</v>
      </c>
      <c r="P45" s="12">
        <v>53</v>
      </c>
      <c r="Q45">
        <v>6</v>
      </c>
      <c r="R45" s="16">
        <f>P$20+P$30+P$40+P$50</f>
        <v>276</v>
      </c>
      <c r="S45" s="16">
        <f xml:space="preserve"> P$30+P$40+P$50+P$60</f>
        <v>198</v>
      </c>
      <c r="T45">
        <v>7</v>
      </c>
      <c r="U45">
        <v>3</v>
      </c>
      <c r="V45">
        <f t="shared" si="12"/>
        <v>2526</v>
      </c>
      <c r="W45" s="19">
        <f t="shared" si="13"/>
        <v>11.941004065424979</v>
      </c>
      <c r="X45" s="20">
        <f t="shared" si="14"/>
        <v>1.9410040654249787</v>
      </c>
    </row>
    <row r="46" spans="13:24" x14ac:dyDescent="0.25">
      <c r="M46">
        <v>42</v>
      </c>
      <c r="N46" s="12">
        <f t="shared" si="1"/>
        <v>60</v>
      </c>
      <c r="O46" s="12">
        <v>23</v>
      </c>
      <c r="P46" s="12">
        <v>37</v>
      </c>
      <c r="Q46">
        <v>7</v>
      </c>
      <c r="R46" s="16">
        <f>P$21+P$31+P$41+P$51</f>
        <v>241</v>
      </c>
      <c r="S46" s="16">
        <f xml:space="preserve"> P$31+P$41+P$51+P$61</f>
        <v>163</v>
      </c>
      <c r="T46">
        <v>8</v>
      </c>
      <c r="U46">
        <v>2</v>
      </c>
      <c r="V46">
        <f t="shared" si="12"/>
        <v>2254</v>
      </c>
      <c r="W46" s="19">
        <f t="shared" si="13"/>
        <v>10.655195234943745</v>
      </c>
      <c r="X46" s="20">
        <f t="shared" si="14"/>
        <v>0.65519523494374532</v>
      </c>
    </row>
    <row r="47" spans="13:24" x14ac:dyDescent="0.25">
      <c r="M47">
        <v>43</v>
      </c>
      <c r="N47" s="12">
        <f t="shared" si="1"/>
        <v>73</v>
      </c>
      <c r="O47" s="12">
        <v>25</v>
      </c>
      <c r="P47" s="12">
        <v>48</v>
      </c>
      <c r="Q47">
        <v>8</v>
      </c>
      <c r="R47" s="16">
        <f>P$22+P$32+P$42+P$52</f>
        <v>258</v>
      </c>
      <c r="S47" s="16">
        <f xml:space="preserve"> P$32+P$42+P$52+P$62</f>
        <v>170</v>
      </c>
      <c r="T47">
        <v>9</v>
      </c>
      <c r="U47">
        <v>1</v>
      </c>
      <c r="V47">
        <f t="shared" si="12"/>
        <v>2492</v>
      </c>
      <c r="W47" s="19">
        <f t="shared" si="13"/>
        <v>11.780277961614823</v>
      </c>
      <c r="X47" s="20">
        <f t="shared" si="14"/>
        <v>1.7802779616148232</v>
      </c>
    </row>
    <row r="48" spans="13:24" x14ac:dyDescent="0.25">
      <c r="M48">
        <v>44</v>
      </c>
      <c r="N48" s="12">
        <f t="shared" si="1"/>
        <v>57</v>
      </c>
      <c r="O48" s="12">
        <v>20</v>
      </c>
      <c r="P48" s="12">
        <v>37</v>
      </c>
      <c r="Q48">
        <v>9</v>
      </c>
      <c r="R48" s="16">
        <f>P$23+P$33+P$43+P$53</f>
        <v>248</v>
      </c>
      <c r="S48" s="16">
        <f xml:space="preserve"> P$33+P$43+P$53+P$63</f>
        <v>178</v>
      </c>
      <c r="T48">
        <v>10</v>
      </c>
      <c r="U48">
        <v>0</v>
      </c>
      <c r="V48">
        <f t="shared" si="12"/>
        <v>2480</v>
      </c>
      <c r="W48" s="19">
        <f t="shared" si="13"/>
        <v>11.723551101446535</v>
      </c>
      <c r="X48" s="20">
        <f t="shared" si="14"/>
        <v>1.7235511014465352</v>
      </c>
    </row>
    <row r="49" spans="13:24" x14ac:dyDescent="0.25">
      <c r="M49">
        <v>45</v>
      </c>
      <c r="N49" s="12">
        <f t="shared" si="1"/>
        <v>57</v>
      </c>
      <c r="O49" s="12">
        <v>22</v>
      </c>
      <c r="P49" s="12">
        <v>35</v>
      </c>
      <c r="Q49" t="s">
        <v>1</v>
      </c>
      <c r="R49" s="16"/>
      <c r="S49" s="16"/>
      <c r="V49">
        <f>SUM(V39:V48)</f>
        <v>21154</v>
      </c>
      <c r="W49">
        <f>SUM(W39:W48)</f>
        <v>100</v>
      </c>
      <c r="X49" s="20">
        <f>SUM(X39:X48)</f>
        <v>15.913775172544197</v>
      </c>
    </row>
    <row r="50" spans="13:24" x14ac:dyDescent="0.25">
      <c r="M50">
        <v>46</v>
      </c>
      <c r="N50" s="12">
        <f t="shared" si="1"/>
        <v>68</v>
      </c>
      <c r="O50" s="12">
        <v>31</v>
      </c>
      <c r="P50" s="12">
        <v>37</v>
      </c>
      <c r="Q50" t="s">
        <v>141</v>
      </c>
      <c r="R50" s="16"/>
      <c r="S50" s="16"/>
      <c r="X50" s="20">
        <f>X$49/2</f>
        <v>7.9568875862720985</v>
      </c>
    </row>
    <row r="51" spans="13:24" x14ac:dyDescent="0.25">
      <c r="M51">
        <v>47</v>
      </c>
      <c r="N51" s="12">
        <f t="shared" si="1"/>
        <v>68</v>
      </c>
      <c r="O51" s="12">
        <v>30</v>
      </c>
      <c r="P51" s="12">
        <v>38</v>
      </c>
      <c r="R51" s="16"/>
      <c r="S51" s="16"/>
    </row>
    <row r="52" spans="13:24" x14ac:dyDescent="0.25">
      <c r="M52">
        <v>48</v>
      </c>
      <c r="N52" s="12">
        <f t="shared" si="1"/>
        <v>64</v>
      </c>
      <c r="O52" s="12">
        <v>30</v>
      </c>
      <c r="P52" s="12">
        <v>34</v>
      </c>
      <c r="R52" s="16"/>
      <c r="S52" s="16"/>
    </row>
    <row r="53" spans="13:24" x14ac:dyDescent="0.25">
      <c r="M53">
        <v>49</v>
      </c>
      <c r="N53" s="12">
        <f t="shared" si="1"/>
        <v>75</v>
      </c>
      <c r="O53" s="12">
        <v>38</v>
      </c>
      <c r="P53" s="12">
        <v>37</v>
      </c>
      <c r="R53" s="16"/>
      <c r="S53" s="16"/>
    </row>
    <row r="54" spans="13:24" x14ac:dyDescent="0.25">
      <c r="M54">
        <v>50</v>
      </c>
      <c r="N54" s="12">
        <f t="shared" si="1"/>
        <v>82</v>
      </c>
      <c r="O54" s="12">
        <v>40</v>
      </c>
      <c r="P54" s="12">
        <v>42</v>
      </c>
      <c r="R54" s="16"/>
      <c r="S54" s="16"/>
    </row>
    <row r="55" spans="13:24" x14ac:dyDescent="0.25">
      <c r="M55">
        <v>51</v>
      </c>
      <c r="N55" s="12">
        <f t="shared" si="1"/>
        <v>53</v>
      </c>
      <c r="O55" s="12">
        <v>28</v>
      </c>
      <c r="P55" s="12">
        <v>25</v>
      </c>
      <c r="R55" s="16"/>
      <c r="S55" s="16"/>
    </row>
    <row r="56" spans="13:24" x14ac:dyDescent="0.25">
      <c r="M56">
        <v>52</v>
      </c>
      <c r="N56" s="12">
        <f t="shared" si="1"/>
        <v>61</v>
      </c>
      <c r="O56" s="12">
        <v>27</v>
      </c>
      <c r="P56" s="12">
        <v>34</v>
      </c>
      <c r="R56" s="16"/>
      <c r="S56" s="16"/>
    </row>
    <row r="57" spans="13:24" x14ac:dyDescent="0.25">
      <c r="M57">
        <v>53</v>
      </c>
      <c r="N57" s="12">
        <f t="shared" si="1"/>
        <v>63</v>
      </c>
      <c r="O57" s="12">
        <v>31</v>
      </c>
      <c r="P57" s="12">
        <v>32</v>
      </c>
      <c r="R57" s="16"/>
      <c r="S57" s="16"/>
    </row>
    <row r="58" spans="13:24" x14ac:dyDescent="0.25">
      <c r="M58">
        <v>54</v>
      </c>
      <c r="N58" s="12">
        <f t="shared" si="1"/>
        <v>69</v>
      </c>
      <c r="O58" s="12">
        <v>40</v>
      </c>
      <c r="P58" s="12">
        <v>29</v>
      </c>
      <c r="R58" s="16"/>
      <c r="S58" s="16"/>
    </row>
    <row r="59" spans="13:24" x14ac:dyDescent="0.25">
      <c r="M59">
        <v>55</v>
      </c>
      <c r="N59" s="12">
        <f t="shared" si="1"/>
        <v>71</v>
      </c>
      <c r="O59" s="12">
        <v>34</v>
      </c>
      <c r="P59" s="12">
        <v>37</v>
      </c>
      <c r="R59" s="16"/>
      <c r="S59" s="16"/>
    </row>
    <row r="60" spans="13:24" x14ac:dyDescent="0.25">
      <c r="M60">
        <v>56</v>
      </c>
      <c r="N60" s="12">
        <f t="shared" si="1"/>
        <v>66</v>
      </c>
      <c r="O60" s="12">
        <v>30</v>
      </c>
      <c r="P60" s="12">
        <v>36</v>
      </c>
      <c r="R60" s="16"/>
      <c r="S60" s="16"/>
    </row>
    <row r="61" spans="13:24" x14ac:dyDescent="0.25">
      <c r="M61">
        <v>57</v>
      </c>
      <c r="N61" s="12">
        <f t="shared" si="1"/>
        <v>53</v>
      </c>
      <c r="O61" s="12">
        <v>28</v>
      </c>
      <c r="P61" s="12">
        <v>25</v>
      </c>
      <c r="R61" s="16"/>
      <c r="S61" s="16"/>
    </row>
    <row r="62" spans="13:24" x14ac:dyDescent="0.25">
      <c r="M62">
        <v>58</v>
      </c>
      <c r="N62" s="12">
        <f t="shared" si="1"/>
        <v>55</v>
      </c>
      <c r="O62" s="12">
        <v>28</v>
      </c>
      <c r="P62" s="12">
        <v>27</v>
      </c>
      <c r="R62" s="16"/>
      <c r="S62" s="16"/>
    </row>
    <row r="63" spans="13:24" x14ac:dyDescent="0.25">
      <c r="M63">
        <v>59</v>
      </c>
      <c r="N63" s="12">
        <f t="shared" si="1"/>
        <v>48</v>
      </c>
      <c r="O63" s="12">
        <v>24</v>
      </c>
      <c r="P63" s="12">
        <v>24</v>
      </c>
      <c r="R63" s="16"/>
      <c r="S63" s="16"/>
    </row>
    <row r="64" spans="13:24" x14ac:dyDescent="0.25">
      <c r="M64">
        <v>60</v>
      </c>
      <c r="N64" s="12">
        <f t="shared" si="1"/>
        <v>62</v>
      </c>
      <c r="O64" s="12">
        <v>24</v>
      </c>
      <c r="P64" s="12">
        <v>38</v>
      </c>
      <c r="R64" s="16"/>
      <c r="S64" s="16"/>
    </row>
    <row r="65" spans="13:19" x14ac:dyDescent="0.25">
      <c r="M65">
        <v>61</v>
      </c>
      <c r="N65" s="12">
        <f t="shared" si="1"/>
        <v>35</v>
      </c>
      <c r="O65" s="12">
        <v>16</v>
      </c>
      <c r="P65" s="12">
        <v>19</v>
      </c>
      <c r="R65" s="16"/>
      <c r="S65" s="16"/>
    </row>
    <row r="66" spans="13:19" x14ac:dyDescent="0.25">
      <c r="M66">
        <v>62</v>
      </c>
      <c r="N66" s="12">
        <f t="shared" si="1"/>
        <v>42</v>
      </c>
      <c r="O66" s="12">
        <v>20</v>
      </c>
      <c r="P66" s="12">
        <v>22</v>
      </c>
      <c r="R66" s="16"/>
      <c r="S66" s="16"/>
    </row>
    <row r="67" spans="13:19" x14ac:dyDescent="0.25">
      <c r="M67">
        <v>63</v>
      </c>
      <c r="N67" s="12">
        <f t="shared" si="1"/>
        <v>41</v>
      </c>
      <c r="O67" s="12">
        <v>17</v>
      </c>
      <c r="P67" s="12">
        <v>24</v>
      </c>
      <c r="R67" s="16"/>
      <c r="S67" s="16"/>
    </row>
    <row r="68" spans="13:19" x14ac:dyDescent="0.25">
      <c r="M68">
        <v>64</v>
      </c>
      <c r="N68" s="12">
        <f t="shared" ref="N68:N102" si="15">O68+P68</f>
        <v>39</v>
      </c>
      <c r="O68" s="12">
        <v>19</v>
      </c>
      <c r="P68" s="12">
        <v>20</v>
      </c>
      <c r="R68" s="16"/>
      <c r="S68" s="16"/>
    </row>
    <row r="69" spans="13:19" x14ac:dyDescent="0.25">
      <c r="M69">
        <v>65</v>
      </c>
      <c r="N69" s="12">
        <f t="shared" si="15"/>
        <v>29</v>
      </c>
      <c r="O69" s="12">
        <v>14</v>
      </c>
      <c r="P69" s="12">
        <v>15</v>
      </c>
      <c r="R69" s="16"/>
      <c r="S69" s="16"/>
    </row>
    <row r="70" spans="13:19" x14ac:dyDescent="0.25">
      <c r="M70">
        <v>66</v>
      </c>
      <c r="N70" s="12">
        <f t="shared" si="15"/>
        <v>28</v>
      </c>
      <c r="O70" s="12">
        <v>8</v>
      </c>
      <c r="P70" s="12">
        <v>20</v>
      </c>
      <c r="R70" s="16"/>
      <c r="S70" s="16"/>
    </row>
    <row r="71" spans="13:19" x14ac:dyDescent="0.25">
      <c r="M71">
        <v>67</v>
      </c>
      <c r="N71" s="12">
        <f t="shared" si="15"/>
        <v>29</v>
      </c>
      <c r="O71" s="12">
        <v>12</v>
      </c>
      <c r="P71" s="12">
        <v>17</v>
      </c>
      <c r="R71" s="16"/>
      <c r="S71" s="16"/>
    </row>
    <row r="72" spans="13:19" x14ac:dyDescent="0.25">
      <c r="M72">
        <v>68</v>
      </c>
      <c r="N72" s="12">
        <f t="shared" si="15"/>
        <v>26</v>
      </c>
      <c r="O72" s="12">
        <v>7</v>
      </c>
      <c r="P72" s="12">
        <v>19</v>
      </c>
      <c r="R72" s="16"/>
      <c r="S72" s="16"/>
    </row>
    <row r="73" spans="13:19" x14ac:dyDescent="0.25">
      <c r="M73">
        <v>69</v>
      </c>
      <c r="N73" s="12">
        <f t="shared" si="15"/>
        <v>32</v>
      </c>
      <c r="O73" s="12">
        <v>15</v>
      </c>
      <c r="P73" s="12">
        <v>17</v>
      </c>
      <c r="R73" s="16"/>
      <c r="S73" s="16"/>
    </row>
    <row r="74" spans="13:19" x14ac:dyDescent="0.25">
      <c r="M74" s="18">
        <v>70</v>
      </c>
      <c r="N74" s="12">
        <f t="shared" si="15"/>
        <v>28</v>
      </c>
      <c r="O74" s="12">
        <v>10</v>
      </c>
      <c r="P74" s="12">
        <v>18</v>
      </c>
      <c r="R74" s="16"/>
      <c r="S74" s="16"/>
    </row>
    <row r="75" spans="13:19" x14ac:dyDescent="0.25">
      <c r="M75">
        <v>71</v>
      </c>
      <c r="N75" s="12">
        <f t="shared" si="15"/>
        <v>17</v>
      </c>
      <c r="O75" s="12">
        <v>7</v>
      </c>
      <c r="P75" s="12">
        <v>10</v>
      </c>
      <c r="R75" s="16"/>
      <c r="S75" s="16"/>
    </row>
    <row r="76" spans="13:19" x14ac:dyDescent="0.25">
      <c r="M76">
        <v>72</v>
      </c>
      <c r="N76" s="12">
        <f t="shared" si="15"/>
        <v>10</v>
      </c>
      <c r="O76" s="12">
        <v>5</v>
      </c>
      <c r="P76" s="12">
        <v>5</v>
      </c>
      <c r="R76" s="16"/>
      <c r="S76" s="16"/>
    </row>
    <row r="77" spans="13:19" x14ac:dyDescent="0.25">
      <c r="M77">
        <v>73</v>
      </c>
      <c r="N77" s="12">
        <f t="shared" si="15"/>
        <v>18</v>
      </c>
      <c r="O77" s="12">
        <v>4</v>
      </c>
      <c r="P77" s="12">
        <v>14</v>
      </c>
      <c r="R77" s="16"/>
      <c r="S77" s="16"/>
    </row>
    <row r="78" spans="13:19" x14ac:dyDescent="0.25">
      <c r="M78">
        <v>74</v>
      </c>
      <c r="N78" s="12">
        <f t="shared" si="15"/>
        <v>14</v>
      </c>
      <c r="O78" s="12">
        <v>5</v>
      </c>
      <c r="P78" s="12">
        <v>9</v>
      </c>
      <c r="R78" s="16"/>
      <c r="S78" s="16"/>
    </row>
    <row r="79" spans="13:19" x14ac:dyDescent="0.25">
      <c r="M79">
        <v>75</v>
      </c>
      <c r="N79" s="12">
        <f t="shared" si="15"/>
        <v>21</v>
      </c>
      <c r="O79" s="12">
        <v>7</v>
      </c>
      <c r="P79" s="12">
        <v>14</v>
      </c>
      <c r="R79" s="16"/>
      <c r="S79" s="16"/>
    </row>
    <row r="80" spans="13:19" x14ac:dyDescent="0.25">
      <c r="M80">
        <v>76</v>
      </c>
      <c r="N80" s="12">
        <f t="shared" si="15"/>
        <v>12</v>
      </c>
      <c r="O80" s="12">
        <v>2</v>
      </c>
      <c r="P80" s="12">
        <v>10</v>
      </c>
      <c r="R80" s="16"/>
      <c r="S80" s="16"/>
    </row>
    <row r="81" spans="13:19" x14ac:dyDescent="0.25">
      <c r="M81">
        <v>77</v>
      </c>
      <c r="N81" s="12">
        <f t="shared" si="15"/>
        <v>12</v>
      </c>
      <c r="O81" s="12">
        <v>3</v>
      </c>
      <c r="P81" s="12">
        <v>9</v>
      </c>
      <c r="R81" s="16"/>
      <c r="S81" s="16"/>
    </row>
    <row r="82" spans="13:19" x14ac:dyDescent="0.25">
      <c r="M82">
        <v>78</v>
      </c>
      <c r="N82" s="12">
        <f t="shared" si="15"/>
        <v>17</v>
      </c>
      <c r="O82" s="12">
        <v>4</v>
      </c>
      <c r="P82" s="12">
        <v>13</v>
      </c>
      <c r="R82" s="16"/>
      <c r="S82" s="16"/>
    </row>
    <row r="83" spans="13:19" x14ac:dyDescent="0.25">
      <c r="M83">
        <v>79</v>
      </c>
      <c r="N83" s="12">
        <f t="shared" si="15"/>
        <v>13</v>
      </c>
      <c r="O83" s="12">
        <v>3</v>
      </c>
      <c r="P83" s="12">
        <v>10</v>
      </c>
      <c r="R83" s="16"/>
      <c r="S83" s="16"/>
    </row>
    <row r="84" spans="13:19" x14ac:dyDescent="0.25">
      <c r="M84">
        <v>80</v>
      </c>
      <c r="N84" s="12">
        <f t="shared" si="15"/>
        <v>4</v>
      </c>
      <c r="O84" s="12">
        <v>3</v>
      </c>
      <c r="P84" s="12">
        <v>1</v>
      </c>
      <c r="R84" s="16"/>
      <c r="S84" s="16"/>
    </row>
    <row r="85" spans="13:19" x14ac:dyDescent="0.25">
      <c r="M85">
        <v>81</v>
      </c>
      <c r="N85" s="12">
        <f t="shared" si="15"/>
        <v>6</v>
      </c>
      <c r="O85" s="12">
        <v>3</v>
      </c>
      <c r="P85" s="12">
        <v>3</v>
      </c>
      <c r="R85" s="16"/>
      <c r="S85" s="16"/>
    </row>
    <row r="86" spans="13:19" x14ac:dyDescent="0.25">
      <c r="M86">
        <v>82</v>
      </c>
      <c r="N86" s="12">
        <f t="shared" si="15"/>
        <v>4</v>
      </c>
      <c r="O86" s="12">
        <v>0</v>
      </c>
      <c r="P86" s="12">
        <v>4</v>
      </c>
      <c r="R86" s="16"/>
      <c r="S86" s="16"/>
    </row>
    <row r="87" spans="13:19" x14ac:dyDescent="0.25">
      <c r="M87">
        <v>83</v>
      </c>
      <c r="N87" s="12">
        <f t="shared" si="15"/>
        <v>4</v>
      </c>
      <c r="O87" s="12">
        <v>2</v>
      </c>
      <c r="P87" s="12">
        <v>2</v>
      </c>
      <c r="R87" s="16"/>
      <c r="S87" s="16"/>
    </row>
    <row r="88" spans="13:19" x14ac:dyDescent="0.25">
      <c r="M88">
        <v>84</v>
      </c>
      <c r="N88" s="12">
        <f t="shared" si="15"/>
        <v>4</v>
      </c>
      <c r="O88" s="12">
        <v>2</v>
      </c>
      <c r="P88" s="12">
        <v>2</v>
      </c>
      <c r="R88" s="16"/>
      <c r="S88" s="16"/>
    </row>
    <row r="89" spans="13:19" x14ac:dyDescent="0.25">
      <c r="M89" t="s">
        <v>119</v>
      </c>
      <c r="N89" s="12">
        <f t="shared" si="15"/>
        <v>1</v>
      </c>
      <c r="O89" s="12">
        <v>1</v>
      </c>
      <c r="P89" s="12">
        <v>0</v>
      </c>
      <c r="R89" s="16"/>
      <c r="S89" s="16"/>
    </row>
    <row r="90" spans="13:19" x14ac:dyDescent="0.25">
      <c r="M90" t="s">
        <v>145</v>
      </c>
      <c r="N90" s="12">
        <f t="shared" si="15"/>
        <v>9</v>
      </c>
      <c r="O90" s="12">
        <v>3</v>
      </c>
      <c r="P90" s="12">
        <v>6</v>
      </c>
      <c r="R90" s="16"/>
      <c r="S90" s="16"/>
    </row>
    <row r="91" spans="13:19" x14ac:dyDescent="0.25">
      <c r="M91" t="s">
        <v>146</v>
      </c>
      <c r="N91" s="12">
        <f t="shared" si="15"/>
        <v>1</v>
      </c>
      <c r="O91" s="12">
        <v>1</v>
      </c>
      <c r="P91" s="12">
        <v>0</v>
      </c>
      <c r="R91" s="16"/>
      <c r="S91" s="16"/>
    </row>
    <row r="92" spans="13:19" x14ac:dyDescent="0.25">
      <c r="M92" t="s">
        <v>147</v>
      </c>
      <c r="N92" s="12">
        <f t="shared" si="15"/>
        <v>2</v>
      </c>
      <c r="O92" s="12">
        <v>0</v>
      </c>
      <c r="P92" s="12">
        <v>2</v>
      </c>
      <c r="R92" s="16"/>
      <c r="S92" s="16"/>
    </row>
    <row r="93" spans="13:19" x14ac:dyDescent="0.25">
      <c r="M93" t="s">
        <v>148</v>
      </c>
      <c r="N93" s="12">
        <f t="shared" si="15"/>
        <v>0</v>
      </c>
      <c r="O93" s="12">
        <v>0</v>
      </c>
      <c r="P93" s="12">
        <v>0</v>
      </c>
      <c r="R93" s="16"/>
      <c r="S93" s="16"/>
    </row>
    <row r="94" spans="13:19" x14ac:dyDescent="0.25">
      <c r="M94" t="s">
        <v>149</v>
      </c>
      <c r="N94" s="12">
        <f t="shared" si="15"/>
        <v>0</v>
      </c>
      <c r="O94" s="12">
        <v>0</v>
      </c>
      <c r="P94" s="12">
        <v>0</v>
      </c>
      <c r="R94" s="16"/>
      <c r="S94" s="16"/>
    </row>
    <row r="95" spans="13:19" x14ac:dyDescent="0.25">
      <c r="M95" t="s">
        <v>150</v>
      </c>
      <c r="N95" s="12">
        <f t="shared" si="15"/>
        <v>0</v>
      </c>
      <c r="O95" s="12">
        <v>0</v>
      </c>
      <c r="P95" s="12">
        <v>0</v>
      </c>
      <c r="R95" s="16"/>
      <c r="S95" s="16"/>
    </row>
    <row r="96" spans="13:19" x14ac:dyDescent="0.25">
      <c r="M96" t="s">
        <v>151</v>
      </c>
      <c r="N96" s="12">
        <f t="shared" si="15"/>
        <v>2</v>
      </c>
      <c r="O96" s="12">
        <v>0</v>
      </c>
      <c r="P96" s="12">
        <v>2</v>
      </c>
      <c r="R96" s="16"/>
      <c r="S96" s="16"/>
    </row>
    <row r="97" spans="13:19" x14ac:dyDescent="0.25">
      <c r="M97" t="s">
        <v>152</v>
      </c>
      <c r="N97" s="12">
        <f t="shared" si="15"/>
        <v>1</v>
      </c>
      <c r="O97" s="12">
        <v>0</v>
      </c>
      <c r="P97" s="12">
        <v>1</v>
      </c>
      <c r="R97" s="16"/>
      <c r="S97" s="16"/>
    </row>
    <row r="98" spans="13:19" x14ac:dyDescent="0.25">
      <c r="M98" t="s">
        <v>153</v>
      </c>
      <c r="N98" s="12">
        <f t="shared" si="15"/>
        <v>0</v>
      </c>
      <c r="O98" s="12">
        <v>0</v>
      </c>
      <c r="P98" s="12">
        <v>0</v>
      </c>
      <c r="R98" s="16"/>
      <c r="S98" s="16"/>
    </row>
    <row r="99" spans="13:19" x14ac:dyDescent="0.25">
      <c r="M99" t="s">
        <v>154</v>
      </c>
      <c r="N99" s="12">
        <f t="shared" si="15"/>
        <v>1</v>
      </c>
      <c r="O99" s="12">
        <v>0</v>
      </c>
      <c r="P99" s="12">
        <v>1</v>
      </c>
      <c r="R99" s="16"/>
      <c r="S99" s="16"/>
    </row>
    <row r="100" spans="13:19" x14ac:dyDescent="0.25">
      <c r="M100" t="s">
        <v>155</v>
      </c>
      <c r="N100" s="12">
        <f t="shared" si="15"/>
        <v>0</v>
      </c>
      <c r="O100" s="12">
        <v>0</v>
      </c>
      <c r="P100" s="12">
        <v>0</v>
      </c>
      <c r="R100" s="16"/>
      <c r="S100" s="16"/>
    </row>
    <row r="101" spans="13:19" x14ac:dyDescent="0.25">
      <c r="M101" t="s">
        <v>156</v>
      </c>
      <c r="N101" s="12">
        <f t="shared" si="15"/>
        <v>0</v>
      </c>
      <c r="O101" s="12">
        <v>0</v>
      </c>
      <c r="P101" s="12">
        <v>0</v>
      </c>
      <c r="R101" s="16"/>
      <c r="S101" s="16"/>
    </row>
    <row r="102" spans="13:19" x14ac:dyDescent="0.25">
      <c r="M102" t="s">
        <v>157</v>
      </c>
      <c r="N102" s="12">
        <f t="shared" si="15"/>
        <v>1</v>
      </c>
      <c r="O102" s="12">
        <v>1</v>
      </c>
      <c r="P102" s="12">
        <v>0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selection activeCell="C8" sqref="C8"/>
    </sheetView>
  </sheetViews>
  <sheetFormatPr defaultRowHeight="13.2" x14ac:dyDescent="0.25"/>
  <sheetData>
    <row r="1" spans="1:24" x14ac:dyDescent="0.25">
      <c r="A1" t="s">
        <v>97</v>
      </c>
      <c r="I1" s="1"/>
      <c r="J1" s="1"/>
      <c r="K1" s="1"/>
      <c r="M1" t="s">
        <v>159</v>
      </c>
      <c r="N1" s="12"/>
      <c r="O1" s="12"/>
      <c r="P1" s="12"/>
      <c r="Q1" s="14" t="s">
        <v>1</v>
      </c>
      <c r="R1" s="15">
        <f>X16</f>
        <v>3.3133514986376014</v>
      </c>
      <c r="S1" s="21" t="s">
        <v>125</v>
      </c>
      <c r="T1" s="22"/>
      <c r="U1" s="22"/>
    </row>
    <row r="2" spans="1:24" x14ac:dyDescent="0.25">
      <c r="A2" t="s">
        <v>91</v>
      </c>
      <c r="B2" t="s">
        <v>1</v>
      </c>
      <c r="E2" t="s">
        <v>2</v>
      </c>
      <c r="I2" s="1"/>
      <c r="J2" s="1"/>
      <c r="K2" s="1"/>
      <c r="M2" t="s">
        <v>160</v>
      </c>
      <c r="N2" s="12" t="s">
        <v>1</v>
      </c>
      <c r="O2" s="12" t="s">
        <v>3</v>
      </c>
      <c r="P2" s="12" t="s">
        <v>4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9043</v>
      </c>
      <c r="O3" s="12">
        <v>4376</v>
      </c>
      <c r="P3" s="12">
        <v>4667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36</v>
      </c>
      <c r="B4">
        <v>9010</v>
      </c>
      <c r="C4">
        <v>4358</v>
      </c>
      <c r="D4">
        <v>4652</v>
      </c>
      <c r="E4">
        <v>4809</v>
      </c>
      <c r="F4">
        <v>2563</v>
      </c>
      <c r="G4">
        <v>2246</v>
      </c>
      <c r="I4" s="1"/>
      <c r="J4" s="1"/>
      <c r="K4" s="1"/>
      <c r="M4" s="18">
        <v>0</v>
      </c>
      <c r="N4" s="12">
        <v>276</v>
      </c>
      <c r="O4" s="12">
        <v>131</v>
      </c>
      <c r="P4" s="12">
        <v>145</v>
      </c>
      <c r="R4" s="16"/>
      <c r="S4" s="16"/>
    </row>
    <row r="5" spans="1:24" x14ac:dyDescent="0.25">
      <c r="A5" t="s">
        <v>98</v>
      </c>
      <c r="B5">
        <v>1294</v>
      </c>
      <c r="C5">
        <v>696</v>
      </c>
      <c r="D5">
        <v>598</v>
      </c>
      <c r="E5">
        <v>1294</v>
      </c>
      <c r="F5">
        <v>696</v>
      </c>
      <c r="G5">
        <v>598</v>
      </c>
      <c r="I5" s="1"/>
      <c r="J5" s="1"/>
      <c r="K5" s="1"/>
      <c r="M5">
        <v>1</v>
      </c>
      <c r="N5" s="12">
        <v>260</v>
      </c>
      <c r="O5" s="12">
        <v>152</v>
      </c>
      <c r="P5" s="12">
        <v>108</v>
      </c>
      <c r="R5" s="16">
        <f>N$24+N$34+N$44+N$54</f>
        <v>424</v>
      </c>
      <c r="S5" s="16">
        <f xml:space="preserve"> N$34+N$44+N$54+N$64</f>
        <v>368</v>
      </c>
      <c r="T5">
        <v>1</v>
      </c>
      <c r="U5">
        <v>9</v>
      </c>
      <c r="V5">
        <f>R5*T5+S5*U5</f>
        <v>3736</v>
      </c>
      <c r="W5" s="19">
        <f>(V5/V$15)*100</f>
        <v>8.1438692098092638</v>
      </c>
      <c r="X5" s="20">
        <f>ABS(W5-10)</f>
        <v>1.8561307901907362</v>
      </c>
    </row>
    <row r="6" spans="1:24" x14ac:dyDescent="0.25">
      <c r="A6" t="s">
        <v>6</v>
      </c>
      <c r="B6">
        <v>1059</v>
      </c>
      <c r="C6">
        <v>576</v>
      </c>
      <c r="D6">
        <v>483</v>
      </c>
      <c r="E6">
        <v>1059</v>
      </c>
      <c r="F6">
        <v>576</v>
      </c>
      <c r="G6">
        <v>483</v>
      </c>
      <c r="I6" s="1"/>
      <c r="J6" s="1"/>
      <c r="K6" s="1"/>
      <c r="M6">
        <v>2</v>
      </c>
      <c r="N6" s="12">
        <v>269</v>
      </c>
      <c r="O6" s="12">
        <v>157</v>
      </c>
      <c r="P6" s="12">
        <v>112</v>
      </c>
      <c r="R6" s="16">
        <f>N$25+N$35+N$45+N$55</f>
        <v>532</v>
      </c>
      <c r="S6" s="16">
        <f xml:space="preserve"> N$35+N$45+N$55+N$65</f>
        <v>472</v>
      </c>
      <c r="T6">
        <v>2</v>
      </c>
      <c r="U6">
        <v>8</v>
      </c>
      <c r="V6">
        <f t="shared" ref="V6:V14" si="0">R6*T6+S6*U6</f>
        <v>4840</v>
      </c>
      <c r="W6" s="19">
        <f t="shared" ref="W6:W14" si="1">(V6/V$15)*100</f>
        <v>10.550408719346049</v>
      </c>
      <c r="X6" s="20">
        <f t="shared" ref="X6:X14" si="2">ABS(W6-10)</f>
        <v>0.55040871934604851</v>
      </c>
    </row>
    <row r="7" spans="1:24" x14ac:dyDescent="0.25">
      <c r="A7" t="s">
        <v>7</v>
      </c>
      <c r="B7">
        <v>782</v>
      </c>
      <c r="C7">
        <v>395</v>
      </c>
      <c r="D7">
        <v>387</v>
      </c>
      <c r="E7">
        <v>782</v>
      </c>
      <c r="F7">
        <v>395</v>
      </c>
      <c r="G7">
        <v>387</v>
      </c>
      <c r="H7" s="2"/>
      <c r="I7" s="1"/>
      <c r="J7" s="1"/>
      <c r="K7" s="1"/>
      <c r="M7">
        <v>3</v>
      </c>
      <c r="N7" s="12">
        <v>220</v>
      </c>
      <c r="O7" s="12">
        <v>112</v>
      </c>
      <c r="P7" s="12">
        <v>108</v>
      </c>
      <c r="R7" s="16">
        <f>N$26+N$36+N$46+N$56</f>
        <v>485</v>
      </c>
      <c r="S7" s="16">
        <f xml:space="preserve"> N$36+N$46+N$56+N$66</f>
        <v>382</v>
      </c>
      <c r="T7">
        <v>3</v>
      </c>
      <c r="U7">
        <v>7</v>
      </c>
      <c r="V7">
        <f t="shared" si="0"/>
        <v>4129</v>
      </c>
      <c r="W7" s="19">
        <f t="shared" si="1"/>
        <v>9.0005449591280655</v>
      </c>
      <c r="X7" s="20">
        <f t="shared" si="2"/>
        <v>0.99945504087193449</v>
      </c>
    </row>
    <row r="8" spans="1:24" x14ac:dyDescent="0.25">
      <c r="A8" s="3" t="s">
        <v>8</v>
      </c>
      <c r="B8" s="3">
        <v>600</v>
      </c>
      <c r="C8" s="3">
        <v>312</v>
      </c>
      <c r="D8" s="3">
        <v>288</v>
      </c>
      <c r="E8" s="4">
        <v>556</v>
      </c>
      <c r="F8" s="4">
        <v>310</v>
      </c>
      <c r="G8" s="4">
        <v>246</v>
      </c>
      <c r="H8" s="5"/>
      <c r="I8" s="6">
        <f t="shared" ref="I8:K15" si="3">E8/B8*100</f>
        <v>92.666666666666657</v>
      </c>
      <c r="J8" s="6">
        <f t="shared" si="3"/>
        <v>99.358974358974365</v>
      </c>
      <c r="K8" s="6">
        <f t="shared" si="3"/>
        <v>85.416666666666657</v>
      </c>
      <c r="M8">
        <v>4</v>
      </c>
      <c r="N8" s="12">
        <v>269</v>
      </c>
      <c r="O8" s="12">
        <v>144</v>
      </c>
      <c r="P8" s="12">
        <v>125</v>
      </c>
      <c r="R8" s="16">
        <f>N$17+N$27+N$37+N$47</f>
        <v>531</v>
      </c>
      <c r="S8" s="16">
        <f xml:space="preserve"> N$27+ N$37+N$47+N$57</f>
        <v>491</v>
      </c>
      <c r="T8">
        <v>4</v>
      </c>
      <c r="U8">
        <v>6</v>
      </c>
      <c r="V8">
        <f t="shared" si="0"/>
        <v>5070</v>
      </c>
      <c r="W8" s="19">
        <f t="shared" si="1"/>
        <v>11.051771117166211</v>
      </c>
      <c r="X8" s="20">
        <f t="shared" si="2"/>
        <v>1.0517711171662114</v>
      </c>
    </row>
    <row r="9" spans="1:24" x14ac:dyDescent="0.25">
      <c r="A9" s="3" t="s">
        <v>10</v>
      </c>
      <c r="B9" s="3">
        <v>731</v>
      </c>
      <c r="C9" s="3">
        <v>377</v>
      </c>
      <c r="D9" s="3">
        <v>354</v>
      </c>
      <c r="E9" s="4">
        <v>462</v>
      </c>
      <c r="F9" s="4">
        <v>292</v>
      </c>
      <c r="G9" s="4">
        <v>170</v>
      </c>
      <c r="H9" s="5"/>
      <c r="I9" s="6">
        <f t="shared" si="3"/>
        <v>63.201094391244872</v>
      </c>
      <c r="J9" s="6">
        <f t="shared" si="3"/>
        <v>77.453580901856768</v>
      </c>
      <c r="K9" s="6">
        <f t="shared" si="3"/>
        <v>48.022598870056498</v>
      </c>
      <c r="M9">
        <v>5</v>
      </c>
      <c r="N9" s="12">
        <v>218</v>
      </c>
      <c r="O9" s="12">
        <v>122</v>
      </c>
      <c r="P9" s="12">
        <v>96</v>
      </c>
      <c r="R9" s="16">
        <f>N$18+N$28+N$38+N$48</f>
        <v>496</v>
      </c>
      <c r="S9" s="16">
        <f xml:space="preserve"> N$28+N$38+N$48+N$58</f>
        <v>400</v>
      </c>
      <c r="T9">
        <v>5</v>
      </c>
      <c r="U9">
        <v>5</v>
      </c>
      <c r="V9">
        <f t="shared" si="0"/>
        <v>4480</v>
      </c>
      <c r="W9" s="19">
        <f t="shared" si="1"/>
        <v>9.7656675749318804</v>
      </c>
      <c r="X9" s="20">
        <f t="shared" si="2"/>
        <v>0.23433242506811958</v>
      </c>
    </row>
    <row r="10" spans="1:24" x14ac:dyDescent="0.25">
      <c r="A10" s="3" t="s">
        <v>11</v>
      </c>
      <c r="B10" s="3">
        <v>834</v>
      </c>
      <c r="C10" s="3">
        <v>400</v>
      </c>
      <c r="D10" s="3">
        <v>434</v>
      </c>
      <c r="E10" s="4">
        <v>236</v>
      </c>
      <c r="F10" s="4">
        <v>152</v>
      </c>
      <c r="G10" s="4">
        <v>84</v>
      </c>
      <c r="H10" s="5"/>
      <c r="I10" s="6">
        <f t="shared" si="3"/>
        <v>28.297362110311752</v>
      </c>
      <c r="J10" s="6">
        <f t="shared" si="3"/>
        <v>38</v>
      </c>
      <c r="K10" s="6">
        <f t="shared" si="3"/>
        <v>19.35483870967742</v>
      </c>
      <c r="M10">
        <v>6</v>
      </c>
      <c r="N10" s="12">
        <v>185</v>
      </c>
      <c r="O10" s="12">
        <v>101</v>
      </c>
      <c r="P10" s="12">
        <v>84</v>
      </c>
      <c r="R10" s="16">
        <f>N$19+N$29+N$39+N$49</f>
        <v>485</v>
      </c>
      <c r="S10" s="16">
        <f xml:space="preserve"> N$29+N$39+N$49+N$59</f>
        <v>432</v>
      </c>
      <c r="T10">
        <v>6</v>
      </c>
      <c r="U10">
        <v>4</v>
      </c>
      <c r="V10">
        <f t="shared" si="0"/>
        <v>4638</v>
      </c>
      <c r="W10" s="19">
        <f t="shared" si="1"/>
        <v>10.110081743869209</v>
      </c>
      <c r="X10" s="20">
        <f t="shared" si="2"/>
        <v>0.11008174386920899</v>
      </c>
    </row>
    <row r="11" spans="1:24" x14ac:dyDescent="0.25">
      <c r="A11" s="3" t="s">
        <v>12</v>
      </c>
      <c r="B11" s="3">
        <v>750</v>
      </c>
      <c r="C11" s="3">
        <v>327</v>
      </c>
      <c r="D11" s="3">
        <v>423</v>
      </c>
      <c r="E11" s="4">
        <v>133</v>
      </c>
      <c r="F11" s="4">
        <v>58</v>
      </c>
      <c r="G11" s="4">
        <v>75</v>
      </c>
      <c r="H11" s="5"/>
      <c r="I11" s="6">
        <f t="shared" si="3"/>
        <v>17.733333333333334</v>
      </c>
      <c r="J11" s="6">
        <f t="shared" si="3"/>
        <v>17.737003058103976</v>
      </c>
      <c r="K11" s="6">
        <f t="shared" si="3"/>
        <v>17.730496453900709</v>
      </c>
      <c r="M11">
        <v>7</v>
      </c>
      <c r="N11" s="12">
        <v>223</v>
      </c>
      <c r="O11" s="12">
        <v>129</v>
      </c>
      <c r="P11" s="12">
        <v>94</v>
      </c>
      <c r="R11" s="16">
        <f>N$20+N$30+N$40+N$50</f>
        <v>515</v>
      </c>
      <c r="S11" s="16">
        <f xml:space="preserve"> N$30+N$40+N$50+N$60</f>
        <v>436</v>
      </c>
      <c r="T11">
        <v>7</v>
      </c>
      <c r="U11">
        <v>3</v>
      </c>
      <c r="V11">
        <f t="shared" si="0"/>
        <v>4913</v>
      </c>
      <c r="W11" s="19">
        <f t="shared" si="1"/>
        <v>10.709536784741145</v>
      </c>
      <c r="X11" s="20">
        <f t="shared" si="2"/>
        <v>0.7095367847411449</v>
      </c>
    </row>
    <row r="12" spans="1:24" x14ac:dyDescent="0.25">
      <c r="A12" s="3" t="s">
        <v>13</v>
      </c>
      <c r="B12" s="3">
        <v>622</v>
      </c>
      <c r="C12" s="3">
        <v>260</v>
      </c>
      <c r="D12" s="3">
        <v>362</v>
      </c>
      <c r="E12" s="4">
        <v>83</v>
      </c>
      <c r="F12" s="4">
        <v>26</v>
      </c>
      <c r="G12" s="4">
        <v>57</v>
      </c>
      <c r="H12" s="5"/>
      <c r="I12" s="6">
        <f t="shared" si="3"/>
        <v>13.344051446945338</v>
      </c>
      <c r="J12" s="6">
        <f t="shared" si="3"/>
        <v>10</v>
      </c>
      <c r="K12" s="6">
        <f t="shared" si="3"/>
        <v>15.745856353591158</v>
      </c>
      <c r="M12">
        <v>8</v>
      </c>
      <c r="N12" s="12">
        <v>185</v>
      </c>
      <c r="O12" s="12">
        <v>97</v>
      </c>
      <c r="P12" s="12">
        <v>88</v>
      </c>
      <c r="R12" s="16">
        <f>N$21+N$31+N$41+N$51</f>
        <v>483</v>
      </c>
      <c r="S12" s="16">
        <f xml:space="preserve"> N$31+N$41+N$51+N$61</f>
        <v>420</v>
      </c>
      <c r="T12">
        <v>8</v>
      </c>
      <c r="U12">
        <v>2</v>
      </c>
      <c r="V12">
        <f t="shared" si="0"/>
        <v>4704</v>
      </c>
      <c r="W12" s="19">
        <f t="shared" si="1"/>
        <v>10.253950953678475</v>
      </c>
      <c r="X12" s="20">
        <f t="shared" si="2"/>
        <v>0.25395095367847453</v>
      </c>
    </row>
    <row r="13" spans="1:24" x14ac:dyDescent="0.25">
      <c r="A13" s="3" t="s">
        <v>14</v>
      </c>
      <c r="B13" s="3">
        <v>483</v>
      </c>
      <c r="C13" s="3">
        <v>217</v>
      </c>
      <c r="D13" s="3">
        <v>266</v>
      </c>
      <c r="E13" s="4">
        <v>56</v>
      </c>
      <c r="F13" s="4">
        <v>26</v>
      </c>
      <c r="G13" s="4">
        <v>30</v>
      </c>
      <c r="H13" s="5"/>
      <c r="I13" s="6">
        <f t="shared" si="3"/>
        <v>11.594202898550725</v>
      </c>
      <c r="J13" s="6">
        <f t="shared" si="3"/>
        <v>11.981566820276496</v>
      </c>
      <c r="K13" s="6">
        <f t="shared" si="3"/>
        <v>11.278195488721805</v>
      </c>
      <c r="M13">
        <v>9</v>
      </c>
      <c r="N13" s="12">
        <v>248</v>
      </c>
      <c r="O13" s="12">
        <v>127</v>
      </c>
      <c r="P13" s="12">
        <v>121</v>
      </c>
      <c r="R13" s="16">
        <f>N$22+N$32+N$42+N$52</f>
        <v>452</v>
      </c>
      <c r="S13" s="16">
        <f xml:space="preserve"> N$32+N$42+N$52+N$62</f>
        <v>417</v>
      </c>
      <c r="T13">
        <v>9</v>
      </c>
      <c r="U13">
        <v>1</v>
      </c>
      <c r="V13">
        <f t="shared" si="0"/>
        <v>4485</v>
      </c>
      <c r="W13" s="19">
        <f t="shared" si="1"/>
        <v>9.7765667574931889</v>
      </c>
      <c r="X13" s="20">
        <f t="shared" si="2"/>
        <v>0.22343324250681107</v>
      </c>
    </row>
    <row r="14" spans="1:24" x14ac:dyDescent="0.25">
      <c r="A14" s="3" t="s">
        <v>15</v>
      </c>
      <c r="B14" s="3">
        <v>351</v>
      </c>
      <c r="C14" s="3">
        <v>149</v>
      </c>
      <c r="D14" s="3">
        <v>202</v>
      </c>
      <c r="E14" s="4">
        <v>38</v>
      </c>
      <c r="F14" s="4">
        <v>6</v>
      </c>
      <c r="G14" s="4">
        <v>32</v>
      </c>
      <c r="H14" s="5"/>
      <c r="I14" s="6">
        <f t="shared" si="3"/>
        <v>10.826210826210826</v>
      </c>
      <c r="J14" s="6">
        <f t="shared" si="3"/>
        <v>4.0268456375838921</v>
      </c>
      <c r="K14" s="6">
        <f t="shared" si="3"/>
        <v>15.841584158415841</v>
      </c>
      <c r="M14">
        <v>10</v>
      </c>
      <c r="N14" s="12">
        <v>186</v>
      </c>
      <c r="O14" s="12">
        <v>93</v>
      </c>
      <c r="P14" s="12">
        <v>93</v>
      </c>
      <c r="R14" s="16">
        <f>N$23+N$33+N$43+N$53</f>
        <v>488</v>
      </c>
      <c r="S14" s="16">
        <f xml:space="preserve"> N$33+N$43+N$53+N$63</f>
        <v>438</v>
      </c>
      <c r="T14">
        <v>10</v>
      </c>
      <c r="U14">
        <v>0</v>
      </c>
      <c r="V14">
        <f t="shared" si="0"/>
        <v>4880</v>
      </c>
      <c r="W14" s="19">
        <f t="shared" si="1"/>
        <v>10.637602179836513</v>
      </c>
      <c r="X14" s="20">
        <f t="shared" si="2"/>
        <v>0.63760217983651302</v>
      </c>
    </row>
    <row r="15" spans="1:24" x14ac:dyDescent="0.25">
      <c r="A15" s="3" t="s">
        <v>16</v>
      </c>
      <c r="B15" s="3">
        <v>356</v>
      </c>
      <c r="C15" s="3">
        <v>156</v>
      </c>
      <c r="D15" s="3">
        <v>200</v>
      </c>
      <c r="E15" s="4">
        <v>37</v>
      </c>
      <c r="F15" s="4">
        <v>11</v>
      </c>
      <c r="G15" s="4">
        <v>26</v>
      </c>
      <c r="H15" s="5"/>
      <c r="I15" s="6">
        <f t="shared" si="3"/>
        <v>10.393258426966293</v>
      </c>
      <c r="J15" s="6">
        <f t="shared" si="3"/>
        <v>7.0512820512820511</v>
      </c>
      <c r="K15" s="6">
        <f t="shared" si="3"/>
        <v>13</v>
      </c>
      <c r="M15">
        <v>11</v>
      </c>
      <c r="N15" s="12">
        <v>158</v>
      </c>
      <c r="O15" s="12">
        <v>81</v>
      </c>
      <c r="P15" s="12">
        <v>77</v>
      </c>
      <c r="R15" s="16"/>
      <c r="S15" s="16"/>
      <c r="V15">
        <f>SUM(V5:V14)</f>
        <v>45875</v>
      </c>
      <c r="W15">
        <f>SUM(W5:W14)</f>
        <v>100</v>
      </c>
      <c r="X15" s="20">
        <f>SUM(X5:X14)</f>
        <v>6.6267029972752027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1188.3146083663175</v>
      </c>
      <c r="J16" s="6">
        <f>SUM(J8:J14)*5</f>
        <v>1292.7898538839772</v>
      </c>
      <c r="K16" s="6">
        <f>SUM(K8:K14)*5</f>
        <v>1066.9511835051503</v>
      </c>
      <c r="M16">
        <v>12</v>
      </c>
      <c r="N16" s="12">
        <v>161</v>
      </c>
      <c r="O16" s="12">
        <v>76</v>
      </c>
      <c r="P16" s="12">
        <v>85</v>
      </c>
      <c r="R16" s="16"/>
      <c r="S16" s="16"/>
      <c r="X16" s="20">
        <f>X$15/2</f>
        <v>3.3133514986376014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128</v>
      </c>
      <c r="O17" s="12">
        <v>71</v>
      </c>
      <c r="P17" s="12">
        <v>57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2688.3146083663178</v>
      </c>
      <c r="J18" s="6">
        <f>J16+1500</f>
        <v>2792.7898538839772</v>
      </c>
      <c r="K18" s="6">
        <f>K16+1500</f>
        <v>2566.9511835051503</v>
      </c>
      <c r="M18">
        <v>14</v>
      </c>
      <c r="N18" s="12">
        <v>149</v>
      </c>
      <c r="O18" s="12">
        <v>74</v>
      </c>
      <c r="P18" s="12">
        <v>75</v>
      </c>
      <c r="Q18" s="3" t="s">
        <v>161</v>
      </c>
      <c r="R18" s="15">
        <f>X33</f>
        <v>3.8031107738998458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126</v>
      </c>
      <c r="O19" s="12">
        <v>67</v>
      </c>
      <c r="P19" s="12">
        <v>59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10.826210826210826</v>
      </c>
      <c r="J20" s="6">
        <f t="shared" si="4"/>
        <v>4.0268456375838921</v>
      </c>
      <c r="K20" s="6">
        <f t="shared" si="4"/>
        <v>15.841584158415841</v>
      </c>
      <c r="M20">
        <v>16</v>
      </c>
      <c r="N20" s="12">
        <v>132</v>
      </c>
      <c r="O20" s="12">
        <v>72</v>
      </c>
      <c r="P20" s="12">
        <v>60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10.393258426966293</v>
      </c>
      <c r="J21" s="6">
        <f t="shared" si="4"/>
        <v>7.0512820512820511</v>
      </c>
      <c r="K21" s="6">
        <f t="shared" si="4"/>
        <v>13</v>
      </c>
      <c r="M21">
        <v>17</v>
      </c>
      <c r="N21" s="12">
        <v>131</v>
      </c>
      <c r="O21" s="12">
        <v>63</v>
      </c>
      <c r="P21" s="12">
        <v>68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10.609734626588558</v>
      </c>
      <c r="J22" s="8">
        <f>(J20+J21)/2</f>
        <v>5.5390638444329721</v>
      </c>
      <c r="K22" s="8">
        <f>(K20+K21)/2</f>
        <v>14.420792079207921</v>
      </c>
      <c r="M22">
        <v>18</v>
      </c>
      <c r="N22" s="12">
        <v>93</v>
      </c>
      <c r="O22" s="12">
        <v>44</v>
      </c>
      <c r="P22" s="12">
        <v>49</v>
      </c>
      <c r="R22" s="16">
        <f>O$24+O$34+O$44+O$54</f>
        <v>195</v>
      </c>
      <c r="S22" s="16">
        <f xml:space="preserve"> O$34+O$44+O$54+O$64</f>
        <v>162</v>
      </c>
      <c r="T22">
        <v>1</v>
      </c>
      <c r="U22">
        <v>9</v>
      </c>
      <c r="V22">
        <f>R22*T22+S22*U22</f>
        <v>1653</v>
      </c>
      <c r="W22" s="19">
        <f>(V22/V$32)*100</f>
        <v>7.8385811836115327</v>
      </c>
      <c r="X22" s="20">
        <f>ABS(W22-10)</f>
        <v>2.1614188163884673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119</v>
      </c>
      <c r="O23" s="12">
        <v>66</v>
      </c>
      <c r="P23" s="12">
        <v>53</v>
      </c>
      <c r="R23" s="16">
        <f>O$25+O$35+O$45+O$55</f>
        <v>239</v>
      </c>
      <c r="S23" s="16">
        <f xml:space="preserve"> O$35+O$45+O$55+O$65</f>
        <v>200</v>
      </c>
      <c r="T23">
        <v>2</v>
      </c>
      <c r="U23">
        <v>8</v>
      </c>
      <c r="V23">
        <f t="shared" ref="V23:V31" si="5">R23*T23+S23*U23</f>
        <v>2078</v>
      </c>
      <c r="W23" s="19">
        <f t="shared" ref="W23:W31" si="6">(V23/V$32)*100</f>
        <v>9.8539453717754171</v>
      </c>
      <c r="X23" s="20">
        <f t="shared" ref="X23:X31" si="7">ABS(W23-10)</f>
        <v>0.14605462822458293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530.48673132942793</v>
      </c>
      <c r="J24" s="8">
        <f>J22*50</f>
        <v>276.95319222164858</v>
      </c>
      <c r="K24" s="8">
        <f>K22*50</f>
        <v>721.03960396039599</v>
      </c>
      <c r="M24">
        <v>20</v>
      </c>
      <c r="N24" s="12">
        <v>112</v>
      </c>
      <c r="O24" s="12">
        <v>59</v>
      </c>
      <c r="P24" s="12">
        <v>53</v>
      </c>
      <c r="R24" s="16">
        <f>O$26+O$36+O$46+O$56</f>
        <v>237</v>
      </c>
      <c r="S24" s="16">
        <f xml:space="preserve"> O$36+O$46+O$56+O$66</f>
        <v>178</v>
      </c>
      <c r="T24">
        <v>3</v>
      </c>
      <c r="U24">
        <v>7</v>
      </c>
      <c r="V24">
        <f t="shared" si="5"/>
        <v>1957</v>
      </c>
      <c r="W24" s="19">
        <f t="shared" si="6"/>
        <v>9.2801593323217002</v>
      </c>
      <c r="X24" s="20">
        <f t="shared" si="7"/>
        <v>0.71984066767829979</v>
      </c>
    </row>
    <row r="25" spans="1:24" x14ac:dyDescent="0.25">
      <c r="I25" s="1"/>
      <c r="J25" s="1"/>
      <c r="K25" s="1"/>
      <c r="M25">
        <v>21</v>
      </c>
      <c r="N25" s="12">
        <v>125</v>
      </c>
      <c r="O25" s="12">
        <v>67</v>
      </c>
      <c r="P25" s="12">
        <v>58</v>
      </c>
      <c r="R25" s="16">
        <f>O$17+O$27+O$37+O$47</f>
        <v>267</v>
      </c>
      <c r="S25" s="16">
        <f xml:space="preserve"> O$27+ O$37+O$47+O$57</f>
        <v>235</v>
      </c>
      <c r="T25">
        <v>4</v>
      </c>
      <c r="U25">
        <v>6</v>
      </c>
      <c r="V25">
        <f t="shared" si="5"/>
        <v>2478</v>
      </c>
      <c r="W25" s="19">
        <f t="shared" si="6"/>
        <v>11.750758725341425</v>
      </c>
      <c r="X25" s="20">
        <f t="shared" si="7"/>
        <v>1.7507587253414254</v>
      </c>
    </row>
    <row r="26" spans="1:24" x14ac:dyDescent="0.25">
      <c r="H26" s="7" t="s">
        <v>30</v>
      </c>
      <c r="I26" s="1">
        <f>I18-I24</f>
        <v>2157.8278770368897</v>
      </c>
      <c r="J26" s="1">
        <f>J18-J24</f>
        <v>2515.8366616623289</v>
      </c>
      <c r="K26" s="1">
        <f>K18-K24</f>
        <v>1845.9115795447542</v>
      </c>
      <c r="M26">
        <v>22</v>
      </c>
      <c r="N26" s="12">
        <v>162</v>
      </c>
      <c r="O26" s="12">
        <v>89</v>
      </c>
      <c r="P26" s="12">
        <v>73</v>
      </c>
      <c r="R26" s="16">
        <f>O$18+O$28+O$38+O$48</f>
        <v>233</v>
      </c>
      <c r="S26" s="16">
        <f xml:space="preserve"> O$28+O$38+O$48+O$58</f>
        <v>181</v>
      </c>
      <c r="T26">
        <v>5</v>
      </c>
      <c r="U26">
        <v>5</v>
      </c>
      <c r="V26">
        <f t="shared" si="5"/>
        <v>2070</v>
      </c>
      <c r="W26" s="19">
        <f t="shared" si="6"/>
        <v>9.8160091047040972</v>
      </c>
      <c r="X26" s="20">
        <f t="shared" si="7"/>
        <v>0.18399089529590285</v>
      </c>
    </row>
    <row r="27" spans="1:24" x14ac:dyDescent="0.25">
      <c r="I27" s="1"/>
      <c r="J27" s="1"/>
      <c r="K27" s="1"/>
      <c r="M27">
        <v>23</v>
      </c>
      <c r="N27" s="12">
        <v>173</v>
      </c>
      <c r="O27" s="12">
        <v>90</v>
      </c>
      <c r="P27" s="12">
        <v>83</v>
      </c>
      <c r="R27" s="16">
        <f>O$19+O$29+O$39+O$49</f>
        <v>238</v>
      </c>
      <c r="S27" s="16">
        <f xml:space="preserve"> O$29+O$39+O$49+O$59</f>
        <v>194</v>
      </c>
      <c r="T27">
        <v>6</v>
      </c>
      <c r="U27">
        <v>4</v>
      </c>
      <c r="V27">
        <f t="shared" si="5"/>
        <v>2204</v>
      </c>
      <c r="W27" s="19">
        <f t="shared" si="6"/>
        <v>10.45144157814871</v>
      </c>
      <c r="X27" s="20">
        <f t="shared" si="7"/>
        <v>0.45144157814871022</v>
      </c>
    </row>
    <row r="28" spans="1:24" x14ac:dyDescent="0.25">
      <c r="H28" s="7" t="s">
        <v>31</v>
      </c>
      <c r="I28" s="1">
        <f>100-I22</f>
        <v>89.390265373411438</v>
      </c>
      <c r="J28" s="1">
        <f>100-J22</f>
        <v>94.460936155567026</v>
      </c>
      <c r="K28" s="1">
        <f>100-K22</f>
        <v>85.579207920792072</v>
      </c>
      <c r="M28">
        <v>24</v>
      </c>
      <c r="N28" s="12">
        <v>164</v>
      </c>
      <c r="O28" s="12">
        <v>76</v>
      </c>
      <c r="P28" s="12">
        <v>88</v>
      </c>
      <c r="R28" s="16">
        <f>O$20+O$30+O$40+O$50</f>
        <v>235</v>
      </c>
      <c r="S28" s="16">
        <f xml:space="preserve"> O$30+O$40+O$50+O$60</f>
        <v>181</v>
      </c>
      <c r="T28">
        <v>7</v>
      </c>
      <c r="U28">
        <v>3</v>
      </c>
      <c r="V28">
        <f t="shared" si="5"/>
        <v>2188</v>
      </c>
      <c r="W28" s="19">
        <f t="shared" si="6"/>
        <v>10.375569044006069</v>
      </c>
      <c r="X28" s="20">
        <f t="shared" si="7"/>
        <v>0.37556904400606861</v>
      </c>
    </row>
    <row r="29" spans="1:24" x14ac:dyDescent="0.25">
      <c r="I29" s="1"/>
      <c r="J29" s="1"/>
      <c r="K29" s="1"/>
      <c r="M29">
        <v>25</v>
      </c>
      <c r="N29" s="12">
        <v>138</v>
      </c>
      <c r="O29" s="12">
        <v>77</v>
      </c>
      <c r="P29" s="12">
        <v>61</v>
      </c>
      <c r="R29" s="16">
        <f>O$21+O$31+O$41+O$51</f>
        <v>231</v>
      </c>
      <c r="S29" s="16">
        <f xml:space="preserve"> O$31+O$41+O$51+O$61</f>
        <v>194</v>
      </c>
      <c r="T29">
        <v>8</v>
      </c>
      <c r="U29">
        <v>2</v>
      </c>
      <c r="V29">
        <f t="shared" si="5"/>
        <v>2236</v>
      </c>
      <c r="W29" s="19">
        <f t="shared" si="6"/>
        <v>10.60318664643399</v>
      </c>
      <c r="X29" s="20">
        <f t="shared" si="7"/>
        <v>0.60318664643398989</v>
      </c>
    </row>
    <row r="30" spans="1:24" x14ac:dyDescent="0.25">
      <c r="C30" t="s">
        <v>32</v>
      </c>
      <c r="H30" s="9" t="s">
        <v>33</v>
      </c>
      <c r="I30" s="10">
        <f>I26/I28</f>
        <v>24.139405650301626</v>
      </c>
      <c r="J30" s="10">
        <f>J26/J28</f>
        <v>26.63361982268539</v>
      </c>
      <c r="K30" s="10">
        <f>K26/K28</f>
        <v>21.569626833345311</v>
      </c>
      <c r="M30">
        <v>26</v>
      </c>
      <c r="N30" s="12">
        <v>185</v>
      </c>
      <c r="O30" s="12">
        <v>80</v>
      </c>
      <c r="P30" s="12">
        <v>105</v>
      </c>
      <c r="R30" s="16">
        <f>O$22+O$32+O$42+O$52</f>
        <v>200</v>
      </c>
      <c r="S30" s="16">
        <f xml:space="preserve"> O$32+O$42+O$52+O$62</f>
        <v>184</v>
      </c>
      <c r="T30">
        <v>9</v>
      </c>
      <c r="U30">
        <v>1</v>
      </c>
      <c r="V30">
        <f t="shared" si="5"/>
        <v>1984</v>
      </c>
      <c r="W30" s="19">
        <f t="shared" si="6"/>
        <v>9.4081942336874054</v>
      </c>
      <c r="X30" s="20">
        <f t="shared" si="7"/>
        <v>0.59180576631259463</v>
      </c>
    </row>
    <row r="31" spans="1:24" x14ac:dyDescent="0.25">
      <c r="M31">
        <v>27</v>
      </c>
      <c r="N31" s="12">
        <v>157</v>
      </c>
      <c r="O31" s="12">
        <v>84</v>
      </c>
      <c r="P31" s="12">
        <v>73</v>
      </c>
      <c r="R31" s="16">
        <f>O$23+O$33+O$43+O$53</f>
        <v>224</v>
      </c>
      <c r="S31" s="16">
        <f xml:space="preserve"> O$33+O$43+O$53+O$63</f>
        <v>192</v>
      </c>
      <c r="T31">
        <v>10</v>
      </c>
      <c r="U31">
        <v>0</v>
      </c>
      <c r="V31">
        <f t="shared" si="5"/>
        <v>2240</v>
      </c>
      <c r="W31" s="19">
        <f t="shared" si="6"/>
        <v>10.62215477996965</v>
      </c>
      <c r="X31" s="20">
        <f t="shared" si="7"/>
        <v>0.62215477996964985</v>
      </c>
    </row>
    <row r="32" spans="1:24" x14ac:dyDescent="0.25">
      <c r="M32">
        <v>28</v>
      </c>
      <c r="N32" s="12">
        <v>175</v>
      </c>
      <c r="O32" s="12">
        <v>91</v>
      </c>
      <c r="P32" s="12">
        <v>84</v>
      </c>
      <c r="R32" s="16"/>
      <c r="S32" s="16"/>
      <c r="V32">
        <f>SUM(V22:V31)</f>
        <v>21088</v>
      </c>
      <c r="W32">
        <f>SUM(W22:W31)</f>
        <v>100</v>
      </c>
      <c r="X32" s="20">
        <f>SUM(X22:X31)</f>
        <v>7.6062215477996915</v>
      </c>
    </row>
    <row r="33" spans="13:24" x14ac:dyDescent="0.25">
      <c r="M33">
        <v>29</v>
      </c>
      <c r="N33" s="12">
        <v>185</v>
      </c>
      <c r="O33" s="12">
        <v>71</v>
      </c>
      <c r="P33" s="12">
        <v>114</v>
      </c>
      <c r="R33" s="16"/>
      <c r="S33" s="16"/>
      <c r="X33" s="20">
        <f>X$32/2</f>
        <v>3.8031107738998458</v>
      </c>
    </row>
    <row r="34" spans="13:24" x14ac:dyDescent="0.25">
      <c r="M34">
        <v>30</v>
      </c>
      <c r="N34" s="12">
        <v>150</v>
      </c>
      <c r="O34" s="12">
        <v>57</v>
      </c>
      <c r="P34" s="12">
        <v>93</v>
      </c>
      <c r="R34" s="16"/>
      <c r="S34" s="16"/>
    </row>
    <row r="35" spans="13:24" x14ac:dyDescent="0.25">
      <c r="M35">
        <v>31</v>
      </c>
      <c r="N35" s="12">
        <v>193</v>
      </c>
      <c r="O35" s="12">
        <v>86</v>
      </c>
      <c r="P35" s="12">
        <v>107</v>
      </c>
      <c r="Q35" s="3" t="s">
        <v>162</v>
      </c>
      <c r="R35" s="15">
        <f>X50</f>
        <v>3.3344091660951296</v>
      </c>
      <c r="S35" s="16"/>
    </row>
    <row r="36" spans="13:24" x14ac:dyDescent="0.25">
      <c r="M36">
        <v>32</v>
      </c>
      <c r="N36" s="12">
        <v>161</v>
      </c>
      <c r="O36" s="12">
        <v>72</v>
      </c>
      <c r="P36" s="12">
        <v>89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3:24" x14ac:dyDescent="0.25">
      <c r="M37">
        <v>33</v>
      </c>
      <c r="N37" s="12">
        <v>135</v>
      </c>
      <c r="O37" s="12">
        <v>62</v>
      </c>
      <c r="P37" s="12">
        <v>73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3:24" x14ac:dyDescent="0.25">
      <c r="M38">
        <v>34</v>
      </c>
      <c r="N38" s="12">
        <v>114</v>
      </c>
      <c r="O38" s="12">
        <v>52</v>
      </c>
      <c r="P38" s="12">
        <v>62</v>
      </c>
      <c r="R38" s="16"/>
      <c r="S38" s="16"/>
    </row>
    <row r="39" spans="13:24" x14ac:dyDescent="0.25">
      <c r="M39">
        <v>35</v>
      </c>
      <c r="N39" s="12">
        <v>134</v>
      </c>
      <c r="O39" s="12">
        <v>61</v>
      </c>
      <c r="P39" s="12">
        <v>73</v>
      </c>
      <c r="R39" s="16">
        <f>P$24+P$34+P$44+P$54</f>
        <v>229</v>
      </c>
      <c r="S39" s="16">
        <f xml:space="preserve"> P$34+P$44+P$54+P$64</f>
        <v>206</v>
      </c>
      <c r="T39">
        <v>1</v>
      </c>
      <c r="U39">
        <v>9</v>
      </c>
      <c r="V39">
        <f>R39*T39+S39*U39</f>
        <v>2083</v>
      </c>
      <c r="W39" s="19">
        <f>(V39/V$49)*100</f>
        <v>8.4035986605882123</v>
      </c>
      <c r="X39" s="20">
        <f>ABS(W39-10)</f>
        <v>1.5964013394117877</v>
      </c>
    </row>
    <row r="40" spans="13:24" x14ac:dyDescent="0.25">
      <c r="M40">
        <v>36</v>
      </c>
      <c r="N40" s="12">
        <v>136</v>
      </c>
      <c r="O40" s="12">
        <v>58</v>
      </c>
      <c r="P40" s="12">
        <v>78</v>
      </c>
      <c r="R40" s="16">
        <f>P$25+P$35+P$45+P$55</f>
        <v>293</v>
      </c>
      <c r="S40" s="16">
        <f xml:space="preserve"> P$35+P$45+P$55+P$65</f>
        <v>272</v>
      </c>
      <c r="T40">
        <v>2</v>
      </c>
      <c r="U40">
        <v>8</v>
      </c>
      <c r="V40">
        <f t="shared" ref="V40:V48" si="8">R40*T40+S40*U40</f>
        <v>2762</v>
      </c>
      <c r="W40" s="19">
        <f t="shared" ref="W40:W48" si="9">(V40/V$49)*100</f>
        <v>11.142937830314278</v>
      </c>
      <c r="X40" s="20">
        <f t="shared" ref="X40:X48" si="10">ABS(W40-10)</f>
        <v>1.1429378303142776</v>
      </c>
    </row>
    <row r="41" spans="13:24" x14ac:dyDescent="0.25">
      <c r="M41">
        <v>37</v>
      </c>
      <c r="N41" s="12">
        <v>126</v>
      </c>
      <c r="O41" s="12">
        <v>54</v>
      </c>
      <c r="P41" s="12">
        <v>72</v>
      </c>
      <c r="R41" s="16">
        <f>P$26+P$36+P$46+P$56</f>
        <v>248</v>
      </c>
      <c r="S41" s="16">
        <f xml:space="preserve"> P$36+P$46+P$56+P$66</f>
        <v>204</v>
      </c>
      <c r="T41">
        <v>3</v>
      </c>
      <c r="U41">
        <v>7</v>
      </c>
      <c r="V41">
        <f t="shared" si="8"/>
        <v>2172</v>
      </c>
      <c r="W41" s="19">
        <f t="shared" si="9"/>
        <v>8.7626578448380208</v>
      </c>
      <c r="X41" s="20">
        <f t="shared" si="10"/>
        <v>1.2373421551619792</v>
      </c>
    </row>
    <row r="42" spans="13:24" x14ac:dyDescent="0.25">
      <c r="M42">
        <v>38</v>
      </c>
      <c r="N42" s="12">
        <v>120</v>
      </c>
      <c r="O42" s="12">
        <v>40</v>
      </c>
      <c r="P42" s="12">
        <v>80</v>
      </c>
      <c r="R42" s="16">
        <f>P$17+P$27+P$37+P$47</f>
        <v>264</v>
      </c>
      <c r="S42" s="16">
        <f xml:space="preserve"> P$27+ P$37+P$47+P$57</f>
        <v>256</v>
      </c>
      <c r="T42">
        <v>4</v>
      </c>
      <c r="U42">
        <v>6</v>
      </c>
      <c r="V42">
        <f t="shared" si="8"/>
        <v>2592</v>
      </c>
      <c r="W42" s="19">
        <f t="shared" si="9"/>
        <v>10.457094444668575</v>
      </c>
      <c r="X42" s="20">
        <f t="shared" si="10"/>
        <v>0.45709444466857541</v>
      </c>
    </row>
    <row r="43" spans="13:24" x14ac:dyDescent="0.25">
      <c r="M43">
        <v>39</v>
      </c>
      <c r="N43" s="12">
        <v>113</v>
      </c>
      <c r="O43" s="12">
        <v>50</v>
      </c>
      <c r="P43" s="12">
        <v>63</v>
      </c>
      <c r="R43" s="16">
        <f>P$18+P$28+P$38+P$48</f>
        <v>263</v>
      </c>
      <c r="S43" s="16">
        <f xml:space="preserve"> P$28+P$38+P$48+P$58</f>
        <v>219</v>
      </c>
      <c r="T43">
        <v>5</v>
      </c>
      <c r="U43">
        <v>5</v>
      </c>
      <c r="V43">
        <f t="shared" si="8"/>
        <v>2410</v>
      </c>
      <c r="W43" s="19">
        <f t="shared" si="9"/>
        <v>9.7228385847420018</v>
      </c>
      <c r="X43" s="20">
        <f t="shared" si="10"/>
        <v>0.2771614152579982</v>
      </c>
    </row>
    <row r="44" spans="13:24" x14ac:dyDescent="0.25">
      <c r="M44">
        <v>40</v>
      </c>
      <c r="N44" s="12">
        <v>103</v>
      </c>
      <c r="O44" s="12">
        <v>50</v>
      </c>
      <c r="P44" s="12">
        <v>53</v>
      </c>
      <c r="R44" s="16">
        <f>P$19+P$29+P$39+P$49</f>
        <v>247</v>
      </c>
      <c r="S44" s="16">
        <f xml:space="preserve"> P$29+P$39+P$49+P$59</f>
        <v>238</v>
      </c>
      <c r="T44">
        <v>6</v>
      </c>
      <c r="U44">
        <v>4</v>
      </c>
      <c r="V44">
        <f t="shared" si="8"/>
        <v>2434</v>
      </c>
      <c r="W44" s="19">
        <f t="shared" si="9"/>
        <v>9.8196635333037481</v>
      </c>
      <c r="X44" s="20">
        <f t="shared" si="10"/>
        <v>0.18033646669625192</v>
      </c>
    </row>
    <row r="45" spans="13:24" x14ac:dyDescent="0.25">
      <c r="M45">
        <v>41</v>
      </c>
      <c r="N45" s="12">
        <v>126</v>
      </c>
      <c r="O45" s="12">
        <v>50</v>
      </c>
      <c r="P45" s="12">
        <v>76</v>
      </c>
      <c r="R45" s="16">
        <f>P$20+P$30+P$40+P$50</f>
        <v>280</v>
      </c>
      <c r="S45" s="16">
        <f xml:space="preserve"> P$30+P$40+P$50+P$60</f>
        <v>255</v>
      </c>
      <c r="T45">
        <v>7</v>
      </c>
      <c r="U45">
        <v>3</v>
      </c>
      <c r="V45">
        <f t="shared" si="8"/>
        <v>2725</v>
      </c>
      <c r="W45" s="19">
        <f t="shared" si="9"/>
        <v>10.993666034614918</v>
      </c>
      <c r="X45" s="20">
        <f t="shared" si="10"/>
        <v>0.9936660346149182</v>
      </c>
    </row>
    <row r="46" spans="13:24" x14ac:dyDescent="0.25">
      <c r="M46">
        <v>42</v>
      </c>
      <c r="N46" s="12">
        <v>93</v>
      </c>
      <c r="O46" s="12">
        <v>45</v>
      </c>
      <c r="P46" s="12">
        <v>48</v>
      </c>
      <c r="R46" s="16">
        <f>P$21+P$31+P$41+P$51</f>
        <v>252</v>
      </c>
      <c r="S46" s="16">
        <f xml:space="preserve"> P$31+P$41+P$51+P$61</f>
        <v>226</v>
      </c>
      <c r="T46">
        <v>8</v>
      </c>
      <c r="U46">
        <v>2</v>
      </c>
      <c r="V46">
        <f t="shared" si="8"/>
        <v>2468</v>
      </c>
      <c r="W46" s="19">
        <f t="shared" si="9"/>
        <v>9.9568322104328875</v>
      </c>
      <c r="X46" s="20">
        <f t="shared" si="10"/>
        <v>4.3167789567112536E-2</v>
      </c>
    </row>
    <row r="47" spans="13:24" x14ac:dyDescent="0.25">
      <c r="M47">
        <v>43</v>
      </c>
      <c r="N47" s="12">
        <v>95</v>
      </c>
      <c r="O47" s="12">
        <v>44</v>
      </c>
      <c r="P47" s="12">
        <v>51</v>
      </c>
      <c r="R47" s="16">
        <f>P$22+P$32+P$42+P$52</f>
        <v>252</v>
      </c>
      <c r="S47" s="16">
        <f xml:space="preserve"> P$32+P$42+P$52+P$62</f>
        <v>233</v>
      </c>
      <c r="T47">
        <v>9</v>
      </c>
      <c r="U47">
        <v>1</v>
      </c>
      <c r="V47">
        <f t="shared" si="8"/>
        <v>2501</v>
      </c>
      <c r="W47" s="19">
        <f t="shared" si="9"/>
        <v>10.08996651470529</v>
      </c>
      <c r="X47" s="20">
        <f t="shared" si="10"/>
        <v>8.9966514705290379E-2</v>
      </c>
    </row>
    <row r="48" spans="13:24" x14ac:dyDescent="0.25">
      <c r="M48">
        <v>44</v>
      </c>
      <c r="N48" s="12">
        <v>69</v>
      </c>
      <c r="O48" s="12">
        <v>31</v>
      </c>
      <c r="P48" s="12">
        <v>38</v>
      </c>
      <c r="R48" s="16">
        <f>P$23+P$33+P$43+P$53</f>
        <v>264</v>
      </c>
      <c r="S48" s="16">
        <f xml:space="preserve"> P$33+P$43+P$53+P$63</f>
        <v>246</v>
      </c>
      <c r="T48">
        <v>10</v>
      </c>
      <c r="U48">
        <v>0</v>
      </c>
      <c r="V48">
        <f t="shared" si="8"/>
        <v>2640</v>
      </c>
      <c r="W48" s="19">
        <f t="shared" si="9"/>
        <v>10.650744341792068</v>
      </c>
      <c r="X48" s="20">
        <f t="shared" si="10"/>
        <v>0.65074434179206797</v>
      </c>
    </row>
    <row r="49" spans="13:24" x14ac:dyDescent="0.25">
      <c r="M49">
        <v>45</v>
      </c>
      <c r="N49" s="12">
        <v>87</v>
      </c>
      <c r="O49" s="12">
        <v>33</v>
      </c>
      <c r="P49" s="12">
        <v>54</v>
      </c>
      <c r="R49" s="16"/>
      <c r="S49" s="16"/>
      <c r="V49">
        <f>SUM(V39:V48)</f>
        <v>24787</v>
      </c>
      <c r="W49">
        <f>SUM(W39:W48)</f>
        <v>100</v>
      </c>
      <c r="X49" s="20">
        <f>SUM(X39:X48)</f>
        <v>6.6688183321902592</v>
      </c>
    </row>
    <row r="50" spans="13:24" x14ac:dyDescent="0.25">
      <c r="M50">
        <v>46</v>
      </c>
      <c r="N50" s="12">
        <v>62</v>
      </c>
      <c r="O50" s="12">
        <v>25</v>
      </c>
      <c r="P50" s="12">
        <v>37</v>
      </c>
      <c r="R50" s="16"/>
      <c r="S50" s="16"/>
      <c r="X50" s="20">
        <f>X$49/2</f>
        <v>3.3344091660951296</v>
      </c>
    </row>
    <row r="51" spans="13:24" x14ac:dyDescent="0.25">
      <c r="M51">
        <v>47</v>
      </c>
      <c r="N51" s="12">
        <v>69</v>
      </c>
      <c r="O51" s="12">
        <v>30</v>
      </c>
      <c r="P51" s="12">
        <v>39</v>
      </c>
      <c r="R51" s="16"/>
      <c r="S51" s="16"/>
    </row>
    <row r="52" spans="13:24" x14ac:dyDescent="0.25">
      <c r="M52">
        <v>48</v>
      </c>
      <c r="N52" s="12">
        <v>64</v>
      </c>
      <c r="O52" s="12">
        <v>25</v>
      </c>
      <c r="P52" s="12">
        <v>39</v>
      </c>
      <c r="R52" s="16"/>
      <c r="S52" s="16"/>
    </row>
    <row r="53" spans="13:24" x14ac:dyDescent="0.25">
      <c r="M53">
        <v>49</v>
      </c>
      <c r="N53" s="12">
        <v>71</v>
      </c>
      <c r="O53" s="12">
        <v>37</v>
      </c>
      <c r="P53" s="12">
        <v>34</v>
      </c>
      <c r="R53" s="16"/>
      <c r="S53" s="16"/>
    </row>
    <row r="54" spans="13:24" x14ac:dyDescent="0.25">
      <c r="M54">
        <v>50</v>
      </c>
      <c r="N54" s="12">
        <v>59</v>
      </c>
      <c r="O54" s="12">
        <v>29</v>
      </c>
      <c r="P54" s="12">
        <v>30</v>
      </c>
      <c r="R54" s="16"/>
      <c r="S54" s="16"/>
    </row>
    <row r="55" spans="13:24" x14ac:dyDescent="0.25">
      <c r="M55">
        <v>51</v>
      </c>
      <c r="N55" s="12">
        <v>88</v>
      </c>
      <c r="O55" s="12">
        <v>36</v>
      </c>
      <c r="P55" s="12">
        <v>52</v>
      </c>
      <c r="R55" s="16"/>
      <c r="S55" s="16"/>
    </row>
    <row r="56" spans="13:24" x14ac:dyDescent="0.25">
      <c r="M56">
        <v>52</v>
      </c>
      <c r="N56" s="12">
        <v>69</v>
      </c>
      <c r="O56" s="12">
        <v>31</v>
      </c>
      <c r="P56" s="12">
        <v>38</v>
      </c>
      <c r="R56" s="16"/>
      <c r="S56" s="16"/>
    </row>
    <row r="57" spans="13:24" x14ac:dyDescent="0.25">
      <c r="M57">
        <v>53</v>
      </c>
      <c r="N57" s="12">
        <v>88</v>
      </c>
      <c r="O57" s="12">
        <v>39</v>
      </c>
      <c r="P57" s="12">
        <v>49</v>
      </c>
      <c r="R57" s="16"/>
      <c r="S57" s="16"/>
    </row>
    <row r="58" spans="13:24" x14ac:dyDescent="0.25">
      <c r="M58">
        <v>54</v>
      </c>
      <c r="N58" s="12">
        <v>53</v>
      </c>
      <c r="O58" s="12">
        <v>22</v>
      </c>
      <c r="P58" s="12">
        <v>31</v>
      </c>
      <c r="R58" s="16"/>
      <c r="S58" s="16"/>
    </row>
    <row r="59" spans="13:24" x14ac:dyDescent="0.25">
      <c r="M59">
        <v>55</v>
      </c>
      <c r="N59" s="12">
        <v>73</v>
      </c>
      <c r="O59" s="12">
        <v>23</v>
      </c>
      <c r="P59" s="12">
        <v>50</v>
      </c>
      <c r="R59" s="16"/>
      <c r="S59" s="16"/>
    </row>
    <row r="60" spans="13:24" x14ac:dyDescent="0.25">
      <c r="M60">
        <v>56</v>
      </c>
      <c r="N60" s="12">
        <v>53</v>
      </c>
      <c r="O60" s="12">
        <v>18</v>
      </c>
      <c r="P60" s="12">
        <v>35</v>
      </c>
      <c r="R60" s="16"/>
      <c r="S60" s="16"/>
    </row>
    <row r="61" spans="13:24" x14ac:dyDescent="0.25">
      <c r="M61">
        <v>57</v>
      </c>
      <c r="N61" s="12">
        <v>68</v>
      </c>
      <c r="O61" s="12">
        <v>26</v>
      </c>
      <c r="P61" s="12">
        <v>42</v>
      </c>
      <c r="R61" s="16"/>
      <c r="S61" s="16"/>
    </row>
    <row r="62" spans="13:24" x14ac:dyDescent="0.25">
      <c r="M62">
        <v>58</v>
      </c>
      <c r="N62" s="12">
        <v>58</v>
      </c>
      <c r="O62" s="12">
        <v>28</v>
      </c>
      <c r="P62" s="12">
        <v>30</v>
      </c>
      <c r="R62" s="16"/>
      <c r="S62" s="16"/>
    </row>
    <row r="63" spans="13:24" x14ac:dyDescent="0.25">
      <c r="M63">
        <v>59</v>
      </c>
      <c r="N63" s="12">
        <v>69</v>
      </c>
      <c r="O63" s="12">
        <v>34</v>
      </c>
      <c r="P63" s="12">
        <v>35</v>
      </c>
      <c r="R63" s="16"/>
      <c r="S63" s="16"/>
    </row>
    <row r="64" spans="13:24" x14ac:dyDescent="0.25">
      <c r="M64">
        <v>60</v>
      </c>
      <c r="N64" s="12">
        <v>56</v>
      </c>
      <c r="O64" s="12">
        <v>26</v>
      </c>
      <c r="P64" s="12">
        <v>30</v>
      </c>
      <c r="R64" s="16"/>
      <c r="S64" s="16"/>
    </row>
    <row r="65" spans="13:19" x14ac:dyDescent="0.25">
      <c r="M65">
        <v>61</v>
      </c>
      <c r="N65" s="12">
        <v>65</v>
      </c>
      <c r="O65" s="12">
        <v>28</v>
      </c>
      <c r="P65" s="12">
        <v>37</v>
      </c>
      <c r="R65" s="16"/>
      <c r="S65" s="16"/>
    </row>
    <row r="66" spans="13:19" x14ac:dyDescent="0.25">
      <c r="M66">
        <v>62</v>
      </c>
      <c r="N66" s="12">
        <v>59</v>
      </c>
      <c r="O66" s="12">
        <v>30</v>
      </c>
      <c r="P66" s="12">
        <v>29</v>
      </c>
      <c r="R66" s="16"/>
      <c r="S66" s="16"/>
    </row>
    <row r="67" spans="13:19" x14ac:dyDescent="0.25">
      <c r="M67">
        <v>63</v>
      </c>
      <c r="N67" s="12">
        <v>69</v>
      </c>
      <c r="O67" s="12">
        <v>32</v>
      </c>
      <c r="P67" s="12">
        <v>37</v>
      </c>
      <c r="R67" s="16"/>
      <c r="S67" s="16"/>
    </row>
    <row r="68" spans="13:19" x14ac:dyDescent="0.25">
      <c r="M68">
        <v>64</v>
      </c>
      <c r="N68" s="12">
        <v>45</v>
      </c>
      <c r="O68" s="12">
        <v>24</v>
      </c>
      <c r="P68" s="12">
        <v>21</v>
      </c>
      <c r="R68" s="16"/>
      <c r="S68" s="16"/>
    </row>
    <row r="69" spans="13:19" x14ac:dyDescent="0.25">
      <c r="M69">
        <v>65</v>
      </c>
      <c r="N69" s="12">
        <v>60</v>
      </c>
      <c r="O69" s="12">
        <v>23</v>
      </c>
      <c r="P69" s="12">
        <v>37</v>
      </c>
      <c r="R69" s="16"/>
      <c r="S69" s="16"/>
    </row>
    <row r="70" spans="13:19" x14ac:dyDescent="0.25">
      <c r="M70">
        <v>66</v>
      </c>
      <c r="N70" s="12">
        <v>50</v>
      </c>
      <c r="O70" s="12">
        <v>27</v>
      </c>
      <c r="P70" s="12">
        <v>23</v>
      </c>
      <c r="R70" s="16"/>
      <c r="S70" s="16"/>
    </row>
    <row r="71" spans="13:19" x14ac:dyDescent="0.25">
      <c r="M71">
        <v>67</v>
      </c>
      <c r="N71" s="12">
        <v>56</v>
      </c>
      <c r="O71" s="12">
        <v>27</v>
      </c>
      <c r="P71" s="12">
        <v>29</v>
      </c>
      <c r="R71" s="16"/>
      <c r="S71" s="16"/>
    </row>
    <row r="72" spans="13:19" x14ac:dyDescent="0.25">
      <c r="M72">
        <v>68</v>
      </c>
      <c r="N72" s="12">
        <v>62</v>
      </c>
      <c r="O72" s="12">
        <v>29</v>
      </c>
      <c r="P72" s="12">
        <v>33</v>
      </c>
      <c r="R72" s="16"/>
      <c r="S72" s="16"/>
    </row>
    <row r="73" spans="13:19" x14ac:dyDescent="0.25">
      <c r="M73">
        <v>69</v>
      </c>
      <c r="N73" s="12">
        <v>39</v>
      </c>
      <c r="O73" s="12">
        <v>22</v>
      </c>
      <c r="P73" s="12">
        <v>17</v>
      </c>
      <c r="R73" s="16"/>
      <c r="S73" s="16"/>
    </row>
    <row r="74" spans="13:19" x14ac:dyDescent="0.25">
      <c r="M74" s="18">
        <v>70</v>
      </c>
      <c r="N74" s="12">
        <v>31</v>
      </c>
      <c r="O74" s="12">
        <v>14</v>
      </c>
      <c r="P74" s="12">
        <v>17</v>
      </c>
      <c r="R74" s="16"/>
      <c r="S74" s="16"/>
    </row>
    <row r="75" spans="13:19" x14ac:dyDescent="0.25">
      <c r="M75">
        <v>71</v>
      </c>
      <c r="N75" s="12">
        <v>39</v>
      </c>
      <c r="O75" s="12">
        <v>22</v>
      </c>
      <c r="P75" s="12">
        <v>17</v>
      </c>
      <c r="R75" s="16"/>
      <c r="S75" s="16"/>
    </row>
    <row r="76" spans="13:19" x14ac:dyDescent="0.25">
      <c r="M76">
        <v>72</v>
      </c>
      <c r="N76" s="12">
        <v>32</v>
      </c>
      <c r="O76" s="12">
        <v>13</v>
      </c>
      <c r="P76" s="12">
        <v>19</v>
      </c>
      <c r="R76" s="16"/>
      <c r="S76" s="16"/>
    </row>
    <row r="77" spans="13:19" x14ac:dyDescent="0.25">
      <c r="M77">
        <v>73</v>
      </c>
      <c r="N77" s="12">
        <v>28</v>
      </c>
      <c r="O77" s="12">
        <v>6</v>
      </c>
      <c r="P77" s="12">
        <v>22</v>
      </c>
      <c r="R77" s="16"/>
      <c r="S77" s="16"/>
    </row>
    <row r="78" spans="13:19" x14ac:dyDescent="0.25">
      <c r="M78">
        <v>74</v>
      </c>
      <c r="N78" s="12">
        <v>26</v>
      </c>
      <c r="O78" s="12">
        <v>9</v>
      </c>
      <c r="P78" s="12">
        <v>17</v>
      </c>
      <c r="R78" s="16"/>
      <c r="S78" s="16"/>
    </row>
    <row r="79" spans="13:19" x14ac:dyDescent="0.25">
      <c r="M79">
        <v>75</v>
      </c>
      <c r="N79" s="12">
        <v>17</v>
      </c>
      <c r="O79" s="12">
        <v>8</v>
      </c>
      <c r="P79" s="12">
        <v>9</v>
      </c>
      <c r="R79" s="16"/>
      <c r="S79" s="16"/>
    </row>
    <row r="80" spans="13:19" x14ac:dyDescent="0.25">
      <c r="M80">
        <v>76</v>
      </c>
      <c r="N80" s="12">
        <v>20</v>
      </c>
      <c r="O80" s="12">
        <v>7</v>
      </c>
      <c r="P80" s="12">
        <v>13</v>
      </c>
      <c r="R80" s="16"/>
      <c r="S80" s="16"/>
    </row>
    <row r="81" spans="13:19" x14ac:dyDescent="0.25">
      <c r="M81">
        <v>77</v>
      </c>
      <c r="N81" s="12">
        <v>12</v>
      </c>
      <c r="O81" s="12">
        <v>4</v>
      </c>
      <c r="P81" s="12">
        <v>8</v>
      </c>
      <c r="R81" s="16"/>
      <c r="S81" s="16"/>
    </row>
    <row r="82" spans="13:19" x14ac:dyDescent="0.25">
      <c r="M82">
        <v>78</v>
      </c>
      <c r="N82" s="12">
        <v>10</v>
      </c>
      <c r="O82" s="12">
        <v>1</v>
      </c>
      <c r="P82" s="12">
        <v>9</v>
      </c>
      <c r="R82" s="16"/>
      <c r="S82" s="16"/>
    </row>
    <row r="83" spans="13:19" x14ac:dyDescent="0.25">
      <c r="M83">
        <v>79</v>
      </c>
      <c r="N83" s="12">
        <v>9</v>
      </c>
      <c r="O83" s="12">
        <v>1</v>
      </c>
      <c r="P83" s="12">
        <v>8</v>
      </c>
      <c r="R83" s="16"/>
      <c r="S83" s="16"/>
    </row>
    <row r="84" spans="13:19" x14ac:dyDescent="0.25">
      <c r="M84">
        <v>80</v>
      </c>
      <c r="N84" s="12">
        <v>10</v>
      </c>
      <c r="O84" s="12">
        <v>2</v>
      </c>
      <c r="P84" s="12">
        <v>8</v>
      </c>
      <c r="R84" s="16"/>
      <c r="S84" s="16"/>
    </row>
    <row r="85" spans="13:19" x14ac:dyDescent="0.25">
      <c r="M85">
        <v>81</v>
      </c>
      <c r="N85" s="12">
        <v>5</v>
      </c>
      <c r="O85" s="12">
        <v>1</v>
      </c>
      <c r="P85" s="12">
        <v>4</v>
      </c>
      <c r="R85" s="16"/>
      <c r="S85" s="16"/>
    </row>
    <row r="86" spans="13:19" x14ac:dyDescent="0.25">
      <c r="M86">
        <v>82</v>
      </c>
      <c r="N86" s="12">
        <v>9</v>
      </c>
      <c r="O86" s="12">
        <v>5</v>
      </c>
      <c r="P86" s="12">
        <v>4</v>
      </c>
      <c r="R86" s="16"/>
      <c r="S86" s="16"/>
    </row>
    <row r="87" spans="13:19" x14ac:dyDescent="0.25">
      <c r="M87">
        <v>83</v>
      </c>
      <c r="N87" s="12">
        <v>3</v>
      </c>
      <c r="O87" s="12">
        <v>1</v>
      </c>
      <c r="P87" s="12">
        <v>2</v>
      </c>
      <c r="R87" s="16"/>
      <c r="S87" s="16"/>
    </row>
    <row r="88" spans="13:19" x14ac:dyDescent="0.25">
      <c r="M88">
        <v>84</v>
      </c>
      <c r="N88" s="12">
        <v>4</v>
      </c>
      <c r="O88" s="12">
        <v>2</v>
      </c>
      <c r="P88" s="12">
        <v>2</v>
      </c>
      <c r="R88" s="16"/>
      <c r="S88" s="16"/>
    </row>
    <row r="89" spans="13:19" x14ac:dyDescent="0.25">
      <c r="M89">
        <v>85</v>
      </c>
      <c r="N89" s="12">
        <v>1</v>
      </c>
      <c r="O89" s="12">
        <v>0</v>
      </c>
      <c r="P89" s="12">
        <v>1</v>
      </c>
      <c r="R89" s="16"/>
      <c r="S89" s="16"/>
    </row>
    <row r="90" spans="13:19" x14ac:dyDescent="0.25">
      <c r="M90">
        <v>86</v>
      </c>
      <c r="N90" s="12">
        <v>3</v>
      </c>
      <c r="O90" s="12">
        <v>0</v>
      </c>
      <c r="P90" s="12">
        <v>3</v>
      </c>
      <c r="R90" s="16"/>
      <c r="S90" s="16"/>
    </row>
    <row r="91" spans="13:19" x14ac:dyDescent="0.25">
      <c r="M91">
        <v>87</v>
      </c>
      <c r="N91" s="12">
        <v>7</v>
      </c>
      <c r="O91" s="12">
        <v>1</v>
      </c>
      <c r="P91" s="12">
        <v>6</v>
      </c>
      <c r="R91" s="16"/>
      <c r="S91" s="16"/>
    </row>
    <row r="92" spans="13:19" x14ac:dyDescent="0.25">
      <c r="M92">
        <v>88</v>
      </c>
      <c r="N92" s="12">
        <v>3</v>
      </c>
      <c r="O92" s="12">
        <v>0</v>
      </c>
      <c r="P92" s="12">
        <v>3</v>
      </c>
      <c r="R92" s="16"/>
      <c r="S92" s="16"/>
    </row>
    <row r="93" spans="13:19" x14ac:dyDescent="0.25">
      <c r="M93">
        <v>89</v>
      </c>
      <c r="N93" s="12">
        <v>0</v>
      </c>
      <c r="O93" s="12">
        <v>0</v>
      </c>
      <c r="P93" s="12">
        <v>0</v>
      </c>
      <c r="R93" s="16"/>
      <c r="S93" s="16"/>
    </row>
    <row r="94" spans="13:19" x14ac:dyDescent="0.25">
      <c r="M94">
        <v>90</v>
      </c>
      <c r="N94" s="12">
        <v>0</v>
      </c>
      <c r="O94" s="12">
        <v>0</v>
      </c>
      <c r="P94" s="12">
        <v>0</v>
      </c>
      <c r="R94" s="16"/>
      <c r="S94" s="16"/>
    </row>
    <row r="95" spans="13:19" x14ac:dyDescent="0.25">
      <c r="M95">
        <v>91</v>
      </c>
      <c r="N95" s="12">
        <v>2</v>
      </c>
      <c r="O95" s="12">
        <v>0</v>
      </c>
      <c r="P95" s="12">
        <v>2</v>
      </c>
      <c r="R95" s="16"/>
      <c r="S95" s="16"/>
    </row>
    <row r="96" spans="13:19" x14ac:dyDescent="0.25">
      <c r="M96">
        <v>92</v>
      </c>
      <c r="N96" s="12">
        <v>0</v>
      </c>
      <c r="O96" s="12">
        <v>0</v>
      </c>
      <c r="P96" s="12">
        <v>0</v>
      </c>
      <c r="R96" s="16"/>
      <c r="S96" s="16"/>
    </row>
    <row r="97" spans="13:19" x14ac:dyDescent="0.25">
      <c r="M97">
        <v>93</v>
      </c>
      <c r="N97" s="12">
        <v>0</v>
      </c>
      <c r="O97" s="12">
        <v>0</v>
      </c>
      <c r="P97" s="12">
        <v>0</v>
      </c>
      <c r="R97" s="16"/>
      <c r="S97" s="16"/>
    </row>
    <row r="98" spans="13:19" x14ac:dyDescent="0.25">
      <c r="M98">
        <v>94</v>
      </c>
      <c r="N98" s="12">
        <v>0</v>
      </c>
      <c r="O98" s="12">
        <v>0</v>
      </c>
      <c r="P98" s="12">
        <v>0</v>
      </c>
      <c r="R98" s="16"/>
      <c r="S98" s="16"/>
    </row>
    <row r="99" spans="13:19" x14ac:dyDescent="0.25">
      <c r="M99">
        <v>95</v>
      </c>
      <c r="N99" s="12">
        <v>0</v>
      </c>
      <c r="O99" s="12">
        <v>0</v>
      </c>
      <c r="P99" s="12">
        <v>0</v>
      </c>
      <c r="R99" s="16"/>
      <c r="S99" s="16"/>
    </row>
    <row r="100" spans="13:19" x14ac:dyDescent="0.25">
      <c r="M100">
        <v>96</v>
      </c>
      <c r="N100" s="12">
        <v>0</v>
      </c>
      <c r="O100" s="12">
        <v>0</v>
      </c>
      <c r="P100" s="12">
        <v>0</v>
      </c>
      <c r="R100" s="16"/>
      <c r="S100" s="16"/>
    </row>
    <row r="101" spans="13:19" x14ac:dyDescent="0.25">
      <c r="M101">
        <v>97</v>
      </c>
      <c r="N101" s="12">
        <v>0</v>
      </c>
      <c r="O101" s="12">
        <v>0</v>
      </c>
      <c r="P101" s="12">
        <v>0</v>
      </c>
      <c r="R101" s="16"/>
      <c r="S101" s="16"/>
    </row>
    <row r="102" spans="13:19" x14ac:dyDescent="0.25">
      <c r="M102">
        <v>98</v>
      </c>
      <c r="N102" s="12">
        <v>0</v>
      </c>
      <c r="O102" s="12">
        <v>0</v>
      </c>
      <c r="P102" s="12">
        <v>0</v>
      </c>
      <c r="R102" s="16"/>
      <c r="S102" s="16"/>
    </row>
    <row r="103" spans="13:19" x14ac:dyDescent="0.25">
      <c r="M103" t="s">
        <v>52</v>
      </c>
      <c r="N103">
        <v>276</v>
      </c>
      <c r="O103">
        <v>131</v>
      </c>
      <c r="P103">
        <v>145</v>
      </c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/>
  </sheetViews>
  <sheetFormatPr defaultRowHeight="13.2" x14ac:dyDescent="0.25"/>
  <sheetData>
    <row r="1" spans="1:24" x14ac:dyDescent="0.25">
      <c r="I1" s="1"/>
      <c r="J1" s="1"/>
      <c r="K1" s="1"/>
      <c r="M1" t="s">
        <v>123</v>
      </c>
      <c r="N1" s="12"/>
      <c r="O1" s="12"/>
      <c r="P1" s="12"/>
      <c r="Q1" s="14" t="s">
        <v>124</v>
      </c>
      <c r="R1" s="15">
        <f>X16</f>
        <v>7.5619085501789964</v>
      </c>
      <c r="S1" s="21" t="s">
        <v>125</v>
      </c>
      <c r="T1" s="22"/>
      <c r="U1" s="22"/>
    </row>
    <row r="2" spans="1:24" x14ac:dyDescent="0.25">
      <c r="A2" t="s">
        <v>0</v>
      </c>
      <c r="B2" t="s">
        <v>1</v>
      </c>
      <c r="E2" t="s">
        <v>2</v>
      </c>
      <c r="I2" s="1"/>
      <c r="J2" s="1"/>
      <c r="K2" s="1"/>
      <c r="M2" t="s">
        <v>126</v>
      </c>
      <c r="N2" s="12" t="s">
        <v>1</v>
      </c>
      <c r="O2" s="12" t="s">
        <v>3</v>
      </c>
      <c r="P2" s="12" t="s">
        <v>4</v>
      </c>
      <c r="Q2" t="s">
        <v>131</v>
      </c>
      <c r="R2" s="16" t="s">
        <v>127</v>
      </c>
      <c r="S2" s="16"/>
      <c r="T2" t="s">
        <v>128</v>
      </c>
      <c r="V2" t="s">
        <v>129</v>
      </c>
      <c r="X2" s="13" t="s">
        <v>130</v>
      </c>
    </row>
    <row r="3" spans="1:24" x14ac:dyDescent="0.25">
      <c r="B3" t="s">
        <v>1</v>
      </c>
      <c r="C3" t="s">
        <v>3</v>
      </c>
      <c r="D3" t="s">
        <v>4</v>
      </c>
      <c r="E3" t="s">
        <v>1</v>
      </c>
      <c r="F3" t="s">
        <v>3</v>
      </c>
      <c r="G3" t="s">
        <v>4</v>
      </c>
      <c r="I3" s="1"/>
      <c r="J3" s="1"/>
      <c r="K3" s="1"/>
      <c r="M3" t="s">
        <v>36</v>
      </c>
      <c r="N3" s="12">
        <v>94649</v>
      </c>
      <c r="O3" s="12">
        <v>47611</v>
      </c>
      <c r="P3" s="12">
        <v>47038</v>
      </c>
      <c r="Q3" t="s">
        <v>139</v>
      </c>
      <c r="R3" s="17" t="s">
        <v>132</v>
      </c>
      <c r="S3" s="17" t="s">
        <v>133</v>
      </c>
      <c r="T3" s="13" t="s">
        <v>134</v>
      </c>
      <c r="U3" s="13" t="s">
        <v>135</v>
      </c>
      <c r="V3" s="13" t="s">
        <v>136</v>
      </c>
      <c r="W3" s="13" t="s">
        <v>137</v>
      </c>
      <c r="X3" s="13" t="s">
        <v>138</v>
      </c>
    </row>
    <row r="4" spans="1:24" x14ac:dyDescent="0.25">
      <c r="A4" t="s">
        <v>1</v>
      </c>
      <c r="B4">
        <v>9010</v>
      </c>
      <c r="C4">
        <v>4358</v>
      </c>
      <c r="D4">
        <v>4652</v>
      </c>
      <c r="E4">
        <v>4809</v>
      </c>
      <c r="F4">
        <v>2563</v>
      </c>
      <c r="G4">
        <v>2246</v>
      </c>
      <c r="I4" s="1"/>
      <c r="J4" s="1"/>
      <c r="K4" s="1"/>
      <c r="M4" s="18" t="s">
        <v>140</v>
      </c>
      <c r="N4" s="12">
        <v>2714</v>
      </c>
      <c r="O4" s="12">
        <v>1376</v>
      </c>
      <c r="P4" s="12">
        <v>1338</v>
      </c>
      <c r="R4" s="16"/>
      <c r="S4" s="16"/>
    </row>
    <row r="5" spans="1:24" x14ac:dyDescent="0.25">
      <c r="A5" t="s">
        <v>5</v>
      </c>
      <c r="B5">
        <v>1294</v>
      </c>
      <c r="C5">
        <v>696</v>
      </c>
      <c r="D5">
        <v>598</v>
      </c>
      <c r="E5">
        <v>1294</v>
      </c>
      <c r="F5">
        <v>696</v>
      </c>
      <c r="G5">
        <v>598</v>
      </c>
      <c r="I5" s="1"/>
      <c r="J5" s="1"/>
      <c r="K5" s="1"/>
      <c r="M5">
        <v>1</v>
      </c>
      <c r="N5" s="12">
        <v>2822</v>
      </c>
      <c r="O5" s="12">
        <v>1456</v>
      </c>
      <c r="P5" s="12">
        <v>1366</v>
      </c>
      <c r="Q5">
        <v>0</v>
      </c>
      <c r="R5" s="16">
        <f>N$24+N$34+N$44+N$54</f>
        <v>4947</v>
      </c>
      <c r="S5" s="16">
        <f xml:space="preserve"> N$34+N$44+N$54+N$64</f>
        <v>3247</v>
      </c>
      <c r="T5">
        <v>1</v>
      </c>
      <c r="U5">
        <v>9</v>
      </c>
      <c r="V5">
        <f>R5*T5+S5*U5</f>
        <v>34170</v>
      </c>
      <c r="W5" s="19">
        <f>(V5/V$15)*100</f>
        <v>7.9021858782827481</v>
      </c>
      <c r="X5" s="20">
        <f>ABS(W5-10)</f>
        <v>2.0978141217172519</v>
      </c>
    </row>
    <row r="6" spans="1:24" x14ac:dyDescent="0.25">
      <c r="A6" t="s">
        <v>6</v>
      </c>
      <c r="B6">
        <v>1059</v>
      </c>
      <c r="C6">
        <v>576</v>
      </c>
      <c r="D6">
        <v>483</v>
      </c>
      <c r="E6">
        <v>1059</v>
      </c>
      <c r="F6">
        <v>576</v>
      </c>
      <c r="G6">
        <v>483</v>
      </c>
      <c r="I6" s="1"/>
      <c r="J6" s="1"/>
      <c r="K6" s="1"/>
      <c r="M6">
        <v>2</v>
      </c>
      <c r="N6" s="12">
        <v>2760</v>
      </c>
      <c r="O6" s="12">
        <v>1418</v>
      </c>
      <c r="P6" s="12">
        <v>1342</v>
      </c>
      <c r="Q6">
        <v>1</v>
      </c>
      <c r="R6" s="16">
        <f>N$25+N$35+N$45+N$55</f>
        <v>4406</v>
      </c>
      <c r="S6" s="16">
        <f xml:space="preserve"> N$35+N$45+N$55+N$65</f>
        <v>2865</v>
      </c>
      <c r="T6">
        <v>2</v>
      </c>
      <c r="U6">
        <v>8</v>
      </c>
      <c r="V6">
        <f t="shared" ref="V6:V14" si="0">R6*T6+S6*U6</f>
        <v>31732</v>
      </c>
      <c r="W6" s="19">
        <f t="shared" ref="W6:W14" si="1">(V6/V$15)*100</f>
        <v>7.3383717380646241</v>
      </c>
      <c r="X6" s="20">
        <f t="shared" ref="X6:X14" si="2">ABS(W6-10)</f>
        <v>2.6616282619353759</v>
      </c>
    </row>
    <row r="7" spans="1:24" x14ac:dyDescent="0.25">
      <c r="A7" t="s">
        <v>7</v>
      </c>
      <c r="B7">
        <v>782</v>
      </c>
      <c r="C7">
        <v>395</v>
      </c>
      <c r="D7">
        <v>387</v>
      </c>
      <c r="E7">
        <v>782</v>
      </c>
      <c r="F7">
        <v>395</v>
      </c>
      <c r="G7">
        <v>387</v>
      </c>
      <c r="H7" s="2"/>
      <c r="I7" s="1"/>
      <c r="J7" s="1"/>
      <c r="K7" s="1"/>
      <c r="M7">
        <v>3</v>
      </c>
      <c r="N7" s="12">
        <v>2890</v>
      </c>
      <c r="O7" s="12">
        <v>1490</v>
      </c>
      <c r="P7" s="12">
        <v>1400</v>
      </c>
      <c r="Q7">
        <v>2</v>
      </c>
      <c r="R7" s="16">
        <f>N$26+N$36+N$46+N$56</f>
        <v>4058</v>
      </c>
      <c r="S7" s="16">
        <f xml:space="preserve"> N$36+N$46+N$56+N$66</f>
        <v>2707</v>
      </c>
      <c r="T7">
        <v>3</v>
      </c>
      <c r="U7">
        <v>7</v>
      </c>
      <c r="V7">
        <f t="shared" si="0"/>
        <v>31123</v>
      </c>
      <c r="W7" s="19">
        <f t="shared" si="1"/>
        <v>7.1975338334736323</v>
      </c>
      <c r="X7" s="20">
        <f t="shared" si="2"/>
        <v>2.8024661665263677</v>
      </c>
    </row>
    <row r="8" spans="1:24" x14ac:dyDescent="0.25">
      <c r="A8" s="3" t="s">
        <v>8</v>
      </c>
      <c r="B8">
        <v>600</v>
      </c>
      <c r="C8">
        <v>312</v>
      </c>
      <c r="D8">
        <v>288</v>
      </c>
      <c r="E8">
        <v>556</v>
      </c>
      <c r="F8">
        <v>310</v>
      </c>
      <c r="G8">
        <v>246</v>
      </c>
      <c r="H8" s="5" t="s">
        <v>9</v>
      </c>
      <c r="I8" s="6">
        <f t="shared" ref="I8:K15" si="3">E8/B8*100</f>
        <v>92.666666666666657</v>
      </c>
      <c r="J8" s="6">
        <f t="shared" si="3"/>
        <v>99.358974358974365</v>
      </c>
      <c r="K8" s="6">
        <f t="shared" si="3"/>
        <v>85.416666666666657</v>
      </c>
      <c r="M8">
        <v>4</v>
      </c>
      <c r="N8" s="12">
        <v>2730</v>
      </c>
      <c r="O8" s="12">
        <v>1415</v>
      </c>
      <c r="P8" s="12">
        <v>1315</v>
      </c>
      <c r="Q8">
        <v>3</v>
      </c>
      <c r="R8" s="16">
        <f>N$17+N$27+N$37+N$47</f>
        <v>5568</v>
      </c>
      <c r="S8" s="16">
        <f xml:space="preserve"> N$27+ N$37+N$47+N$57</f>
        <v>3810</v>
      </c>
      <c r="T8">
        <v>4</v>
      </c>
      <c r="U8">
        <v>6</v>
      </c>
      <c r="V8">
        <f t="shared" si="0"/>
        <v>45132</v>
      </c>
      <c r="W8" s="19">
        <f t="shared" si="1"/>
        <v>10.437268160920604</v>
      </c>
      <c r="X8" s="20">
        <f t="shared" si="2"/>
        <v>0.43726816092060439</v>
      </c>
    </row>
    <row r="9" spans="1:24" x14ac:dyDescent="0.25">
      <c r="A9" s="3" t="s">
        <v>10</v>
      </c>
      <c r="B9">
        <v>731</v>
      </c>
      <c r="C9">
        <v>377</v>
      </c>
      <c r="D9">
        <v>354</v>
      </c>
      <c r="E9">
        <v>462</v>
      </c>
      <c r="F9">
        <v>292</v>
      </c>
      <c r="G9">
        <v>170</v>
      </c>
      <c r="H9" s="5"/>
      <c r="I9" s="6">
        <f t="shared" si="3"/>
        <v>63.201094391244872</v>
      </c>
      <c r="J9" s="6">
        <f t="shared" si="3"/>
        <v>77.453580901856768</v>
      </c>
      <c r="K9" s="6">
        <f t="shared" si="3"/>
        <v>48.022598870056498</v>
      </c>
      <c r="M9">
        <v>5</v>
      </c>
      <c r="N9" s="12">
        <v>2494</v>
      </c>
      <c r="O9" s="12">
        <v>1248</v>
      </c>
      <c r="P9" s="12">
        <v>1246</v>
      </c>
      <c r="Q9">
        <v>4</v>
      </c>
      <c r="R9" s="16">
        <f>N$18+N$28+N$38+N$48</f>
        <v>5665</v>
      </c>
      <c r="S9" s="16">
        <f xml:space="preserve"> N$28+N$38+N$48+N$58</f>
        <v>3908</v>
      </c>
      <c r="T9">
        <v>5</v>
      </c>
      <c r="U9">
        <v>5</v>
      </c>
      <c r="V9">
        <f t="shared" si="0"/>
        <v>47865</v>
      </c>
      <c r="W9" s="19">
        <f t="shared" si="1"/>
        <v>11.069304274626976</v>
      </c>
      <c r="X9" s="20">
        <f t="shared" si="2"/>
        <v>1.0693042746269761</v>
      </c>
    </row>
    <row r="10" spans="1:24" x14ac:dyDescent="0.25">
      <c r="A10" s="3" t="s">
        <v>11</v>
      </c>
      <c r="B10">
        <v>834</v>
      </c>
      <c r="C10">
        <v>400</v>
      </c>
      <c r="D10">
        <v>434</v>
      </c>
      <c r="E10">
        <v>236</v>
      </c>
      <c r="F10">
        <v>152</v>
      </c>
      <c r="G10">
        <v>84</v>
      </c>
      <c r="H10" s="5"/>
      <c r="I10" s="6">
        <f t="shared" si="3"/>
        <v>28.297362110311752</v>
      </c>
      <c r="J10" s="6">
        <f t="shared" si="3"/>
        <v>38</v>
      </c>
      <c r="K10" s="6">
        <f t="shared" si="3"/>
        <v>19.35483870967742</v>
      </c>
      <c r="M10">
        <v>6</v>
      </c>
      <c r="N10" s="12">
        <v>2751</v>
      </c>
      <c r="O10" s="12">
        <v>1454</v>
      </c>
      <c r="P10" s="12">
        <v>1297</v>
      </c>
      <c r="Q10">
        <v>5</v>
      </c>
      <c r="R10" s="16">
        <f>N$19+N$29+N$39+N$49</f>
        <v>5074</v>
      </c>
      <c r="S10" s="16">
        <f xml:space="preserve"> N$29+N$39+N$49+N$59</f>
        <v>3246</v>
      </c>
      <c r="T10">
        <v>6</v>
      </c>
      <c r="U10">
        <v>4</v>
      </c>
      <c r="V10">
        <f t="shared" si="0"/>
        <v>43428</v>
      </c>
      <c r="W10" s="19">
        <f t="shared" si="1"/>
        <v>10.043199541178319</v>
      </c>
      <c r="X10" s="20">
        <f t="shared" si="2"/>
        <v>4.3199541178319478E-2</v>
      </c>
    </row>
    <row r="11" spans="1:24" x14ac:dyDescent="0.25">
      <c r="A11" s="3" t="s">
        <v>12</v>
      </c>
      <c r="B11">
        <v>750</v>
      </c>
      <c r="C11">
        <v>327</v>
      </c>
      <c r="D11">
        <v>423</v>
      </c>
      <c r="E11">
        <v>133</v>
      </c>
      <c r="F11">
        <v>58</v>
      </c>
      <c r="G11">
        <v>75</v>
      </c>
      <c r="H11" s="5"/>
      <c r="I11" s="6">
        <f t="shared" si="3"/>
        <v>17.733333333333334</v>
      </c>
      <c r="J11" s="6">
        <f t="shared" si="3"/>
        <v>17.737003058103976</v>
      </c>
      <c r="K11" s="6">
        <f t="shared" si="3"/>
        <v>17.730496453900709</v>
      </c>
      <c r="M11">
        <v>7</v>
      </c>
      <c r="N11" s="12">
        <v>2541</v>
      </c>
      <c r="O11" s="12">
        <v>1322</v>
      </c>
      <c r="P11" s="12">
        <v>1219</v>
      </c>
      <c r="Q11">
        <v>6</v>
      </c>
      <c r="R11" s="16">
        <f>N$20+N$30+N$40+N$50</f>
        <v>5701</v>
      </c>
      <c r="S11" s="16">
        <f xml:space="preserve"> N$30+N$40+N$50+N$60</f>
        <v>3854</v>
      </c>
      <c r="T11">
        <v>7</v>
      </c>
      <c r="U11">
        <v>3</v>
      </c>
      <c r="V11">
        <f t="shared" si="0"/>
        <v>51469</v>
      </c>
      <c r="W11" s="19">
        <f t="shared" si="1"/>
        <v>11.902768655818988</v>
      </c>
      <c r="X11" s="20">
        <f t="shared" si="2"/>
        <v>1.9027686558189885</v>
      </c>
    </row>
    <row r="12" spans="1:24" x14ac:dyDescent="0.25">
      <c r="A12" s="3" t="s">
        <v>13</v>
      </c>
      <c r="B12">
        <v>622</v>
      </c>
      <c r="C12">
        <v>260</v>
      </c>
      <c r="D12">
        <v>362</v>
      </c>
      <c r="E12">
        <v>83</v>
      </c>
      <c r="F12">
        <v>26</v>
      </c>
      <c r="G12">
        <v>57</v>
      </c>
      <c r="H12" s="5"/>
      <c r="I12" s="6">
        <f t="shared" si="3"/>
        <v>13.344051446945338</v>
      </c>
      <c r="J12" s="6">
        <f t="shared" si="3"/>
        <v>10</v>
      </c>
      <c r="K12" s="6">
        <f t="shared" si="3"/>
        <v>15.745856353591158</v>
      </c>
      <c r="M12">
        <v>8</v>
      </c>
      <c r="N12" s="12">
        <v>2487</v>
      </c>
      <c r="O12" s="12">
        <v>1273</v>
      </c>
      <c r="P12" s="12">
        <v>1214</v>
      </c>
      <c r="Q12">
        <v>7</v>
      </c>
      <c r="R12" s="16">
        <f>N$21+N$31+N$41+N$51</f>
        <v>5177</v>
      </c>
      <c r="S12" s="16">
        <f xml:space="preserve"> N$31+N$41+N$51+N$61</f>
        <v>3139</v>
      </c>
      <c r="T12">
        <v>8</v>
      </c>
      <c r="U12">
        <v>2</v>
      </c>
      <c r="V12">
        <f t="shared" si="0"/>
        <v>47694</v>
      </c>
      <c r="W12" s="19">
        <f t="shared" si="1"/>
        <v>11.029758656096501</v>
      </c>
      <c r="X12" s="20">
        <f t="shared" si="2"/>
        <v>1.0297586560965009</v>
      </c>
    </row>
    <row r="13" spans="1:24" x14ac:dyDescent="0.25">
      <c r="A13" s="3" t="s">
        <v>14</v>
      </c>
      <c r="B13">
        <v>483</v>
      </c>
      <c r="C13">
        <v>217</v>
      </c>
      <c r="D13">
        <v>266</v>
      </c>
      <c r="E13">
        <v>56</v>
      </c>
      <c r="F13">
        <v>26</v>
      </c>
      <c r="G13">
        <v>30</v>
      </c>
      <c r="H13" s="5"/>
      <c r="I13" s="6">
        <f t="shared" si="3"/>
        <v>11.594202898550725</v>
      </c>
      <c r="J13" s="6">
        <f t="shared" si="3"/>
        <v>11.981566820276496</v>
      </c>
      <c r="K13" s="6">
        <f t="shared" si="3"/>
        <v>11.278195488721805</v>
      </c>
      <c r="M13">
        <v>9</v>
      </c>
      <c r="N13" s="12">
        <v>2401</v>
      </c>
      <c r="O13" s="12">
        <v>1238</v>
      </c>
      <c r="P13" s="12">
        <v>1163</v>
      </c>
      <c r="Q13">
        <v>8</v>
      </c>
      <c r="R13" s="16">
        <f>N$22+N$32+N$42+N$52</f>
        <v>5463</v>
      </c>
      <c r="S13" s="16">
        <f xml:space="preserve"> N$32+N$42+N$52+N$62</f>
        <v>3312</v>
      </c>
      <c r="T13">
        <v>9</v>
      </c>
      <c r="U13">
        <v>1</v>
      </c>
      <c r="V13">
        <f t="shared" si="0"/>
        <v>52479</v>
      </c>
      <c r="W13" s="19">
        <f t="shared" si="1"/>
        <v>12.136342192168579</v>
      </c>
      <c r="X13" s="20">
        <f t="shared" si="2"/>
        <v>2.1363421921685788</v>
      </c>
    </row>
    <row r="14" spans="1:24" x14ac:dyDescent="0.25">
      <c r="A14" s="3" t="s">
        <v>15</v>
      </c>
      <c r="B14">
        <v>351</v>
      </c>
      <c r="C14">
        <v>149</v>
      </c>
      <c r="D14">
        <v>202</v>
      </c>
      <c r="E14">
        <v>38</v>
      </c>
      <c r="F14">
        <v>6</v>
      </c>
      <c r="G14">
        <v>32</v>
      </c>
      <c r="H14" s="5"/>
      <c r="I14" s="6">
        <f t="shared" si="3"/>
        <v>10.826210826210826</v>
      </c>
      <c r="J14" s="6">
        <f t="shared" si="3"/>
        <v>4.0268456375838921</v>
      </c>
      <c r="K14" s="6">
        <f t="shared" si="3"/>
        <v>15.841584158415841</v>
      </c>
      <c r="M14">
        <v>10</v>
      </c>
      <c r="N14" s="12">
        <v>2342</v>
      </c>
      <c r="O14" s="12">
        <v>1229</v>
      </c>
      <c r="P14" s="12">
        <v>1113</v>
      </c>
      <c r="Q14">
        <v>9</v>
      </c>
      <c r="R14" s="16">
        <f>N$23+N$33+N$43+N$53</f>
        <v>4732</v>
      </c>
      <c r="S14" s="16">
        <f xml:space="preserve"> N$33+N$43+N$53+N$63</f>
        <v>2994</v>
      </c>
      <c r="T14">
        <v>10</v>
      </c>
      <c r="U14">
        <v>0</v>
      </c>
      <c r="V14">
        <f t="shared" si="0"/>
        <v>47320</v>
      </c>
      <c r="W14" s="19">
        <f t="shared" si="1"/>
        <v>10.943267069369028</v>
      </c>
      <c r="X14" s="20">
        <f t="shared" si="2"/>
        <v>0.94326706936902838</v>
      </c>
    </row>
    <row r="15" spans="1:24" x14ac:dyDescent="0.25">
      <c r="A15" s="3" t="s">
        <v>16</v>
      </c>
      <c r="B15">
        <v>356</v>
      </c>
      <c r="C15">
        <v>156</v>
      </c>
      <c r="D15">
        <v>200</v>
      </c>
      <c r="E15">
        <v>37</v>
      </c>
      <c r="F15">
        <v>11</v>
      </c>
      <c r="G15">
        <v>26</v>
      </c>
      <c r="H15" s="5"/>
      <c r="I15" s="6">
        <f t="shared" si="3"/>
        <v>10.393258426966293</v>
      </c>
      <c r="J15" s="6">
        <f t="shared" si="3"/>
        <v>7.0512820512820511</v>
      </c>
      <c r="K15" s="6">
        <f t="shared" si="3"/>
        <v>13</v>
      </c>
      <c r="M15">
        <v>11</v>
      </c>
      <c r="N15" s="12">
        <v>2399</v>
      </c>
      <c r="O15" s="12">
        <v>1251</v>
      </c>
      <c r="P15" s="12">
        <v>1148</v>
      </c>
      <c r="Q15" t="s">
        <v>1</v>
      </c>
      <c r="R15" s="16"/>
      <c r="S15" s="16"/>
      <c r="V15">
        <f>SUM(V5:V14)</f>
        <v>432412</v>
      </c>
      <c r="W15">
        <f>SUM(W5:W14)</f>
        <v>100.00000000000001</v>
      </c>
      <c r="X15" s="20">
        <f>SUM(X5:X14)</f>
        <v>15.123817100357993</v>
      </c>
    </row>
    <row r="16" spans="1:24" x14ac:dyDescent="0.25">
      <c r="A16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s="7" t="s">
        <v>18</v>
      </c>
      <c r="I16" s="6">
        <f>SUM(I8:I14)*5</f>
        <v>1188.3146083663175</v>
      </c>
      <c r="J16" s="6">
        <f>SUM(J8:J14)*5</f>
        <v>1292.7898538839772</v>
      </c>
      <c r="K16" s="6">
        <f>SUM(K8:K14)*5</f>
        <v>1066.9511835051503</v>
      </c>
      <c r="M16">
        <v>12</v>
      </c>
      <c r="N16" s="12">
        <v>2336</v>
      </c>
      <c r="O16" s="12">
        <v>1250</v>
      </c>
      <c r="P16" s="12">
        <v>1086</v>
      </c>
      <c r="Q16" t="s">
        <v>141</v>
      </c>
      <c r="R16" s="16"/>
      <c r="S16" s="16"/>
      <c r="X16" s="20">
        <f>X$15/2</f>
        <v>7.5619085501789964</v>
      </c>
    </row>
    <row r="17" spans="1:24" x14ac:dyDescent="0.25">
      <c r="A17" t="s">
        <v>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 s="7"/>
      <c r="I17" s="1"/>
      <c r="J17" s="1"/>
      <c r="K17" s="1"/>
      <c r="M17">
        <v>13</v>
      </c>
      <c r="N17" s="12">
        <v>2346</v>
      </c>
      <c r="O17" s="12">
        <v>1228</v>
      </c>
      <c r="P17" s="12">
        <v>1118</v>
      </c>
      <c r="Q17" t="s">
        <v>142</v>
      </c>
      <c r="R17" s="16"/>
      <c r="S17" s="16"/>
    </row>
    <row r="18" spans="1:24" x14ac:dyDescent="0.25">
      <c r="A18" t="s">
        <v>20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s="7" t="s">
        <v>21</v>
      </c>
      <c r="I18" s="6">
        <f>I16+1500</f>
        <v>2688.3146083663178</v>
      </c>
      <c r="J18" s="6">
        <f>J16+1500</f>
        <v>2792.7898538839772</v>
      </c>
      <c r="K18" s="6">
        <f>K16+1500</f>
        <v>2566.9511835051503</v>
      </c>
      <c r="M18">
        <v>14</v>
      </c>
      <c r="N18" s="12">
        <v>2429</v>
      </c>
      <c r="O18" s="12">
        <v>1247</v>
      </c>
      <c r="P18" s="12">
        <v>1182</v>
      </c>
      <c r="Q18" s="3" t="s">
        <v>143</v>
      </c>
      <c r="R18" s="15">
        <f>X33</f>
        <v>8.0813488400713815</v>
      </c>
      <c r="S18" s="16"/>
    </row>
    <row r="19" spans="1:24" x14ac:dyDescent="0.25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 s="7"/>
      <c r="I19" s="1"/>
      <c r="J19" s="1"/>
      <c r="K19" s="1"/>
      <c r="M19">
        <v>15</v>
      </c>
      <c r="N19" s="12">
        <v>2382</v>
      </c>
      <c r="O19" s="12">
        <v>1265</v>
      </c>
      <c r="P19" s="12">
        <v>1117</v>
      </c>
      <c r="Q19" t="s">
        <v>131</v>
      </c>
      <c r="R19" s="16" t="s">
        <v>127</v>
      </c>
      <c r="S19" s="16"/>
      <c r="T19" t="s">
        <v>128</v>
      </c>
      <c r="V19" t="s">
        <v>129</v>
      </c>
      <c r="X19" s="13" t="s">
        <v>130</v>
      </c>
    </row>
    <row r="20" spans="1:24" x14ac:dyDescent="0.25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7"/>
      <c r="I20" s="6">
        <f t="shared" ref="I20:K21" si="4">I14</f>
        <v>10.826210826210826</v>
      </c>
      <c r="J20" s="6">
        <f t="shared" si="4"/>
        <v>4.0268456375838921</v>
      </c>
      <c r="K20" s="6">
        <f t="shared" si="4"/>
        <v>15.841584158415841</v>
      </c>
      <c r="M20">
        <v>16</v>
      </c>
      <c r="N20" s="12">
        <v>2529</v>
      </c>
      <c r="O20" s="12">
        <v>1321</v>
      </c>
      <c r="P20" s="12">
        <v>1208</v>
      </c>
      <c r="Q20" t="s">
        <v>139</v>
      </c>
      <c r="R20" s="17" t="s">
        <v>132</v>
      </c>
      <c r="S20" s="17" t="s">
        <v>133</v>
      </c>
      <c r="T20" s="13" t="s">
        <v>134</v>
      </c>
      <c r="U20" s="13" t="s">
        <v>135</v>
      </c>
      <c r="V20" s="13" t="s">
        <v>136</v>
      </c>
      <c r="W20" s="13" t="s">
        <v>137</v>
      </c>
      <c r="X20" s="13" t="s">
        <v>138</v>
      </c>
    </row>
    <row r="21" spans="1:24" x14ac:dyDescent="0.25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s="7"/>
      <c r="I21" s="6">
        <f t="shared" si="4"/>
        <v>10.393258426966293</v>
      </c>
      <c r="J21" s="6">
        <f t="shared" si="4"/>
        <v>7.0512820512820511</v>
      </c>
      <c r="K21" s="6">
        <f t="shared" si="4"/>
        <v>13</v>
      </c>
      <c r="M21">
        <v>17</v>
      </c>
      <c r="N21" s="12">
        <v>2576</v>
      </c>
      <c r="O21" s="12">
        <v>1348</v>
      </c>
      <c r="P21" s="12">
        <v>1228</v>
      </c>
      <c r="R21" s="16"/>
      <c r="S21" s="16"/>
    </row>
    <row r="22" spans="1:24" x14ac:dyDescent="0.25">
      <c r="A22" t="s">
        <v>25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s="7" t="s">
        <v>26</v>
      </c>
      <c r="I22" s="8">
        <f>(I20+I21)/2</f>
        <v>10.609734626588558</v>
      </c>
      <c r="J22" s="8">
        <f>(J20+J21)/2</f>
        <v>5.5390638444329721</v>
      </c>
      <c r="K22" s="8">
        <f>(K20+K21)/2</f>
        <v>14.420792079207921</v>
      </c>
      <c r="M22">
        <v>18</v>
      </c>
      <c r="N22" s="12">
        <v>2663</v>
      </c>
      <c r="O22" s="12">
        <v>1369</v>
      </c>
      <c r="P22" s="12">
        <v>1294</v>
      </c>
      <c r="Q22">
        <v>0</v>
      </c>
      <c r="R22" s="16">
        <f>O$24+O$34+O$44+O$54</f>
        <v>2461</v>
      </c>
      <c r="S22" s="16">
        <f xml:space="preserve"> O$34+O$44+O$54+O$64</f>
        <v>1562</v>
      </c>
      <c r="T22">
        <v>1</v>
      </c>
      <c r="U22">
        <v>9</v>
      </c>
      <c r="V22">
        <f>R22*T22+S22*U22</f>
        <v>16519</v>
      </c>
      <c r="W22" s="19">
        <f>(V22/V$32)*100</f>
        <v>7.8191637911039793</v>
      </c>
      <c r="X22" s="20">
        <f>ABS(W22-10)</f>
        <v>2.1808362088960207</v>
      </c>
    </row>
    <row r="23" spans="1:24" x14ac:dyDescent="0.25">
      <c r="A23" t="s">
        <v>27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s="7"/>
      <c r="I23" s="1"/>
      <c r="J23" s="1"/>
      <c r="K23" s="1"/>
      <c r="M23">
        <v>19</v>
      </c>
      <c r="N23" s="12">
        <v>2240</v>
      </c>
      <c r="O23" s="12">
        <v>1156</v>
      </c>
      <c r="P23" s="12">
        <v>1084</v>
      </c>
      <c r="Q23">
        <v>1</v>
      </c>
      <c r="R23" s="16">
        <f>O$25+O$35+O$45+O$55</f>
        <v>2142</v>
      </c>
      <c r="S23" s="16">
        <f xml:space="preserve"> O$35+O$45+O$55+O$65</f>
        <v>1338</v>
      </c>
      <c r="T23">
        <v>2</v>
      </c>
      <c r="U23">
        <v>8</v>
      </c>
      <c r="V23">
        <f t="shared" ref="V23:V31" si="5">R23*T23+S23*U23</f>
        <v>14988</v>
      </c>
      <c r="W23" s="19">
        <f t="shared" ref="W23:W31" si="6">(V23/V$32)*100</f>
        <v>7.0944746595475783</v>
      </c>
      <c r="X23" s="20">
        <f t="shared" ref="X23:X31" si="7">ABS(W23-10)</f>
        <v>2.9055253404524217</v>
      </c>
    </row>
    <row r="24" spans="1:24" x14ac:dyDescent="0.25">
      <c r="A24" t="s">
        <v>28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s="7" t="s">
        <v>29</v>
      </c>
      <c r="I24" s="8">
        <f>I22*50</f>
        <v>530.48673132942793</v>
      </c>
      <c r="J24" s="8">
        <f>J22*50</f>
        <v>276.95319222164858</v>
      </c>
      <c r="K24" s="8">
        <f>K22*50</f>
        <v>721.03960396039599</v>
      </c>
      <c r="M24">
        <v>20</v>
      </c>
      <c r="N24" s="12">
        <v>2250</v>
      </c>
      <c r="O24" s="12">
        <v>1156</v>
      </c>
      <c r="P24" s="12">
        <v>1094</v>
      </c>
      <c r="Q24">
        <v>2</v>
      </c>
      <c r="R24" s="16">
        <f>O$26+O$36+O$46+O$56</f>
        <v>1972</v>
      </c>
      <c r="S24" s="16">
        <f xml:space="preserve"> O$36+O$46+O$56+O$66</f>
        <v>1269</v>
      </c>
      <c r="T24">
        <v>3</v>
      </c>
      <c r="U24">
        <v>7</v>
      </c>
      <c r="V24">
        <f t="shared" si="5"/>
        <v>14799</v>
      </c>
      <c r="W24" s="19">
        <f t="shared" si="6"/>
        <v>7.0050127092770627</v>
      </c>
      <c r="X24" s="20">
        <f t="shared" si="7"/>
        <v>2.9949872907229373</v>
      </c>
    </row>
    <row r="25" spans="1:24" x14ac:dyDescent="0.25">
      <c r="I25" s="1"/>
      <c r="J25" s="1"/>
      <c r="K25" s="1"/>
      <c r="M25">
        <v>21</v>
      </c>
      <c r="N25" s="12">
        <v>1883</v>
      </c>
      <c r="O25" s="12">
        <v>988</v>
      </c>
      <c r="P25" s="12">
        <v>895</v>
      </c>
      <c r="Q25">
        <v>3</v>
      </c>
      <c r="R25" s="16">
        <f>O$17+O$27+O$37+O$47</f>
        <v>2743</v>
      </c>
      <c r="S25" s="16">
        <f xml:space="preserve"> O$27+ O$37+O$47+O$57</f>
        <v>1809</v>
      </c>
      <c r="T25">
        <v>4</v>
      </c>
      <c r="U25">
        <v>6</v>
      </c>
      <c r="V25">
        <f t="shared" si="5"/>
        <v>21826</v>
      </c>
      <c r="W25" s="19">
        <f t="shared" si="6"/>
        <v>10.331198553461798</v>
      </c>
      <c r="X25" s="20">
        <f t="shared" si="7"/>
        <v>0.33119855346179783</v>
      </c>
    </row>
    <row r="26" spans="1:24" x14ac:dyDescent="0.25">
      <c r="H26" s="7" t="s">
        <v>30</v>
      </c>
      <c r="I26" s="1">
        <f>I18-I24</f>
        <v>2157.8278770368897</v>
      </c>
      <c r="J26" s="1">
        <f>J18-J24</f>
        <v>2515.8366616623289</v>
      </c>
      <c r="K26" s="1">
        <f>K18-K24</f>
        <v>1845.9115795447542</v>
      </c>
      <c r="M26">
        <v>22</v>
      </c>
      <c r="N26" s="12">
        <v>1780</v>
      </c>
      <c r="O26" s="12">
        <v>903</v>
      </c>
      <c r="P26" s="12">
        <v>877</v>
      </c>
      <c r="Q26">
        <v>4</v>
      </c>
      <c r="R26" s="16">
        <f>O$18+O$28+O$38+O$48</f>
        <v>2809</v>
      </c>
      <c r="S26" s="16">
        <f xml:space="preserve"> O$28+O$38+O$48+O$58</f>
        <v>1912</v>
      </c>
      <c r="T26">
        <v>5</v>
      </c>
      <c r="U26">
        <v>5</v>
      </c>
      <c r="V26">
        <f t="shared" si="5"/>
        <v>23605</v>
      </c>
      <c r="W26" s="19">
        <f t="shared" si="6"/>
        <v>11.173276910769989</v>
      </c>
      <c r="X26" s="20">
        <f t="shared" si="7"/>
        <v>1.1732769107699887</v>
      </c>
    </row>
    <row r="27" spans="1:24" x14ac:dyDescent="0.25">
      <c r="I27" s="1"/>
      <c r="J27" s="1"/>
      <c r="K27" s="1"/>
      <c r="M27">
        <v>23</v>
      </c>
      <c r="N27" s="12">
        <v>1548</v>
      </c>
      <c r="O27" s="12">
        <v>735</v>
      </c>
      <c r="P27" s="12">
        <v>813</v>
      </c>
      <c r="Q27">
        <v>5</v>
      </c>
      <c r="R27" s="16">
        <f>O$19+O$29+O$39+O$49</f>
        <v>2579</v>
      </c>
      <c r="S27" s="16">
        <f xml:space="preserve"> O$29+O$39+O$49+O$59</f>
        <v>1568</v>
      </c>
      <c r="T27">
        <v>6</v>
      </c>
      <c r="U27">
        <v>4</v>
      </c>
      <c r="V27">
        <f t="shared" si="5"/>
        <v>21746</v>
      </c>
      <c r="W27" s="19">
        <f t="shared" si="6"/>
        <v>10.293331061283803</v>
      </c>
      <c r="X27" s="20">
        <f t="shared" si="7"/>
        <v>0.29333106128380315</v>
      </c>
    </row>
    <row r="28" spans="1:24" x14ac:dyDescent="0.25">
      <c r="H28" s="7" t="s">
        <v>31</v>
      </c>
      <c r="I28" s="1">
        <f>100-I22</f>
        <v>89.390265373411438</v>
      </c>
      <c r="J28" s="1">
        <f>100-J22</f>
        <v>94.460936155567026</v>
      </c>
      <c r="K28" s="1">
        <f>100-K22</f>
        <v>85.579207920792072</v>
      </c>
      <c r="M28">
        <v>24</v>
      </c>
      <c r="N28" s="12">
        <v>1490</v>
      </c>
      <c r="O28" s="12">
        <v>766</v>
      </c>
      <c r="P28" s="12">
        <v>724</v>
      </c>
      <c r="Q28">
        <v>6</v>
      </c>
      <c r="R28" s="16">
        <f>O$20+O$30+O$40+O$50</f>
        <v>2838</v>
      </c>
      <c r="S28" s="16">
        <f xml:space="preserve"> O$30+O$40+O$50+O$60</f>
        <v>1825</v>
      </c>
      <c r="T28">
        <v>7</v>
      </c>
      <c r="U28">
        <v>3</v>
      </c>
      <c r="V28">
        <f t="shared" si="5"/>
        <v>25341</v>
      </c>
      <c r="W28" s="19">
        <f t="shared" si="6"/>
        <v>11.995001491032504</v>
      </c>
      <c r="X28" s="20">
        <f t="shared" si="7"/>
        <v>1.9950014910325038</v>
      </c>
    </row>
    <row r="29" spans="1:24" x14ac:dyDescent="0.25">
      <c r="I29" s="1"/>
      <c r="J29" s="1"/>
      <c r="K29" s="1"/>
      <c r="M29">
        <v>25</v>
      </c>
      <c r="N29" s="12">
        <v>1306</v>
      </c>
      <c r="O29" s="12">
        <v>643</v>
      </c>
      <c r="P29" s="12">
        <v>663</v>
      </c>
      <c r="Q29">
        <v>7</v>
      </c>
      <c r="R29" s="16">
        <f>O$21+O$31+O$41+O$51</f>
        <v>2570</v>
      </c>
      <c r="S29" s="16">
        <f xml:space="preserve"> O$31+O$41+O$51+O$61</f>
        <v>1513</v>
      </c>
      <c r="T29">
        <v>8</v>
      </c>
      <c r="U29">
        <v>2</v>
      </c>
      <c r="V29">
        <f t="shared" si="5"/>
        <v>23586</v>
      </c>
      <c r="W29" s="19">
        <f t="shared" si="6"/>
        <v>11.164283381377714</v>
      </c>
      <c r="X29" s="20">
        <f t="shared" si="7"/>
        <v>1.1642833813777145</v>
      </c>
    </row>
    <row r="30" spans="1:24" x14ac:dyDescent="0.25">
      <c r="C30" t="s">
        <v>32</v>
      </c>
      <c r="H30" s="9" t="s">
        <v>33</v>
      </c>
      <c r="I30" s="10">
        <f>I26/I28</f>
        <v>24.139405650301626</v>
      </c>
      <c r="J30" s="10">
        <f>J26/J28</f>
        <v>26.63361982268539</v>
      </c>
      <c r="K30" s="10">
        <f>K26/K28</f>
        <v>21.569626833345311</v>
      </c>
      <c r="M30">
        <v>26</v>
      </c>
      <c r="N30" s="12">
        <v>1387</v>
      </c>
      <c r="O30" s="12">
        <v>683</v>
      </c>
      <c r="P30" s="12">
        <v>704</v>
      </c>
      <c r="Q30">
        <v>8</v>
      </c>
      <c r="R30" s="16">
        <f>O$22+O$32+O$42+O$52</f>
        <v>2681</v>
      </c>
      <c r="S30" s="16">
        <f xml:space="preserve"> O$32+O$42+O$52+O$62</f>
        <v>1584</v>
      </c>
      <c r="T30">
        <v>9</v>
      </c>
      <c r="U30">
        <v>1</v>
      </c>
      <c r="V30">
        <f t="shared" si="5"/>
        <v>25713</v>
      </c>
      <c r="W30" s="19">
        <f t="shared" si="6"/>
        <v>12.171085329660187</v>
      </c>
      <c r="X30" s="20">
        <f t="shared" si="7"/>
        <v>2.1710853296601869</v>
      </c>
    </row>
    <row r="31" spans="1:24" x14ac:dyDescent="0.25">
      <c r="M31">
        <v>27</v>
      </c>
      <c r="N31" s="12">
        <v>1139</v>
      </c>
      <c r="O31" s="12">
        <v>569</v>
      </c>
      <c r="P31" s="12">
        <v>570</v>
      </c>
      <c r="Q31">
        <v>9</v>
      </c>
      <c r="R31" s="16">
        <f>O$23+O$33+O$43+O$53</f>
        <v>2314</v>
      </c>
      <c r="S31" s="16">
        <f xml:space="preserve"> O$33+O$43+O$53+O$63</f>
        <v>1411</v>
      </c>
      <c r="T31">
        <v>10</v>
      </c>
      <c r="U31">
        <v>0</v>
      </c>
      <c r="V31">
        <f t="shared" si="5"/>
        <v>23140</v>
      </c>
      <c r="W31" s="19">
        <f t="shared" si="6"/>
        <v>10.953172112485387</v>
      </c>
      <c r="X31" s="20">
        <f t="shared" si="7"/>
        <v>0.95317211248538669</v>
      </c>
    </row>
    <row r="32" spans="1:24" x14ac:dyDescent="0.25">
      <c r="A32" t="s">
        <v>97</v>
      </c>
      <c r="M32">
        <v>28</v>
      </c>
      <c r="N32" s="12">
        <v>1216</v>
      </c>
      <c r="O32" s="12">
        <v>594</v>
      </c>
      <c r="P32" s="12">
        <v>622</v>
      </c>
      <c r="Q32" t="s">
        <v>1</v>
      </c>
      <c r="R32" s="16"/>
      <c r="S32" s="16"/>
      <c r="V32">
        <f>SUM(V22:V31)</f>
        <v>211263</v>
      </c>
      <c r="W32">
        <f>SUM(W22:W31)</f>
        <v>100</v>
      </c>
      <c r="X32" s="20">
        <f>SUM(X22:X31)</f>
        <v>16.162697680142763</v>
      </c>
    </row>
    <row r="33" spans="1:24" x14ac:dyDescent="0.25">
      <c r="A33" t="s">
        <v>91</v>
      </c>
      <c r="B33" t="s">
        <v>1</v>
      </c>
      <c r="E33" t="s">
        <v>2</v>
      </c>
      <c r="M33">
        <v>29</v>
      </c>
      <c r="N33" s="12">
        <v>1022</v>
      </c>
      <c r="O33" s="12">
        <v>478</v>
      </c>
      <c r="P33" s="12">
        <v>544</v>
      </c>
      <c r="Q33" t="s">
        <v>141</v>
      </c>
      <c r="R33" s="16"/>
      <c r="S33" s="16"/>
      <c r="X33" s="20">
        <f>X$32/2</f>
        <v>8.0813488400713815</v>
      </c>
    </row>
    <row r="34" spans="1:24" x14ac:dyDescent="0.25">
      <c r="B34" t="s">
        <v>1</v>
      </c>
      <c r="C34" t="s">
        <v>3</v>
      </c>
      <c r="D34" t="s">
        <v>4</v>
      </c>
      <c r="E34" t="s">
        <v>1</v>
      </c>
      <c r="F34" t="s">
        <v>3</v>
      </c>
      <c r="G34" t="s">
        <v>4</v>
      </c>
      <c r="M34">
        <v>30</v>
      </c>
      <c r="N34" s="12">
        <v>1105</v>
      </c>
      <c r="O34" s="12">
        <v>553</v>
      </c>
      <c r="P34" s="12">
        <v>552</v>
      </c>
      <c r="R34" s="16"/>
      <c r="S34" s="16"/>
    </row>
    <row r="35" spans="1:24" x14ac:dyDescent="0.25">
      <c r="A35" t="s">
        <v>36</v>
      </c>
      <c r="B35">
        <v>9010</v>
      </c>
      <c r="C35">
        <v>4358</v>
      </c>
      <c r="D35">
        <v>4652</v>
      </c>
      <c r="E35">
        <v>4809</v>
      </c>
      <c r="F35">
        <v>2563</v>
      </c>
      <c r="G35">
        <v>2246</v>
      </c>
      <c r="M35">
        <v>31</v>
      </c>
      <c r="N35" s="12">
        <v>1011</v>
      </c>
      <c r="O35" s="12">
        <v>456</v>
      </c>
      <c r="P35" s="12">
        <v>555</v>
      </c>
      <c r="Q35" s="3" t="s">
        <v>144</v>
      </c>
      <c r="R35" s="15">
        <f>X50</f>
        <v>7.2614391202311559</v>
      </c>
      <c r="S35" s="16"/>
    </row>
    <row r="36" spans="1:24" x14ac:dyDescent="0.25">
      <c r="A36" t="s">
        <v>98</v>
      </c>
      <c r="B36">
        <v>1294</v>
      </c>
      <c r="C36">
        <v>696</v>
      </c>
      <c r="D36">
        <v>598</v>
      </c>
      <c r="E36">
        <v>1294</v>
      </c>
      <c r="F36">
        <v>696</v>
      </c>
      <c r="G36">
        <v>598</v>
      </c>
      <c r="M36">
        <v>32</v>
      </c>
      <c r="N36" s="12">
        <v>1032</v>
      </c>
      <c r="O36" s="12">
        <v>469</v>
      </c>
      <c r="P36" s="12">
        <v>563</v>
      </c>
      <c r="Q36" t="s">
        <v>131</v>
      </c>
      <c r="R36" s="16" t="s">
        <v>127</v>
      </c>
      <c r="S36" s="16"/>
      <c r="T36" t="s">
        <v>128</v>
      </c>
      <c r="V36" t="s">
        <v>129</v>
      </c>
      <c r="X36" s="13" t="s">
        <v>130</v>
      </c>
    </row>
    <row r="37" spans="1:24" x14ac:dyDescent="0.25">
      <c r="A37" t="s">
        <v>6</v>
      </c>
      <c r="B37">
        <v>1059</v>
      </c>
      <c r="C37">
        <v>576</v>
      </c>
      <c r="D37">
        <v>483</v>
      </c>
      <c r="E37">
        <v>1059</v>
      </c>
      <c r="F37">
        <v>576</v>
      </c>
      <c r="G37">
        <v>483</v>
      </c>
      <c r="M37">
        <v>33</v>
      </c>
      <c r="N37" s="12">
        <v>971</v>
      </c>
      <c r="O37" s="12">
        <v>456</v>
      </c>
      <c r="P37" s="12">
        <v>515</v>
      </c>
      <c r="Q37" t="s">
        <v>139</v>
      </c>
      <c r="R37" s="17" t="s">
        <v>132</v>
      </c>
      <c r="S37" s="17" t="s">
        <v>133</v>
      </c>
      <c r="T37" s="13" t="s">
        <v>134</v>
      </c>
      <c r="U37" s="13" t="s">
        <v>135</v>
      </c>
      <c r="V37" s="13" t="s">
        <v>136</v>
      </c>
      <c r="W37" s="13" t="s">
        <v>137</v>
      </c>
      <c r="X37" s="13" t="s">
        <v>138</v>
      </c>
    </row>
    <row r="38" spans="1:24" x14ac:dyDescent="0.25">
      <c r="A38" t="s">
        <v>7</v>
      </c>
      <c r="B38">
        <v>782</v>
      </c>
      <c r="C38">
        <v>395</v>
      </c>
      <c r="D38">
        <v>387</v>
      </c>
      <c r="E38">
        <v>782</v>
      </c>
      <c r="F38">
        <v>395</v>
      </c>
      <c r="G38">
        <v>387</v>
      </c>
      <c r="M38">
        <v>34</v>
      </c>
      <c r="N38" s="12">
        <v>967</v>
      </c>
      <c r="O38" s="12">
        <v>425</v>
      </c>
      <c r="P38" s="12">
        <v>542</v>
      </c>
      <c r="R38" s="16"/>
      <c r="S38" s="16"/>
    </row>
    <row r="39" spans="1:24" x14ac:dyDescent="0.25">
      <c r="A39" t="s">
        <v>8</v>
      </c>
      <c r="B39">
        <v>600</v>
      </c>
      <c r="C39">
        <v>312</v>
      </c>
      <c r="D39">
        <v>288</v>
      </c>
      <c r="E39">
        <v>556</v>
      </c>
      <c r="F39">
        <v>310</v>
      </c>
      <c r="G39">
        <v>246</v>
      </c>
      <c r="M39">
        <v>35</v>
      </c>
      <c r="N39" s="12">
        <v>745</v>
      </c>
      <c r="O39" s="12">
        <v>354</v>
      </c>
      <c r="P39" s="12">
        <v>391</v>
      </c>
      <c r="Q39">
        <v>0</v>
      </c>
      <c r="R39" s="16">
        <f>P$24+P$34+P$44+P$54</f>
        <v>2486</v>
      </c>
      <c r="S39" s="16">
        <f xml:space="preserve"> P$34+P$44+P$54+P$64</f>
        <v>1685</v>
      </c>
      <c r="T39">
        <v>1</v>
      </c>
      <c r="U39">
        <v>9</v>
      </c>
      <c r="V39">
        <f>R39*T39+S39*U39</f>
        <v>17651</v>
      </c>
      <c r="W39" s="19">
        <f>(V39/V$49)*100</f>
        <v>7.9814966380132857</v>
      </c>
      <c r="X39" s="20">
        <f>ABS(W39-10)</f>
        <v>2.0185033619867143</v>
      </c>
    </row>
    <row r="40" spans="1:24" x14ac:dyDescent="0.25">
      <c r="A40" t="s">
        <v>10</v>
      </c>
      <c r="B40">
        <v>731</v>
      </c>
      <c r="C40">
        <v>377</v>
      </c>
      <c r="D40">
        <v>354</v>
      </c>
      <c r="E40">
        <v>462</v>
      </c>
      <c r="F40">
        <v>292</v>
      </c>
      <c r="G40">
        <v>170</v>
      </c>
      <c r="M40">
        <v>36</v>
      </c>
      <c r="N40" s="12">
        <v>890</v>
      </c>
      <c r="O40" s="12">
        <v>411</v>
      </c>
      <c r="P40" s="12">
        <v>479</v>
      </c>
      <c r="Q40">
        <v>1</v>
      </c>
      <c r="R40" s="16">
        <f>P$25+P$35+P$45+P$55</f>
        <v>2264</v>
      </c>
      <c r="S40" s="16">
        <f xml:space="preserve"> P$35+P$45+P$55+P$65</f>
        <v>1527</v>
      </c>
      <c r="T40">
        <v>2</v>
      </c>
      <c r="U40">
        <v>8</v>
      </c>
      <c r="V40">
        <f t="shared" ref="V40:V48" si="8">R40*T40+S40*U40</f>
        <v>16744</v>
      </c>
      <c r="W40" s="19">
        <f t="shared" ref="W40:W48" si="9">(V40/V$49)*100</f>
        <v>7.5713659116704122</v>
      </c>
      <c r="X40" s="20">
        <f t="shared" ref="X40:X48" si="10">ABS(W40-10)</f>
        <v>2.4286340883295878</v>
      </c>
    </row>
    <row r="41" spans="1:24" x14ac:dyDescent="0.25">
      <c r="A41" t="s">
        <v>11</v>
      </c>
      <c r="B41">
        <v>834</v>
      </c>
      <c r="C41">
        <v>400</v>
      </c>
      <c r="D41">
        <v>434</v>
      </c>
      <c r="E41">
        <v>236</v>
      </c>
      <c r="F41">
        <v>152</v>
      </c>
      <c r="G41">
        <v>84</v>
      </c>
      <c r="M41">
        <v>37</v>
      </c>
      <c r="N41" s="12">
        <v>801</v>
      </c>
      <c r="O41" s="12">
        <v>353</v>
      </c>
      <c r="P41" s="12">
        <v>448</v>
      </c>
      <c r="Q41">
        <v>2</v>
      </c>
      <c r="R41" s="16">
        <f>P$26+P$36+P$46+P$56</f>
        <v>2086</v>
      </c>
      <c r="S41" s="16">
        <f xml:space="preserve"> P$36+P$46+P$56+P$66</f>
        <v>1438</v>
      </c>
      <c r="T41">
        <v>3</v>
      </c>
      <c r="U41">
        <v>7</v>
      </c>
      <c r="V41">
        <f t="shared" si="8"/>
        <v>16324</v>
      </c>
      <c r="W41" s="19">
        <f t="shared" si="9"/>
        <v>7.381448706528178</v>
      </c>
      <c r="X41" s="20">
        <f t="shared" si="10"/>
        <v>2.618551293471822</v>
      </c>
    </row>
    <row r="42" spans="1:24" x14ac:dyDescent="0.25">
      <c r="A42" t="s">
        <v>12</v>
      </c>
      <c r="B42">
        <v>750</v>
      </c>
      <c r="C42">
        <v>327</v>
      </c>
      <c r="D42">
        <v>423</v>
      </c>
      <c r="E42">
        <v>133</v>
      </c>
      <c r="F42">
        <v>58</v>
      </c>
      <c r="G42">
        <v>75</v>
      </c>
      <c r="M42">
        <v>38</v>
      </c>
      <c r="N42" s="12">
        <v>842</v>
      </c>
      <c r="O42" s="12">
        <v>377</v>
      </c>
      <c r="P42" s="12">
        <v>465</v>
      </c>
      <c r="Q42">
        <v>3</v>
      </c>
      <c r="R42" s="16">
        <f>P$17+P$27+P$37+P$47</f>
        <v>2825</v>
      </c>
      <c r="S42" s="16">
        <f xml:space="preserve"> P$27+ P$37+P$47+P$57</f>
        <v>2001</v>
      </c>
      <c r="T42">
        <v>4</v>
      </c>
      <c r="U42">
        <v>6</v>
      </c>
      <c r="V42">
        <f t="shared" si="8"/>
        <v>23306</v>
      </c>
      <c r="W42" s="19">
        <f t="shared" si="9"/>
        <v>10.53859615010694</v>
      </c>
      <c r="X42" s="20">
        <f t="shared" si="10"/>
        <v>0.53859615010694029</v>
      </c>
    </row>
    <row r="43" spans="1:24" x14ac:dyDescent="0.25">
      <c r="A43" t="s">
        <v>13</v>
      </c>
      <c r="B43">
        <v>622</v>
      </c>
      <c r="C43">
        <v>260</v>
      </c>
      <c r="D43">
        <v>362</v>
      </c>
      <c r="E43">
        <v>83</v>
      </c>
      <c r="F43">
        <v>26</v>
      </c>
      <c r="G43">
        <v>57</v>
      </c>
      <c r="M43">
        <v>39</v>
      </c>
      <c r="N43" s="12">
        <v>839</v>
      </c>
      <c r="O43" s="12">
        <v>373</v>
      </c>
      <c r="P43" s="12">
        <v>466</v>
      </c>
      <c r="Q43">
        <v>4</v>
      </c>
      <c r="R43" s="16">
        <f>P$18+P$28+P$38+P$48</f>
        <v>2856</v>
      </c>
      <c r="S43" s="16">
        <f xml:space="preserve"> P$28+P$38+P$48+P$58</f>
        <v>1996</v>
      </c>
      <c r="T43">
        <v>5</v>
      </c>
      <c r="U43">
        <v>5</v>
      </c>
      <c r="V43">
        <f t="shared" si="8"/>
        <v>24260</v>
      </c>
      <c r="W43" s="19">
        <f t="shared" si="9"/>
        <v>10.969979516072874</v>
      </c>
      <c r="X43" s="20">
        <f t="shared" si="10"/>
        <v>0.96997951607287369</v>
      </c>
    </row>
    <row r="44" spans="1:24" x14ac:dyDescent="0.25">
      <c r="A44" t="s">
        <v>14</v>
      </c>
      <c r="B44">
        <v>483</v>
      </c>
      <c r="C44">
        <v>217</v>
      </c>
      <c r="D44">
        <v>266</v>
      </c>
      <c r="E44">
        <v>56</v>
      </c>
      <c r="F44">
        <v>26</v>
      </c>
      <c r="G44">
        <v>30</v>
      </c>
      <c r="M44">
        <v>40</v>
      </c>
      <c r="N44" s="12">
        <v>883</v>
      </c>
      <c r="O44" s="12">
        <v>416</v>
      </c>
      <c r="P44" s="12">
        <v>467</v>
      </c>
      <c r="Q44">
        <v>5</v>
      </c>
      <c r="R44" s="16">
        <f>P$19+P$29+P$39+P$49</f>
        <v>2495</v>
      </c>
      <c r="S44" s="16">
        <f xml:space="preserve"> P$29+P$39+P$49+P$59</f>
        <v>1678</v>
      </c>
      <c r="T44">
        <v>6</v>
      </c>
      <c r="U44">
        <v>4</v>
      </c>
      <c r="V44">
        <f t="shared" si="8"/>
        <v>21682</v>
      </c>
      <c r="W44" s="19">
        <f t="shared" si="9"/>
        <v>9.8042496235569683</v>
      </c>
      <c r="X44" s="20">
        <f t="shared" si="10"/>
        <v>0.19575037644303173</v>
      </c>
    </row>
    <row r="45" spans="1:24" x14ac:dyDescent="0.25">
      <c r="A45" t="s">
        <v>15</v>
      </c>
      <c r="B45">
        <v>351</v>
      </c>
      <c r="C45">
        <v>149</v>
      </c>
      <c r="D45">
        <v>202</v>
      </c>
      <c r="E45">
        <v>38</v>
      </c>
      <c r="F45">
        <v>6</v>
      </c>
      <c r="G45">
        <v>32</v>
      </c>
      <c r="M45">
        <v>41</v>
      </c>
      <c r="N45" s="12">
        <v>873</v>
      </c>
      <c r="O45" s="12">
        <v>405</v>
      </c>
      <c r="P45" s="12">
        <v>468</v>
      </c>
      <c r="Q45">
        <v>6</v>
      </c>
      <c r="R45" s="16">
        <f>P$20+P$30+P$40+P$50</f>
        <v>2863</v>
      </c>
      <c r="S45" s="16">
        <f xml:space="preserve"> P$30+P$40+P$50+P$60</f>
        <v>2029</v>
      </c>
      <c r="T45">
        <v>7</v>
      </c>
      <c r="U45">
        <v>3</v>
      </c>
      <c r="V45">
        <f t="shared" si="8"/>
        <v>26128</v>
      </c>
      <c r="W45" s="19">
        <f t="shared" si="9"/>
        <v>11.81465889513405</v>
      </c>
      <c r="X45" s="20">
        <f t="shared" si="10"/>
        <v>1.8146588951340501</v>
      </c>
    </row>
    <row r="46" spans="1:24" x14ac:dyDescent="0.25">
      <c r="A46" t="s">
        <v>16</v>
      </c>
      <c r="B46">
        <v>356</v>
      </c>
      <c r="C46">
        <v>156</v>
      </c>
      <c r="D46">
        <v>200</v>
      </c>
      <c r="E46">
        <v>37</v>
      </c>
      <c r="F46">
        <v>11</v>
      </c>
      <c r="G46">
        <v>26</v>
      </c>
      <c r="M46">
        <v>42</v>
      </c>
      <c r="N46" s="12">
        <v>606</v>
      </c>
      <c r="O46" s="12">
        <v>291</v>
      </c>
      <c r="P46" s="12">
        <v>315</v>
      </c>
      <c r="Q46">
        <v>7</v>
      </c>
      <c r="R46" s="16">
        <f>P$21+P$31+P$41+P$51</f>
        <v>2607</v>
      </c>
      <c r="S46" s="16">
        <f xml:space="preserve"> P$31+P$41+P$51+P$61</f>
        <v>1626</v>
      </c>
      <c r="T46">
        <v>8</v>
      </c>
      <c r="U46">
        <v>2</v>
      </c>
      <c r="V46">
        <f t="shared" si="8"/>
        <v>24108</v>
      </c>
      <c r="W46" s="19">
        <f t="shared" si="9"/>
        <v>10.901247575164255</v>
      </c>
      <c r="X46" s="20">
        <f t="shared" si="10"/>
        <v>0.90124757516425547</v>
      </c>
    </row>
    <row r="47" spans="1:24" x14ac:dyDescent="0.25">
      <c r="A47" t="s">
        <v>17</v>
      </c>
      <c r="B47">
        <v>319</v>
      </c>
      <c r="C47">
        <v>129</v>
      </c>
      <c r="D47">
        <v>190</v>
      </c>
      <c r="E47">
        <v>24</v>
      </c>
      <c r="F47">
        <v>3</v>
      </c>
      <c r="G47">
        <v>21</v>
      </c>
      <c r="M47">
        <v>43</v>
      </c>
      <c r="N47" s="12">
        <v>703</v>
      </c>
      <c r="O47" s="12">
        <v>324</v>
      </c>
      <c r="P47" s="12">
        <v>379</v>
      </c>
      <c r="Q47">
        <v>8</v>
      </c>
      <c r="R47" s="16">
        <f>P$22+P$32+P$42+P$52</f>
        <v>2782</v>
      </c>
      <c r="S47" s="16">
        <f xml:space="preserve"> P$32+P$42+P$52+P$62</f>
        <v>1728</v>
      </c>
      <c r="T47">
        <v>9</v>
      </c>
      <c r="U47">
        <v>1</v>
      </c>
      <c r="V47">
        <f t="shared" si="8"/>
        <v>26766</v>
      </c>
      <c r="W47" s="19">
        <f t="shared" si="9"/>
        <v>12.10315217342154</v>
      </c>
      <c r="X47" s="20">
        <f t="shared" si="10"/>
        <v>2.1031521734215399</v>
      </c>
    </row>
    <row r="48" spans="1:24" x14ac:dyDescent="0.25">
      <c r="A48" t="s">
        <v>19</v>
      </c>
      <c r="B48">
        <v>293</v>
      </c>
      <c r="C48">
        <v>139</v>
      </c>
      <c r="D48">
        <v>154</v>
      </c>
      <c r="E48">
        <v>23</v>
      </c>
      <c r="F48">
        <v>5</v>
      </c>
      <c r="G48">
        <v>18</v>
      </c>
      <c r="M48">
        <v>44</v>
      </c>
      <c r="N48" s="12">
        <v>779</v>
      </c>
      <c r="O48" s="12">
        <v>371</v>
      </c>
      <c r="P48" s="12">
        <v>408</v>
      </c>
      <c r="Q48">
        <v>9</v>
      </c>
      <c r="R48" s="16">
        <f>P$23+P$33+P$43+P$53</f>
        <v>2418</v>
      </c>
      <c r="S48" s="16">
        <f xml:space="preserve"> P$33+P$43+P$53+P$63</f>
        <v>1583</v>
      </c>
      <c r="T48">
        <v>10</v>
      </c>
      <c r="U48">
        <v>0</v>
      </c>
      <c r="V48">
        <f t="shared" si="8"/>
        <v>24180</v>
      </c>
      <c r="W48" s="19">
        <f t="shared" si="9"/>
        <v>10.933804810331496</v>
      </c>
      <c r="X48" s="20">
        <f t="shared" si="10"/>
        <v>0.93380481033149643</v>
      </c>
    </row>
    <row r="49" spans="1:24" x14ac:dyDescent="0.25">
      <c r="A49" t="s">
        <v>20</v>
      </c>
      <c r="B49">
        <v>266</v>
      </c>
      <c r="C49">
        <v>128</v>
      </c>
      <c r="D49">
        <v>138</v>
      </c>
      <c r="E49">
        <v>8</v>
      </c>
      <c r="F49">
        <v>3</v>
      </c>
      <c r="G49">
        <v>5</v>
      </c>
      <c r="M49">
        <v>45</v>
      </c>
      <c r="N49" s="12">
        <v>641</v>
      </c>
      <c r="O49" s="12">
        <v>317</v>
      </c>
      <c r="P49" s="12">
        <v>324</v>
      </c>
      <c r="Q49" t="s">
        <v>1</v>
      </c>
      <c r="R49" s="16"/>
      <c r="S49" s="16"/>
      <c r="V49">
        <f>SUM(V39:V48)</f>
        <v>221149</v>
      </c>
      <c r="W49">
        <f>SUM(W39:W48)</f>
        <v>99.999999999999986</v>
      </c>
      <c r="X49" s="20">
        <f>SUM(X39:X48)</f>
        <v>14.522878240462312</v>
      </c>
    </row>
    <row r="50" spans="1:24" x14ac:dyDescent="0.25">
      <c r="A50" t="s">
        <v>22</v>
      </c>
      <c r="B50">
        <v>155</v>
      </c>
      <c r="C50">
        <v>64</v>
      </c>
      <c r="D50">
        <v>91</v>
      </c>
      <c r="E50">
        <v>11</v>
      </c>
      <c r="F50">
        <v>3</v>
      </c>
      <c r="G50">
        <v>8</v>
      </c>
      <c r="M50">
        <v>46</v>
      </c>
      <c r="N50" s="12">
        <v>895</v>
      </c>
      <c r="O50" s="12">
        <v>423</v>
      </c>
      <c r="P50" s="12">
        <v>472</v>
      </c>
      <c r="Q50" t="s">
        <v>141</v>
      </c>
      <c r="R50" s="16"/>
      <c r="S50" s="16"/>
      <c r="X50" s="20">
        <f>X$49/2</f>
        <v>7.2614391202311559</v>
      </c>
    </row>
    <row r="51" spans="1:24" x14ac:dyDescent="0.25">
      <c r="A51" t="s">
        <v>73</v>
      </c>
      <c r="B51">
        <v>115</v>
      </c>
      <c r="C51">
        <v>33</v>
      </c>
      <c r="D51">
        <v>82</v>
      </c>
      <c r="E51">
        <v>7</v>
      </c>
      <c r="F51">
        <v>1</v>
      </c>
      <c r="G51">
        <v>6</v>
      </c>
      <c r="M51">
        <v>47</v>
      </c>
      <c r="N51" s="12">
        <v>661</v>
      </c>
      <c r="O51" s="12">
        <v>300</v>
      </c>
      <c r="P51" s="12">
        <v>361</v>
      </c>
      <c r="R51" s="16"/>
      <c r="S51" s="16"/>
    </row>
    <row r="52" spans="1:24" x14ac:dyDescent="0.25">
      <c r="A52" t="s">
        <v>57</v>
      </c>
      <c r="B52">
        <v>276</v>
      </c>
      <c r="C52">
        <v>131</v>
      </c>
      <c r="D52">
        <v>145</v>
      </c>
      <c r="E52">
        <v>276</v>
      </c>
      <c r="F52">
        <v>131</v>
      </c>
      <c r="G52">
        <v>145</v>
      </c>
      <c r="M52">
        <v>48</v>
      </c>
      <c r="N52" s="12">
        <v>742</v>
      </c>
      <c r="O52" s="12">
        <v>341</v>
      </c>
      <c r="P52" s="12">
        <v>401</v>
      </c>
      <c r="R52" s="16"/>
      <c r="S52" s="16"/>
    </row>
    <row r="53" spans="1:24" x14ac:dyDescent="0.25">
      <c r="M53">
        <v>49</v>
      </c>
      <c r="N53" s="12">
        <v>631</v>
      </c>
      <c r="O53" s="12">
        <v>307</v>
      </c>
      <c r="P53" s="12">
        <v>324</v>
      </c>
      <c r="R53" s="16"/>
      <c r="S53" s="16"/>
    </row>
    <row r="54" spans="1:24" x14ac:dyDescent="0.25">
      <c r="M54">
        <v>50</v>
      </c>
      <c r="N54" s="12">
        <v>709</v>
      </c>
      <c r="O54" s="12">
        <v>336</v>
      </c>
      <c r="P54" s="12">
        <v>373</v>
      </c>
      <c r="R54" s="16"/>
      <c r="S54" s="16"/>
    </row>
    <row r="55" spans="1:24" x14ac:dyDescent="0.25">
      <c r="M55">
        <v>51</v>
      </c>
      <c r="N55" s="12">
        <v>639</v>
      </c>
      <c r="O55" s="12">
        <v>293</v>
      </c>
      <c r="P55" s="12">
        <v>346</v>
      </c>
      <c r="R55" s="16"/>
      <c r="S55" s="16"/>
    </row>
    <row r="56" spans="1:24" x14ac:dyDescent="0.25">
      <c r="M56">
        <v>52</v>
      </c>
      <c r="N56" s="12">
        <v>640</v>
      </c>
      <c r="O56" s="12">
        <v>309</v>
      </c>
      <c r="P56" s="12">
        <v>331</v>
      </c>
      <c r="R56" s="16"/>
      <c r="S56" s="16"/>
    </row>
    <row r="57" spans="1:24" x14ac:dyDescent="0.25">
      <c r="M57">
        <v>53</v>
      </c>
      <c r="N57" s="12">
        <v>588</v>
      </c>
      <c r="O57" s="12">
        <v>294</v>
      </c>
      <c r="P57" s="12">
        <v>294</v>
      </c>
      <c r="R57" s="16"/>
      <c r="S57" s="16"/>
    </row>
    <row r="58" spans="1:24" x14ac:dyDescent="0.25">
      <c r="M58">
        <v>54</v>
      </c>
      <c r="N58" s="12">
        <v>672</v>
      </c>
      <c r="O58" s="12">
        <v>350</v>
      </c>
      <c r="P58" s="12">
        <v>322</v>
      </c>
      <c r="R58" s="16"/>
      <c r="S58" s="16"/>
    </row>
    <row r="59" spans="1:24" x14ac:dyDescent="0.25">
      <c r="M59">
        <v>55</v>
      </c>
      <c r="N59" s="12">
        <v>554</v>
      </c>
      <c r="O59" s="12">
        <v>254</v>
      </c>
      <c r="P59" s="12">
        <v>300</v>
      </c>
      <c r="R59" s="16"/>
      <c r="S59" s="16"/>
    </row>
    <row r="60" spans="1:24" x14ac:dyDescent="0.25">
      <c r="M60">
        <v>56</v>
      </c>
      <c r="N60" s="12">
        <v>682</v>
      </c>
      <c r="O60" s="12">
        <v>308</v>
      </c>
      <c r="P60" s="12">
        <v>374</v>
      </c>
      <c r="R60" s="16"/>
      <c r="S60" s="16"/>
    </row>
    <row r="61" spans="1:24" x14ac:dyDescent="0.25">
      <c r="M61">
        <v>57</v>
      </c>
      <c r="N61" s="12">
        <v>538</v>
      </c>
      <c r="O61" s="12">
        <v>291</v>
      </c>
      <c r="P61" s="12">
        <v>247</v>
      </c>
      <c r="R61" s="16"/>
      <c r="S61" s="16"/>
    </row>
    <row r="62" spans="1:24" x14ac:dyDescent="0.25">
      <c r="M62">
        <v>58</v>
      </c>
      <c r="N62" s="12">
        <v>512</v>
      </c>
      <c r="O62" s="12">
        <v>272</v>
      </c>
      <c r="P62" s="12">
        <v>240</v>
      </c>
      <c r="R62" s="16"/>
      <c r="S62" s="16"/>
    </row>
    <row r="63" spans="1:24" x14ac:dyDescent="0.25">
      <c r="M63">
        <v>59</v>
      </c>
      <c r="N63" s="12">
        <v>502</v>
      </c>
      <c r="O63" s="12">
        <v>253</v>
      </c>
      <c r="P63" s="12">
        <v>249</v>
      </c>
      <c r="R63" s="16"/>
      <c r="S63" s="16"/>
    </row>
    <row r="64" spans="1:24" x14ac:dyDescent="0.25">
      <c r="M64">
        <v>60</v>
      </c>
      <c r="N64" s="12">
        <v>550</v>
      </c>
      <c r="O64" s="12">
        <v>257</v>
      </c>
      <c r="P64" s="12">
        <v>293</v>
      </c>
      <c r="R64" s="16"/>
      <c r="S64" s="16"/>
    </row>
    <row r="65" spans="13:19" x14ac:dyDescent="0.25">
      <c r="M65">
        <v>61</v>
      </c>
      <c r="N65" s="12">
        <v>342</v>
      </c>
      <c r="O65" s="12">
        <v>184</v>
      </c>
      <c r="P65" s="12">
        <v>158</v>
      </c>
      <c r="R65" s="16"/>
      <c r="S65" s="16"/>
    </row>
    <row r="66" spans="13:19" x14ac:dyDescent="0.25">
      <c r="M66">
        <v>62</v>
      </c>
      <c r="N66" s="12">
        <v>429</v>
      </c>
      <c r="O66" s="12">
        <v>200</v>
      </c>
      <c r="P66" s="12">
        <v>229</v>
      </c>
      <c r="R66" s="16"/>
      <c r="S66" s="16"/>
    </row>
    <row r="67" spans="13:19" x14ac:dyDescent="0.25">
      <c r="M67">
        <v>63</v>
      </c>
      <c r="N67" s="12">
        <v>378</v>
      </c>
      <c r="O67" s="12">
        <v>199</v>
      </c>
      <c r="P67" s="12">
        <v>179</v>
      </c>
      <c r="R67" s="16"/>
      <c r="S67" s="16"/>
    </row>
    <row r="68" spans="13:19" x14ac:dyDescent="0.25">
      <c r="M68">
        <v>64</v>
      </c>
      <c r="N68" s="12">
        <v>404</v>
      </c>
      <c r="O68" s="12">
        <v>229</v>
      </c>
      <c r="P68" s="12">
        <v>175</v>
      </c>
      <c r="R68" s="16"/>
      <c r="S68" s="16"/>
    </row>
    <row r="69" spans="13:19" x14ac:dyDescent="0.25">
      <c r="M69">
        <v>65</v>
      </c>
      <c r="N69" s="12">
        <v>363</v>
      </c>
      <c r="O69" s="12">
        <v>193</v>
      </c>
      <c r="P69" s="12">
        <v>170</v>
      </c>
      <c r="R69" s="16"/>
      <c r="S69" s="16"/>
    </row>
    <row r="70" spans="13:19" x14ac:dyDescent="0.25">
      <c r="M70">
        <v>66</v>
      </c>
      <c r="N70" s="12">
        <v>432</v>
      </c>
      <c r="O70" s="12">
        <v>228</v>
      </c>
      <c r="P70" s="12">
        <v>204</v>
      </c>
      <c r="R70" s="16"/>
      <c r="S70" s="16"/>
    </row>
    <row r="71" spans="13:19" x14ac:dyDescent="0.25">
      <c r="M71">
        <v>67</v>
      </c>
      <c r="N71" s="12">
        <v>244</v>
      </c>
      <c r="O71" s="12">
        <v>118</v>
      </c>
      <c r="P71" s="12">
        <v>126</v>
      </c>
      <c r="R71" s="16"/>
      <c r="S71" s="16"/>
    </row>
    <row r="72" spans="13:19" x14ac:dyDescent="0.25">
      <c r="M72">
        <v>68</v>
      </c>
      <c r="N72" s="12">
        <v>359</v>
      </c>
      <c r="O72" s="12">
        <v>171</v>
      </c>
      <c r="P72" s="12">
        <v>188</v>
      </c>
      <c r="R72" s="16"/>
      <c r="S72" s="16"/>
    </row>
    <row r="73" spans="13:19" x14ac:dyDescent="0.25">
      <c r="M73">
        <v>69</v>
      </c>
      <c r="N73" s="12">
        <v>208</v>
      </c>
      <c r="O73" s="12">
        <v>105</v>
      </c>
      <c r="P73" s="12">
        <v>103</v>
      </c>
      <c r="R73" s="16"/>
      <c r="S73" s="16"/>
    </row>
    <row r="74" spans="13:19" x14ac:dyDescent="0.25">
      <c r="M74" s="18">
        <v>70</v>
      </c>
      <c r="N74" s="12">
        <v>249</v>
      </c>
      <c r="O74" s="12">
        <v>135</v>
      </c>
      <c r="P74" s="12">
        <v>114</v>
      </c>
      <c r="R74" s="16"/>
      <c r="S74" s="16"/>
    </row>
    <row r="75" spans="13:19" x14ac:dyDescent="0.25">
      <c r="M75">
        <v>71</v>
      </c>
      <c r="N75" s="12">
        <v>215</v>
      </c>
      <c r="O75" s="12">
        <v>121</v>
      </c>
      <c r="P75" s="12">
        <v>94</v>
      </c>
      <c r="R75" s="16"/>
      <c r="S75" s="16"/>
    </row>
    <row r="76" spans="13:19" x14ac:dyDescent="0.25">
      <c r="M76">
        <v>72</v>
      </c>
      <c r="N76" s="12">
        <v>188</v>
      </c>
      <c r="O76" s="12">
        <v>93</v>
      </c>
      <c r="P76" s="12">
        <v>95</v>
      </c>
      <c r="R76" s="16"/>
      <c r="S76" s="16"/>
    </row>
    <row r="77" spans="13:19" x14ac:dyDescent="0.25">
      <c r="M77">
        <v>73</v>
      </c>
      <c r="N77" s="12">
        <v>168</v>
      </c>
      <c r="O77" s="12">
        <v>78</v>
      </c>
      <c r="P77" s="12">
        <v>90</v>
      </c>
      <c r="R77" s="16"/>
      <c r="S77" s="16"/>
    </row>
    <row r="78" spans="13:19" x14ac:dyDescent="0.25">
      <c r="M78">
        <v>74</v>
      </c>
      <c r="N78" s="12">
        <v>241</v>
      </c>
      <c r="O78" s="12">
        <v>117</v>
      </c>
      <c r="P78" s="12">
        <v>124</v>
      </c>
      <c r="R78" s="16"/>
      <c r="S78" s="16"/>
    </row>
    <row r="79" spans="13:19" x14ac:dyDescent="0.25">
      <c r="M79">
        <v>75</v>
      </c>
      <c r="N79" s="12">
        <v>154</v>
      </c>
      <c r="O79" s="12">
        <v>77</v>
      </c>
      <c r="P79" s="12">
        <v>77</v>
      </c>
      <c r="R79" s="16"/>
      <c r="S79" s="16"/>
    </row>
    <row r="80" spans="13:19" x14ac:dyDescent="0.25">
      <c r="M80">
        <v>76</v>
      </c>
      <c r="N80" s="12">
        <v>180</v>
      </c>
      <c r="O80" s="12">
        <v>98</v>
      </c>
      <c r="P80" s="12">
        <v>82</v>
      </c>
      <c r="R80" s="16"/>
      <c r="S80" s="16"/>
    </row>
    <row r="81" spans="13:19" x14ac:dyDescent="0.25">
      <c r="M81">
        <v>77</v>
      </c>
      <c r="N81" s="12">
        <v>87</v>
      </c>
      <c r="O81" s="12">
        <v>39</v>
      </c>
      <c r="P81" s="12">
        <v>48</v>
      </c>
      <c r="R81" s="16"/>
      <c r="S81" s="16"/>
    </row>
    <row r="82" spans="13:19" x14ac:dyDescent="0.25">
      <c r="M82">
        <v>78</v>
      </c>
      <c r="N82" s="12">
        <v>134</v>
      </c>
      <c r="O82" s="12">
        <v>66</v>
      </c>
      <c r="P82" s="12">
        <v>68</v>
      </c>
      <c r="R82" s="16"/>
      <c r="S82" s="16"/>
    </row>
    <row r="83" spans="13:19" x14ac:dyDescent="0.25">
      <c r="M83">
        <v>79</v>
      </c>
      <c r="N83" s="12">
        <v>65</v>
      </c>
      <c r="O83" s="12">
        <v>33</v>
      </c>
      <c r="P83" s="12">
        <v>32</v>
      </c>
      <c r="R83" s="16"/>
      <c r="S83" s="16"/>
    </row>
    <row r="84" spans="13:19" x14ac:dyDescent="0.25">
      <c r="M84">
        <v>80</v>
      </c>
      <c r="N84" s="12">
        <v>104</v>
      </c>
      <c r="O84" s="12">
        <v>44</v>
      </c>
      <c r="P84" s="12">
        <v>60</v>
      </c>
      <c r="R84" s="16"/>
      <c r="S84" s="16"/>
    </row>
    <row r="85" spans="13:19" x14ac:dyDescent="0.25">
      <c r="M85">
        <v>81</v>
      </c>
      <c r="N85" s="12">
        <v>76</v>
      </c>
      <c r="O85" s="12">
        <v>35</v>
      </c>
      <c r="P85" s="12">
        <v>41</v>
      </c>
      <c r="R85" s="16"/>
      <c r="S85" s="16"/>
    </row>
    <row r="86" spans="13:19" x14ac:dyDescent="0.25">
      <c r="M86">
        <v>82</v>
      </c>
      <c r="N86" s="12">
        <v>68</v>
      </c>
      <c r="O86" s="12">
        <v>26</v>
      </c>
      <c r="P86" s="12">
        <v>42</v>
      </c>
      <c r="R86" s="16"/>
      <c r="S86" s="16"/>
    </row>
    <row r="87" spans="13:19" x14ac:dyDescent="0.25">
      <c r="M87">
        <v>83</v>
      </c>
      <c r="N87" s="12">
        <v>83</v>
      </c>
      <c r="O87" s="12">
        <v>40</v>
      </c>
      <c r="P87" s="12">
        <v>43</v>
      </c>
      <c r="R87" s="16"/>
      <c r="S87" s="16"/>
    </row>
    <row r="88" spans="13:19" x14ac:dyDescent="0.25">
      <c r="M88">
        <v>84</v>
      </c>
      <c r="N88" s="12">
        <v>71</v>
      </c>
      <c r="O88" s="12">
        <v>33</v>
      </c>
      <c r="P88" s="12">
        <v>38</v>
      </c>
      <c r="R88" s="16"/>
      <c r="S88" s="16"/>
    </row>
    <row r="89" spans="13:19" x14ac:dyDescent="0.25">
      <c r="M89" t="s">
        <v>119</v>
      </c>
      <c r="N89" s="12">
        <v>351</v>
      </c>
      <c r="O89" s="12">
        <v>141</v>
      </c>
      <c r="P89" s="12">
        <v>210</v>
      </c>
      <c r="R89" s="16"/>
      <c r="S89" s="16"/>
    </row>
    <row r="90" spans="13:19" x14ac:dyDescent="0.25">
      <c r="M90" t="s">
        <v>145</v>
      </c>
      <c r="N90" s="12">
        <v>57</v>
      </c>
      <c r="O90" s="12">
        <v>24</v>
      </c>
      <c r="P90" s="12">
        <v>33</v>
      </c>
      <c r="R90" s="16"/>
      <c r="S90" s="16"/>
    </row>
    <row r="91" spans="13:19" x14ac:dyDescent="0.25">
      <c r="M91" t="s">
        <v>146</v>
      </c>
      <c r="N91" s="12">
        <v>32</v>
      </c>
      <c r="O91" s="12">
        <v>10</v>
      </c>
      <c r="P91" s="12">
        <v>22</v>
      </c>
      <c r="R91" s="16"/>
      <c r="S91" s="16"/>
    </row>
    <row r="92" spans="13:19" x14ac:dyDescent="0.25">
      <c r="M92" t="s">
        <v>147</v>
      </c>
      <c r="N92" s="12">
        <v>46</v>
      </c>
      <c r="O92" s="12">
        <v>17</v>
      </c>
      <c r="P92" s="12">
        <v>29</v>
      </c>
      <c r="R92" s="16"/>
      <c r="S92" s="16"/>
    </row>
    <row r="93" spans="13:19" x14ac:dyDescent="0.25">
      <c r="M93" t="s">
        <v>148</v>
      </c>
      <c r="N93" s="12">
        <v>18</v>
      </c>
      <c r="O93" s="12">
        <v>10</v>
      </c>
      <c r="P93" s="12">
        <v>8</v>
      </c>
      <c r="R93" s="16"/>
      <c r="S93" s="16"/>
    </row>
    <row r="94" spans="13:19" x14ac:dyDescent="0.25">
      <c r="M94" t="s">
        <v>149</v>
      </c>
      <c r="N94" s="12">
        <v>14</v>
      </c>
      <c r="O94" s="12">
        <v>4</v>
      </c>
      <c r="P94" s="12">
        <v>10</v>
      </c>
      <c r="R94" s="16"/>
      <c r="S94" s="16"/>
    </row>
    <row r="95" spans="13:19" x14ac:dyDescent="0.25">
      <c r="M95" t="s">
        <v>150</v>
      </c>
      <c r="N95" s="12">
        <v>19</v>
      </c>
      <c r="O95" s="12">
        <v>10</v>
      </c>
      <c r="P95" s="12">
        <v>9</v>
      </c>
      <c r="R95" s="16"/>
      <c r="S95" s="16"/>
    </row>
    <row r="96" spans="13:19" x14ac:dyDescent="0.25">
      <c r="M96" t="s">
        <v>151</v>
      </c>
      <c r="N96" s="12">
        <v>11</v>
      </c>
      <c r="O96" s="12">
        <v>4</v>
      </c>
      <c r="P96" s="12">
        <v>7</v>
      </c>
      <c r="R96" s="16"/>
      <c r="S96" s="16"/>
    </row>
    <row r="97" spans="13:19" x14ac:dyDescent="0.25">
      <c r="M97" t="s">
        <v>152</v>
      </c>
      <c r="N97" s="12">
        <v>21</v>
      </c>
      <c r="O97" s="12">
        <v>9</v>
      </c>
      <c r="P97" s="12">
        <v>12</v>
      </c>
      <c r="R97" s="16"/>
      <c r="S97" s="16"/>
    </row>
    <row r="98" spans="13:19" x14ac:dyDescent="0.25">
      <c r="M98" t="s">
        <v>153</v>
      </c>
      <c r="N98" s="12">
        <v>11</v>
      </c>
      <c r="O98" s="12">
        <v>2</v>
      </c>
      <c r="P98" s="12">
        <v>9</v>
      </c>
      <c r="R98" s="16"/>
      <c r="S98" s="16"/>
    </row>
    <row r="99" spans="13:19" x14ac:dyDescent="0.25">
      <c r="M99" t="s">
        <v>154</v>
      </c>
      <c r="N99" s="12">
        <v>5</v>
      </c>
      <c r="O99" s="12">
        <v>1</v>
      </c>
      <c r="P99" s="12">
        <v>4</v>
      </c>
      <c r="R99" s="16"/>
      <c r="S99" s="16"/>
    </row>
    <row r="100" spans="13:19" x14ac:dyDescent="0.25">
      <c r="M100" t="s">
        <v>155</v>
      </c>
      <c r="N100" s="12">
        <v>16</v>
      </c>
      <c r="O100" s="12">
        <v>1</v>
      </c>
      <c r="P100" s="12">
        <v>15</v>
      </c>
      <c r="R100" s="16"/>
      <c r="S100" s="16"/>
    </row>
    <row r="101" spans="13:19" x14ac:dyDescent="0.25">
      <c r="M101" t="s">
        <v>156</v>
      </c>
      <c r="N101" s="12">
        <v>2</v>
      </c>
      <c r="O101" s="12">
        <v>0</v>
      </c>
      <c r="P101" s="12">
        <v>2</v>
      </c>
      <c r="R101" s="16"/>
      <c r="S101" s="16"/>
    </row>
    <row r="102" spans="13:19" x14ac:dyDescent="0.25">
      <c r="M102" t="s">
        <v>157</v>
      </c>
      <c r="N102" s="12">
        <v>6</v>
      </c>
      <c r="O102" s="12">
        <v>0</v>
      </c>
      <c r="P102" s="12">
        <v>6</v>
      </c>
      <c r="R102" s="16"/>
      <c r="S102" s="16"/>
    </row>
  </sheetData>
  <mergeCells count="1">
    <mergeCell ref="S1:U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94</vt:i4>
      </vt:variant>
    </vt:vector>
  </HeadingPairs>
  <TitlesOfParts>
    <vt:vector size="94" baseType="lpstr">
      <vt:lpstr>SMAM</vt:lpstr>
      <vt:lpstr>Fiji66</vt:lpstr>
      <vt:lpstr>Fiji66f</vt:lpstr>
      <vt:lpstr>Fiji66i</vt:lpstr>
      <vt:lpstr>Fiji76</vt:lpstr>
      <vt:lpstr>Fiji86</vt:lpstr>
      <vt:lpstr>Fiji86f</vt:lpstr>
      <vt:lpstr>Fiji86i</vt:lpstr>
      <vt:lpstr>Fiji96</vt:lpstr>
      <vt:lpstr>Fiji96f</vt:lpstr>
      <vt:lpstr>Fiji96i</vt:lpstr>
      <vt:lpstr>PNG80</vt:lpstr>
      <vt:lpstr>PNG90</vt:lpstr>
      <vt:lpstr>PNG00</vt:lpstr>
      <vt:lpstr>SI70</vt:lpstr>
      <vt:lpstr>SI76</vt:lpstr>
      <vt:lpstr>SI86</vt:lpstr>
      <vt:lpstr>SI99</vt:lpstr>
      <vt:lpstr>Vanu89</vt:lpstr>
      <vt:lpstr>Vanu99</vt:lpstr>
      <vt:lpstr>FSM67</vt:lpstr>
      <vt:lpstr>FSM73</vt:lpstr>
      <vt:lpstr>FSM80</vt:lpstr>
      <vt:lpstr>FSM94</vt:lpstr>
      <vt:lpstr>FSM00</vt:lpstr>
      <vt:lpstr>Kosrae73</vt:lpstr>
      <vt:lpstr>Kosrae80</vt:lpstr>
      <vt:lpstr>Kosrae86</vt:lpstr>
      <vt:lpstr>Kosrae94</vt:lpstr>
      <vt:lpstr>Kosrae00</vt:lpstr>
      <vt:lpstr>Ponape73</vt:lpstr>
      <vt:lpstr>Ponape80</vt:lpstr>
      <vt:lpstr>Ponape85</vt:lpstr>
      <vt:lpstr>Ponape94</vt:lpstr>
      <vt:lpstr>Ponape00</vt:lpstr>
      <vt:lpstr>Chuuk73</vt:lpstr>
      <vt:lpstr>Chuuk80</vt:lpstr>
      <vt:lpstr>Chuuk89</vt:lpstr>
      <vt:lpstr>Chuuk94</vt:lpstr>
      <vt:lpstr>Chuuk00</vt:lpstr>
      <vt:lpstr>Yap73</vt:lpstr>
      <vt:lpstr>Yap80</vt:lpstr>
      <vt:lpstr>Yap87</vt:lpstr>
      <vt:lpstr>Yap94</vt:lpstr>
      <vt:lpstr>Yap00</vt:lpstr>
      <vt:lpstr>Guam80</vt:lpstr>
      <vt:lpstr>Guam90</vt:lpstr>
      <vt:lpstr>Guam00</vt:lpstr>
      <vt:lpstr>Kiri68</vt:lpstr>
      <vt:lpstr>Kiri73</vt:lpstr>
      <vt:lpstr>Kiri78</vt:lpstr>
      <vt:lpstr>Kiri85</vt:lpstr>
      <vt:lpstr>Kiri90</vt:lpstr>
      <vt:lpstr>Kiri95</vt:lpstr>
      <vt:lpstr>Kiri00</vt:lpstr>
      <vt:lpstr>Kiri05</vt:lpstr>
      <vt:lpstr>Kiri10</vt:lpstr>
      <vt:lpstr>RMI67</vt:lpstr>
      <vt:lpstr>RMI73</vt:lpstr>
      <vt:lpstr>RMI80</vt:lpstr>
      <vt:lpstr>RMI88</vt:lpstr>
      <vt:lpstr>RMI99</vt:lpstr>
      <vt:lpstr>nmi67</vt:lpstr>
      <vt:lpstr>nmi73</vt:lpstr>
      <vt:lpstr>nmi80</vt:lpstr>
      <vt:lpstr>nmi90</vt:lpstr>
      <vt:lpstr>nmi95</vt:lpstr>
      <vt:lpstr>nmi00</vt:lpstr>
      <vt:lpstr>palau67</vt:lpstr>
      <vt:lpstr>palau73</vt:lpstr>
      <vt:lpstr>palau80</vt:lpstr>
      <vt:lpstr>palau90</vt:lpstr>
      <vt:lpstr>palau95</vt:lpstr>
      <vt:lpstr>palau00</vt:lpstr>
      <vt:lpstr>as74</vt:lpstr>
      <vt:lpstr>as80</vt:lpstr>
      <vt:lpstr>as90</vt:lpstr>
      <vt:lpstr>as00</vt:lpstr>
      <vt:lpstr>cooks96</vt:lpstr>
      <vt:lpstr>ws61</vt:lpstr>
      <vt:lpstr>ws66</vt:lpstr>
      <vt:lpstr>ws71</vt:lpstr>
      <vt:lpstr>ws86</vt:lpstr>
      <vt:lpstr>ws91</vt:lpstr>
      <vt:lpstr>ws01</vt:lpstr>
      <vt:lpstr>tonga66</vt:lpstr>
      <vt:lpstr>tonga76</vt:lpstr>
      <vt:lpstr>tonga86</vt:lpstr>
      <vt:lpstr>tonga96</vt:lpstr>
      <vt:lpstr>tuvalu68</vt:lpstr>
      <vt:lpstr>tuvalu73</vt:lpstr>
      <vt:lpstr>tuvalu79</vt:lpstr>
      <vt:lpstr>Tuvalu91</vt:lpstr>
      <vt:lpstr>tuv02</vt:lpstr>
    </vt:vector>
  </TitlesOfParts>
  <Company>Census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Levin001</dc:creator>
  <cp:lastModifiedBy>Michael Levin</cp:lastModifiedBy>
  <dcterms:created xsi:type="dcterms:W3CDTF">2003-07-17T19:21:58Z</dcterms:created>
  <dcterms:modified xsi:type="dcterms:W3CDTF">2019-07-15T19:21:50Z</dcterms:modified>
</cp:coreProperties>
</file>