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IA\RMI\2017Estimates\"/>
    </mc:Choice>
  </mc:AlternateContent>
  <xr:revisionPtr revIDLastSave="0" documentId="13_ncr:1_{17C3546D-BA11-442C-B9D0-8AAEBAE17902}" xr6:coauthVersionLast="45" xr6:coauthVersionMax="45" xr10:uidLastSave="{00000000-0000-0000-0000-000000000000}"/>
  <bookViews>
    <workbookView xWindow="-108" yWindow="-108" windowWidth="23256" windowHeight="12576" firstSheet="47" activeTab="52" xr2:uid="{D3B7479A-D78A-46B2-9FBA-AA5A49272F99}"/>
  </bookViews>
  <sheets>
    <sheet name="Marshallese in US" sheetId="62" r:id="rId1"/>
    <sheet name="Age and Sex 2006-2010" sheetId="1" r:id="rId2"/>
    <sheet name="Age Sex Large States" sheetId="66" r:id="rId3"/>
    <sheet name="5 yr age sex" sheetId="67" r:id="rId4"/>
    <sheet name="Ark HI 2011 AgSex" sheetId="13" r:id="rId5"/>
    <sheet name="Median age" sheetId="50" r:id="rId6"/>
    <sheet name="Sex ratio" sheetId="11" r:id="rId7"/>
    <sheet name="Relationship" sheetId="15" r:id="rId8"/>
    <sheet name="HHs" sheetId="14" r:id="rId9"/>
    <sheet name="Marital status" sheetId="16" r:id="rId10"/>
    <sheet name="SMAM" sheetId="2" r:id="rId11"/>
    <sheet name="SMAM graph" sheetId="49" r:id="rId12"/>
    <sheet name="Fertility" sheetId="17" r:id="rId13"/>
    <sheet name="Grandparents" sheetId="18" r:id="rId14"/>
    <sheet name="Grandchildren" sheetId="42" r:id="rId15"/>
    <sheet name="Birthplace" sheetId="25" r:id="rId16"/>
    <sheet name="residence 1 yr before" sheetId="24" r:id="rId17"/>
    <sheet name="CItiz 2006-2010" sheetId="72" r:id="rId18"/>
    <sheet name="Citz 2011-2015" sheetId="30" r:id="rId19"/>
    <sheet name="Year of entry" sheetId="6" r:id="rId20"/>
    <sheet name="School Attendance" sheetId="19" r:id="rId21"/>
    <sheet name="Sch En State" sheetId="57" r:id="rId22"/>
    <sheet name="Grad School Enrollment" sheetId="65" r:id="rId23"/>
    <sheet name="Educational Attainment" sheetId="20" r:id="rId24"/>
    <sheet name="Ed Attn Age" sheetId="32" r:id="rId25"/>
    <sheet name="HH English" sheetId="21" r:id="rId26"/>
    <sheet name="Age Language" sheetId="47" r:id="rId27"/>
    <sheet name="Nativity by Language" sheetId="7" r:id="rId28"/>
    <sheet name="No Eng Speakers" sheetId="3" r:id="rId29"/>
    <sheet name="Lang Freq" sheetId="34" r:id="rId30"/>
    <sheet name="Veterans Status" sheetId="22" r:id="rId31"/>
    <sheet name="Disability" sheetId="23" r:id="rId32"/>
    <sheet name="Health insurance 1" sheetId="73" r:id="rId33"/>
    <sheet name="Health insurance age" sheetId="75" r:id="rId34"/>
    <sheet name="ESR" sheetId="37" r:id="rId35"/>
    <sheet name="LFS Health" sheetId="35" r:id="rId36"/>
    <sheet name="Occupation" sheetId="51" r:id="rId37"/>
    <sheet name="Industry" sheetId="68" r:id="rId38"/>
    <sheet name="Class of Worker" sheetId="31" r:id="rId39"/>
    <sheet name="Transport to work" sheetId="69" r:id="rId40"/>
    <sheet name="Family Income" sheetId="40" r:id="rId41"/>
    <sheet name="Med HH Income" sheetId="44" r:id="rId42"/>
    <sheet name="HH Income Type" sheetId="38" r:id="rId43"/>
    <sheet name="HH with earnings" sheetId="45" r:id="rId44"/>
    <sheet name="Public Asst" sheetId="54" r:id="rId45"/>
    <sheet name="Soc Security" sheetId="59" r:id="rId46"/>
    <sheet name="retirement inc" sheetId="56" r:id="rId47"/>
    <sheet name="Mean for Income type" sheetId="63" r:id="rId48"/>
    <sheet name="Per capita income" sheetId="74" r:id="rId49"/>
    <sheet name="Poverty characteristics" sheetId="70" r:id="rId50"/>
    <sheet name="Poverty" sheetId="64" r:id="rId51"/>
    <sheet name="rent vs HH inc" sheetId="55" r:id="rId52"/>
    <sheet name="Single year est" sheetId="61" r:id="rId53"/>
  </sheets>
  <externalReferences>
    <externalReference r:id="rId54"/>
    <externalReference r:id="rId55"/>
    <externalReference r:id="rId56"/>
    <externalReference r:id="rId5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5" l="1"/>
  <c r="F8" i="75"/>
  <c r="G8" i="75"/>
  <c r="H8" i="75"/>
  <c r="I8" i="75"/>
  <c r="J8" i="75"/>
  <c r="K8" i="75"/>
  <c r="L8" i="75"/>
  <c r="D8" i="75"/>
  <c r="D7" i="75"/>
  <c r="E7" i="75"/>
  <c r="F7" i="75"/>
  <c r="D9" i="75"/>
  <c r="E9" i="75"/>
  <c r="F9" i="75"/>
  <c r="G7" i="75"/>
  <c r="G9" i="75"/>
  <c r="L9" i="75"/>
  <c r="K9" i="75"/>
  <c r="L7" i="75"/>
  <c r="K7" i="75"/>
  <c r="I7" i="75"/>
  <c r="I9" i="75"/>
  <c r="H9" i="75"/>
  <c r="H7" i="75"/>
  <c r="E10" i="75"/>
  <c r="F10" i="75"/>
  <c r="E11" i="75"/>
  <c r="F11" i="75"/>
  <c r="E12" i="75"/>
  <c r="F12" i="75"/>
  <c r="E13" i="75"/>
  <c r="F13" i="75"/>
  <c r="E14" i="75"/>
  <c r="F14" i="75"/>
  <c r="E15" i="75"/>
  <c r="F15" i="75"/>
  <c r="E16" i="75"/>
  <c r="F16" i="75"/>
  <c r="E17" i="75"/>
  <c r="F17" i="75"/>
  <c r="E18" i="75"/>
  <c r="F18" i="75"/>
  <c r="E19" i="75"/>
  <c r="F19" i="75"/>
  <c r="E20" i="75"/>
  <c r="F20" i="75"/>
  <c r="E21" i="75"/>
  <c r="F21" i="75"/>
  <c r="E22" i="75"/>
  <c r="F22" i="75"/>
  <c r="E23" i="75"/>
  <c r="F23" i="75"/>
  <c r="E24" i="75"/>
  <c r="F24" i="75"/>
  <c r="E25" i="75"/>
  <c r="F25" i="75"/>
  <c r="E26" i="75"/>
  <c r="F26" i="75"/>
  <c r="E27" i="75"/>
  <c r="F27" i="75"/>
  <c r="E28" i="75"/>
  <c r="F28" i="75"/>
  <c r="E29" i="75"/>
  <c r="F29" i="75"/>
  <c r="E30" i="75"/>
  <c r="F30" i="75"/>
  <c r="E31" i="75"/>
  <c r="F31" i="75"/>
  <c r="E32" i="75"/>
  <c r="F32" i="75"/>
  <c r="E33" i="75"/>
  <c r="F33" i="75"/>
  <c r="F6" i="75"/>
  <c r="G33" i="75"/>
  <c r="G32" i="75"/>
  <c r="G31" i="75"/>
  <c r="G30" i="75"/>
  <c r="G29" i="75"/>
  <c r="G28" i="75"/>
  <c r="G27" i="75"/>
  <c r="G26" i="75"/>
  <c r="G25" i="75"/>
  <c r="G24" i="75"/>
  <c r="G23" i="75"/>
  <c r="G22" i="75"/>
  <c r="G21" i="75"/>
  <c r="G20" i="75"/>
  <c r="G19" i="75"/>
  <c r="G18" i="75"/>
  <c r="G17" i="75"/>
  <c r="G16" i="75"/>
  <c r="G15" i="75"/>
  <c r="G14" i="75"/>
  <c r="G13" i="75"/>
  <c r="G12" i="75"/>
  <c r="G11" i="75"/>
  <c r="G10" i="75"/>
  <c r="J10" i="75"/>
  <c r="J11" i="75"/>
  <c r="J12" i="75"/>
  <c r="J13" i="75"/>
  <c r="J14" i="75"/>
  <c r="J15" i="75"/>
  <c r="J16" i="75"/>
  <c r="J17" i="75"/>
  <c r="J18" i="75"/>
  <c r="J19" i="75"/>
  <c r="J20" i="75"/>
  <c r="J21" i="75"/>
  <c r="J22" i="75"/>
  <c r="J23" i="75"/>
  <c r="J24" i="75"/>
  <c r="J25" i="75"/>
  <c r="J26" i="75"/>
  <c r="J27" i="75"/>
  <c r="J28" i="75"/>
  <c r="J29" i="75"/>
  <c r="J30" i="75"/>
  <c r="J31" i="75"/>
  <c r="J32" i="75"/>
  <c r="J33" i="75"/>
  <c r="J6" i="75"/>
  <c r="H6" i="75"/>
  <c r="G6" i="75" s="1"/>
  <c r="D21" i="75" l="1"/>
  <c r="D33" i="75"/>
  <c r="D10" i="75"/>
  <c r="D22" i="75"/>
  <c r="D26" i="75"/>
  <c r="D6" i="75"/>
  <c r="D30" i="75"/>
  <c r="D25" i="75"/>
  <c r="D14" i="75"/>
  <c r="D12" i="75"/>
  <c r="D13" i="75"/>
  <c r="D24" i="75"/>
  <c r="D18" i="75"/>
  <c r="D23" i="75"/>
  <c r="D32" i="75"/>
  <c r="D20" i="75"/>
  <c r="D19" i="75"/>
  <c r="D31" i="75"/>
  <c r="D11" i="75"/>
  <c r="D29" i="75"/>
  <c r="D17" i="75"/>
  <c r="E6" i="75"/>
  <c r="D28" i="75"/>
  <c r="D16" i="75"/>
  <c r="D15" i="75"/>
  <c r="D27" i="75"/>
  <c r="E16" i="73"/>
  <c r="F16" i="73"/>
  <c r="G16" i="73"/>
  <c r="E17" i="73"/>
  <c r="F17" i="73"/>
  <c r="G17" i="73"/>
  <c r="E18" i="73"/>
  <c r="F18" i="73"/>
  <c r="G18" i="73"/>
  <c r="E19" i="73"/>
  <c r="F19" i="73"/>
  <c r="G19" i="73"/>
  <c r="E20" i="73"/>
  <c r="F20" i="73"/>
  <c r="G20" i="73"/>
  <c r="E21" i="73"/>
  <c r="F21" i="73"/>
  <c r="G21" i="73"/>
  <c r="E22" i="73"/>
  <c r="F22" i="73"/>
  <c r="G22" i="73"/>
  <c r="E23" i="73"/>
  <c r="F23" i="73"/>
  <c r="G23" i="73"/>
  <c r="E24" i="73"/>
  <c r="F24" i="73"/>
  <c r="G24" i="73"/>
  <c r="E25" i="73"/>
  <c r="F25" i="73"/>
  <c r="G25" i="73"/>
  <c r="E26" i="73"/>
  <c r="F26" i="73"/>
  <c r="G26" i="73"/>
  <c r="E27" i="73"/>
  <c r="F27" i="73"/>
  <c r="G27" i="73"/>
  <c r="E28" i="73"/>
  <c r="F28" i="73"/>
  <c r="G28" i="73"/>
  <c r="E29" i="73"/>
  <c r="F29" i="73"/>
  <c r="G29" i="73"/>
  <c r="E30" i="73"/>
  <c r="F30" i="73"/>
  <c r="G30" i="73"/>
  <c r="E31" i="73"/>
  <c r="F31" i="73"/>
  <c r="G31" i="73"/>
  <c r="F15" i="73"/>
  <c r="G15" i="73"/>
  <c r="E15" i="73"/>
  <c r="F13" i="73"/>
  <c r="G13" i="73"/>
  <c r="E13" i="73"/>
  <c r="E7" i="73"/>
  <c r="F7" i="73"/>
  <c r="G7" i="73"/>
  <c r="E8" i="73"/>
  <c r="F8" i="73"/>
  <c r="G8" i="73"/>
  <c r="E9" i="73"/>
  <c r="F9" i="73"/>
  <c r="G9" i="73"/>
  <c r="E10" i="73"/>
  <c r="F10" i="73"/>
  <c r="G10" i="73"/>
  <c r="F6" i="73"/>
  <c r="G6" i="73"/>
  <c r="E6" i="73"/>
  <c r="E5" i="72" l="1"/>
  <c r="F5" i="72"/>
  <c r="G5" i="72"/>
  <c r="H5" i="72"/>
  <c r="I5" i="72"/>
  <c r="J5" i="72"/>
  <c r="D6" i="72"/>
  <c r="E6" i="72"/>
  <c r="F6" i="72"/>
  <c r="G6" i="72"/>
  <c r="H6" i="72"/>
  <c r="I6" i="72"/>
  <c r="J6" i="72"/>
  <c r="E7" i="72"/>
  <c r="F7" i="72"/>
  <c r="G7" i="72"/>
  <c r="H7" i="72"/>
  <c r="I7" i="72"/>
  <c r="J7" i="72"/>
  <c r="E8" i="72"/>
  <c r="F8" i="72"/>
  <c r="G8" i="72"/>
  <c r="H8" i="72"/>
  <c r="I8" i="72"/>
  <c r="J8" i="72"/>
  <c r="E9" i="72"/>
  <c r="F9" i="72"/>
  <c r="G9" i="72"/>
  <c r="H9" i="72"/>
  <c r="I9" i="72"/>
  <c r="J9" i="72"/>
  <c r="B10" i="72"/>
  <c r="B5" i="72" s="1"/>
  <c r="C10" i="72"/>
  <c r="C5" i="72" s="1"/>
  <c r="D10" i="72"/>
  <c r="D5" i="72" s="1"/>
  <c r="B11" i="72"/>
  <c r="B6" i="72" s="1"/>
  <c r="C11" i="72"/>
  <c r="C6" i="72" s="1"/>
  <c r="D11" i="72"/>
  <c r="B12" i="72"/>
  <c r="B7" i="72" s="1"/>
  <c r="C12" i="72"/>
  <c r="C7" i="72" s="1"/>
  <c r="D12" i="72"/>
  <c r="D7" i="72" s="1"/>
  <c r="B13" i="72"/>
  <c r="B8" i="72" s="1"/>
  <c r="C13" i="72"/>
  <c r="C8" i="72" s="1"/>
  <c r="D13" i="72"/>
  <c r="D8" i="72" s="1"/>
  <c r="B14" i="72"/>
  <c r="B9" i="72" s="1"/>
  <c r="C14" i="72"/>
  <c r="C9" i="72" s="1"/>
  <c r="D14" i="72"/>
  <c r="D9" i="72" s="1"/>
  <c r="B15" i="72"/>
  <c r="C15" i="72"/>
  <c r="D15" i="72"/>
  <c r="B16" i="72"/>
  <c r="C16" i="72"/>
  <c r="D16" i="72"/>
  <c r="B17" i="72"/>
  <c r="C17" i="72"/>
  <c r="D17" i="72"/>
  <c r="B18" i="72"/>
  <c r="C18" i="72"/>
  <c r="D18" i="72"/>
  <c r="B19" i="72"/>
  <c r="C19" i="72"/>
  <c r="D19" i="72"/>
  <c r="E5" i="68"/>
  <c r="F5" i="68"/>
  <c r="G5" i="68"/>
  <c r="E6" i="68"/>
  <c r="F6" i="68"/>
  <c r="G6" i="68"/>
  <c r="E7" i="68"/>
  <c r="F7" i="68"/>
  <c r="G7" i="68"/>
  <c r="E8" i="68"/>
  <c r="F8" i="68"/>
  <c r="G8" i="68"/>
  <c r="E9" i="68"/>
  <c r="F9" i="68"/>
  <c r="G9" i="68"/>
  <c r="E10" i="68"/>
  <c r="F10" i="68"/>
  <c r="G10" i="68"/>
  <c r="E11" i="68"/>
  <c r="F11" i="68"/>
  <c r="G11" i="68"/>
  <c r="E12" i="68"/>
  <c r="F12" i="68"/>
  <c r="G12" i="68"/>
  <c r="E13" i="68"/>
  <c r="F13" i="68"/>
  <c r="G13" i="68"/>
  <c r="E14" i="68"/>
  <c r="F14" i="68"/>
  <c r="G14" i="68"/>
  <c r="E15" i="68"/>
  <c r="F15" i="68"/>
  <c r="G15" i="68"/>
  <c r="E16" i="68"/>
  <c r="F16" i="68"/>
  <c r="G16" i="68"/>
  <c r="E17" i="68"/>
  <c r="F17" i="68"/>
  <c r="G17" i="68"/>
  <c r="F4" i="68"/>
  <c r="G4" i="68"/>
  <c r="E4" i="68"/>
  <c r="Z24" i="67"/>
  <c r="W24" i="67"/>
  <c r="T24" i="67"/>
  <c r="Q24" i="67"/>
  <c r="Z23" i="67"/>
  <c r="W23" i="67"/>
  <c r="T23" i="67"/>
  <c r="Q23" i="67"/>
  <c r="Z22" i="67"/>
  <c r="W22" i="67"/>
  <c r="T22" i="67"/>
  <c r="Q22" i="67"/>
  <c r="Z21" i="67"/>
  <c r="W21" i="67"/>
  <c r="T21" i="67"/>
  <c r="Q21" i="67"/>
  <c r="Z18" i="67"/>
  <c r="W18" i="67"/>
  <c r="T18" i="67"/>
  <c r="Q18" i="67"/>
  <c r="Z17" i="67"/>
  <c r="W17" i="67"/>
  <c r="T17" i="67"/>
  <c r="Q17" i="67"/>
  <c r="Z16" i="67"/>
  <c r="W16" i="67"/>
  <c r="T16" i="67"/>
  <c r="Q16" i="67"/>
  <c r="Z15" i="67"/>
  <c r="W15" i="67"/>
  <c r="T15" i="67"/>
  <c r="Q15" i="67"/>
  <c r="Z14" i="67"/>
  <c r="W14" i="67"/>
  <c r="T14" i="67"/>
  <c r="Q14" i="67"/>
  <c r="Z13" i="67"/>
  <c r="W13" i="67"/>
  <c r="T13" i="67"/>
  <c r="Q13" i="67"/>
  <c r="Z12" i="67"/>
  <c r="W12" i="67"/>
  <c r="T12" i="67"/>
  <c r="Q12" i="67"/>
  <c r="Z9" i="67"/>
  <c r="W9" i="67"/>
  <c r="T9" i="67"/>
  <c r="Q9" i="67"/>
  <c r="Z8" i="67"/>
  <c r="W8" i="67"/>
  <c r="T8" i="67"/>
  <c r="Q8" i="67"/>
  <c r="Z7" i="67"/>
  <c r="W7" i="67"/>
  <c r="T7" i="67"/>
  <c r="Q7" i="67"/>
  <c r="Z6" i="67"/>
  <c r="W6" i="67"/>
  <c r="T6" i="67"/>
  <c r="Q6" i="67"/>
  <c r="N24" i="67"/>
  <c r="K24" i="67"/>
  <c r="H24" i="67"/>
  <c r="E24" i="67"/>
  <c r="B24" i="67"/>
  <c r="N23" i="67"/>
  <c r="K23" i="67"/>
  <c r="H23" i="67"/>
  <c r="E23" i="67"/>
  <c r="B23" i="67"/>
  <c r="N22" i="67"/>
  <c r="K22" i="67"/>
  <c r="H22" i="67"/>
  <c r="E22" i="67"/>
  <c r="B22" i="67"/>
  <c r="N21" i="67"/>
  <c r="K21" i="67"/>
  <c r="H21" i="67"/>
  <c r="E21" i="67"/>
  <c r="B21" i="67"/>
  <c r="N18" i="67"/>
  <c r="K18" i="67"/>
  <c r="H18" i="67"/>
  <c r="E18" i="67"/>
  <c r="B18" i="67"/>
  <c r="N17" i="67"/>
  <c r="K17" i="67"/>
  <c r="H17" i="67"/>
  <c r="E17" i="67"/>
  <c r="B17" i="67"/>
  <c r="N16" i="67"/>
  <c r="K16" i="67"/>
  <c r="H16" i="67"/>
  <c r="E16" i="67"/>
  <c r="B16" i="67"/>
  <c r="N15" i="67"/>
  <c r="K15" i="67"/>
  <c r="H15" i="67"/>
  <c r="E15" i="67"/>
  <c r="B15" i="67"/>
  <c r="N14" i="67"/>
  <c r="K14" i="67"/>
  <c r="H14" i="67"/>
  <c r="E14" i="67"/>
  <c r="B14" i="67"/>
  <c r="N13" i="67"/>
  <c r="K13" i="67"/>
  <c r="H13" i="67"/>
  <c r="E13" i="67"/>
  <c r="B13" i="67"/>
  <c r="N12" i="67"/>
  <c r="K12" i="67"/>
  <c r="H12" i="67"/>
  <c r="E12" i="67"/>
  <c r="B12" i="67"/>
  <c r="N9" i="67"/>
  <c r="K9" i="67"/>
  <c r="H9" i="67"/>
  <c r="E9" i="67"/>
  <c r="B9" i="67"/>
  <c r="N8" i="67"/>
  <c r="K8" i="67"/>
  <c r="H8" i="67"/>
  <c r="E8" i="67"/>
  <c r="B8" i="67"/>
  <c r="N7" i="67"/>
  <c r="K7" i="67"/>
  <c r="H7" i="67"/>
  <c r="E7" i="67"/>
  <c r="B7" i="67"/>
  <c r="N6" i="67"/>
  <c r="K6" i="67"/>
  <c r="H6" i="67"/>
  <c r="E6" i="67"/>
  <c r="B6" i="67"/>
  <c r="M57" i="66"/>
  <c r="M56" i="66"/>
  <c r="M55" i="66"/>
  <c r="M54" i="66"/>
  <c r="M53" i="66"/>
  <c r="M52" i="66"/>
  <c r="M51" i="66"/>
  <c r="M50" i="66"/>
  <c r="M49" i="66"/>
  <c r="M48" i="66"/>
  <c r="M47" i="66"/>
  <c r="M46" i="66"/>
  <c r="M45" i="66"/>
  <c r="M44" i="66"/>
  <c r="M43" i="66"/>
  <c r="M42" i="66"/>
  <c r="M41" i="66"/>
  <c r="M40" i="66"/>
  <c r="M39" i="66"/>
  <c r="M38" i="66"/>
  <c r="M37" i="66"/>
  <c r="M36" i="66"/>
  <c r="M35" i="66"/>
  <c r="M34" i="66"/>
  <c r="J57" i="66"/>
  <c r="J56" i="66"/>
  <c r="J55" i="66"/>
  <c r="J54" i="66"/>
  <c r="J53" i="66"/>
  <c r="J52" i="66"/>
  <c r="J51" i="66"/>
  <c r="J50" i="66"/>
  <c r="J49" i="66"/>
  <c r="J48" i="66"/>
  <c r="J47" i="66"/>
  <c r="J46" i="66"/>
  <c r="J45" i="66"/>
  <c r="J44" i="66"/>
  <c r="J43" i="66"/>
  <c r="J42" i="66"/>
  <c r="J41" i="66"/>
  <c r="J40" i="66"/>
  <c r="J39" i="66"/>
  <c r="J38" i="66"/>
  <c r="J37" i="66"/>
  <c r="J36" i="66"/>
  <c r="J35" i="66"/>
  <c r="J34" i="66"/>
  <c r="G57" i="66"/>
  <c r="G56" i="66"/>
  <c r="G55" i="66"/>
  <c r="G54" i="66"/>
  <c r="G53" i="66"/>
  <c r="G52" i="66"/>
  <c r="G51" i="66"/>
  <c r="G50" i="66"/>
  <c r="G49" i="66"/>
  <c r="G48" i="66"/>
  <c r="G47" i="66"/>
  <c r="G46" i="66"/>
  <c r="G45" i="66"/>
  <c r="G44" i="66"/>
  <c r="G43" i="66"/>
  <c r="G42" i="66"/>
  <c r="G41" i="66"/>
  <c r="G40" i="66"/>
  <c r="G39" i="66"/>
  <c r="G38" i="66"/>
  <c r="G37" i="66"/>
  <c r="G36" i="66"/>
  <c r="G35" i="66"/>
  <c r="G34" i="66"/>
  <c r="D57" i="66"/>
  <c r="D56" i="66"/>
  <c r="D55" i="66"/>
  <c r="D54" i="66"/>
  <c r="D53" i="66"/>
  <c r="D52" i="66"/>
  <c r="D51" i="66"/>
  <c r="D50" i="66"/>
  <c r="D49" i="66"/>
  <c r="D48" i="66"/>
  <c r="D47" i="66"/>
  <c r="D46" i="66"/>
  <c r="D45" i="66"/>
  <c r="D44" i="66"/>
  <c r="D43" i="66"/>
  <c r="D42" i="66"/>
  <c r="D41" i="66"/>
  <c r="D40" i="66"/>
  <c r="D39" i="66"/>
  <c r="D38" i="66"/>
  <c r="D37" i="66"/>
  <c r="D36" i="66"/>
  <c r="D35" i="66"/>
  <c r="D34" i="66"/>
  <c r="P29" i="66"/>
  <c r="P28" i="66"/>
  <c r="P27" i="66"/>
  <c r="P26" i="66"/>
  <c r="P25" i="66"/>
  <c r="P24" i="66"/>
  <c r="P23" i="66"/>
  <c r="P22" i="66"/>
  <c r="P21" i="66"/>
  <c r="P20" i="66"/>
  <c r="P19" i="66"/>
  <c r="P18" i="66"/>
  <c r="P17" i="66"/>
  <c r="P16" i="66"/>
  <c r="P15" i="66"/>
  <c r="P14" i="66"/>
  <c r="P13" i="66"/>
  <c r="P12" i="66"/>
  <c r="P11" i="66"/>
  <c r="P10" i="66"/>
  <c r="P9" i="66"/>
  <c r="P8" i="66"/>
  <c r="P7" i="66"/>
  <c r="P6" i="66"/>
  <c r="M29" i="66"/>
  <c r="M28" i="66"/>
  <c r="M27" i="66"/>
  <c r="M26" i="66"/>
  <c r="M25" i="66"/>
  <c r="M24" i="66"/>
  <c r="M23" i="66"/>
  <c r="M22" i="66"/>
  <c r="M21" i="66"/>
  <c r="M20" i="66"/>
  <c r="M19" i="66"/>
  <c r="M18" i="66"/>
  <c r="M17" i="66"/>
  <c r="M16" i="66"/>
  <c r="M15" i="66"/>
  <c r="M14" i="66"/>
  <c r="M13" i="66"/>
  <c r="M12" i="66"/>
  <c r="M11" i="66"/>
  <c r="M10" i="66"/>
  <c r="M9" i="66"/>
  <c r="M8" i="66"/>
  <c r="M7" i="66"/>
  <c r="M6" i="66"/>
  <c r="J29" i="66"/>
  <c r="J28" i="66"/>
  <c r="J27" i="66"/>
  <c r="J26" i="66"/>
  <c r="J25" i="66"/>
  <c r="J24" i="66"/>
  <c r="J23" i="66"/>
  <c r="J22" i="66"/>
  <c r="J21" i="66"/>
  <c r="J20" i="66"/>
  <c r="J19" i="66"/>
  <c r="J18" i="66"/>
  <c r="J17" i="66"/>
  <c r="J16" i="66"/>
  <c r="J15" i="66"/>
  <c r="J14" i="66"/>
  <c r="J13" i="66"/>
  <c r="J12" i="66"/>
  <c r="J11" i="66"/>
  <c r="J10" i="66"/>
  <c r="J9" i="66"/>
  <c r="J8" i="66"/>
  <c r="J7" i="66"/>
  <c r="J6" i="66"/>
  <c r="G29" i="66"/>
  <c r="G28" i="66"/>
  <c r="G27" i="66"/>
  <c r="G26" i="66"/>
  <c r="G25" i="66"/>
  <c r="G24" i="66"/>
  <c r="G23" i="66"/>
  <c r="G22" i="66"/>
  <c r="G21" i="66"/>
  <c r="G20" i="66"/>
  <c r="G19" i="66"/>
  <c r="G18" i="66"/>
  <c r="G17" i="66"/>
  <c r="G16" i="66"/>
  <c r="G15" i="66"/>
  <c r="G14" i="66"/>
  <c r="G13" i="66"/>
  <c r="G12" i="66"/>
  <c r="G11" i="66"/>
  <c r="G10" i="66"/>
  <c r="G9" i="66"/>
  <c r="G8" i="66"/>
  <c r="G7" i="66"/>
  <c r="G6" i="66"/>
  <c r="D7" i="66"/>
  <c r="D8" i="66"/>
  <c r="D9" i="66"/>
  <c r="D10" i="66"/>
  <c r="D11" i="66"/>
  <c r="D12" i="66"/>
  <c r="D13" i="66"/>
  <c r="D14" i="66"/>
  <c r="D15" i="66"/>
  <c r="D16" i="66"/>
  <c r="D17" i="66"/>
  <c r="D18" i="66"/>
  <c r="D19" i="66"/>
  <c r="D20" i="66"/>
  <c r="D21" i="66"/>
  <c r="D22" i="66"/>
  <c r="D23" i="66"/>
  <c r="D24" i="66"/>
  <c r="D25" i="66"/>
  <c r="D26" i="66"/>
  <c r="D27" i="66"/>
  <c r="D28" i="66"/>
  <c r="D29" i="66"/>
  <c r="D6" i="66"/>
  <c r="G7" i="65"/>
  <c r="H7" i="65"/>
  <c r="I7" i="65"/>
  <c r="J7" i="65"/>
  <c r="K7" i="65"/>
  <c r="L7" i="65"/>
  <c r="M7" i="65"/>
  <c r="N7" i="65"/>
  <c r="G8" i="65"/>
  <c r="H8" i="65"/>
  <c r="I8" i="65"/>
  <c r="J8" i="65"/>
  <c r="K8" i="65"/>
  <c r="L8" i="65"/>
  <c r="M8" i="65"/>
  <c r="N8" i="65"/>
  <c r="G9" i="65"/>
  <c r="H9" i="65"/>
  <c r="I9" i="65"/>
  <c r="J9" i="65"/>
  <c r="K9" i="65"/>
  <c r="L9" i="65"/>
  <c r="M9" i="65"/>
  <c r="N9" i="65"/>
  <c r="G10" i="65"/>
  <c r="H10" i="65"/>
  <c r="I10" i="65"/>
  <c r="J10" i="65"/>
  <c r="K10" i="65"/>
  <c r="L10" i="65"/>
  <c r="M10" i="65"/>
  <c r="N10" i="65"/>
  <c r="G11" i="65"/>
  <c r="H11" i="65"/>
  <c r="I11" i="65"/>
  <c r="J11" i="65"/>
  <c r="K11" i="65"/>
  <c r="L11" i="65"/>
  <c r="M11" i="65"/>
  <c r="N11" i="65"/>
  <c r="D6" i="65"/>
  <c r="E6" i="65"/>
  <c r="F6" i="65"/>
  <c r="C6" i="65"/>
  <c r="C13" i="65"/>
  <c r="C8" i="65" s="1"/>
  <c r="D13" i="65"/>
  <c r="D8" i="65" s="1"/>
  <c r="E13" i="65"/>
  <c r="E8" i="65" s="1"/>
  <c r="F13" i="65"/>
  <c r="C14" i="65"/>
  <c r="C9" i="65" s="1"/>
  <c r="D14" i="65"/>
  <c r="D9" i="65" s="1"/>
  <c r="E14" i="65"/>
  <c r="F14" i="65"/>
  <c r="C15" i="65"/>
  <c r="C10" i="65" s="1"/>
  <c r="D15" i="65"/>
  <c r="D10" i="65" s="1"/>
  <c r="E15" i="65"/>
  <c r="E10" i="65" s="1"/>
  <c r="F15" i="65"/>
  <c r="F10" i="65" s="1"/>
  <c r="C16" i="65"/>
  <c r="C11" i="65" s="1"/>
  <c r="D16" i="65"/>
  <c r="D11" i="65" s="1"/>
  <c r="E16" i="65"/>
  <c r="E11" i="65" s="1"/>
  <c r="F16" i="65"/>
  <c r="C17" i="65"/>
  <c r="D17" i="65"/>
  <c r="E17" i="65"/>
  <c r="F17" i="65"/>
  <c r="C18" i="65"/>
  <c r="D18" i="65"/>
  <c r="E18" i="65"/>
  <c r="F18" i="65"/>
  <c r="F8" i="65" s="1"/>
  <c r="C19" i="65"/>
  <c r="D19" i="65"/>
  <c r="E19" i="65"/>
  <c r="E9" i="65" s="1"/>
  <c r="F19" i="65"/>
  <c r="C20" i="65"/>
  <c r="D20" i="65"/>
  <c r="E20" i="65"/>
  <c r="F20" i="65"/>
  <c r="C21" i="65"/>
  <c r="D21" i="65"/>
  <c r="E21" i="65"/>
  <c r="F21" i="65"/>
  <c r="F11" i="65" s="1"/>
  <c r="C22" i="65"/>
  <c r="D22" i="65"/>
  <c r="E22" i="65"/>
  <c r="F22" i="65"/>
  <c r="C23" i="65"/>
  <c r="D23" i="65"/>
  <c r="E23" i="65"/>
  <c r="F23" i="65"/>
  <c r="C24" i="65"/>
  <c r="D24" i="65"/>
  <c r="E24" i="65"/>
  <c r="F24" i="65"/>
  <c r="F9" i="65" s="1"/>
  <c r="C25" i="65"/>
  <c r="D25" i="65"/>
  <c r="E25" i="65"/>
  <c r="F25" i="65"/>
  <c r="C26" i="65"/>
  <c r="D26" i="65"/>
  <c r="E26" i="65"/>
  <c r="F26" i="65"/>
  <c r="D12" i="65"/>
  <c r="D7" i="65" s="1"/>
  <c r="E12" i="65"/>
  <c r="E7" i="65" s="1"/>
  <c r="F12" i="65"/>
  <c r="F7" i="65" s="1"/>
  <c r="C12" i="65"/>
  <c r="C7" i="65" s="1"/>
  <c r="C12" i="20"/>
  <c r="D12" i="20"/>
  <c r="C13" i="20"/>
  <c r="D13" i="20"/>
  <c r="B13" i="20"/>
  <c r="B12" i="20"/>
  <c r="E10" i="3"/>
  <c r="F10" i="3"/>
  <c r="G10" i="3"/>
  <c r="D10" i="3"/>
  <c r="C18" i="63"/>
  <c r="D18" i="63"/>
  <c r="B18" i="63"/>
  <c r="C21" i="64"/>
  <c r="D21" i="64"/>
  <c r="E21" i="64"/>
  <c r="E7" i="64" s="1"/>
  <c r="F21" i="64"/>
  <c r="F7" i="64" s="1"/>
  <c r="G21" i="64"/>
  <c r="H21" i="64"/>
  <c r="H7" i="64" s="1"/>
  <c r="I21" i="64"/>
  <c r="I7" i="64" s="1"/>
  <c r="J21" i="64"/>
  <c r="K21" i="64"/>
  <c r="K7" i="64" s="1"/>
  <c r="C22" i="64"/>
  <c r="D22" i="64"/>
  <c r="E22" i="64"/>
  <c r="F22" i="64"/>
  <c r="F8" i="64" s="1"/>
  <c r="G22" i="64"/>
  <c r="H22" i="64"/>
  <c r="H8" i="64" s="1"/>
  <c r="I22" i="64"/>
  <c r="I8" i="64" s="1"/>
  <c r="J22" i="64"/>
  <c r="K22" i="64"/>
  <c r="K8" i="64" s="1"/>
  <c r="C23" i="64"/>
  <c r="C9" i="64" s="1"/>
  <c r="D23" i="64"/>
  <c r="E23" i="64"/>
  <c r="F23" i="64"/>
  <c r="G23" i="64"/>
  <c r="H23" i="64"/>
  <c r="I23" i="64"/>
  <c r="J23" i="64"/>
  <c r="K23" i="64"/>
  <c r="K9" i="64" s="1"/>
  <c r="C24" i="64"/>
  <c r="C10" i="64" s="1"/>
  <c r="D24" i="64"/>
  <c r="E24" i="64"/>
  <c r="E10" i="64" s="1"/>
  <c r="F24" i="64"/>
  <c r="F10" i="64" s="1"/>
  <c r="G24" i="64"/>
  <c r="H24" i="64"/>
  <c r="H10" i="64" s="1"/>
  <c r="I24" i="64"/>
  <c r="J24" i="64"/>
  <c r="K24" i="64"/>
  <c r="K10" i="64" s="1"/>
  <c r="C25" i="64"/>
  <c r="C11" i="64" s="1"/>
  <c r="D25" i="64"/>
  <c r="D11" i="64" s="1"/>
  <c r="E25" i="64"/>
  <c r="E11" i="64" s="1"/>
  <c r="F25" i="64"/>
  <c r="F11" i="64" s="1"/>
  <c r="G25" i="64"/>
  <c r="H25" i="64"/>
  <c r="I25" i="64"/>
  <c r="I11" i="64" s="1"/>
  <c r="J25" i="64"/>
  <c r="K25" i="64"/>
  <c r="C26" i="64"/>
  <c r="C12" i="64" s="1"/>
  <c r="D26" i="64"/>
  <c r="E26" i="64"/>
  <c r="F26" i="64"/>
  <c r="G26" i="64"/>
  <c r="H26" i="64"/>
  <c r="H12" i="64" s="1"/>
  <c r="I26" i="64"/>
  <c r="I12" i="64" s="1"/>
  <c r="J26" i="64"/>
  <c r="K26" i="64"/>
  <c r="K12" i="64" s="1"/>
  <c r="C27" i="64"/>
  <c r="C13" i="64" s="1"/>
  <c r="D27" i="64"/>
  <c r="E27" i="64"/>
  <c r="F27" i="64"/>
  <c r="G27" i="64"/>
  <c r="H27" i="64"/>
  <c r="H13" i="64" s="1"/>
  <c r="I27" i="64"/>
  <c r="I13" i="64" s="1"/>
  <c r="J27" i="64"/>
  <c r="K27" i="64"/>
  <c r="K13" i="64" s="1"/>
  <c r="C28" i="64"/>
  <c r="C14" i="64" s="1"/>
  <c r="D28" i="64"/>
  <c r="E28" i="64"/>
  <c r="F28" i="64"/>
  <c r="F14" i="64" s="1"/>
  <c r="G28" i="64"/>
  <c r="H28" i="64"/>
  <c r="I28" i="64"/>
  <c r="I14" i="64" s="1"/>
  <c r="J28" i="64"/>
  <c r="K28" i="64"/>
  <c r="C29" i="64"/>
  <c r="C15" i="64" s="1"/>
  <c r="D29" i="64"/>
  <c r="D15" i="64" s="1"/>
  <c r="E29" i="64"/>
  <c r="E15" i="64" s="1"/>
  <c r="F29" i="64"/>
  <c r="F15" i="64" s="1"/>
  <c r="G29" i="64"/>
  <c r="H29" i="64"/>
  <c r="H15" i="64" s="1"/>
  <c r="I29" i="64"/>
  <c r="J29" i="64"/>
  <c r="K29" i="64"/>
  <c r="C30" i="64"/>
  <c r="C16" i="64" s="1"/>
  <c r="D30" i="64"/>
  <c r="E30" i="64"/>
  <c r="E16" i="64" s="1"/>
  <c r="F30" i="64"/>
  <c r="F16" i="64" s="1"/>
  <c r="G30" i="64"/>
  <c r="H30" i="64"/>
  <c r="H16" i="64" s="1"/>
  <c r="I30" i="64"/>
  <c r="I16" i="64" s="1"/>
  <c r="J30" i="64"/>
  <c r="K30" i="64"/>
  <c r="K16" i="64" s="1"/>
  <c r="C31" i="64"/>
  <c r="C17" i="64" s="1"/>
  <c r="D31" i="64"/>
  <c r="E31" i="64"/>
  <c r="E17" i="64" s="1"/>
  <c r="F31" i="64"/>
  <c r="F17" i="64" s="1"/>
  <c r="G31" i="64"/>
  <c r="H31" i="64"/>
  <c r="I31" i="64"/>
  <c r="I17" i="64" s="1"/>
  <c r="J31" i="64"/>
  <c r="K31" i="64"/>
  <c r="K17" i="64" s="1"/>
  <c r="C32" i="64"/>
  <c r="C18" i="64" s="1"/>
  <c r="D32" i="64"/>
  <c r="E32" i="64"/>
  <c r="E18" i="64" s="1"/>
  <c r="F32" i="64"/>
  <c r="F18" i="64" s="1"/>
  <c r="G32" i="64"/>
  <c r="H32" i="64"/>
  <c r="I32" i="64"/>
  <c r="J32" i="64"/>
  <c r="K32" i="64"/>
  <c r="K18" i="64" s="1"/>
  <c r="C33" i="64"/>
  <c r="D33" i="64"/>
  <c r="E33" i="64"/>
  <c r="F33" i="64"/>
  <c r="G33" i="64"/>
  <c r="H33" i="64"/>
  <c r="I33" i="64"/>
  <c r="J33" i="64"/>
  <c r="K33" i="64"/>
  <c r="D20" i="64"/>
  <c r="D6" i="64" s="1"/>
  <c r="E20" i="64"/>
  <c r="E6" i="64" s="1"/>
  <c r="F20" i="64"/>
  <c r="F6" i="64" s="1"/>
  <c r="G20" i="64"/>
  <c r="G6" i="64" s="1"/>
  <c r="H20" i="64"/>
  <c r="H6" i="64" s="1"/>
  <c r="I20" i="64"/>
  <c r="I6" i="64" s="1"/>
  <c r="J20" i="64"/>
  <c r="J6" i="64" s="1"/>
  <c r="K20" i="64"/>
  <c r="K6" i="64" s="1"/>
  <c r="C20" i="64"/>
  <c r="C6" i="64" s="1"/>
  <c r="D7" i="64"/>
  <c r="G7" i="64"/>
  <c r="J7" i="64"/>
  <c r="D8" i="64"/>
  <c r="E8" i="64"/>
  <c r="G8" i="64"/>
  <c r="J8" i="64"/>
  <c r="D9" i="64"/>
  <c r="E9" i="64"/>
  <c r="F9" i="64"/>
  <c r="G9" i="64"/>
  <c r="H9" i="64"/>
  <c r="I9" i="64"/>
  <c r="J9" i="64"/>
  <c r="D10" i="64"/>
  <c r="G10" i="64"/>
  <c r="I10" i="64"/>
  <c r="J10" i="64"/>
  <c r="H11" i="64"/>
  <c r="J11" i="64"/>
  <c r="K11" i="64"/>
  <c r="D12" i="64"/>
  <c r="E12" i="64"/>
  <c r="F12" i="64"/>
  <c r="G12" i="64"/>
  <c r="J12" i="64"/>
  <c r="D13" i="64"/>
  <c r="E13" i="64"/>
  <c r="F13" i="64"/>
  <c r="G13" i="64"/>
  <c r="J13" i="64"/>
  <c r="D14" i="64"/>
  <c r="E14" i="64"/>
  <c r="G14" i="64"/>
  <c r="H14" i="64"/>
  <c r="J14" i="64"/>
  <c r="K14" i="64"/>
  <c r="G15" i="64"/>
  <c r="I15" i="64"/>
  <c r="J15" i="64"/>
  <c r="K15" i="64"/>
  <c r="D16" i="64"/>
  <c r="G16" i="64"/>
  <c r="J16" i="64"/>
  <c r="D17" i="64"/>
  <c r="G17" i="64"/>
  <c r="H17" i="64"/>
  <c r="J17" i="64"/>
  <c r="D18" i="64"/>
  <c r="H18" i="64"/>
  <c r="I18" i="64"/>
  <c r="J18" i="64"/>
  <c r="C7" i="64"/>
  <c r="C8" i="64"/>
  <c r="H7" i="24" l="1"/>
  <c r="I7" i="24"/>
  <c r="J7" i="24"/>
  <c r="H8" i="24"/>
  <c r="I8" i="24"/>
  <c r="J8" i="24"/>
  <c r="H9" i="24"/>
  <c r="I9" i="24"/>
  <c r="J9" i="24"/>
  <c r="H10" i="24"/>
  <c r="I10" i="24"/>
  <c r="J10" i="24"/>
  <c r="I6" i="24"/>
  <c r="J6" i="24"/>
  <c r="H6" i="24"/>
  <c r="E5" i="24"/>
  <c r="F5" i="24"/>
  <c r="G5" i="24"/>
  <c r="E6" i="24"/>
  <c r="F6" i="24"/>
  <c r="G6" i="24"/>
  <c r="E7" i="24"/>
  <c r="F7" i="24"/>
  <c r="G7" i="24"/>
  <c r="E8" i="24"/>
  <c r="F8" i="24"/>
  <c r="G8" i="24"/>
  <c r="E9" i="24"/>
  <c r="F9" i="24"/>
  <c r="G9" i="24"/>
  <c r="E10" i="24"/>
  <c r="F10" i="24"/>
  <c r="G10" i="24"/>
  <c r="E11" i="24"/>
  <c r="F11" i="24"/>
  <c r="G11" i="24"/>
  <c r="F4" i="24"/>
  <c r="G4" i="24"/>
  <c r="E4" i="24"/>
  <c r="E5" i="25"/>
  <c r="F5" i="25"/>
  <c r="G5" i="25"/>
  <c r="E6" i="25"/>
  <c r="F6" i="25"/>
  <c r="G6" i="25"/>
  <c r="E7" i="25"/>
  <c r="F7" i="25"/>
  <c r="G7" i="25"/>
  <c r="E8" i="25"/>
  <c r="F8" i="25"/>
  <c r="G8" i="25"/>
  <c r="E9" i="25"/>
  <c r="F9" i="25"/>
  <c r="G9" i="25"/>
  <c r="E10" i="25"/>
  <c r="F10" i="25"/>
  <c r="G10" i="25"/>
  <c r="F4" i="25"/>
  <c r="G4" i="25"/>
  <c r="E4" i="25"/>
  <c r="H6" i="25"/>
  <c r="I6" i="25"/>
  <c r="J6" i="25"/>
  <c r="H7" i="25"/>
  <c r="I7" i="25"/>
  <c r="J7" i="25"/>
  <c r="H8" i="25"/>
  <c r="I8" i="25"/>
  <c r="J8" i="25"/>
  <c r="H9" i="25"/>
  <c r="I9" i="25"/>
  <c r="J9" i="25"/>
  <c r="I5" i="25"/>
  <c r="J5" i="25"/>
  <c r="H5" i="25"/>
  <c r="E12" i="16"/>
  <c r="F12" i="16"/>
  <c r="G12" i="16"/>
  <c r="E13" i="16"/>
  <c r="F13" i="16"/>
  <c r="G13" i="16"/>
  <c r="E14" i="16"/>
  <c r="F14" i="16"/>
  <c r="G14" i="16"/>
  <c r="E15" i="16"/>
  <c r="F15" i="16"/>
  <c r="G15" i="16"/>
  <c r="E16" i="16"/>
  <c r="F16" i="16"/>
  <c r="G16" i="16"/>
  <c r="F11" i="16"/>
  <c r="G11" i="16"/>
  <c r="E11" i="16"/>
  <c r="E5" i="16"/>
  <c r="F5" i="16"/>
  <c r="G5" i="16"/>
  <c r="E6" i="16"/>
  <c r="F6" i="16"/>
  <c r="G6" i="16"/>
  <c r="E7" i="16"/>
  <c r="F7" i="16"/>
  <c r="G7" i="16"/>
  <c r="E8" i="16"/>
  <c r="F8" i="16"/>
  <c r="G8" i="16"/>
  <c r="E9" i="16"/>
  <c r="F9" i="16"/>
  <c r="G9" i="16"/>
  <c r="F4" i="16"/>
  <c r="G4" i="16"/>
  <c r="E4" i="16"/>
  <c r="C21" i="14"/>
  <c r="D21" i="14"/>
  <c r="B21" i="14"/>
  <c r="D15" i="63" l="1"/>
  <c r="B15" i="63"/>
  <c r="D12" i="63"/>
  <c r="B12" i="63"/>
  <c r="D9" i="63"/>
  <c r="C9" i="63"/>
  <c r="B9" i="63"/>
  <c r="D6" i="59" l="1"/>
  <c r="D7" i="59"/>
  <c r="D8" i="59"/>
  <c r="D9" i="59"/>
  <c r="D10" i="59"/>
  <c r="D11" i="59"/>
  <c r="D12" i="59"/>
  <c r="D13" i="59"/>
  <c r="D5" i="59"/>
  <c r="D53" i="57"/>
  <c r="C53" i="57"/>
  <c r="B53" i="57"/>
  <c r="D52" i="57"/>
  <c r="C52" i="57"/>
  <c r="B52" i="57"/>
  <c r="D51" i="57"/>
  <c r="C51" i="57"/>
  <c r="B51" i="57"/>
  <c r="D50" i="57"/>
  <c r="C50" i="57"/>
  <c r="B50" i="57"/>
  <c r="D49" i="57"/>
  <c r="C49" i="57"/>
  <c r="B49" i="57"/>
  <c r="D48" i="57"/>
  <c r="C48" i="57"/>
  <c r="B48" i="57"/>
  <c r="D47" i="57"/>
  <c r="C47" i="57"/>
  <c r="B47" i="57"/>
  <c r="D46" i="57"/>
  <c r="C46" i="57"/>
  <c r="B46" i="57"/>
  <c r="D45" i="57"/>
  <c r="C45" i="57"/>
  <c r="B45" i="57"/>
  <c r="D44" i="57"/>
  <c r="C44" i="57"/>
  <c r="B44" i="57"/>
  <c r="D43" i="57"/>
  <c r="C43" i="57"/>
  <c r="B43" i="57"/>
  <c r="D42" i="57"/>
  <c r="C42" i="57"/>
  <c r="B42" i="57"/>
  <c r="D41" i="57"/>
  <c r="C41" i="57"/>
  <c r="B41" i="57"/>
  <c r="B11" i="57" s="1"/>
  <c r="B20" i="57" s="1"/>
  <c r="D40" i="57"/>
  <c r="C40" i="57"/>
  <c r="B40" i="57"/>
  <c r="D39" i="57"/>
  <c r="C39" i="57"/>
  <c r="C9" i="57" s="1"/>
  <c r="B39" i="57"/>
  <c r="D38" i="57"/>
  <c r="C38" i="57"/>
  <c r="B38" i="57"/>
  <c r="D37" i="57"/>
  <c r="C37" i="57"/>
  <c r="B37" i="57"/>
  <c r="B7" i="57" s="1"/>
  <c r="B16" i="57" s="1"/>
  <c r="D36" i="57"/>
  <c r="C36" i="57"/>
  <c r="B36" i="57"/>
  <c r="D35" i="57"/>
  <c r="C35" i="57"/>
  <c r="C14" i="57" s="1"/>
  <c r="C23" i="57" s="1"/>
  <c r="B35" i="57"/>
  <c r="D34" i="57"/>
  <c r="C34" i="57"/>
  <c r="B34" i="57"/>
  <c r="B13" i="57" s="1"/>
  <c r="B22" i="57" s="1"/>
  <c r="D33" i="57"/>
  <c r="C33" i="57"/>
  <c r="B33" i="57"/>
  <c r="B12" i="57" s="1"/>
  <c r="B21" i="57" s="1"/>
  <c r="D32" i="57"/>
  <c r="C32" i="57"/>
  <c r="C11" i="57" s="1"/>
  <c r="C20" i="57" s="1"/>
  <c r="B32" i="57"/>
  <c r="D31" i="57"/>
  <c r="C31" i="57"/>
  <c r="B31" i="57"/>
  <c r="D30" i="57"/>
  <c r="D9" i="57" s="1"/>
  <c r="D18" i="57" s="1"/>
  <c r="C30" i="57"/>
  <c r="B30" i="57"/>
  <c r="D29" i="57"/>
  <c r="C29" i="57"/>
  <c r="B29" i="57"/>
  <c r="B8" i="57" s="1"/>
  <c r="B17" i="57" s="1"/>
  <c r="D28" i="57"/>
  <c r="C28" i="57"/>
  <c r="B28" i="57"/>
  <c r="D27" i="57"/>
  <c r="C27" i="57"/>
  <c r="B27" i="57"/>
  <c r="B6" i="57" s="1"/>
  <c r="B15" i="57" s="1"/>
  <c r="J21" i="57"/>
  <c r="H19" i="57"/>
  <c r="G18" i="57"/>
  <c r="G16" i="57"/>
  <c r="H15" i="57"/>
  <c r="F15" i="57"/>
  <c r="J14" i="57"/>
  <c r="J23" i="57" s="1"/>
  <c r="I14" i="57"/>
  <c r="I23" i="57" s="1"/>
  <c r="H14" i="57"/>
  <c r="H23" i="57" s="1"/>
  <c r="G14" i="57"/>
  <c r="G23" i="57" s="1"/>
  <c r="F14" i="57"/>
  <c r="F23" i="57" s="1"/>
  <c r="E14" i="57"/>
  <c r="E23" i="57" s="1"/>
  <c r="B14" i="57"/>
  <c r="J13" i="57"/>
  <c r="J22" i="57" s="1"/>
  <c r="I13" i="57"/>
  <c r="I22" i="57" s="1"/>
  <c r="H13" i="57"/>
  <c r="H22" i="57" s="1"/>
  <c r="G13" i="57"/>
  <c r="G22" i="57" s="1"/>
  <c r="F13" i="57"/>
  <c r="F22" i="57" s="1"/>
  <c r="E13" i="57"/>
  <c r="E22" i="57" s="1"/>
  <c r="D13" i="57"/>
  <c r="D22" i="57" s="1"/>
  <c r="J12" i="57"/>
  <c r="I12" i="57"/>
  <c r="I21" i="57" s="1"/>
  <c r="H12" i="57"/>
  <c r="H21" i="57" s="1"/>
  <c r="G12" i="57"/>
  <c r="G21" i="57" s="1"/>
  <c r="F12" i="57"/>
  <c r="F21" i="57" s="1"/>
  <c r="E12" i="57"/>
  <c r="E21" i="57" s="1"/>
  <c r="C12" i="57"/>
  <c r="C21" i="57" s="1"/>
  <c r="J11" i="57"/>
  <c r="J20" i="57" s="1"/>
  <c r="I11" i="57"/>
  <c r="I20" i="57" s="1"/>
  <c r="H11" i="57"/>
  <c r="H20" i="57" s="1"/>
  <c r="G11" i="57"/>
  <c r="G20" i="57" s="1"/>
  <c r="F11" i="57"/>
  <c r="F20" i="57" s="1"/>
  <c r="E11" i="57"/>
  <c r="E20" i="57" s="1"/>
  <c r="D11" i="57"/>
  <c r="D20" i="57" s="1"/>
  <c r="J10" i="57"/>
  <c r="J19" i="57" s="1"/>
  <c r="I10" i="57"/>
  <c r="I19" i="57" s="1"/>
  <c r="H10" i="57"/>
  <c r="G10" i="57"/>
  <c r="G19" i="57" s="1"/>
  <c r="F10" i="57"/>
  <c r="F19" i="57" s="1"/>
  <c r="E10" i="57"/>
  <c r="E19" i="57" s="1"/>
  <c r="C10" i="57"/>
  <c r="C19" i="57" s="1"/>
  <c r="B10" i="57"/>
  <c r="J9" i="57"/>
  <c r="J18" i="57" s="1"/>
  <c r="I9" i="57"/>
  <c r="I18" i="57" s="1"/>
  <c r="H9" i="57"/>
  <c r="H18" i="57" s="1"/>
  <c r="G9" i="57"/>
  <c r="F9" i="57"/>
  <c r="F18" i="57" s="1"/>
  <c r="E9" i="57"/>
  <c r="E18" i="57" s="1"/>
  <c r="B9" i="57"/>
  <c r="B18" i="57" s="1"/>
  <c r="J8" i="57"/>
  <c r="J17" i="57" s="1"/>
  <c r="I8" i="57"/>
  <c r="I17" i="57" s="1"/>
  <c r="H8" i="57"/>
  <c r="H17" i="57" s="1"/>
  <c r="G8" i="57"/>
  <c r="G17" i="57" s="1"/>
  <c r="F8" i="57"/>
  <c r="F17" i="57" s="1"/>
  <c r="E8" i="57"/>
  <c r="E17" i="57" s="1"/>
  <c r="C8" i="57"/>
  <c r="C17" i="57" s="1"/>
  <c r="J7" i="57"/>
  <c r="J16" i="57" s="1"/>
  <c r="I7" i="57"/>
  <c r="I16" i="57" s="1"/>
  <c r="H7" i="57"/>
  <c r="H16" i="57" s="1"/>
  <c r="G7" i="57"/>
  <c r="F7" i="57"/>
  <c r="F16" i="57" s="1"/>
  <c r="E7" i="57"/>
  <c r="E16" i="57" s="1"/>
  <c r="D7" i="57"/>
  <c r="D16" i="57" s="1"/>
  <c r="C7" i="57"/>
  <c r="C16" i="57" s="1"/>
  <c r="J6" i="57"/>
  <c r="J15" i="57" s="1"/>
  <c r="I6" i="57"/>
  <c r="I15" i="57" s="1"/>
  <c r="H6" i="57"/>
  <c r="G6" i="57"/>
  <c r="G15" i="57" s="1"/>
  <c r="F6" i="57"/>
  <c r="E6" i="57"/>
  <c r="E15" i="57" s="1"/>
  <c r="C6" i="57"/>
  <c r="C15" i="57" s="1"/>
  <c r="D6" i="56"/>
  <c r="D7" i="56"/>
  <c r="D8" i="56"/>
  <c r="D9" i="56"/>
  <c r="D10" i="56"/>
  <c r="D11" i="56"/>
  <c r="D12" i="56"/>
  <c r="D13" i="56"/>
  <c r="D5" i="56"/>
  <c r="G14" i="55"/>
  <c r="F14" i="55"/>
  <c r="E14" i="55"/>
  <c r="G13" i="55"/>
  <c r="F13" i="55"/>
  <c r="E13" i="55"/>
  <c r="G12" i="55"/>
  <c r="F12" i="55"/>
  <c r="E12" i="55"/>
  <c r="G11" i="55"/>
  <c r="F11" i="55"/>
  <c r="E11" i="55"/>
  <c r="G10" i="55"/>
  <c r="F10" i="55"/>
  <c r="E10" i="55"/>
  <c r="G9" i="55"/>
  <c r="F9" i="55"/>
  <c r="E9" i="55"/>
  <c r="G8" i="55"/>
  <c r="F8" i="55"/>
  <c r="E8" i="55"/>
  <c r="G7" i="55"/>
  <c r="F7" i="55"/>
  <c r="E7" i="55"/>
  <c r="G6" i="55"/>
  <c r="F6" i="55"/>
  <c r="E6" i="55"/>
  <c r="G5" i="55"/>
  <c r="F5" i="55"/>
  <c r="E5" i="55"/>
  <c r="G4" i="55"/>
  <c r="F4" i="55"/>
  <c r="E4" i="55"/>
  <c r="D7" i="54"/>
  <c r="D8" i="54"/>
  <c r="D9" i="54"/>
  <c r="D10" i="54"/>
  <c r="D11" i="54"/>
  <c r="D12" i="54"/>
  <c r="D13" i="54"/>
  <c r="D14" i="54"/>
  <c r="D6" i="54"/>
  <c r="J60" i="51"/>
  <c r="I60" i="51"/>
  <c r="H60" i="51"/>
  <c r="G60" i="51"/>
  <c r="F60" i="51"/>
  <c r="E60" i="51"/>
  <c r="J59" i="51"/>
  <c r="I59" i="51"/>
  <c r="H59" i="51"/>
  <c r="G59" i="51"/>
  <c r="F59" i="51"/>
  <c r="E59" i="51"/>
  <c r="J58" i="51"/>
  <c r="I58" i="51"/>
  <c r="H58" i="51"/>
  <c r="G58" i="51"/>
  <c r="F58" i="51"/>
  <c r="E58" i="51"/>
  <c r="J57" i="51"/>
  <c r="I57" i="51"/>
  <c r="H57" i="51"/>
  <c r="G57" i="51"/>
  <c r="F57" i="51"/>
  <c r="E57" i="51"/>
  <c r="J56" i="51"/>
  <c r="I56" i="51"/>
  <c r="H56" i="51"/>
  <c r="G56" i="51"/>
  <c r="F56" i="51"/>
  <c r="E56" i="51"/>
  <c r="J55" i="51"/>
  <c r="I55" i="51"/>
  <c r="H55" i="51"/>
  <c r="G55" i="51"/>
  <c r="F55" i="51"/>
  <c r="E55" i="51"/>
  <c r="D54" i="51"/>
  <c r="D60" i="51" s="1"/>
  <c r="C54" i="51"/>
  <c r="C60" i="51" s="1"/>
  <c r="B54" i="51"/>
  <c r="D53" i="51"/>
  <c r="C53" i="51"/>
  <c r="C59" i="51" s="1"/>
  <c r="B53" i="51"/>
  <c r="D52" i="51"/>
  <c r="C52" i="51"/>
  <c r="B52" i="51"/>
  <c r="B58" i="51" s="1"/>
  <c r="D51" i="51"/>
  <c r="D57" i="51" s="1"/>
  <c r="C51" i="51"/>
  <c r="C57" i="51" s="1"/>
  <c r="B51" i="51"/>
  <c r="D50" i="51"/>
  <c r="D56" i="51" s="1"/>
  <c r="C50" i="51"/>
  <c r="C56" i="51" s="1"/>
  <c r="B50" i="51"/>
  <c r="D49" i="51"/>
  <c r="D55" i="51" s="1"/>
  <c r="C49" i="51"/>
  <c r="C55" i="51" s="1"/>
  <c r="B49" i="51"/>
  <c r="B55" i="51" s="1"/>
  <c r="D42" i="51"/>
  <c r="C42" i="51"/>
  <c r="B42" i="51"/>
  <c r="D41" i="51"/>
  <c r="C41" i="51"/>
  <c r="B41" i="51"/>
  <c r="D40" i="51"/>
  <c r="C40" i="51"/>
  <c r="B40" i="51"/>
  <c r="D39" i="51"/>
  <c r="C39" i="51"/>
  <c r="B39" i="51"/>
  <c r="D38" i="51"/>
  <c r="C38" i="51"/>
  <c r="B38" i="51"/>
  <c r="D37" i="51"/>
  <c r="C37" i="51"/>
  <c r="B37" i="51"/>
  <c r="D36" i="51"/>
  <c r="C36" i="51"/>
  <c r="B36" i="51"/>
  <c r="D35" i="51"/>
  <c r="C35" i="51"/>
  <c r="B35" i="51"/>
  <c r="D34" i="51"/>
  <c r="C34" i="51"/>
  <c r="B34" i="51"/>
  <c r="D33" i="51"/>
  <c r="C33" i="51"/>
  <c r="B33" i="51"/>
  <c r="D32" i="51"/>
  <c r="C32" i="51"/>
  <c r="B32" i="51"/>
  <c r="D31" i="51"/>
  <c r="C31" i="51"/>
  <c r="B31" i="51"/>
  <c r="D30" i="51"/>
  <c r="C30" i="51"/>
  <c r="B30" i="51"/>
  <c r="D29" i="51"/>
  <c r="C29" i="51"/>
  <c r="B29" i="51"/>
  <c r="D28" i="51"/>
  <c r="C28" i="51"/>
  <c r="B28" i="51"/>
  <c r="D27" i="51"/>
  <c r="C27" i="51"/>
  <c r="B27" i="51"/>
  <c r="D26" i="51"/>
  <c r="C26" i="51"/>
  <c r="B26" i="51"/>
  <c r="D25" i="51"/>
  <c r="C25" i="51"/>
  <c r="B25" i="51"/>
  <c r="D24" i="51"/>
  <c r="C24" i="51"/>
  <c r="B24" i="51"/>
  <c r="D23" i="51"/>
  <c r="C23" i="51"/>
  <c r="B23" i="51"/>
  <c r="D22" i="51"/>
  <c r="C22" i="51"/>
  <c r="B22" i="51"/>
  <c r="D21" i="51"/>
  <c r="C21" i="51"/>
  <c r="B21" i="51"/>
  <c r="D20" i="51"/>
  <c r="C20" i="51"/>
  <c r="B20" i="51"/>
  <c r="D19" i="51"/>
  <c r="C19" i="51"/>
  <c r="B19" i="51"/>
  <c r="D18" i="51"/>
  <c r="C18" i="51"/>
  <c r="B18" i="51"/>
  <c r="D17" i="51"/>
  <c r="C17" i="51"/>
  <c r="B17" i="51"/>
  <c r="D16" i="51"/>
  <c r="C16" i="51"/>
  <c r="B16" i="51"/>
  <c r="D15" i="51"/>
  <c r="C15" i="51"/>
  <c r="B15" i="51"/>
  <c r="D14" i="51"/>
  <c r="C14" i="51"/>
  <c r="B14" i="51"/>
  <c r="D13" i="51"/>
  <c r="C13" i="51"/>
  <c r="B13" i="51"/>
  <c r="D12" i="51"/>
  <c r="C12" i="51"/>
  <c r="B12" i="51"/>
  <c r="D11" i="51"/>
  <c r="C11" i="51"/>
  <c r="B11" i="51"/>
  <c r="D10" i="51"/>
  <c r="C10" i="51"/>
  <c r="B10" i="51"/>
  <c r="D9" i="51"/>
  <c r="C9" i="51"/>
  <c r="B9" i="51"/>
  <c r="D8" i="51"/>
  <c r="C8" i="51"/>
  <c r="B8" i="51"/>
  <c r="D7" i="51"/>
  <c r="C7" i="51"/>
  <c r="B7" i="51"/>
  <c r="P108" i="49"/>
  <c r="I108" i="49"/>
  <c r="B108" i="49"/>
  <c r="P107" i="49"/>
  <c r="I107" i="49"/>
  <c r="B107" i="49"/>
  <c r="P106" i="49"/>
  <c r="I106" i="49"/>
  <c r="B106" i="49"/>
  <c r="P105" i="49"/>
  <c r="I105" i="49"/>
  <c r="B105" i="49"/>
  <c r="P104" i="49"/>
  <c r="I104" i="49"/>
  <c r="B104" i="49"/>
  <c r="P103" i="49"/>
  <c r="I103" i="49"/>
  <c r="B103" i="49"/>
  <c r="P102" i="49"/>
  <c r="I102" i="49"/>
  <c r="B102" i="49"/>
  <c r="P101" i="49"/>
  <c r="I101" i="49"/>
  <c r="B101" i="49"/>
  <c r="P100" i="49"/>
  <c r="I100" i="49"/>
  <c r="B100" i="49"/>
  <c r="P99" i="49"/>
  <c r="I99" i="49"/>
  <c r="B99" i="49"/>
  <c r="P98" i="49"/>
  <c r="I98" i="49"/>
  <c r="B98" i="49"/>
  <c r="P97" i="49"/>
  <c r="I97" i="49"/>
  <c r="B97" i="49"/>
  <c r="P96" i="49"/>
  <c r="I96" i="49"/>
  <c r="B96" i="49"/>
  <c r="P95" i="49"/>
  <c r="I95" i="49"/>
  <c r="B95" i="49"/>
  <c r="P94" i="49"/>
  <c r="I94" i="49"/>
  <c r="B94" i="49"/>
  <c r="P93" i="49"/>
  <c r="I93" i="49"/>
  <c r="B93" i="49"/>
  <c r="P92" i="49"/>
  <c r="I92" i="49"/>
  <c r="B92" i="49"/>
  <c r="P91" i="49"/>
  <c r="I91" i="49"/>
  <c r="B91" i="49"/>
  <c r="P90" i="49"/>
  <c r="I90" i="49"/>
  <c r="B90" i="49"/>
  <c r="P89" i="49"/>
  <c r="I89" i="49"/>
  <c r="B89" i="49"/>
  <c r="P88" i="49"/>
  <c r="I88" i="49"/>
  <c r="B88" i="49"/>
  <c r="P87" i="49"/>
  <c r="I87" i="49"/>
  <c r="B87" i="49"/>
  <c r="P86" i="49"/>
  <c r="I86" i="49"/>
  <c r="B86" i="49"/>
  <c r="P85" i="49"/>
  <c r="I85" i="49"/>
  <c r="B85" i="49"/>
  <c r="P84" i="49"/>
  <c r="I84" i="49"/>
  <c r="B84" i="49"/>
  <c r="P83" i="49"/>
  <c r="I83" i="49"/>
  <c r="B83" i="49"/>
  <c r="P82" i="49"/>
  <c r="I82" i="49"/>
  <c r="B82" i="49"/>
  <c r="P81" i="49"/>
  <c r="I81" i="49"/>
  <c r="B81" i="49"/>
  <c r="P80" i="49"/>
  <c r="I80" i="49"/>
  <c r="B80" i="49"/>
  <c r="P79" i="49"/>
  <c r="I79" i="49"/>
  <c r="B79" i="49"/>
  <c r="P78" i="49"/>
  <c r="I78" i="49"/>
  <c r="B78" i="49"/>
  <c r="P77" i="49"/>
  <c r="I77" i="49"/>
  <c r="B77" i="49"/>
  <c r="P76" i="49"/>
  <c r="I76" i="49"/>
  <c r="B76" i="49"/>
  <c r="P75" i="49"/>
  <c r="I75" i="49"/>
  <c r="B75" i="49"/>
  <c r="P74" i="49"/>
  <c r="I74" i="49"/>
  <c r="B74" i="49"/>
  <c r="P73" i="49"/>
  <c r="I73" i="49"/>
  <c r="B73" i="49"/>
  <c r="P72" i="49"/>
  <c r="I72" i="49"/>
  <c r="B72" i="49"/>
  <c r="P71" i="49"/>
  <c r="I71" i="49"/>
  <c r="B71" i="49"/>
  <c r="P70" i="49"/>
  <c r="I70" i="49"/>
  <c r="B70" i="49"/>
  <c r="P69" i="49"/>
  <c r="I69" i="49"/>
  <c r="B69" i="49"/>
  <c r="P68" i="49"/>
  <c r="I68" i="49"/>
  <c r="B68" i="49"/>
  <c r="P67" i="49"/>
  <c r="I67" i="49"/>
  <c r="B67" i="49"/>
  <c r="P66" i="49"/>
  <c r="I66" i="49"/>
  <c r="B66" i="49"/>
  <c r="P65" i="49"/>
  <c r="I65" i="49"/>
  <c r="B65" i="49"/>
  <c r="P64" i="49"/>
  <c r="I64" i="49"/>
  <c r="B64" i="49"/>
  <c r="P63" i="49"/>
  <c r="I63" i="49"/>
  <c r="B63" i="49"/>
  <c r="P62" i="49"/>
  <c r="I62" i="49"/>
  <c r="B62" i="49"/>
  <c r="P61" i="49"/>
  <c r="I61" i="49"/>
  <c r="B61" i="49"/>
  <c r="P60" i="49"/>
  <c r="I60" i="49"/>
  <c r="B60" i="49"/>
  <c r="P59" i="49"/>
  <c r="I59" i="49"/>
  <c r="B59" i="49"/>
  <c r="P58" i="49"/>
  <c r="I58" i="49"/>
  <c r="B58" i="49"/>
  <c r="P57" i="49"/>
  <c r="I57" i="49"/>
  <c r="B57" i="49"/>
  <c r="P56" i="49"/>
  <c r="I56" i="49"/>
  <c r="B56" i="49"/>
  <c r="P55" i="49"/>
  <c r="I55" i="49"/>
  <c r="B55" i="49"/>
  <c r="P54" i="49"/>
  <c r="I54" i="49"/>
  <c r="B54" i="49"/>
  <c r="P53" i="49"/>
  <c r="I53" i="49"/>
  <c r="B53" i="49"/>
  <c r="P52" i="49"/>
  <c r="I52" i="49"/>
  <c r="B52" i="49"/>
  <c r="P51" i="49"/>
  <c r="I51" i="49"/>
  <c r="B51" i="49"/>
  <c r="P50" i="49"/>
  <c r="I50" i="49"/>
  <c r="B50" i="49"/>
  <c r="P49" i="49"/>
  <c r="I49" i="49"/>
  <c r="B49" i="49"/>
  <c r="P48" i="49"/>
  <c r="I48" i="49"/>
  <c r="B48" i="49"/>
  <c r="P47" i="49"/>
  <c r="I47" i="49"/>
  <c r="B47" i="49"/>
  <c r="P46" i="49"/>
  <c r="I46" i="49"/>
  <c r="B46" i="49"/>
  <c r="P45" i="49"/>
  <c r="I45" i="49"/>
  <c r="B45" i="49"/>
  <c r="P44" i="49"/>
  <c r="I44" i="49"/>
  <c r="B44" i="49"/>
  <c r="P43" i="49"/>
  <c r="I43" i="49"/>
  <c r="B43" i="49"/>
  <c r="P42" i="49"/>
  <c r="I42" i="49"/>
  <c r="B42" i="49"/>
  <c r="P41" i="49"/>
  <c r="I41" i="49"/>
  <c r="B41" i="49"/>
  <c r="P40" i="49"/>
  <c r="I40" i="49"/>
  <c r="B40" i="49"/>
  <c r="P39" i="49"/>
  <c r="I39" i="49"/>
  <c r="B39" i="49"/>
  <c r="P38" i="49"/>
  <c r="I38" i="49"/>
  <c r="B38" i="49"/>
  <c r="P37" i="49"/>
  <c r="I37" i="49"/>
  <c r="B37" i="49"/>
  <c r="P36" i="49"/>
  <c r="I36" i="49"/>
  <c r="B36" i="49"/>
  <c r="P35" i="49"/>
  <c r="I35" i="49"/>
  <c r="B35" i="49"/>
  <c r="P34" i="49"/>
  <c r="I34" i="49"/>
  <c r="B34" i="49"/>
  <c r="I28" i="49"/>
  <c r="I27" i="49"/>
  <c r="I26" i="49"/>
  <c r="S19" i="49"/>
  <c r="R19" i="49"/>
  <c r="Q19" i="49"/>
  <c r="P19" i="49"/>
  <c r="L19" i="49"/>
  <c r="K19" i="49"/>
  <c r="J19" i="49"/>
  <c r="I19" i="49"/>
  <c r="E19" i="49"/>
  <c r="D19" i="49"/>
  <c r="C19" i="49"/>
  <c r="B19" i="49"/>
  <c r="S18" i="49"/>
  <c r="R18" i="49"/>
  <c r="P18" i="49" s="1"/>
  <c r="Q18" i="49"/>
  <c r="L18" i="49"/>
  <c r="K18" i="49"/>
  <c r="J18" i="49"/>
  <c r="I18" i="49"/>
  <c r="E18" i="49"/>
  <c r="D18" i="49"/>
  <c r="C18" i="49"/>
  <c r="B18" i="49"/>
  <c r="S17" i="49"/>
  <c r="R17" i="49"/>
  <c r="P17" i="49" s="1"/>
  <c r="Q17" i="49"/>
  <c r="L17" i="49"/>
  <c r="K17" i="49"/>
  <c r="J17" i="49"/>
  <c r="I17" i="49"/>
  <c r="E17" i="49"/>
  <c r="D17" i="49"/>
  <c r="C17" i="49"/>
  <c r="B17" i="49"/>
  <c r="S16" i="49"/>
  <c r="R16" i="49"/>
  <c r="Q16" i="49"/>
  <c r="P16" i="49" s="1"/>
  <c r="L16" i="49"/>
  <c r="K16" i="49"/>
  <c r="J16" i="49"/>
  <c r="I16" i="49"/>
  <c r="E16" i="49"/>
  <c r="D16" i="49"/>
  <c r="C16" i="49"/>
  <c r="B16" i="49"/>
  <c r="S15" i="49"/>
  <c r="R15" i="49"/>
  <c r="Q15" i="49"/>
  <c r="P15" i="49" s="1"/>
  <c r="L15" i="49"/>
  <c r="K15" i="49"/>
  <c r="J15" i="49"/>
  <c r="I15" i="49" s="1"/>
  <c r="E15" i="49"/>
  <c r="D15" i="49"/>
  <c r="C15" i="49"/>
  <c r="B15" i="49"/>
  <c r="S14" i="49"/>
  <c r="R14" i="49"/>
  <c r="Q14" i="49"/>
  <c r="P14" i="49" s="1"/>
  <c r="L14" i="49"/>
  <c r="K14" i="49"/>
  <c r="J14" i="49"/>
  <c r="I14" i="49" s="1"/>
  <c r="E14" i="49"/>
  <c r="D14" i="49"/>
  <c r="C14" i="49"/>
  <c r="B14" i="49"/>
  <c r="S13" i="49"/>
  <c r="R13" i="49"/>
  <c r="Q13" i="49"/>
  <c r="P13" i="49" s="1"/>
  <c r="L13" i="49"/>
  <c r="K13" i="49"/>
  <c r="J13" i="49"/>
  <c r="I13" i="49" s="1"/>
  <c r="E13" i="49"/>
  <c r="D13" i="49"/>
  <c r="C13" i="49"/>
  <c r="B13" i="49"/>
  <c r="S12" i="49"/>
  <c r="R12" i="49"/>
  <c r="Q12" i="49"/>
  <c r="P12" i="49" s="1"/>
  <c r="L12" i="49"/>
  <c r="K12" i="49"/>
  <c r="J12" i="49"/>
  <c r="I12" i="49" s="1"/>
  <c r="E12" i="49"/>
  <c r="D12" i="49"/>
  <c r="C12" i="49"/>
  <c r="B12" i="49"/>
  <c r="S11" i="49"/>
  <c r="R11" i="49"/>
  <c r="Q11" i="49"/>
  <c r="P11" i="49" s="1"/>
  <c r="L11" i="49"/>
  <c r="K11" i="49"/>
  <c r="J11" i="49"/>
  <c r="I11" i="49" s="1"/>
  <c r="E11" i="49"/>
  <c r="D11" i="49"/>
  <c r="C11" i="49"/>
  <c r="B11" i="49"/>
  <c r="S10" i="49"/>
  <c r="R10" i="49"/>
  <c r="Q10" i="49"/>
  <c r="P10" i="49" s="1"/>
  <c r="L10" i="49"/>
  <c r="K10" i="49"/>
  <c r="J10" i="49"/>
  <c r="I10" i="49" s="1"/>
  <c r="E10" i="49"/>
  <c r="D10" i="49"/>
  <c r="C10" i="49"/>
  <c r="B10" i="49"/>
  <c r="S9" i="49"/>
  <c r="R9" i="49"/>
  <c r="Q9" i="49"/>
  <c r="P9" i="49" s="1"/>
  <c r="L9" i="49"/>
  <c r="K9" i="49"/>
  <c r="J9" i="49"/>
  <c r="I9" i="49" s="1"/>
  <c r="E9" i="49"/>
  <c r="D9" i="49"/>
  <c r="C9" i="49"/>
  <c r="B9" i="49"/>
  <c r="S8" i="49"/>
  <c r="R8" i="49"/>
  <c r="Q8" i="49"/>
  <c r="P8" i="49" s="1"/>
  <c r="L8" i="49"/>
  <c r="K8" i="49"/>
  <c r="J8" i="49"/>
  <c r="I8" i="49" s="1"/>
  <c r="E8" i="49"/>
  <c r="D8" i="49"/>
  <c r="C8" i="49"/>
  <c r="B8" i="49"/>
  <c r="S6" i="49"/>
  <c r="R6" i="49"/>
  <c r="Q6" i="49"/>
  <c r="P6" i="49" s="1"/>
  <c r="L6" i="49"/>
  <c r="K6" i="49"/>
  <c r="J6" i="49"/>
  <c r="I6" i="49" s="1"/>
  <c r="E6" i="49"/>
  <c r="D6" i="49"/>
  <c r="C6" i="49"/>
  <c r="B6" i="49"/>
  <c r="P5" i="49"/>
  <c r="I5" i="49"/>
  <c r="B5" i="49"/>
  <c r="D8" i="45"/>
  <c r="D9" i="45"/>
  <c r="D10" i="45"/>
  <c r="D11" i="45"/>
  <c r="D12" i="45"/>
  <c r="D13" i="45"/>
  <c r="D14" i="45"/>
  <c r="D15" i="45"/>
  <c r="D7" i="45"/>
  <c r="B12" i="42"/>
  <c r="B11" i="42"/>
  <c r="B10" i="42"/>
  <c r="D9" i="42"/>
  <c r="C9" i="42"/>
  <c r="B8" i="42"/>
  <c r="B7" i="42"/>
  <c r="G17" i="38"/>
  <c r="F17" i="38"/>
  <c r="E17" i="38"/>
  <c r="G15" i="38"/>
  <c r="F15" i="38"/>
  <c r="E15" i="38"/>
  <c r="G13" i="38"/>
  <c r="F13" i="38"/>
  <c r="E13" i="38"/>
  <c r="G11" i="38"/>
  <c r="F11" i="38"/>
  <c r="E11" i="38"/>
  <c r="G9" i="38"/>
  <c r="F9" i="38"/>
  <c r="E9" i="38"/>
  <c r="G7" i="38"/>
  <c r="F7" i="38"/>
  <c r="E7" i="38"/>
  <c r="J16" i="37"/>
  <c r="G16" i="37" s="1"/>
  <c r="I16" i="37"/>
  <c r="F16" i="37" s="1"/>
  <c r="H16" i="37"/>
  <c r="E16" i="37"/>
  <c r="J15" i="37"/>
  <c r="G15" i="37" s="1"/>
  <c r="I15" i="37"/>
  <c r="F15" i="37" s="1"/>
  <c r="H15" i="37"/>
  <c r="E15" i="37" s="1"/>
  <c r="D14" i="37"/>
  <c r="C14" i="37"/>
  <c r="B14" i="37"/>
  <c r="J13" i="37"/>
  <c r="J14" i="37" s="1"/>
  <c r="I13" i="37"/>
  <c r="I14" i="37" s="1"/>
  <c r="H13" i="37"/>
  <c r="E13" i="37" s="1"/>
  <c r="G12" i="37"/>
  <c r="F12" i="37"/>
  <c r="E12" i="37"/>
  <c r="G11" i="37"/>
  <c r="F11" i="37"/>
  <c r="E11" i="37"/>
  <c r="J10" i="37"/>
  <c r="I10" i="37"/>
  <c r="H10" i="37"/>
  <c r="D10" i="37"/>
  <c r="C10" i="37"/>
  <c r="B10" i="37"/>
  <c r="G9" i="37"/>
  <c r="F9" i="37"/>
  <c r="E9" i="37"/>
  <c r="G8" i="37"/>
  <c r="F8" i="37"/>
  <c r="E8" i="37"/>
  <c r="G20" i="35"/>
  <c r="F20" i="35"/>
  <c r="E20" i="35"/>
  <c r="G19" i="35"/>
  <c r="F19" i="35"/>
  <c r="E19" i="35"/>
  <c r="G17" i="35"/>
  <c r="F17" i="35"/>
  <c r="E17" i="35"/>
  <c r="G16" i="35"/>
  <c r="F16" i="35"/>
  <c r="E16" i="35"/>
  <c r="G14" i="35"/>
  <c r="F14" i="35"/>
  <c r="E14" i="35"/>
  <c r="G13" i="35"/>
  <c r="F13" i="35"/>
  <c r="E13" i="35"/>
  <c r="D11" i="35"/>
  <c r="G11" i="35" s="1"/>
  <c r="C11" i="35"/>
  <c r="F11" i="35" s="1"/>
  <c r="B11" i="35"/>
  <c r="E11" i="35" s="1"/>
  <c r="D10" i="35"/>
  <c r="G10" i="35" s="1"/>
  <c r="C10" i="35"/>
  <c r="F10" i="35" s="1"/>
  <c r="B10" i="35"/>
  <c r="E10" i="35" s="1"/>
  <c r="D56" i="32"/>
  <c r="C56" i="32"/>
  <c r="B56" i="32"/>
  <c r="D55" i="32"/>
  <c r="C55" i="32"/>
  <c r="B55" i="32"/>
  <c r="D54" i="32"/>
  <c r="C54" i="32"/>
  <c r="B54" i="32"/>
  <c r="D53" i="32"/>
  <c r="C53" i="32"/>
  <c r="B53" i="32"/>
  <c r="D52" i="32"/>
  <c r="C52" i="32"/>
  <c r="B52" i="32"/>
  <c r="D51" i="32"/>
  <c r="C51" i="32"/>
  <c r="B51" i="32"/>
  <c r="D50" i="32"/>
  <c r="C50" i="32"/>
  <c r="B50" i="32"/>
  <c r="J49" i="32"/>
  <c r="I49" i="32"/>
  <c r="H49" i="32"/>
  <c r="G49" i="32"/>
  <c r="F49" i="32"/>
  <c r="E49" i="32"/>
  <c r="J48" i="32"/>
  <c r="I48" i="32"/>
  <c r="H48" i="32"/>
  <c r="G48" i="32"/>
  <c r="F48" i="32"/>
  <c r="E48" i="32"/>
  <c r="D47" i="32"/>
  <c r="D49" i="32" s="1"/>
  <c r="C47" i="32"/>
  <c r="C49" i="32" s="1"/>
  <c r="B47" i="32"/>
  <c r="B49" i="32" s="1"/>
  <c r="D46" i="32"/>
  <c r="C46" i="32"/>
  <c r="B46" i="32"/>
  <c r="D45" i="32"/>
  <c r="C45" i="32"/>
  <c r="B45" i="32"/>
  <c r="D44" i="32"/>
  <c r="C44" i="32"/>
  <c r="C48" i="32" s="1"/>
  <c r="B44" i="32"/>
  <c r="B48" i="32" s="1"/>
  <c r="D43" i="32"/>
  <c r="D7" i="32" s="1"/>
  <c r="C43" i="32"/>
  <c r="B43" i="32"/>
  <c r="D42" i="32"/>
  <c r="C42" i="32"/>
  <c r="B42" i="32"/>
  <c r="D41" i="32"/>
  <c r="D48" i="32" s="1"/>
  <c r="C41" i="32"/>
  <c r="B41" i="32"/>
  <c r="J40" i="32"/>
  <c r="I40" i="32"/>
  <c r="H40" i="32"/>
  <c r="G40" i="32"/>
  <c r="F40" i="32"/>
  <c r="E40" i="32"/>
  <c r="J39" i="32"/>
  <c r="I39" i="32"/>
  <c r="H39" i="32"/>
  <c r="G39" i="32"/>
  <c r="F39" i="32"/>
  <c r="E39" i="32"/>
  <c r="D38" i="32"/>
  <c r="D40" i="32" s="1"/>
  <c r="C38" i="32"/>
  <c r="C40" i="32" s="1"/>
  <c r="B38" i="32"/>
  <c r="B40" i="32" s="1"/>
  <c r="D37" i="32"/>
  <c r="C37" i="32"/>
  <c r="B37" i="32"/>
  <c r="D36" i="32"/>
  <c r="C36" i="32"/>
  <c r="B36" i="32"/>
  <c r="B9" i="32" s="1"/>
  <c r="D35" i="32"/>
  <c r="D39" i="32" s="1"/>
  <c r="C35" i="32"/>
  <c r="B35" i="32"/>
  <c r="D34" i="32"/>
  <c r="C34" i="32"/>
  <c r="B34" i="32"/>
  <c r="D33" i="32"/>
  <c r="C33" i="32"/>
  <c r="B33" i="32"/>
  <c r="D32" i="32"/>
  <c r="C32" i="32"/>
  <c r="C39" i="32" s="1"/>
  <c r="B32" i="32"/>
  <c r="B39" i="32" s="1"/>
  <c r="J31" i="32"/>
  <c r="I31" i="32"/>
  <c r="H31" i="32"/>
  <c r="G31" i="32"/>
  <c r="F31" i="32"/>
  <c r="E31" i="32"/>
  <c r="J30" i="32"/>
  <c r="I30" i="32"/>
  <c r="H30" i="32"/>
  <c r="G30" i="32"/>
  <c r="F30" i="32"/>
  <c r="E30" i="32"/>
  <c r="C30" i="32"/>
  <c r="D29" i="32"/>
  <c r="D31" i="32" s="1"/>
  <c r="C29" i="32"/>
  <c r="C31" i="32" s="1"/>
  <c r="B29" i="32"/>
  <c r="B31" i="32" s="1"/>
  <c r="D28" i="32"/>
  <c r="C28" i="32"/>
  <c r="C10" i="32" s="1"/>
  <c r="B28" i="32"/>
  <c r="B10" i="32" s="1"/>
  <c r="D27" i="32"/>
  <c r="C27" i="32"/>
  <c r="B27" i="32"/>
  <c r="D26" i="32"/>
  <c r="C26" i="32"/>
  <c r="B26" i="32"/>
  <c r="D25" i="32"/>
  <c r="C25" i="32"/>
  <c r="B25" i="32"/>
  <c r="D24" i="32"/>
  <c r="C24" i="32"/>
  <c r="B24" i="32"/>
  <c r="B6" i="32" s="1"/>
  <c r="D23" i="32"/>
  <c r="D30" i="32" s="1"/>
  <c r="C23" i="32"/>
  <c r="B23" i="32"/>
  <c r="B30" i="32" s="1"/>
  <c r="J22" i="32"/>
  <c r="I22" i="32"/>
  <c r="H22" i="32"/>
  <c r="G22" i="32"/>
  <c r="F22" i="32"/>
  <c r="E22" i="32"/>
  <c r="J21" i="32"/>
  <c r="I21" i="32"/>
  <c r="H21" i="32"/>
  <c r="G21" i="32"/>
  <c r="F21" i="32"/>
  <c r="E21" i="32"/>
  <c r="D20" i="32"/>
  <c r="D22" i="32" s="1"/>
  <c r="C20" i="32"/>
  <c r="C22" i="32" s="1"/>
  <c r="B20" i="32"/>
  <c r="B22" i="32" s="1"/>
  <c r="D19" i="32"/>
  <c r="D10" i="32" s="1"/>
  <c r="C19" i="32"/>
  <c r="B19" i="32"/>
  <c r="D18" i="32"/>
  <c r="C18" i="32"/>
  <c r="B18" i="32"/>
  <c r="D17" i="32"/>
  <c r="D8" i="32" s="1"/>
  <c r="C17" i="32"/>
  <c r="B17" i="32"/>
  <c r="B21" i="32" s="1"/>
  <c r="D16" i="32"/>
  <c r="C16" i="32"/>
  <c r="C7" i="32" s="1"/>
  <c r="B16" i="32"/>
  <c r="B7" i="32" s="1"/>
  <c r="D15" i="32"/>
  <c r="D6" i="32" s="1"/>
  <c r="C15" i="32"/>
  <c r="B15" i="32"/>
  <c r="D14" i="32"/>
  <c r="C14" i="32"/>
  <c r="C21" i="32" s="1"/>
  <c r="B14" i="32"/>
  <c r="F13" i="32"/>
  <c r="J11" i="32"/>
  <c r="J13" i="32" s="1"/>
  <c r="I11" i="32"/>
  <c r="I13" i="32" s="1"/>
  <c r="H11" i="32"/>
  <c r="G11" i="32"/>
  <c r="G13" i="32" s="1"/>
  <c r="F11" i="32"/>
  <c r="E11" i="32"/>
  <c r="J10" i="32"/>
  <c r="I10" i="32"/>
  <c r="H10" i="32"/>
  <c r="G10" i="32"/>
  <c r="F10" i="32"/>
  <c r="E10" i="32"/>
  <c r="J9" i="32"/>
  <c r="I9" i="32"/>
  <c r="H9" i="32"/>
  <c r="G9" i="32"/>
  <c r="F9" i="32"/>
  <c r="E9" i="32"/>
  <c r="D9" i="32"/>
  <c r="C9" i="32"/>
  <c r="J8" i="32"/>
  <c r="I8" i="32"/>
  <c r="I12" i="32" s="1"/>
  <c r="H8" i="32"/>
  <c r="G8" i="32"/>
  <c r="G12" i="32" s="1"/>
  <c r="F8" i="32"/>
  <c r="E8" i="32"/>
  <c r="C8" i="32"/>
  <c r="B8" i="32"/>
  <c r="J7" i="32"/>
  <c r="I7" i="32"/>
  <c r="H7" i="32"/>
  <c r="G7" i="32"/>
  <c r="F7" i="32"/>
  <c r="E7" i="32"/>
  <c r="J6" i="32"/>
  <c r="I6" i="32"/>
  <c r="H6" i="32"/>
  <c r="G6" i="32"/>
  <c r="F6" i="32"/>
  <c r="E6" i="32"/>
  <c r="C6" i="32"/>
  <c r="J5" i="32"/>
  <c r="J12" i="32" s="1"/>
  <c r="I5" i="32"/>
  <c r="H5" i="32"/>
  <c r="H12" i="32" s="1"/>
  <c r="G5" i="32"/>
  <c r="F5" i="32"/>
  <c r="F12" i="32" s="1"/>
  <c r="E5" i="32"/>
  <c r="E13" i="32" s="1"/>
  <c r="D5" i="32"/>
  <c r="C5" i="32"/>
  <c r="H44" i="23"/>
  <c r="E44" i="23"/>
  <c r="B44" i="23"/>
  <c r="H43" i="23"/>
  <c r="E43" i="23"/>
  <c r="B43" i="23"/>
  <c r="H42" i="23"/>
  <c r="E42" i="23"/>
  <c r="B42" i="23"/>
  <c r="H41" i="23"/>
  <c r="E41" i="23"/>
  <c r="B41" i="23"/>
  <c r="H40" i="23"/>
  <c r="E40" i="23"/>
  <c r="B40" i="23"/>
  <c r="H39" i="23"/>
  <c r="E39" i="23"/>
  <c r="B39" i="23"/>
  <c r="H38" i="23"/>
  <c r="E38" i="23"/>
  <c r="B38" i="23"/>
  <c r="H37" i="23"/>
  <c r="E37" i="23"/>
  <c r="B37" i="23"/>
  <c r="H36" i="23"/>
  <c r="E36" i="23"/>
  <c r="B36" i="23"/>
  <c r="H35" i="23"/>
  <c r="E35" i="23"/>
  <c r="B35" i="23"/>
  <c r="H34" i="23"/>
  <c r="E34" i="23"/>
  <c r="B34" i="23"/>
  <c r="H33" i="23"/>
  <c r="E33" i="23"/>
  <c r="B33" i="23"/>
  <c r="H32" i="23"/>
  <c r="E32" i="23"/>
  <c r="B32" i="23"/>
  <c r="H31" i="23"/>
  <c r="E31" i="23"/>
  <c r="B31" i="23"/>
  <c r="H30" i="23"/>
  <c r="E30" i="23"/>
  <c r="B30" i="23"/>
  <c r="H29" i="23"/>
  <c r="H26" i="23" s="1"/>
  <c r="E29" i="23"/>
  <c r="B29" i="23"/>
  <c r="B26" i="23" s="1"/>
  <c r="H28" i="23"/>
  <c r="H24" i="23" s="1"/>
  <c r="H25" i="23" s="1"/>
  <c r="E28" i="23"/>
  <c r="E24" i="23" s="1"/>
  <c r="E25" i="23" s="1"/>
  <c r="B28" i="23"/>
  <c r="B24" i="23" s="1"/>
  <c r="B25" i="23" s="1"/>
  <c r="H27" i="23"/>
  <c r="E27" i="23"/>
  <c r="B27" i="23"/>
  <c r="J26" i="23"/>
  <c r="I26" i="23"/>
  <c r="G26" i="23"/>
  <c r="F26" i="23"/>
  <c r="E26" i="23"/>
  <c r="D26" i="23"/>
  <c r="C26" i="23"/>
  <c r="G25" i="23"/>
  <c r="F25" i="23"/>
  <c r="J24" i="23"/>
  <c r="J25" i="23" s="1"/>
  <c r="I24" i="23"/>
  <c r="I25" i="23" s="1"/>
  <c r="G24" i="23"/>
  <c r="F24" i="23"/>
  <c r="D24" i="23"/>
  <c r="D25" i="23" s="1"/>
  <c r="C24" i="23"/>
  <c r="C25" i="23" s="1"/>
  <c r="H23" i="23"/>
  <c r="E23" i="23"/>
  <c r="B23" i="23"/>
  <c r="D12" i="31"/>
  <c r="C12" i="31"/>
  <c r="B12" i="31"/>
  <c r="D11" i="31"/>
  <c r="C11" i="31"/>
  <c r="B11" i="31"/>
  <c r="D10" i="31"/>
  <c r="C10" i="31"/>
  <c r="B10" i="31"/>
  <c r="D9" i="31"/>
  <c r="C9" i="31"/>
  <c r="B9" i="31"/>
  <c r="D8" i="31"/>
  <c r="C8" i="31"/>
  <c r="B8" i="31"/>
  <c r="J7" i="31"/>
  <c r="I7" i="31"/>
  <c r="H7" i="31"/>
  <c r="G7" i="31"/>
  <c r="F7" i="31"/>
  <c r="E7" i="31"/>
  <c r="D6" i="31"/>
  <c r="D7" i="31" s="1"/>
  <c r="C6" i="31"/>
  <c r="C7" i="31" s="1"/>
  <c r="B6" i="31"/>
  <c r="B7" i="31" s="1"/>
  <c r="D5" i="31"/>
  <c r="C5" i="31"/>
  <c r="B5" i="31"/>
  <c r="H23" i="30"/>
  <c r="E23" i="30"/>
  <c r="B23" i="30"/>
  <c r="H22" i="30"/>
  <c r="E22" i="30"/>
  <c r="B22" i="30"/>
  <c r="H21" i="30"/>
  <c r="E21" i="30"/>
  <c r="B21" i="30"/>
  <c r="J20" i="30"/>
  <c r="I20" i="30"/>
  <c r="G20" i="30"/>
  <c r="F20" i="30"/>
  <c r="E20" i="30"/>
  <c r="D20" i="30"/>
  <c r="C20" i="30"/>
  <c r="H19" i="30"/>
  <c r="H20" i="30" s="1"/>
  <c r="E19" i="30"/>
  <c r="B19" i="30"/>
  <c r="B20" i="30" s="1"/>
  <c r="H18" i="30"/>
  <c r="E18" i="30"/>
  <c r="B18" i="30"/>
  <c r="H17" i="30"/>
  <c r="E17" i="30"/>
  <c r="B17" i="30"/>
  <c r="H16" i="30"/>
  <c r="E16" i="30"/>
  <c r="B16" i="30"/>
  <c r="H15" i="30"/>
  <c r="E15" i="30"/>
  <c r="B15" i="30"/>
  <c r="J14" i="30"/>
  <c r="I14" i="30"/>
  <c r="G14" i="30"/>
  <c r="F14" i="30"/>
  <c r="E14" i="30"/>
  <c r="D14" i="30"/>
  <c r="C14" i="30"/>
  <c r="H13" i="30"/>
  <c r="H14" i="30" s="1"/>
  <c r="E13" i="30"/>
  <c r="B13" i="30"/>
  <c r="H12" i="30"/>
  <c r="E12" i="30"/>
  <c r="B12" i="30"/>
  <c r="B14" i="30" s="1"/>
  <c r="J11" i="30"/>
  <c r="I11" i="30"/>
  <c r="H11" i="30"/>
  <c r="G11" i="30"/>
  <c r="F11" i="30"/>
  <c r="E11" i="30" s="1"/>
  <c r="D11" i="30"/>
  <c r="B11" i="30" s="1"/>
  <c r="C11" i="30"/>
  <c r="J10" i="30"/>
  <c r="I10" i="30"/>
  <c r="H10" i="30" s="1"/>
  <c r="G10" i="30"/>
  <c r="F10" i="30"/>
  <c r="E10" i="30"/>
  <c r="D10" i="30"/>
  <c r="C10" i="30"/>
  <c r="B10" i="30" s="1"/>
  <c r="J9" i="30"/>
  <c r="H9" i="30" s="1"/>
  <c r="I9" i="30"/>
  <c r="G9" i="30"/>
  <c r="F9" i="30"/>
  <c r="E9" i="30" s="1"/>
  <c r="D9" i="30"/>
  <c r="C9" i="30"/>
  <c r="B9" i="30"/>
  <c r="J8" i="30"/>
  <c r="I8" i="30"/>
  <c r="J7" i="30"/>
  <c r="I7" i="30"/>
  <c r="H7" i="30"/>
  <c r="H8" i="30" s="1"/>
  <c r="G7" i="30"/>
  <c r="G8" i="30" s="1"/>
  <c r="F7" i="30"/>
  <c r="E7" i="30" s="1"/>
  <c r="E8" i="30" s="1"/>
  <c r="D7" i="30"/>
  <c r="B7" i="30" s="1"/>
  <c r="B8" i="30" s="1"/>
  <c r="C7" i="30"/>
  <c r="J6" i="30"/>
  <c r="I6" i="30"/>
  <c r="H6" i="30" s="1"/>
  <c r="G6" i="30"/>
  <c r="F6" i="30"/>
  <c r="E6" i="30"/>
  <c r="D6" i="30"/>
  <c r="C6" i="30"/>
  <c r="B6" i="30" s="1"/>
  <c r="D5" i="22"/>
  <c r="C5" i="22"/>
  <c r="B5" i="22"/>
  <c r="G11" i="20"/>
  <c r="G10" i="20" s="1"/>
  <c r="G9" i="20" s="1"/>
  <c r="G8" i="20" s="1"/>
  <c r="G7" i="20" s="1"/>
  <c r="G6" i="20" s="1"/>
  <c r="G5" i="20" s="1"/>
  <c r="F11" i="20"/>
  <c r="F10" i="20" s="1"/>
  <c r="F9" i="20" s="1"/>
  <c r="F8" i="20" s="1"/>
  <c r="F7" i="20" s="1"/>
  <c r="F6" i="20" s="1"/>
  <c r="F5" i="20" s="1"/>
  <c r="E11" i="20"/>
  <c r="E10" i="20" s="1"/>
  <c r="E9" i="20" s="1"/>
  <c r="E8" i="20" s="1"/>
  <c r="E7" i="20" s="1"/>
  <c r="E6" i="20" s="1"/>
  <c r="E5" i="20" s="1"/>
  <c r="G9" i="19"/>
  <c r="F9" i="19"/>
  <c r="E9" i="19"/>
  <c r="G8" i="19"/>
  <c r="F8" i="19"/>
  <c r="E8" i="19"/>
  <c r="G7" i="19"/>
  <c r="F7" i="19"/>
  <c r="E7" i="19"/>
  <c r="G6" i="19"/>
  <c r="F6" i="19"/>
  <c r="E6" i="19"/>
  <c r="G5" i="19"/>
  <c r="F5" i="19"/>
  <c r="E5" i="19"/>
  <c r="G4" i="19"/>
  <c r="F4" i="19"/>
  <c r="E4" i="19"/>
  <c r="G10" i="18"/>
  <c r="F10" i="18"/>
  <c r="E10" i="18"/>
  <c r="G9" i="18"/>
  <c r="F9" i="18"/>
  <c r="E9" i="18"/>
  <c r="G8" i="18"/>
  <c r="F8" i="18"/>
  <c r="E8" i="18"/>
  <c r="G7" i="18"/>
  <c r="F7" i="18"/>
  <c r="E7" i="18"/>
  <c r="G5" i="18"/>
  <c r="F5" i="18"/>
  <c r="E5" i="18"/>
  <c r="C6" i="15"/>
  <c r="D6" i="15"/>
  <c r="B6" i="15"/>
  <c r="E5" i="15"/>
  <c r="F5" i="15"/>
  <c r="G5" i="15"/>
  <c r="E7" i="15"/>
  <c r="F7" i="15"/>
  <c r="G7" i="15"/>
  <c r="E8" i="15"/>
  <c r="F8" i="15"/>
  <c r="G8" i="15"/>
  <c r="E9" i="15"/>
  <c r="F9" i="15"/>
  <c r="G9" i="15"/>
  <c r="E10" i="15"/>
  <c r="F10" i="15"/>
  <c r="G10" i="15"/>
  <c r="E11" i="15"/>
  <c r="F11" i="15"/>
  <c r="G11" i="15"/>
  <c r="F4" i="15"/>
  <c r="G4" i="15"/>
  <c r="E4" i="15"/>
  <c r="K37" i="11"/>
  <c r="M36" i="11"/>
  <c r="L36" i="11"/>
  <c r="T30" i="11"/>
  <c r="S30" i="11"/>
  <c r="P30" i="11"/>
  <c r="O38" i="11" s="1"/>
  <c r="O30" i="11"/>
  <c r="U30" i="11" s="1"/>
  <c r="N30" i="11"/>
  <c r="M30" i="11"/>
  <c r="L30" i="11"/>
  <c r="K30" i="11"/>
  <c r="K41" i="11" s="1"/>
  <c r="U29" i="11"/>
  <c r="S29" i="11"/>
  <c r="P29" i="11"/>
  <c r="O29" i="11"/>
  <c r="O37" i="11" s="1"/>
  <c r="N29" i="11"/>
  <c r="M29" i="11"/>
  <c r="T29" i="11" s="1"/>
  <c r="L29" i="11"/>
  <c r="K29" i="11"/>
  <c r="K40" i="11" s="1"/>
  <c r="P28" i="11"/>
  <c r="O28" i="11"/>
  <c r="U28" i="11" s="1"/>
  <c r="N28" i="11"/>
  <c r="M28" i="11"/>
  <c r="T28" i="11" s="1"/>
  <c r="L28" i="11"/>
  <c r="K28" i="11"/>
  <c r="K39" i="11" s="1"/>
  <c r="U27" i="11"/>
  <c r="P27" i="11"/>
  <c r="O27" i="11"/>
  <c r="O35" i="11" s="1"/>
  <c r="N27" i="11"/>
  <c r="N31" i="11" s="1"/>
  <c r="M27" i="11"/>
  <c r="T27" i="11" s="1"/>
  <c r="L27" i="11"/>
  <c r="K27" i="11"/>
  <c r="S27" i="11" s="1"/>
  <c r="T26" i="11"/>
  <c r="S26" i="11"/>
  <c r="P26" i="11"/>
  <c r="P31" i="11" s="1"/>
  <c r="O26" i="11"/>
  <c r="O34" i="11" s="1"/>
  <c r="N26" i="11"/>
  <c r="M26" i="11"/>
  <c r="L26" i="11"/>
  <c r="L31" i="11" s="1"/>
  <c r="K26" i="11"/>
  <c r="P23" i="11"/>
  <c r="O23" i="11"/>
  <c r="N23" i="11"/>
  <c r="M23" i="11"/>
  <c r="L23" i="11"/>
  <c r="K23" i="11"/>
  <c r="D23" i="11"/>
  <c r="U21" i="11"/>
  <c r="T21" i="11"/>
  <c r="S21" i="11"/>
  <c r="U20" i="11"/>
  <c r="T20" i="11"/>
  <c r="S20" i="11"/>
  <c r="U19" i="11"/>
  <c r="T19" i="11"/>
  <c r="S19" i="11"/>
  <c r="U18" i="11"/>
  <c r="T18" i="11"/>
  <c r="S18" i="11"/>
  <c r="U17" i="11"/>
  <c r="T17" i="11"/>
  <c r="S17" i="11"/>
  <c r="U16" i="11"/>
  <c r="T16" i="11"/>
  <c r="S16" i="11"/>
  <c r="U15" i="11"/>
  <c r="T15" i="11"/>
  <c r="S15" i="11"/>
  <c r="U14" i="11"/>
  <c r="T14" i="11"/>
  <c r="S14" i="11"/>
  <c r="U13" i="11"/>
  <c r="T13" i="11"/>
  <c r="S13" i="11"/>
  <c r="U12" i="11"/>
  <c r="T12" i="11"/>
  <c r="S12" i="11"/>
  <c r="U11" i="11"/>
  <c r="T11" i="11"/>
  <c r="S11" i="11"/>
  <c r="U10" i="11"/>
  <c r="T10" i="11"/>
  <c r="S10" i="11"/>
  <c r="U9" i="11"/>
  <c r="T9" i="11"/>
  <c r="S9" i="11"/>
  <c r="U8" i="11"/>
  <c r="T8" i="11"/>
  <c r="S8" i="11"/>
  <c r="U7" i="11"/>
  <c r="T7" i="11"/>
  <c r="S7" i="11"/>
  <c r="G12" i="6"/>
  <c r="F12" i="6"/>
  <c r="E12" i="6"/>
  <c r="G11" i="6"/>
  <c r="F11" i="6"/>
  <c r="E11" i="6"/>
  <c r="G10" i="6"/>
  <c r="F10" i="6"/>
  <c r="E10" i="6"/>
  <c r="G9" i="6"/>
  <c r="F9" i="6"/>
  <c r="E9" i="6"/>
  <c r="G8" i="6"/>
  <c r="F8" i="6"/>
  <c r="E8" i="6"/>
  <c r="G7" i="6"/>
  <c r="F7" i="6"/>
  <c r="E7" i="6"/>
  <c r="F6" i="6"/>
  <c r="D6" i="6"/>
  <c r="G6" i="6" s="1"/>
  <c r="C6" i="6"/>
  <c r="B6" i="6"/>
  <c r="E6" i="6" s="1"/>
  <c r="D5" i="6"/>
  <c r="G5" i="6" s="1"/>
  <c r="C5" i="6"/>
  <c r="F5" i="6" s="1"/>
  <c r="B5" i="6"/>
  <c r="E5" i="6" s="1"/>
  <c r="G4" i="6"/>
  <c r="F4" i="6"/>
  <c r="E4" i="6"/>
  <c r="AI18" i="2"/>
  <c r="AI24" i="2" s="1"/>
  <c r="AH18" i="2"/>
  <c r="AH24" i="2" s="1"/>
  <c r="AG18" i="2"/>
  <c r="AG24" i="2" s="1"/>
  <c r="AI17" i="2"/>
  <c r="AI23" i="2" s="1"/>
  <c r="AH17" i="2"/>
  <c r="AH23" i="2" s="1"/>
  <c r="AG17" i="2"/>
  <c r="AG23" i="2" s="1"/>
  <c r="AI16" i="2"/>
  <c r="AH16" i="2"/>
  <c r="AG16" i="2"/>
  <c r="AI15" i="2"/>
  <c r="AH15" i="2"/>
  <c r="AG15" i="2"/>
  <c r="AI14" i="2"/>
  <c r="AH14" i="2"/>
  <c r="AG14" i="2"/>
  <c r="AI13" i="2"/>
  <c r="AH13" i="2"/>
  <c r="AG13" i="2"/>
  <c r="AI12" i="2"/>
  <c r="AH12" i="2"/>
  <c r="AG12" i="2"/>
  <c r="AI11" i="2"/>
  <c r="AI19" i="2" s="1"/>
  <c r="AI21" i="2" s="1"/>
  <c r="AH11" i="2"/>
  <c r="AH19" i="2" s="1"/>
  <c r="AH21" i="2" s="1"/>
  <c r="AG11" i="2"/>
  <c r="AG19" i="2" s="1"/>
  <c r="AG21" i="2" s="1"/>
  <c r="W18" i="2"/>
  <c r="W24" i="2" s="1"/>
  <c r="V18" i="2"/>
  <c r="V24" i="2" s="1"/>
  <c r="U18" i="2"/>
  <c r="U24" i="2" s="1"/>
  <c r="W17" i="2"/>
  <c r="W23" i="2" s="1"/>
  <c r="W25" i="2" s="1"/>
  <c r="V17" i="2"/>
  <c r="V23" i="2" s="1"/>
  <c r="V25" i="2" s="1"/>
  <c r="U17" i="2"/>
  <c r="U23" i="2" s="1"/>
  <c r="W16" i="2"/>
  <c r="V16" i="2"/>
  <c r="U16" i="2"/>
  <c r="W15" i="2"/>
  <c r="V15" i="2"/>
  <c r="U15" i="2"/>
  <c r="W14" i="2"/>
  <c r="V14" i="2"/>
  <c r="U14" i="2"/>
  <c r="W13" i="2"/>
  <c r="V13" i="2"/>
  <c r="U13" i="2"/>
  <c r="W12" i="2"/>
  <c r="V12" i="2"/>
  <c r="U12" i="2"/>
  <c r="W11" i="2"/>
  <c r="W19" i="2" s="1"/>
  <c r="W21" i="2" s="1"/>
  <c r="V11" i="2"/>
  <c r="V19" i="2" s="1"/>
  <c r="V21" i="2" s="1"/>
  <c r="U11" i="2"/>
  <c r="U19" i="2" s="1"/>
  <c r="U21" i="2" s="1"/>
  <c r="J23" i="2"/>
  <c r="J25" i="2" s="1"/>
  <c r="K18" i="2"/>
  <c r="K24" i="2" s="1"/>
  <c r="J18" i="2"/>
  <c r="J24" i="2" s="1"/>
  <c r="I18" i="2"/>
  <c r="I24" i="2" s="1"/>
  <c r="K17" i="2"/>
  <c r="K23" i="2" s="1"/>
  <c r="J17" i="2"/>
  <c r="I17" i="2"/>
  <c r="I23" i="2" s="1"/>
  <c r="I25" i="2" s="1"/>
  <c r="K16" i="2"/>
  <c r="J16" i="2"/>
  <c r="I16" i="2"/>
  <c r="K15" i="2"/>
  <c r="J15" i="2"/>
  <c r="I15" i="2"/>
  <c r="K14" i="2"/>
  <c r="J14" i="2"/>
  <c r="I14" i="2"/>
  <c r="K13" i="2"/>
  <c r="K19" i="2" s="1"/>
  <c r="K21" i="2" s="1"/>
  <c r="J13" i="2"/>
  <c r="I13" i="2"/>
  <c r="K12" i="2"/>
  <c r="J12" i="2"/>
  <c r="I12" i="2"/>
  <c r="K11" i="2"/>
  <c r="J11" i="2"/>
  <c r="J19" i="2" s="1"/>
  <c r="J21" i="2" s="1"/>
  <c r="I11" i="2"/>
  <c r="I19" i="2" s="1"/>
  <c r="I21" i="2" s="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C7" i="1"/>
  <c r="B7" i="1"/>
  <c r="E10" i="37" l="1"/>
  <c r="G10" i="37"/>
  <c r="E14" i="37"/>
  <c r="H14" i="37"/>
  <c r="F10" i="37"/>
  <c r="B23" i="57"/>
  <c r="D8" i="57"/>
  <c r="D17" i="57" s="1"/>
  <c r="D12" i="57"/>
  <c r="D21" i="57" s="1"/>
  <c r="C18" i="57"/>
  <c r="C13" i="57"/>
  <c r="C22" i="57" s="1"/>
  <c r="B19" i="57"/>
  <c r="D6" i="57"/>
  <c r="D15" i="57" s="1"/>
  <c r="D10" i="57"/>
  <c r="D19" i="57" s="1"/>
  <c r="D14" i="57"/>
  <c r="D23" i="57" s="1"/>
  <c r="B9" i="42"/>
  <c r="C58" i="51"/>
  <c r="D58" i="51"/>
  <c r="B59" i="51"/>
  <c r="D59" i="51"/>
  <c r="B56" i="51"/>
  <c r="B60" i="51"/>
  <c r="B57" i="51"/>
  <c r="F13" i="37"/>
  <c r="F14" i="37" s="1"/>
  <c r="G13" i="37"/>
  <c r="G14" i="37" s="1"/>
  <c r="C12" i="32"/>
  <c r="D12" i="32"/>
  <c r="B11" i="32"/>
  <c r="B13" i="32" s="1"/>
  <c r="E12" i="32"/>
  <c r="H13" i="32"/>
  <c r="C11" i="32"/>
  <c r="C13" i="32" s="1"/>
  <c r="D11" i="32"/>
  <c r="D13" i="32" s="1"/>
  <c r="D21" i="32"/>
  <c r="B5" i="32"/>
  <c r="D8" i="30"/>
  <c r="C8" i="30"/>
  <c r="F8" i="30"/>
  <c r="O40" i="11"/>
  <c r="U26" i="11"/>
  <c r="O36" i="11"/>
  <c r="K31" i="11"/>
  <c r="S28" i="11"/>
  <c r="O31" i="11"/>
  <c r="M31" i="11"/>
  <c r="K38" i="11"/>
  <c r="K36" i="11" s="1"/>
  <c r="AG25" i="2"/>
  <c r="AH25" i="2"/>
  <c r="AI25" i="2"/>
  <c r="W27" i="2"/>
  <c r="W31" i="2"/>
  <c r="V29" i="2"/>
  <c r="V33" i="2" s="1"/>
  <c r="W29" i="2"/>
  <c r="W33" i="2" s="1"/>
  <c r="V27" i="2"/>
  <c r="V31" i="2"/>
  <c r="U25" i="2"/>
  <c r="J31" i="2"/>
  <c r="J27" i="2"/>
  <c r="J29" i="2" s="1"/>
  <c r="J33" i="2" s="1"/>
  <c r="I31" i="2"/>
  <c r="I27" i="2"/>
  <c r="K25" i="2"/>
  <c r="I29" i="2"/>
  <c r="I33" i="2" s="1"/>
  <c r="B12" i="32" l="1"/>
  <c r="K43" i="11"/>
  <c r="AI31" i="2"/>
  <c r="AI27" i="2"/>
  <c r="AI29" i="2" s="1"/>
  <c r="AI33" i="2" s="1"/>
  <c r="AH27" i="2"/>
  <c r="AH29" i="2" s="1"/>
  <c r="AH33" i="2" s="1"/>
  <c r="AH31" i="2"/>
  <c r="AG31" i="2"/>
  <c r="AG27" i="2"/>
  <c r="AG29" i="2" s="1"/>
  <c r="AG33" i="2" s="1"/>
  <c r="U31" i="2"/>
  <c r="U27" i="2"/>
  <c r="U29" i="2" s="1"/>
  <c r="U33" i="2" s="1"/>
  <c r="K31" i="2"/>
  <c r="K27" i="2"/>
  <c r="K29" i="2" s="1"/>
  <c r="K33" i="2" s="1"/>
</calcChain>
</file>

<file path=xl/sharedStrings.xml><?xml version="1.0" encoding="utf-8"?>
<sst xmlns="http://schemas.openxmlformats.org/spreadsheetml/2006/main" count="6610" uniqueCount="2329">
  <si>
    <t>2006-2010 American Community Survey Selected Population Tables</t>
  </si>
  <si>
    <t>Alone</t>
  </si>
  <si>
    <t>Total:</t>
  </si>
  <si>
    <t xml:space="preserve">  Male:</t>
  </si>
  <si>
    <t xml:space="preserve">    Under 5 years</t>
  </si>
  <si>
    <t xml:space="preserve">    5 to 9 years</t>
  </si>
  <si>
    <t xml:space="preserve">    10 to 14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</si>
  <si>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</si>
  <si>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</si>
  <si>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</si>
  <si>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</si>
  <si>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</si>
  <si>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</si>
  <si>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</si>
  <si>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Female:</t>
  </si>
  <si>
    <t xml:space="preserve">    15 to 17 years</t>
  </si>
  <si>
    <t xml:space="preserve">    18 and 19 years</t>
  </si>
  <si>
    <t xml:space="preserve">    20 years</t>
  </si>
  <si>
    <t xml:space="preserve">    21 years</t>
  </si>
  <si>
    <t xml:space="preserve">    22 to 24 years</t>
  </si>
  <si>
    <t xml:space="preserve">    60 and 61 years</t>
  </si>
  <si>
    <t xml:space="preserve">    62 to 64 years</t>
  </si>
  <si>
    <t xml:space="preserve">    65 and 66 years</t>
  </si>
  <si>
    <t xml:space="preserve">    67 to 69 years</t>
  </si>
  <si>
    <t xml:space="preserve">    70 to 74 years</t>
  </si>
  <si>
    <t xml:space="preserve">    75 to 79 years</t>
  </si>
  <si>
    <t xml:space="preserve">    80 to 84 years</t>
  </si>
  <si>
    <t xml:space="preserve">    85 years and over</t>
  </si>
  <si>
    <t/>
  </si>
  <si>
    <t>Males</t>
  </si>
  <si>
    <t>Alone or</t>
  </si>
  <si>
    <t>with others</t>
  </si>
  <si>
    <t>Females</t>
  </si>
  <si>
    <t>Total</t>
  </si>
  <si>
    <t xml:space="preserve">     Total</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</si>
  <si>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</si>
  <si>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</si>
  <si>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</si>
  <si>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</si>
  <si>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</si>
  <si>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</si>
  <si>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</si>
  <si>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</si>
  <si>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</si>
  <si>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</si>
  <si>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</si>
  <si>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</si>
  <si>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</si>
  <si>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years or more</t>
  </si>
  <si>
    <t>Table 2. AGE5 by MARITAL-STATUS and SEX for AGE &gt;  14  And  AGE &lt;  55</t>
  </si>
  <si>
    <t>AGE5</t>
  </si>
  <si>
    <t>Never married</t>
  </si>
  <si>
    <t>Male</t>
  </si>
  <si>
    <t>Female</t>
  </si>
  <si>
    <t>Less than 5 year</t>
  </si>
  <si>
    <t>No. 1</t>
  </si>
  <si>
    <t>410</t>
  </si>
  <si>
    <t>588</t>
  </si>
  <si>
    <t>194</t>
  </si>
  <si>
    <t>97</t>
  </si>
  <si>
    <t>112</t>
  </si>
  <si>
    <t>0</t>
  </si>
  <si>
    <t>No. 2</t>
  </si>
  <si>
    <t>65 to 69 years</t>
  </si>
  <si>
    <t>No.3</t>
  </si>
  <si>
    <t>70 to 74 years</t>
  </si>
  <si>
    <t>75 to 79 years</t>
  </si>
  <si>
    <t>80 to 84 years</t>
  </si>
  <si>
    <t>85 to 89 years</t>
  </si>
  <si>
    <t>No.4</t>
  </si>
  <si>
    <t>90 to 94 years</t>
  </si>
  <si>
    <t>95 years and ove</t>
  </si>
  <si>
    <t>No.5</t>
  </si>
  <si>
    <t>No.6</t>
  </si>
  <si>
    <t>No.7</t>
  </si>
  <si>
    <t>Average Age at First Marriage ==&gt;&gt;&gt;</t>
  </si>
  <si>
    <t>No.8</t>
  </si>
  <si>
    <t>UNITED STATES</t>
  </si>
  <si>
    <t>87</t>
  </si>
  <si>
    <t>42</t>
  </si>
  <si>
    <t>153</t>
  </si>
  <si>
    <t>165</t>
  </si>
  <si>
    <t>72</t>
  </si>
  <si>
    <t>35</t>
  </si>
  <si>
    <t>70</t>
  </si>
  <si>
    <t>26</t>
  </si>
  <si>
    <t>20</t>
  </si>
  <si>
    <t>9</t>
  </si>
  <si>
    <t>ARKANSAS</t>
  </si>
  <si>
    <t>532</t>
  </si>
  <si>
    <t>130</t>
  </si>
  <si>
    <t>314</t>
  </si>
  <si>
    <t>22</t>
  </si>
  <si>
    <t>55</t>
  </si>
  <si>
    <t>41</t>
  </si>
  <si>
    <t>48</t>
  </si>
  <si>
    <t>24</t>
  </si>
  <si>
    <t>HAWAII</t>
  </si>
  <si>
    <r>
      <rPr>
        <sz val="10"/>
        <color indexed="8"/>
        <rFont val="SansSerif"/>
      </rPr>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r>
  </si>
  <si>
    <t>United States</t>
  </si>
  <si>
    <t>Arkansas</t>
  </si>
  <si>
    <t>Hawaii</t>
  </si>
  <si>
    <t>Washington</t>
  </si>
  <si>
    <t>Marshallese alone or in any combination (532) &amp; (100-299) or (300, A01-Z99) or (400-999)</t>
  </si>
  <si>
    <t>Estimate</t>
  </si>
  <si>
    <t>Margin of Error</t>
  </si>
  <si>
    <t xml:space="preserve">  English only</t>
  </si>
  <si>
    <t>37</t>
  </si>
  <si>
    <t>+/-37</t>
  </si>
  <si>
    <t>12</t>
  </si>
  <si>
    <t>+/-119</t>
  </si>
  <si>
    <t>+/-123</t>
  </si>
  <si>
    <t xml:space="preserve">    No one 14 and over speaks English only or speaks English "very well"</t>
  </si>
  <si>
    <t xml:space="preserve">    At least one person 14 and over speaks English only or speaks English "very well"</t>
  </si>
  <si>
    <t xml:space="preserve">  Asian and Pacific Island languages:</t>
  </si>
  <si>
    <t>+/-159</t>
  </si>
  <si>
    <t>170</t>
  </si>
  <si>
    <t>265</t>
  </si>
  <si>
    <t>31</t>
  </si>
  <si>
    <r>
      <rPr>
        <sz val="10"/>
        <color indexed="8"/>
        <rFont val="SansSerif"/>
      </rPr>
      <t xml:space="preserve">
</t>
    </r>
  </si>
  <si>
    <r>
      <rPr>
        <sz val="10"/>
        <color indexed="8"/>
        <rFont val="SansSerif"/>
      </rPr>
      <t xml:space="preserve">Estimates of urban and rural population, housing units, and characteristics reflect boundaries of urban areas defined based on Census 2000 data. Boundaries for urban areas have not been updated since Census 2000. As a result, data for urban and rural areas from the ACS do not necessarily reflect the results of ongoing urbanization.
</t>
    </r>
  </si>
  <si>
    <t xml:space="preserve">    Speak only English</t>
  </si>
  <si>
    <t>29</t>
  </si>
  <si>
    <t>372</t>
  </si>
  <si>
    <r>
      <rPr>
        <sz val="10"/>
        <color indexed="8"/>
        <rFont val="SansSerif"/>
      </rPr>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r>
  </si>
  <si>
    <t>2011-2015 American Community Survey Selected Population Tables</t>
  </si>
  <si>
    <t>Subject</t>
  </si>
  <si>
    <t>Arizona</t>
  </si>
  <si>
    <t>California</t>
  </si>
  <si>
    <t>Oklahoma</t>
  </si>
  <si>
    <t>Oregon</t>
  </si>
  <si>
    <t>Utah</t>
  </si>
  <si>
    <t>Percent</t>
  </si>
  <si>
    <t>HOUSEHOLDS BY TYPE</t>
  </si>
  <si>
    <t xml:space="preserve">    Total households</t>
  </si>
  <si>
    <t>4,287</t>
  </si>
  <si>
    <t>(X)</t>
  </si>
  <si>
    <t>180</t>
  </si>
  <si>
    <t>1,113</t>
  </si>
  <si>
    <t>1,202</t>
  </si>
  <si>
    <t>248</t>
  </si>
  <si>
    <t>+/-52</t>
  </si>
  <si>
    <t>232</t>
  </si>
  <si>
    <t>+/-101</t>
  </si>
  <si>
    <t>118</t>
  </si>
  <si>
    <t>420</t>
  </si>
  <si>
    <t xml:space="preserve">      Family households (families)</t>
  </si>
  <si>
    <t>+/-3.5</t>
  </si>
  <si>
    <t>89.8%</t>
  </si>
  <si>
    <t>+/-5.9</t>
  </si>
  <si>
    <t>+/-11.5</t>
  </si>
  <si>
    <t>+/-3.8</t>
  </si>
  <si>
    <t>+/-1.6</t>
  </si>
  <si>
    <t>188</t>
  </si>
  <si>
    <t>+/-18.0</t>
  </si>
  <si>
    <t>+/-112</t>
  </si>
  <si>
    <t xml:space="preserve">        With own children of the householder under 18 years</t>
  </si>
  <si>
    <t>+/-5.2</t>
  </si>
  <si>
    <t>148</t>
  </si>
  <si>
    <t>+/-9.3</t>
  </si>
  <si>
    <t>+/-5.6</t>
  </si>
  <si>
    <t>+/-9.7</t>
  </si>
  <si>
    <t>+/-10.1</t>
  </si>
  <si>
    <t>+/-70</t>
  </si>
  <si>
    <t>+/-95</t>
  </si>
  <si>
    <t xml:space="preserve">        Married-couple family</t>
  </si>
  <si>
    <t>+/-6.2</t>
  </si>
  <si>
    <t>+/-59</t>
  </si>
  <si>
    <t>51.7%</t>
  </si>
  <si>
    <t>+/-23.9</t>
  </si>
  <si>
    <t>546</t>
  </si>
  <si>
    <t>49.1%</t>
  </si>
  <si>
    <t>92.8%</t>
  </si>
  <si>
    <t>+/-8.2</t>
  </si>
  <si>
    <t>+/-197</t>
  </si>
  <si>
    <t>52.2%</t>
  </si>
  <si>
    <t>+/-11.8</t>
  </si>
  <si>
    <t>91</t>
  </si>
  <si>
    <t>+/-19.5</t>
  </si>
  <si>
    <t xml:space="preserve">          With own children of the householder under 18 years</t>
  </si>
  <si>
    <t>48.2%</t>
  </si>
  <si>
    <t>+/-5.7</t>
  </si>
  <si>
    <t>80</t>
  </si>
  <si>
    <t>+/-55</t>
  </si>
  <si>
    <t>44.4%</t>
  </si>
  <si>
    <t>43.9%</t>
  </si>
  <si>
    <t>+/-9.9</t>
  </si>
  <si>
    <t>189</t>
  </si>
  <si>
    <t>76.2%</t>
  </si>
  <si>
    <t>+/-66</t>
  </si>
  <si>
    <t>88</t>
  </si>
  <si>
    <t>21.0%</t>
  </si>
  <si>
    <t>+/-13.3</t>
  </si>
  <si>
    <t xml:space="preserve">        Male householder, no wife present, family</t>
  </si>
  <si>
    <t>+/-4.4</t>
  </si>
  <si>
    <t>+/-43</t>
  </si>
  <si>
    <t>2.3%</t>
  </si>
  <si>
    <t>+/-3.2</t>
  </si>
  <si>
    <t>18.8%</t>
  </si>
  <si>
    <t>+/-8.3</t>
  </si>
  <si>
    <t>13</t>
  </si>
  <si>
    <t>5.2%</t>
  </si>
  <si>
    <t>+/-6.7</t>
  </si>
  <si>
    <t>+/-7.3</t>
  </si>
  <si>
    <t>10</t>
  </si>
  <si>
    <t>66</t>
  </si>
  <si>
    <t>15.7%</t>
  </si>
  <si>
    <t>+/-10.5</t>
  </si>
  <si>
    <t>12.4%</t>
  </si>
  <si>
    <t>36</t>
  </si>
  <si>
    <t>20.0%</t>
  </si>
  <si>
    <t>215</t>
  </si>
  <si>
    <t>19.3%</t>
  </si>
  <si>
    <t>12.5%</t>
  </si>
  <si>
    <t>+/-7.0</t>
  </si>
  <si>
    <t>0.8%</t>
  </si>
  <si>
    <t>+/-1.9</t>
  </si>
  <si>
    <t xml:space="preserve">        Female householder, no husband present, family</t>
  </si>
  <si>
    <t>+/-5.4</t>
  </si>
  <si>
    <t>32</t>
  </si>
  <si>
    <t>+/-7.7</t>
  </si>
  <si>
    <t>25.9%</t>
  </si>
  <si>
    <t>23</t>
  </si>
  <si>
    <t>+/-22.3</t>
  </si>
  <si>
    <t>+/-26</t>
  </si>
  <si>
    <t>0.0%</t>
  </si>
  <si>
    <t>32.9%</t>
  </si>
  <si>
    <t>+/-17.2</t>
  </si>
  <si>
    <t>17.4%</t>
  </si>
  <si>
    <t>31.9%</t>
  </si>
  <si>
    <t xml:space="preserve">      Nonfamily households</t>
  </si>
  <si>
    <t>7.9%</t>
  </si>
  <si>
    <t>10.2%</t>
  </si>
  <si>
    <t>38</t>
  </si>
  <si>
    <t>3.2%</t>
  </si>
  <si>
    <t>3</t>
  </si>
  <si>
    <t>1.2%</t>
  </si>
  <si>
    <t>44</t>
  </si>
  <si>
    <t>19.0%</t>
  </si>
  <si>
    <t>+/-13</t>
  </si>
  <si>
    <t>7.6%</t>
  </si>
  <si>
    <t>67</t>
  </si>
  <si>
    <t xml:space="preserve">        Householder living alone</t>
  </si>
  <si>
    <t>4.0%</t>
  </si>
  <si>
    <t>+/-2.7</t>
  </si>
  <si>
    <t>+/-22</t>
  </si>
  <si>
    <t>+/-41</t>
  </si>
  <si>
    <t>+/-0.7</t>
  </si>
  <si>
    <t>+/-2.3</t>
  </si>
  <si>
    <t>+/-7.4</t>
  </si>
  <si>
    <t xml:space="preserve">      Households with one or more people under 18 years</t>
  </si>
  <si>
    <t>+/-4.1</t>
  </si>
  <si>
    <t>+/-105</t>
  </si>
  <si>
    <t>+/-5.1</t>
  </si>
  <si>
    <t>+/-5.8</t>
  </si>
  <si>
    <t>+/-108</t>
  </si>
  <si>
    <t>+/-18.1</t>
  </si>
  <si>
    <t xml:space="preserve">      Households with one or more people 65 years and over</t>
  </si>
  <si>
    <t>6.6%</t>
  </si>
  <si>
    <t>+/-2.6</t>
  </si>
  <si>
    <t>+/-44</t>
  </si>
  <si>
    <t>2.9%</t>
  </si>
  <si>
    <t>+/-4.0</t>
  </si>
  <si>
    <t>40</t>
  </si>
  <si>
    <t>+/-61</t>
  </si>
  <si>
    <t>7.8%</t>
  </si>
  <si>
    <t>15</t>
  </si>
  <si>
    <t>6.0%</t>
  </si>
  <si>
    <t>8</t>
  </si>
  <si>
    <t>3.4%</t>
  </si>
  <si>
    <t>+/-5.0</t>
  </si>
  <si>
    <t>30</t>
  </si>
  <si>
    <t>25.4%</t>
  </si>
  <si>
    <t>+/-28.9</t>
  </si>
  <si>
    <t>2.4%</t>
  </si>
  <si>
    <t>+/-7.1</t>
  </si>
  <si>
    <t xml:space="preserve">      Average household size</t>
  </si>
  <si>
    <t xml:space="preserve">      Average family size</t>
  </si>
  <si>
    <t>RELATIONSHIP</t>
  </si>
  <si>
    <t xml:space="preserve">    Population in households</t>
  </si>
  <si>
    <t>+/-1.3</t>
  </si>
  <si>
    <t>+/-3.6</t>
  </si>
  <si>
    <t>18.7%</t>
  </si>
  <si>
    <t>+/-2.8</t>
  </si>
  <si>
    <t>15.5%</t>
  </si>
  <si>
    <t>+/-2.0</t>
  </si>
  <si>
    <t>18.0%</t>
  </si>
  <si>
    <t>+/-2.5</t>
  </si>
  <si>
    <t>+/-4.5</t>
  </si>
  <si>
    <t>9.7%</t>
  </si>
  <si>
    <t>+/-1.4</t>
  </si>
  <si>
    <t>7.2%</t>
  </si>
  <si>
    <t>+/-3.9</t>
  </si>
  <si>
    <t>9.9%</t>
  </si>
  <si>
    <t>7.5%</t>
  </si>
  <si>
    <t>+/-3.4</t>
  </si>
  <si>
    <t>+/-64</t>
  </si>
  <si>
    <t>9.2%</t>
  </si>
  <si>
    <t>+/-4.6</t>
  </si>
  <si>
    <t>10.0%</t>
  </si>
  <si>
    <t>+/-3.7</t>
  </si>
  <si>
    <t xml:space="preserve">      Child</t>
  </si>
  <si>
    <t>45.5%</t>
  </si>
  <si>
    <t>+/-388</t>
  </si>
  <si>
    <t>46.4%</t>
  </si>
  <si>
    <t>+/-151</t>
  </si>
  <si>
    <t>+/-8.7</t>
  </si>
  <si>
    <t>43.5%</t>
  </si>
  <si>
    <t>+/-6.4</t>
  </si>
  <si>
    <t xml:space="preserve">      Other relatives</t>
  </si>
  <si>
    <t>21.9%</t>
  </si>
  <si>
    <t>23.6%</t>
  </si>
  <si>
    <t>1,178</t>
  </si>
  <si>
    <t>+/-8.0</t>
  </si>
  <si>
    <t>+/-10.4</t>
  </si>
  <si>
    <t>8.0%</t>
  </si>
  <si>
    <t>+/-6.3</t>
  </si>
  <si>
    <t>427</t>
  </si>
  <si>
    <t>20.2%</t>
  </si>
  <si>
    <t>+/-8.4</t>
  </si>
  <si>
    <t xml:space="preserve">      Nonrelatives</t>
  </si>
  <si>
    <t>10.3%</t>
  </si>
  <si>
    <t>+/-4.7</t>
  </si>
  <si>
    <t>+/-3.0</t>
  </si>
  <si>
    <t>+/-281</t>
  </si>
  <si>
    <t>+/-3.1</t>
  </si>
  <si>
    <t>54</t>
  </si>
  <si>
    <t>3.9%</t>
  </si>
  <si>
    <t>+/-4.3</t>
  </si>
  <si>
    <t>47</t>
  </si>
  <si>
    <t>4.2%</t>
  </si>
  <si>
    <t>5.9%</t>
  </si>
  <si>
    <t>+/-6.9</t>
  </si>
  <si>
    <t>137</t>
  </si>
  <si>
    <t>6.5%</t>
  </si>
  <si>
    <t xml:space="preserve">        Unmarried partner</t>
  </si>
  <si>
    <t>884</t>
  </si>
  <si>
    <t>+/-0.8</t>
  </si>
  <si>
    <t>4.7%</t>
  </si>
  <si>
    <t>0.9%</t>
  </si>
  <si>
    <t>+/-0.9</t>
  </si>
  <si>
    <t>3.0%</t>
  </si>
  <si>
    <t>25</t>
  </si>
  <si>
    <t>+/-35</t>
  </si>
  <si>
    <t>1.8%</t>
  </si>
  <si>
    <t>18</t>
  </si>
  <si>
    <t>1.9%</t>
  </si>
  <si>
    <t>+/-2.1</t>
  </si>
  <si>
    <t>4.5%</t>
  </si>
  <si>
    <t>MARITAL STATUS</t>
  </si>
  <si>
    <t xml:space="preserve">    Males 15 years and over</t>
  </si>
  <si>
    <t>+/-507</t>
  </si>
  <si>
    <t xml:space="preserve">      Never married</t>
  </si>
  <si>
    <t>+/-4.2</t>
  </si>
  <si>
    <t>45.4%</t>
  </si>
  <si>
    <t>31.3%</t>
  </si>
  <si>
    <t>51.5%</t>
  </si>
  <si>
    <t>77</t>
  </si>
  <si>
    <t>+/-80</t>
  </si>
  <si>
    <t>54.9%</t>
  </si>
  <si>
    <t xml:space="preserve">      Now married, except separated</t>
  </si>
  <si>
    <t>+/-422</t>
  </si>
  <si>
    <t>47.7%</t>
  </si>
  <si>
    <t>+/-14.4</t>
  </si>
  <si>
    <t>244</t>
  </si>
  <si>
    <t>39.3%</t>
  </si>
  <si>
    <t>+/-6.8</t>
  </si>
  <si>
    <t>45.1%</t>
  </si>
  <si>
    <t xml:space="preserve">      Separated</t>
  </si>
  <si>
    <t>0.6%</t>
  </si>
  <si>
    <t>+/-1.1</t>
  </si>
  <si>
    <t xml:space="preserve">      Widowed</t>
  </si>
  <si>
    <t>33</t>
  </si>
  <si>
    <t>0.5%</t>
  </si>
  <si>
    <t>+/-0.4</t>
  </si>
  <si>
    <t>+/-1.7</t>
  </si>
  <si>
    <t>14</t>
  </si>
  <si>
    <t>17</t>
  </si>
  <si>
    <t xml:space="preserve">      Divorced</t>
  </si>
  <si>
    <t>2.6%</t>
  </si>
  <si>
    <t>65</t>
  </si>
  <si>
    <t>2.7%</t>
  </si>
  <si>
    <t>8.9%</t>
  </si>
  <si>
    <t>+/-7.5</t>
  </si>
  <si>
    <t xml:space="preserve">    Females 15 years and over</t>
  </si>
  <si>
    <t>+/-170</t>
  </si>
  <si>
    <t>+/-129</t>
  </si>
  <si>
    <t>48.5%</t>
  </si>
  <si>
    <t>35.1%</t>
  </si>
  <si>
    <t>147</t>
  </si>
  <si>
    <t>33.4%</t>
  </si>
  <si>
    <t>105</t>
  </si>
  <si>
    <t>46.3%</t>
  </si>
  <si>
    <t>379</t>
  </si>
  <si>
    <t>+/-16.5</t>
  </si>
  <si>
    <t>262</t>
  </si>
  <si>
    <t>45.2%</t>
  </si>
  <si>
    <t>50.4%</t>
  </si>
  <si>
    <t>151</t>
  </si>
  <si>
    <t>41.6%</t>
  </si>
  <si>
    <t>86</t>
  </si>
  <si>
    <t>2.1%</t>
  </si>
  <si>
    <t>+/-1.2</t>
  </si>
  <si>
    <t>1.3%</t>
  </si>
  <si>
    <t>3.5%</t>
  </si>
  <si>
    <t>+/-5.5</t>
  </si>
  <si>
    <t>+/-8.6</t>
  </si>
  <si>
    <t>+/-11.4</t>
  </si>
  <si>
    <t>3.6%</t>
  </si>
  <si>
    <t>6.7%</t>
  </si>
  <si>
    <t>5.3%</t>
  </si>
  <si>
    <t>21</t>
  </si>
  <si>
    <t>3.7%</t>
  </si>
  <si>
    <t>+/-9.0</t>
  </si>
  <si>
    <t>13.1%</t>
  </si>
  <si>
    <t>+/-10.8</t>
  </si>
  <si>
    <t>1.7%</t>
  </si>
  <si>
    <t>+/-2.9</t>
  </si>
  <si>
    <t>FERTILITY</t>
  </si>
  <si>
    <t xml:space="preserve">    Number of women 15 to 50 years old who had a birth in the past 12 months</t>
  </si>
  <si>
    <t>34</t>
  </si>
  <si>
    <t>+/-53</t>
  </si>
  <si>
    <t xml:space="preserve">      Unmarried women (widowed, divorced, and never married)</t>
  </si>
  <si>
    <t>+/-14.0</t>
  </si>
  <si>
    <t>16</t>
  </si>
  <si>
    <t>44.9%</t>
  </si>
  <si>
    <t>17.6%</t>
  </si>
  <si>
    <t>50.9%</t>
  </si>
  <si>
    <t>-</t>
  </si>
  <si>
    <t>**</t>
  </si>
  <si>
    <t xml:space="preserve">        Per 1,000 unmarried women</t>
  </si>
  <si>
    <t>71</t>
  </si>
  <si>
    <t>103</t>
  </si>
  <si>
    <t>160</t>
  </si>
  <si>
    <t xml:space="preserve">      Per 1,000 women 15 to 50 years old</t>
  </si>
  <si>
    <t>152</t>
  </si>
  <si>
    <t>43</t>
  </si>
  <si>
    <t>315</t>
  </si>
  <si>
    <t>113</t>
  </si>
  <si>
    <t xml:space="preserve">      Per 1,000 women 15 to 19 years old</t>
  </si>
  <si>
    <t xml:space="preserve">      Per 1,000 women 20 to 34 years old</t>
  </si>
  <si>
    <t>58</t>
  </si>
  <si>
    <t>53</t>
  </si>
  <si>
    <t>+/-91</t>
  </si>
  <si>
    <t>482</t>
  </si>
  <si>
    <t xml:space="preserve">      Per 1,000 women 35 to 50 years old</t>
  </si>
  <si>
    <t>46</t>
  </si>
  <si>
    <t xml:space="preserve">    Number of grandparents living with own grandchildren under 18 years</t>
  </si>
  <si>
    <t>51.1%</t>
  </si>
  <si>
    <t>60.2%</t>
  </si>
  <si>
    <t>44.6%</t>
  </si>
  <si>
    <t>69.8%</t>
  </si>
  <si>
    <t>62</t>
  </si>
  <si>
    <t>11</t>
  </si>
  <si>
    <t xml:space="preserve">      Years responsible for grandchildren</t>
  </si>
  <si>
    <t xml:space="preserve">        Less than 1 year</t>
  </si>
  <si>
    <t>63</t>
  </si>
  <si>
    <t>4.1%</t>
  </si>
  <si>
    <t>+/-3.3</t>
  </si>
  <si>
    <t>11.1%</t>
  </si>
  <si>
    <t>7</t>
  </si>
  <si>
    <t>1.0%</t>
  </si>
  <si>
    <t>+/-31.0</t>
  </si>
  <si>
    <t xml:space="preserve">        1 or 2 years</t>
  </si>
  <si>
    <t>9.8%</t>
  </si>
  <si>
    <t>+/-6.0</t>
  </si>
  <si>
    <t>12.0%</t>
  </si>
  <si>
    <t>+/-12.4</t>
  </si>
  <si>
    <t xml:space="preserve">        3 or 4 years</t>
  </si>
  <si>
    <t>+/-7.8</t>
  </si>
  <si>
    <t>11.9%</t>
  </si>
  <si>
    <t>+/-8.5</t>
  </si>
  <si>
    <t>11.3%</t>
  </si>
  <si>
    <t>+/-20.8</t>
  </si>
  <si>
    <t xml:space="preserve">        5 or more years</t>
  </si>
  <si>
    <t>273</t>
  </si>
  <si>
    <t>+/-168</t>
  </si>
  <si>
    <t>17.9%</t>
  </si>
  <si>
    <t>+/-10.9</t>
  </si>
  <si>
    <t>+/-31.7</t>
  </si>
  <si>
    <t>19</t>
  </si>
  <si>
    <t>SCHOOL ENROLLMENT</t>
  </si>
  <si>
    <t xml:space="preserve">    Population 3 years and over enrolled in school</t>
  </si>
  <si>
    <t>+/-222</t>
  </si>
  <si>
    <t xml:space="preserve">      Nursery school, preschool</t>
  </si>
  <si>
    <t>4</t>
  </si>
  <si>
    <t>+/-1.5</t>
  </si>
  <si>
    <t>79</t>
  </si>
  <si>
    <t>+/-9.1</t>
  </si>
  <si>
    <t>190</t>
  </si>
  <si>
    <t>59</t>
  </si>
  <si>
    <t>2.2%</t>
  </si>
  <si>
    <t>+/-14</t>
  </si>
  <si>
    <t xml:space="preserve">      Kindergarten</t>
  </si>
  <si>
    <t>492</t>
  </si>
  <si>
    <t>3.1%</t>
  </si>
  <si>
    <t>75</t>
  </si>
  <si>
    <t>12.6%</t>
  </si>
  <si>
    <t>+/-7.9</t>
  </si>
  <si>
    <t xml:space="preserve">      Elementary school (grades 1-8)</t>
  </si>
  <si>
    <t>166</t>
  </si>
  <si>
    <t>38.5%</t>
  </si>
  <si>
    <t>375</t>
  </si>
  <si>
    <t>48.1%</t>
  </si>
  <si>
    <t xml:space="preserve">      High school (grades 9-12)</t>
  </si>
  <si>
    <t>18.2%</t>
  </si>
  <si>
    <t>47.3%</t>
  </si>
  <si>
    <t>+/-12.7</t>
  </si>
  <si>
    <t>+/-140</t>
  </si>
  <si>
    <t>89</t>
  </si>
  <si>
    <t>21.2%</t>
  </si>
  <si>
    <t>+/-10.7</t>
  </si>
  <si>
    <t>60</t>
  </si>
  <si>
    <t xml:space="preserve">      College or graduate school</t>
  </si>
  <si>
    <t>9.1%</t>
  </si>
  <si>
    <t>+/-111</t>
  </si>
  <si>
    <t>68</t>
  </si>
  <si>
    <t>3.8%</t>
  </si>
  <si>
    <t>+/-5.3</t>
  </si>
  <si>
    <t>1.1%</t>
  </si>
  <si>
    <t>EDUCATIONAL ATTAINMENT</t>
  </si>
  <si>
    <t xml:space="preserve">    Population 25 years and over</t>
  </si>
  <si>
    <t xml:space="preserve">      Less than 9th grade</t>
  </si>
  <si>
    <t>16.3%</t>
  </si>
  <si>
    <t>19.5%</t>
  </si>
  <si>
    <t>+/-10.0</t>
  </si>
  <si>
    <t>6.1%</t>
  </si>
  <si>
    <t>8.8%</t>
  </si>
  <si>
    <t xml:space="preserve">      9th to 12th grade, no diploma</t>
  </si>
  <si>
    <t>12.8%</t>
  </si>
  <si>
    <t>5.0%</t>
  </si>
  <si>
    <t>+/-6.6</t>
  </si>
  <si>
    <t xml:space="preserve">      High school graduate (includes equivalency)</t>
  </si>
  <si>
    <t>+/-735</t>
  </si>
  <si>
    <t>48.6%</t>
  </si>
  <si>
    <t>54.3%</t>
  </si>
  <si>
    <t>53.5%</t>
  </si>
  <si>
    <t>+/-15.9</t>
  </si>
  <si>
    <t xml:space="preserve">      Some college, no degree</t>
  </si>
  <si>
    <t>34.6%</t>
  </si>
  <si>
    <t>15.2%</t>
  </si>
  <si>
    <t>+/-4.9</t>
  </si>
  <si>
    <t>24.0%</t>
  </si>
  <si>
    <t>39</t>
  </si>
  <si>
    <t xml:space="preserve">      Associate's degree</t>
  </si>
  <si>
    <t>+/-171</t>
  </si>
  <si>
    <t>4.3%</t>
  </si>
  <si>
    <t>+/-34</t>
  </si>
  <si>
    <t>0.7%</t>
  </si>
  <si>
    <t>5.1%</t>
  </si>
  <si>
    <t>+/-93</t>
  </si>
  <si>
    <t>13.0%</t>
  </si>
  <si>
    <t>+/-9.5</t>
  </si>
  <si>
    <t xml:space="preserve">      Bachelor's degree</t>
  </si>
  <si>
    <t>7.3%</t>
  </si>
  <si>
    <t>+/-9.8</t>
  </si>
  <si>
    <t>+/-8.1</t>
  </si>
  <si>
    <t>11.5%</t>
  </si>
  <si>
    <t xml:space="preserve">      Graduate or professional degree</t>
  </si>
  <si>
    <t>+/-0.5</t>
  </si>
  <si>
    <t>75.3%</t>
  </si>
  <si>
    <t>60.1%</t>
  </si>
  <si>
    <t>VETERAN STATUS</t>
  </si>
  <si>
    <t xml:space="preserve">    Civilian population 18 years and over</t>
  </si>
  <si>
    <t>+/-130</t>
  </si>
  <si>
    <t>2.5%</t>
  </si>
  <si>
    <t>4.6%</t>
  </si>
  <si>
    <t xml:space="preserve">    Total Civilian Noninstitutionalized Population</t>
  </si>
  <si>
    <t xml:space="preserve">      With a disability</t>
  </si>
  <si>
    <t>+/-4.8</t>
  </si>
  <si>
    <t>+/-2.4</t>
  </si>
  <si>
    <t xml:space="preserve">    Under 18 years</t>
  </si>
  <si>
    <t>+/-323</t>
  </si>
  <si>
    <t>3.3%</t>
  </si>
  <si>
    <t>1.5%</t>
  </si>
  <si>
    <t>0.2%</t>
  </si>
  <si>
    <t xml:space="preserve">    18 to 64 years</t>
  </si>
  <si>
    <t>1,173</t>
  </si>
  <si>
    <t>+/-8.8</t>
  </si>
  <si>
    <t>+/-74</t>
  </si>
  <si>
    <t>49</t>
  </si>
  <si>
    <t xml:space="preserve">    65 years and over</t>
  </si>
  <si>
    <t>25.5%</t>
  </si>
  <si>
    <t>RESIDENCE 1 YEAR AGO</t>
  </si>
  <si>
    <t xml:space="preserve">    Population 1 year and over</t>
  </si>
  <si>
    <t>+/-1,679</t>
  </si>
  <si>
    <t xml:space="preserve">      Same house</t>
  </si>
  <si>
    <t>+/-2,014</t>
  </si>
  <si>
    <t>78.7%</t>
  </si>
  <si>
    <t xml:space="preserve">      Different house in the U.S.</t>
  </si>
  <si>
    <t>20.6%</t>
  </si>
  <si>
    <t>14.2%</t>
  </si>
  <si>
    <t>216</t>
  </si>
  <si>
    <t xml:space="preserve">        Same county</t>
  </si>
  <si>
    <t>178</t>
  </si>
  <si>
    <t xml:space="preserve">        Different county</t>
  </si>
  <si>
    <t>2.8%</t>
  </si>
  <si>
    <t>13.5%</t>
  </si>
  <si>
    <t xml:space="preserve">          Same state</t>
  </si>
  <si>
    <t>2.0%</t>
  </si>
  <si>
    <t>0.4%</t>
  </si>
  <si>
    <t>+/-0.6</t>
  </si>
  <si>
    <t>10.5%</t>
  </si>
  <si>
    <t xml:space="preserve">          Different state</t>
  </si>
  <si>
    <t>5</t>
  </si>
  <si>
    <t xml:space="preserve">      Abroad</t>
  </si>
  <si>
    <t xml:space="preserve">    Total population</t>
  </si>
  <si>
    <t>26,856</t>
  </si>
  <si>
    <t>5,955</t>
  </si>
  <si>
    <t>9,215</t>
  </si>
  <si>
    <t>1,215</t>
  </si>
  <si>
    <t xml:space="preserve">      Native</t>
  </si>
  <si>
    <t>41.9%</t>
  </si>
  <si>
    <t>801</t>
  </si>
  <si>
    <t>46.6%</t>
  </si>
  <si>
    <t>32.1%</t>
  </si>
  <si>
    <t>41.3%</t>
  </si>
  <si>
    <t>50.2%</t>
  </si>
  <si>
    <t>32.3%</t>
  </si>
  <si>
    <t xml:space="preserve">          State of residence</t>
  </si>
  <si>
    <t>31.0%</t>
  </si>
  <si>
    <t>44.8%</t>
  </si>
  <si>
    <t>28.3%</t>
  </si>
  <si>
    <t>16.1%</t>
  </si>
  <si>
    <t>+/-7.6</t>
  </si>
  <si>
    <t>+/-6.5</t>
  </si>
  <si>
    <t>1.4%</t>
  </si>
  <si>
    <t>5.4%</t>
  </si>
  <si>
    <t>+/-6.1</t>
  </si>
  <si>
    <t>6.2%</t>
  </si>
  <si>
    <t>221</t>
  </si>
  <si>
    <t>1.6%</t>
  </si>
  <si>
    <t>55.7%</t>
  </si>
  <si>
    <t>53.4%</t>
  </si>
  <si>
    <t>59.2%</t>
  </si>
  <si>
    <t>43.8%</t>
  </si>
  <si>
    <t>+/-466</t>
  </si>
  <si>
    <t xml:space="preserve">      Naturalized U.S. citizen</t>
  </si>
  <si>
    <t>+/-2.2</t>
  </si>
  <si>
    <t>20.5%</t>
  </si>
  <si>
    <t>+/-9.2</t>
  </si>
  <si>
    <t>107</t>
  </si>
  <si>
    <t xml:space="preserve">      Not a U.S. citizen</t>
  </si>
  <si>
    <t>+/-238</t>
  </si>
  <si>
    <t>79.5%</t>
  </si>
  <si>
    <t>55.4%</t>
  </si>
  <si>
    <t xml:space="preserve">    Population born outside the United States</t>
  </si>
  <si>
    <t xml:space="preserve">        Entered 2010 or later</t>
  </si>
  <si>
    <t xml:space="preserve">        Entered before 2010</t>
  </si>
  <si>
    <t>14.5%</t>
  </si>
  <si>
    <t>13.8%</t>
  </si>
  <si>
    <t>5.6%</t>
  </si>
  <si>
    <t>25.7%</t>
  </si>
  <si>
    <t>85.5%</t>
  </si>
  <si>
    <t>564</t>
  </si>
  <si>
    <t>WORLD REGION OF BIRTH OF FOREIGN BORN</t>
  </si>
  <si>
    <t xml:space="preserve">      Europe</t>
  </si>
  <si>
    <t>+/-0.3</t>
  </si>
  <si>
    <t xml:space="preserve">      Asia</t>
  </si>
  <si>
    <t xml:space="preserve">      Africa</t>
  </si>
  <si>
    <t>+/-0.2</t>
  </si>
  <si>
    <t xml:space="preserve">      Oceania</t>
  </si>
  <si>
    <t>+/-1,552</t>
  </si>
  <si>
    <t>83.6%</t>
  </si>
  <si>
    <t xml:space="preserve">      Latin America</t>
  </si>
  <si>
    <t>0.1%</t>
  </si>
  <si>
    <t xml:space="preserve">      Northern America</t>
  </si>
  <si>
    <t xml:space="preserve">    Population 5 years and over</t>
  </si>
  <si>
    <t>+/-628</t>
  </si>
  <si>
    <t xml:space="preserve">      English only</t>
  </si>
  <si>
    <t>8.6%</t>
  </si>
  <si>
    <t>49.7%</t>
  </si>
  <si>
    <t>26.8%</t>
  </si>
  <si>
    <t xml:space="preserve">      Language other than English</t>
  </si>
  <si>
    <t>50.3%</t>
  </si>
  <si>
    <t>1,066</t>
  </si>
  <si>
    <t xml:space="preserve">        Speak English less than "very well"</t>
  </si>
  <si>
    <t>39.4%</t>
  </si>
  <si>
    <t>249</t>
  </si>
  <si>
    <t>29.6%</t>
  </si>
  <si>
    <t>878</t>
  </si>
  <si>
    <t>+/-1.8</t>
  </si>
  <si>
    <t>+/-1.0</t>
  </si>
  <si>
    <t xml:space="preserve">      Asian and Pacific Islander languages</t>
  </si>
  <si>
    <t>821</t>
  </si>
  <si>
    <t>93.8%</t>
  </si>
  <si>
    <t>31.2%</t>
  </si>
  <si>
    <r>
      <rPr>
        <sz val="10"/>
        <color indexed="8"/>
        <rFont val="SansSerif"/>
      </rPr>
      <t xml:space="preserve">Fertility data are not available for certain geographic areas due to problems with data collection. See Errata Note #92 for details.
</t>
    </r>
  </si>
  <si>
    <r>
      <rPr>
        <sz val="10"/>
        <color indexed="8"/>
        <rFont val="SansSerif"/>
      </rPr>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r>
  </si>
  <si>
    <t>Source: 2011-2015 American Community Survey Selected Population Tables</t>
  </si>
  <si>
    <t>U.S.</t>
  </si>
  <si>
    <t>Numbers</t>
  </si>
  <si>
    <t>Percents</t>
  </si>
  <si>
    <t>Relationship</t>
  </si>
  <si>
    <t>Householder</t>
  </si>
  <si>
    <t>Spouse</t>
  </si>
  <si>
    <t>Child</t>
  </si>
  <si>
    <t>Other relatives</t>
  </si>
  <si>
    <t>Nonrelatives</t>
  </si>
  <si>
    <t xml:space="preserve">    Unmarried partner</t>
  </si>
  <si>
    <t>Marital Status</t>
  </si>
  <si>
    <t>Now married, except separated</t>
  </si>
  <si>
    <t>Separated</t>
  </si>
  <si>
    <t>Widowed</t>
  </si>
  <si>
    <t>Divorced</t>
  </si>
  <si>
    <t>Grandparents</t>
  </si>
  <si>
    <t>Grandparents responsible for grandchildren</t>
  </si>
  <si>
    <t>Attending School</t>
  </si>
  <si>
    <t>Nursery school, preschool</t>
  </si>
  <si>
    <t>Kindergarten</t>
  </si>
  <si>
    <t>Elementary school (grades 1-8)</t>
  </si>
  <si>
    <t>High school (grades 9-12)</t>
  </si>
  <si>
    <t>College or graduate school</t>
  </si>
  <si>
    <t>Cummutive Percents</t>
  </si>
  <si>
    <t>Educational Attainment</t>
  </si>
  <si>
    <t>(x)</t>
  </si>
  <si>
    <t>Less than 9th grade</t>
  </si>
  <si>
    <t>9th to 12th grade, no diploma</t>
  </si>
  <si>
    <t>High school graduate (includes equivalency)</t>
  </si>
  <si>
    <t>Some college, no degree</t>
  </si>
  <si>
    <t>Associate's degree</t>
  </si>
  <si>
    <t>Bachelor's degree</t>
  </si>
  <si>
    <t>Graduate or professional degree</t>
  </si>
  <si>
    <t>Veteran Status</t>
  </si>
  <si>
    <t>Civilian veterans</t>
  </si>
  <si>
    <t xml:space="preserve">           Percent</t>
  </si>
  <si>
    <t>Table     . Disability: 2015</t>
  </si>
  <si>
    <t>Percent Different House</t>
  </si>
  <si>
    <t>Same house</t>
  </si>
  <si>
    <t>Different house in the U.S.</t>
  </si>
  <si>
    <t xml:space="preserve">     Same county</t>
  </si>
  <si>
    <t xml:space="preserve">     Different county</t>
  </si>
  <si>
    <t>Abroad</t>
  </si>
  <si>
    <t>Percent Native</t>
  </si>
  <si>
    <t>Native</t>
  </si>
  <si>
    <t xml:space="preserve">     Born in United States</t>
  </si>
  <si>
    <t xml:space="preserve">     Born in Other U.S. </t>
  </si>
  <si>
    <t>Foreign born</t>
  </si>
  <si>
    <t>Year of Entry</t>
  </si>
  <si>
    <t xml:space="preserve">              Population born outside the U. S.</t>
  </si>
  <si>
    <t>Table     . Nationality and Langauge by State: 2010</t>
  </si>
  <si>
    <t>Language</t>
  </si>
  <si>
    <t>Number</t>
  </si>
  <si>
    <t>Percent Non-English Speakers</t>
  </si>
  <si>
    <t>Nativity</t>
  </si>
  <si>
    <t>Ark.</t>
  </si>
  <si>
    <t xml:space="preserve">      Total</t>
  </si>
  <si>
    <t xml:space="preserve">    Speak Asian and Pacific Island languages:</t>
  </si>
  <si>
    <t xml:space="preserve">      Speak English "very well"</t>
  </si>
  <si>
    <t xml:space="preserve">      Speak English "well"</t>
  </si>
  <si>
    <t xml:space="preserve">      Speak English "not well"</t>
  </si>
  <si>
    <t xml:space="preserve">      Speak English "not at all"</t>
  </si>
  <si>
    <t xml:space="preserve">  Native:</t>
  </si>
  <si>
    <t xml:space="preserve">  Foreign born:</t>
  </si>
  <si>
    <t>Source: 2006-2010 American Community Survey Selected Population Tables</t>
  </si>
  <si>
    <t>13,036</t>
  </si>
  <si>
    <t>3,044</t>
  </si>
  <si>
    <t>4,461</t>
  </si>
  <si>
    <t>1,905</t>
  </si>
  <si>
    <t>387</t>
  </si>
  <si>
    <t>555</t>
  </si>
  <si>
    <t>2,333</t>
  </si>
  <si>
    <t>737</t>
  </si>
  <si>
    <t>1,528</t>
  </si>
  <si>
    <t>125</t>
  </si>
  <si>
    <t>708</t>
  </si>
  <si>
    <t>+/-60</t>
  </si>
  <si>
    <t>50</t>
  </si>
  <si>
    <t>143</t>
  </si>
  <si>
    <t>+/-137</t>
  </si>
  <si>
    <t>1,396</t>
  </si>
  <si>
    <t>442</t>
  </si>
  <si>
    <t>+/-96</t>
  </si>
  <si>
    <t>1,314</t>
  </si>
  <si>
    <t>323</t>
  </si>
  <si>
    <t>847</t>
  </si>
  <si>
    <t>208</t>
  </si>
  <si>
    <t>700</t>
  </si>
  <si>
    <t>+/-215</t>
  </si>
  <si>
    <t>275</t>
  </si>
  <si>
    <t>352</t>
  </si>
  <si>
    <t>185</t>
  </si>
  <si>
    <t>13,820</t>
  </si>
  <si>
    <t>2,911</t>
  </si>
  <si>
    <t>+/-284</t>
  </si>
  <si>
    <t>4,754</t>
  </si>
  <si>
    <t>1,806</t>
  </si>
  <si>
    <t>392</t>
  </si>
  <si>
    <t>709</t>
  </si>
  <si>
    <t>2,550</t>
  </si>
  <si>
    <t>665</t>
  </si>
  <si>
    <t>+/-173</t>
  </si>
  <si>
    <t>827</t>
  </si>
  <si>
    <t>98</t>
  </si>
  <si>
    <t>1,651</t>
  </si>
  <si>
    <t>45</t>
  </si>
  <si>
    <t>1,546</t>
  </si>
  <si>
    <t>538</t>
  </si>
  <si>
    <t>1,121</t>
  </si>
  <si>
    <t>302</t>
  </si>
  <si>
    <t>504</t>
  </si>
  <si>
    <t>+/-86</t>
  </si>
  <si>
    <t>183</t>
  </si>
  <si>
    <t>61</t>
  </si>
  <si>
    <t>414</t>
  </si>
  <si>
    <t>251</t>
  </si>
  <si>
    <t>131</t>
  </si>
  <si>
    <t>179</t>
  </si>
  <si>
    <r>
      <rPr>
        <sz val="10"/>
        <color indexed="8"/>
        <rFont val="SansSerif"/>
      </rPr>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r>
  </si>
  <si>
    <t>15 to 19</t>
  </si>
  <si>
    <t>20 to 24</t>
  </si>
  <si>
    <t>60 to 64</t>
  </si>
  <si>
    <t xml:space="preserve">  65 years and over</t>
  </si>
  <si>
    <t>US</t>
  </si>
  <si>
    <t>&lt; 15</t>
  </si>
  <si>
    <t>15-29</t>
  </si>
  <si>
    <t>30-44</t>
  </si>
  <si>
    <t>45-59</t>
  </si>
  <si>
    <t>60+</t>
  </si>
  <si>
    <t>Depemdemcy</t>
  </si>
  <si>
    <t>Table    . Dependency Ratio by State: 2015</t>
  </si>
  <si>
    <t>Age</t>
  </si>
  <si>
    <t>Less than 15 years</t>
  </si>
  <si>
    <t>15 to 29 years</t>
  </si>
  <si>
    <t>30 to 44 years</t>
  </si>
  <si>
    <t>45 to 59 years</t>
  </si>
  <si>
    <t>60 or more years</t>
  </si>
  <si>
    <t>Dependency</t>
  </si>
  <si>
    <t>Ratio</t>
  </si>
  <si>
    <t>Source: 2015 American Community Survey</t>
  </si>
  <si>
    <t>SEX AND AGE</t>
  </si>
  <si>
    <t xml:space="preserve">      Male</t>
  </si>
  <si>
    <t>47.8%</t>
  </si>
  <si>
    <t xml:space="preserve">      Female</t>
  </si>
  <si>
    <t>48.9%</t>
  </si>
  <si>
    <t xml:space="preserve">      Under 5 years</t>
  </si>
  <si>
    <t xml:space="preserve">      5 to 9 years</t>
  </si>
  <si>
    <t>24.2%</t>
  </si>
  <si>
    <t>23.5%</t>
  </si>
  <si>
    <t xml:space="preserve">      10 to 14 years</t>
  </si>
  <si>
    <t>10.4%</t>
  </si>
  <si>
    <t xml:space="preserve">      15 to 19 years</t>
  </si>
  <si>
    <t>307</t>
  </si>
  <si>
    <t xml:space="preserve">      20 to 24 years</t>
  </si>
  <si>
    <t>8.1%</t>
  </si>
  <si>
    <t>8.2%</t>
  </si>
  <si>
    <t xml:space="preserve">      25 to 34 years</t>
  </si>
  <si>
    <t>26.6%</t>
  </si>
  <si>
    <t>25.8%</t>
  </si>
  <si>
    <t xml:space="preserve">      35 to 44 years</t>
  </si>
  <si>
    <t>12.7%</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</si>
  <si>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</si>
  <si>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</si>
  <si>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</si>
  <si>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</si>
  <si>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</si>
  <si>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</si>
  <si>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</si>
  <si>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21.3</t>
  </si>
  <si>
    <t>18.5</t>
  </si>
  <si>
    <t xml:space="preserve">      18 years and over</t>
  </si>
  <si>
    <t>53.1%</t>
  </si>
  <si>
    <t>50.8%</t>
  </si>
  <si>
    <t xml:space="preserve">      21 years and over</t>
  </si>
  <si>
    <t>+/-679</t>
  </si>
  <si>
    <t>51.0%</t>
  </si>
  <si>
    <t>+/-772</t>
  </si>
  <si>
    <t xml:space="preserve">      62 years and over</t>
  </si>
  <si>
    <t xml:space="preserve">      65 years and over</t>
  </si>
  <si>
    <t xml:space="preserve">        Male</t>
  </si>
  <si>
    <t>+/-450</t>
  </si>
  <si>
    <t xml:space="preserve">        Female</t>
  </si>
  <si>
    <t>45.7%</t>
  </si>
  <si>
    <t>52.6%</t>
  </si>
  <si>
    <t>22.8%</t>
  </si>
  <si>
    <t xml:space="preserve">      One race</t>
  </si>
  <si>
    <t>CITIZEN, VOTING AGE POPULATION</t>
  </si>
  <si>
    <t xml:space="preserve">    Citizen, 18 and over population</t>
  </si>
  <si>
    <t>44.0%</t>
  </si>
  <si>
    <t>+/-18.3</t>
  </si>
  <si>
    <t>224</t>
  </si>
  <si>
    <t xml:space="preserve">     Persons per household</t>
  </si>
  <si>
    <t>Citizenship</t>
  </si>
  <si>
    <t>618</t>
  </si>
  <si>
    <t xml:space="preserve">      Foreign born:</t>
  </si>
  <si>
    <t>220</t>
  </si>
  <si>
    <t xml:space="preserve">        Naturalized U.S. citizen</t>
  </si>
  <si>
    <t xml:space="preserve">        Not a U.S. citizen</t>
  </si>
  <si>
    <t>+/-600</t>
  </si>
  <si>
    <t>U.S</t>
  </si>
  <si>
    <t>195</t>
  </si>
  <si>
    <t>+/-102</t>
  </si>
  <si>
    <t>200</t>
  </si>
  <si>
    <t>+/-218</t>
  </si>
  <si>
    <t>225</t>
  </si>
  <si>
    <t>+/-300</t>
  </si>
  <si>
    <t>247</t>
  </si>
  <si>
    <t xml:space="preserve">Nativity and </t>
  </si>
  <si>
    <t xml:space="preserve">          Total</t>
  </si>
  <si>
    <t xml:space="preserve">   Native</t>
  </si>
  <si>
    <t xml:space="preserve">            Percent</t>
  </si>
  <si>
    <t xml:space="preserve">   Foreign Born</t>
  </si>
  <si>
    <t>Under 18 years</t>
  </si>
  <si>
    <t>18 years and over</t>
  </si>
  <si>
    <t>Class of Worker</t>
  </si>
  <si>
    <t>Private for-profit wage and salary workers:</t>
  </si>
  <si>
    <t xml:space="preserve">        Percent</t>
  </si>
  <si>
    <t>Private not-for-profit wage and salary workers</t>
  </si>
  <si>
    <t>Local government workers</t>
  </si>
  <si>
    <t>State government workers</t>
  </si>
  <si>
    <t>Federal government workers</t>
  </si>
  <si>
    <t>Self-employed in own not incorporated business workers</t>
  </si>
  <si>
    <t>Source:  2011-2015 American Community Survey Selected Population Tables</t>
  </si>
  <si>
    <t>Note:  Total based on States Reported in the ACS</t>
  </si>
  <si>
    <t>B18101: SEX BY AGE BY DISABILITY STATUS - Universe: Civilian noninstitutionalized population</t>
  </si>
  <si>
    <t>Table      . Disability by Sex and Age: 2015</t>
  </si>
  <si>
    <t>Disability</t>
  </si>
  <si>
    <t xml:space="preserve">       Total</t>
  </si>
  <si>
    <t>12,917</t>
  </si>
  <si>
    <t xml:space="preserve">   With a disability</t>
  </si>
  <si>
    <t xml:space="preserve">          Percent</t>
  </si>
  <si>
    <t xml:space="preserve">   No disability</t>
  </si>
  <si>
    <t>Under 5 years:</t>
  </si>
  <si>
    <t xml:space="preserve"> 5 to 17 years:</t>
  </si>
  <si>
    <t>18 to 34 years:</t>
  </si>
  <si>
    <t>35 to 64 years:</t>
  </si>
  <si>
    <t>65 to 74 years:</t>
  </si>
  <si>
    <t>75 years and over:</t>
  </si>
  <si>
    <t>Table    Educational Attainment by Age and Sex</t>
  </si>
  <si>
    <t xml:space="preserve">         Total</t>
  </si>
  <si>
    <t xml:space="preserve">      9th-12th grade, no diploma</t>
  </si>
  <si>
    <t xml:space="preserve">      High school graduate, GED</t>
  </si>
  <si>
    <t xml:space="preserve">      Percent H.S. graduate</t>
  </si>
  <si>
    <t xml:space="preserve">      Percent B.S. degree</t>
  </si>
  <si>
    <t xml:space="preserve">    18 to 24 years:</t>
  </si>
  <si>
    <t xml:space="preserve">      High school graduate, GED, or alternative</t>
  </si>
  <si>
    <t xml:space="preserve">    25 to 34 years:</t>
  </si>
  <si>
    <t xml:space="preserve">    35 to 44 years:</t>
  </si>
  <si>
    <t xml:space="preserve">    45 to 64 years:</t>
  </si>
  <si>
    <t xml:space="preserve">    65 years and over:</t>
  </si>
  <si>
    <t>Source:  2006-2010 American Community Survey Selected Population Tables</t>
  </si>
  <si>
    <t>Table     . Employment Status: 2015</t>
  </si>
  <si>
    <t>Employment Status</t>
  </si>
  <si>
    <t xml:space="preserve">           Population 16 years and over</t>
  </si>
  <si>
    <t>In labor force</t>
  </si>
  <si>
    <t xml:space="preserve">              Percent</t>
  </si>
  <si>
    <t xml:space="preserve">     Civilian labor force</t>
  </si>
  <si>
    <t xml:space="preserve">          Employed</t>
  </si>
  <si>
    <t xml:space="preserve">          Unemployed</t>
  </si>
  <si>
    <t xml:space="preserve">     Armed Forces</t>
  </si>
  <si>
    <t>Not in labor force</t>
  </si>
  <si>
    <t>Source:   2011-2015 American Community Survey Selected Population Tables</t>
  </si>
  <si>
    <t xml:space="preserve">    Civilian labor force</t>
  </si>
  <si>
    <t xml:space="preserve">    Females 16 years and over</t>
  </si>
  <si>
    <t xml:space="preserve">      In labor force</t>
  </si>
  <si>
    <t xml:space="preserve">        Civilian labor force</t>
  </si>
  <si>
    <t>Commuting to Work</t>
  </si>
  <si>
    <t xml:space="preserve">        Workers 16 years and over</t>
  </si>
  <si>
    <t>Car, truck, or van -- drove alone</t>
  </si>
  <si>
    <t>Car, truck, or van -- carpooled</t>
  </si>
  <si>
    <t>Public transportation (excluding taxicab)</t>
  </si>
  <si>
    <t>Walked</t>
  </si>
  <si>
    <t>Other means</t>
  </si>
  <si>
    <t>Worked at home</t>
  </si>
  <si>
    <t>Mean travel time to work (minutes)</t>
  </si>
  <si>
    <t>Occupation</t>
  </si>
  <si>
    <t xml:space="preserve">    Civilian employed population 16 years and over</t>
  </si>
  <si>
    <t>Management, business, science, and arts occupations</t>
  </si>
  <si>
    <t>Service occupations</t>
  </si>
  <si>
    <t>Sales and office occupations</t>
  </si>
  <si>
    <t>Natural resources, construction, and maintenance occupations</t>
  </si>
  <si>
    <t>Production, transportation, and material moving occupations</t>
  </si>
  <si>
    <t>INDUSTRY</t>
  </si>
  <si>
    <t>Industry</t>
  </si>
  <si>
    <t xml:space="preserve">           Civilian employed population 16 years and over</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</si>
  <si>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</si>
  <si>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</si>
  <si>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</si>
  <si>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</si>
  <si>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</si>
  <si>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</si>
  <si>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</si>
  <si>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</si>
  <si>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</si>
  <si>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</si>
  <si>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</si>
  <si>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</si>
  <si>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</si>
  <si>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CLASS OF WORKER</t>
  </si>
  <si>
    <t xml:space="preserve">      Private wage and salary workers</t>
  </si>
  <si>
    <t xml:space="preserve">      Government workers</t>
  </si>
  <si>
    <t xml:space="preserve">      Unpaid family workers</t>
  </si>
  <si>
    <t xml:space="preserve">      Median household income (dollars)</t>
  </si>
  <si>
    <t>Median HH income</t>
  </si>
  <si>
    <t>Median Family Income</t>
  </si>
  <si>
    <t xml:space="preserve">        Mean earnings (dollars)</t>
  </si>
  <si>
    <t xml:space="preserve">        Mean Social Security income (dollars)</t>
  </si>
  <si>
    <t>N</t>
  </si>
  <si>
    <t xml:space="preserve">        Mean retirement income (dollars)</t>
  </si>
  <si>
    <t xml:space="preserve">        Mean Supplemental Security Income (dollars)</t>
  </si>
  <si>
    <t xml:space="preserve">        Mean cash public assistance income (dollars)</t>
  </si>
  <si>
    <t xml:space="preserve">    Families</t>
  </si>
  <si>
    <t>Marshallese</t>
  </si>
  <si>
    <t xml:space="preserve">      Median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</si>
  <si>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</si>
  <si>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</si>
  <si>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</si>
  <si>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</si>
  <si>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</si>
  <si>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</si>
  <si>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</si>
  <si>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</si>
  <si>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</si>
  <si>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</si>
  <si>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</si>
  <si>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</si>
  <si>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</si>
  <si>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</si>
  <si>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</si>
  <si>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</si>
  <si>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</si>
  <si>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</si>
  <si>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Percentage in Poverty</t>
  </si>
  <si>
    <t xml:space="preserve">        Not in labor force:</t>
  </si>
  <si>
    <t xml:space="preserve">           All families</t>
  </si>
  <si>
    <t xml:space="preserve">          With health insurance coverage</t>
  </si>
  <si>
    <t xml:space="preserve">      With related children of the householder under 18 years</t>
  </si>
  <si>
    <t xml:space="preserve">            With private health insurance</t>
  </si>
  <si>
    <t xml:space="preserve">        With related children of the householder under 5 years only</t>
  </si>
  <si>
    <t xml:space="preserve">            With public coverage</t>
  </si>
  <si>
    <t xml:space="preserve">          No health insurance coverage</t>
  </si>
  <si>
    <t>Married couple families</t>
  </si>
  <si>
    <t>Families with female householder, no husband present</t>
  </si>
  <si>
    <t xml:space="preserve">          All people</t>
  </si>
  <si>
    <t xml:space="preserve">    Related children of the householder under 18 years</t>
  </si>
  <si>
    <t xml:space="preserve">          Related children of the householder under 5 years</t>
  </si>
  <si>
    <t xml:space="preserve">          Related children of the householder 5 to 17 years</t>
  </si>
  <si>
    <t xml:space="preserve">     18 to 64 years</t>
  </si>
  <si>
    <t xml:space="preserve">     65 years and over</t>
  </si>
  <si>
    <t>People in families</t>
  </si>
  <si>
    <t>Unrelated individuals 15 years and over</t>
  </si>
  <si>
    <t xml:space="preserve">    Speak Pacific Is languages:</t>
  </si>
  <si>
    <t>Table     .  Labor Force and Health Insurance: 2015</t>
  </si>
  <si>
    <t>Labor Force and Health Insurance</t>
  </si>
  <si>
    <t xml:space="preserve">            Civilian noninstitutionalized population 18 to 64 years</t>
  </si>
  <si>
    <t xml:space="preserve">. . . </t>
  </si>
  <si>
    <t xml:space="preserve">      With health insurance coverage</t>
  </si>
  <si>
    <t xml:space="preserve">      No health insurance coverage</t>
  </si>
  <si>
    <t>Employed:</t>
  </si>
  <si>
    <t>Unemployed:</t>
  </si>
  <si>
    <t>Not in labor force:</t>
  </si>
  <si>
    <t>Type of Household Income</t>
  </si>
  <si>
    <t xml:space="preserve">     Total Households </t>
  </si>
  <si>
    <t>With earnings</t>
  </si>
  <si>
    <t>. . .</t>
  </si>
  <si>
    <t>With Social Security</t>
  </si>
  <si>
    <t>With retirement income</t>
  </si>
  <si>
    <t>With Supplemental Security Income</t>
  </si>
  <si>
    <t>With cash public assistance income</t>
  </si>
  <si>
    <t>With Food Stamp/SNAP benefits in the past 12 months</t>
  </si>
  <si>
    <t>COMMUTING TO WORK</t>
  </si>
  <si>
    <t xml:space="preserve">    Workers 16 years and over</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</si>
  <si>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</si>
  <si>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</si>
  <si>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</si>
  <si>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</si>
  <si>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</si>
  <si>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</si>
  <si>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</si>
  <si>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</si>
  <si>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</si>
  <si>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</si>
  <si>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</si>
  <si>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</si>
  <si>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</si>
  <si>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</si>
  <si>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</si>
  <si>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</si>
  <si>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</si>
  <si>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</si>
  <si>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</si>
  <si>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</si>
  <si>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</si>
  <si>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</si>
  <si>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Public administration</t>
  </si>
  <si>
    <t xml:space="preserve">    Civilian noninstitutionalized population</t>
  </si>
  <si>
    <t xml:space="preserve">        With private health insurance</t>
  </si>
  <si>
    <t xml:space="preserve">        With public coverage</t>
  </si>
  <si>
    <t>15 to 17 years</t>
  </si>
  <si>
    <t>18 and 19 years</t>
  </si>
  <si>
    <t>25 to 34 years</t>
  </si>
  <si>
    <t>35 years and over</t>
  </si>
  <si>
    <t>Family</t>
  </si>
  <si>
    <t>Income</t>
  </si>
  <si>
    <t xml:space="preserve">        Total</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</si>
  <si>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</si>
  <si>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</si>
  <si>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</si>
  <si>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</si>
  <si>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</si>
  <si>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</si>
  <si>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</si>
  <si>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</si>
  <si>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</si>
  <si>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</si>
  <si>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</si>
  <si>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</si>
  <si>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</si>
  <si>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</si>
  <si>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</si>
  <si>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</si>
  <si>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 xml:space="preserve">Median </t>
  </si>
  <si>
    <t>Mean</t>
  </si>
  <si>
    <t>140,274,900</t>
  </si>
  <si>
    <t>33,987,800</t>
  </si>
  <si>
    <t>36,224,800</t>
  </si>
  <si>
    <t>9,670</t>
  </si>
  <si>
    <t>1,699</t>
  </si>
  <si>
    <t>3,205</t>
  </si>
  <si>
    <t>5,016</t>
  </si>
  <si>
    <t>1,721</t>
  </si>
  <si>
    <t xml:space="preserve">    Enrolled in public college or graduate school:</t>
  </si>
  <si>
    <t xml:space="preserve">      15 to 17 years</t>
  </si>
  <si>
    <t xml:space="preserve">      18 to 24 years</t>
  </si>
  <si>
    <t xml:space="preserve">      35 years and over</t>
  </si>
  <si>
    <t xml:space="preserve">    Enrolled in private college or graduate school:</t>
  </si>
  <si>
    <t xml:space="preserve">    Not enrolled in college or graduate school:</t>
  </si>
  <si>
    <t>4,654</t>
  </si>
  <si>
    <t>1,484</t>
  </si>
  <si>
    <t>1</t>
  </si>
  <si>
    <t>+/-673</t>
  </si>
  <si>
    <t>680</t>
  </si>
  <si>
    <t>197</t>
  </si>
  <si>
    <t>157</t>
  </si>
  <si>
    <t xml:space="preserve">    Grandparent responsible for own grandchildren under 18 years:</t>
  </si>
  <si>
    <t xml:space="preserve">      30 to 59 years</t>
  </si>
  <si>
    <t xml:space="preserve">      60 years and over</t>
  </si>
  <si>
    <t xml:space="preserve">    Grandparent not responsible for own grandchildren under 18 years</t>
  </si>
  <si>
    <t>366</t>
  </si>
  <si>
    <t>158</t>
  </si>
  <si>
    <t>Table    . Grandparents by Age and Responsibility for Grandchildren: 2015</t>
  </si>
  <si>
    <t>Grandparent responsible for own grandchildren under 18 years:</t>
  </si>
  <si>
    <t xml:space="preserve">         Percent</t>
  </si>
  <si>
    <t>Grandparent not responsible for own grandchildren under 18 years</t>
  </si>
  <si>
    <t xml:space="preserve">    Under 6 years:</t>
  </si>
  <si>
    <t xml:space="preserve">    6 to 17 years:</t>
  </si>
  <si>
    <t>161</t>
  </si>
  <si>
    <t>101</t>
  </si>
  <si>
    <t xml:space="preserve">    45 to 54 years:</t>
  </si>
  <si>
    <t xml:space="preserve">    55 to 64 years:</t>
  </si>
  <si>
    <t>541</t>
  </si>
  <si>
    <t>Household</t>
  </si>
  <si>
    <t>168,088,700</t>
  </si>
  <si>
    <t>43,747,500</t>
  </si>
  <si>
    <t>42,519,300</t>
  </si>
  <si>
    <t xml:space="preserve">  With earnings</t>
  </si>
  <si>
    <t>3,915</t>
  </si>
  <si>
    <t>1,000</t>
  </si>
  <si>
    <t>260</t>
  </si>
  <si>
    <t>1,101</t>
  </si>
  <si>
    <t xml:space="preserve">  No earnings</t>
  </si>
  <si>
    <t>Table     . Language Spoken at Home and Ability to Speak Englishby Age: 2015</t>
  </si>
  <si>
    <t>[Population 5 years and over]</t>
  </si>
  <si>
    <t>Ability to Speak English</t>
  </si>
  <si>
    <t>5 to 17 years:</t>
  </si>
  <si>
    <t>18 to 64 years:</t>
  </si>
  <si>
    <t>65 years and over:</t>
  </si>
  <si>
    <t>Table    . Households with Linited English: 2015</t>
  </si>
  <si>
    <t>Limited English</t>
  </si>
  <si>
    <t xml:space="preserve">      Total Households</t>
  </si>
  <si>
    <t>English only</t>
  </si>
  <si>
    <t>Pacific Island languages:</t>
  </si>
  <si>
    <t xml:space="preserve">    Limited English speaking household</t>
  </si>
  <si>
    <t xml:space="preserve">    Not a limited English speaking household</t>
  </si>
  <si>
    <t>1,098</t>
  </si>
  <si>
    <t>+/-252</t>
  </si>
  <si>
    <t>141</t>
  </si>
  <si>
    <t>398</t>
  </si>
  <si>
    <t>3,111</t>
  </si>
  <si>
    <t>2,142</t>
  </si>
  <si>
    <t>583</t>
  </si>
  <si>
    <t>1,077</t>
  </si>
  <si>
    <t>642</t>
  </si>
  <si>
    <t xml:space="preserve">      25 to 29 years</t>
  </si>
  <si>
    <t xml:space="preserve">      30 to 34 years</t>
  </si>
  <si>
    <t xml:space="preserve">      35 to 39 years</t>
  </si>
  <si>
    <t xml:space="preserve">      40 to 44 years</t>
  </si>
  <si>
    <t xml:space="preserve">      45 to 49 years</t>
  </si>
  <si>
    <t xml:space="preserve">      50 to 54 years</t>
  </si>
  <si>
    <t xml:space="preserve">    Never married:</t>
  </si>
  <si>
    <t>U.S. Total</t>
  </si>
  <si>
    <t xml:space="preserve">      Married, spouse present:</t>
  </si>
  <si>
    <t>1,578</t>
  </si>
  <si>
    <t>1,816</t>
  </si>
  <si>
    <t>294</t>
  </si>
  <si>
    <t>528</t>
  </si>
  <si>
    <t xml:space="preserve">        15 to 17 years</t>
  </si>
  <si>
    <t xml:space="preserve">        18 and 19 years</t>
  </si>
  <si>
    <t xml:space="preserve">        20 to 24 years</t>
  </si>
  <si>
    <t xml:space="preserve">        25 to 29 years</t>
  </si>
  <si>
    <t>432</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</si>
  <si>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</si>
  <si>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</si>
  <si>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</si>
  <si>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</si>
  <si>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</si>
  <si>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</si>
  <si>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</si>
  <si>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74 years</t>
  </si>
  <si>
    <t xml:space="preserve">        75 to 84 years</t>
  </si>
  <si>
    <t xml:space="preserve">        85 years and over</t>
  </si>
  <si>
    <t xml:space="preserve">        Separated:</t>
  </si>
  <si>
    <t xml:space="preserve">          15 to 17 years</t>
  </si>
  <si>
    <t xml:space="preserve">          18 and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</si>
  <si>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</si>
  <si>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</si>
  <si>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</si>
  <si>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</si>
  <si>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</si>
  <si>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</si>
  <si>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</si>
  <si>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</si>
  <si>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</si>
  <si>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74 years</t>
  </si>
  <si>
    <t xml:space="preserve">          75 to 84 years</t>
  </si>
  <si>
    <t xml:space="preserve">          85 years and over</t>
  </si>
  <si>
    <t xml:space="preserve">        Other:</t>
  </si>
  <si>
    <t xml:space="preserve">    Widowed:</t>
  </si>
  <si>
    <t xml:space="preserve">      18 and 19 years</t>
  </si>
  <si>
    <t xml:space="preserve">    Divorced:</t>
  </si>
  <si>
    <t xml:space="preserve">  Total:</t>
  </si>
  <si>
    <t xml:space="preserve">  Male</t>
  </si>
  <si>
    <t>18.4</t>
  </si>
  <si>
    <t>23.7</t>
  </si>
  <si>
    <t>17.0</t>
  </si>
  <si>
    <t xml:space="preserve">  Female</t>
  </si>
  <si>
    <t>18.6</t>
  </si>
  <si>
    <t>17.7</t>
  </si>
  <si>
    <t>20.4</t>
  </si>
  <si>
    <t>C24010: SEX BY OCCUPATION FOR THE CIVILIAN EMPLOYED POPULATION 16 YEARS AND OVER - Universe: Civilian employed population 16 years and over</t>
  </si>
  <si>
    <t>Table    . Occupation by Sex: 2015</t>
  </si>
  <si>
    <t>[Civilian Employed Population 16 years and over]</t>
  </si>
  <si>
    <t xml:space="preserve">             Total</t>
  </si>
  <si>
    <t xml:space="preserve">    Management, business, science, and arts occupations:</t>
  </si>
  <si>
    <t xml:space="preserve">      Management, business, and financial occupations:</t>
  </si>
  <si>
    <t xml:space="preserve">        Management occupations</t>
  </si>
  <si>
    <t xml:space="preserve">        Business and financial operations occupations</t>
  </si>
  <si>
    <t xml:space="preserve">      Computer, engineering, and science occupations:</t>
  </si>
  <si>
    <t xml:space="preserve">        Computer and mathematical occupations</t>
  </si>
  <si>
    <t xml:space="preserve">        Architecture and engineering occupations</t>
  </si>
  <si>
    <t xml:space="preserve">        Life, physical, and social science occupations</t>
  </si>
  <si>
    <t xml:space="preserve">      Education, legal, community service, arts, and media occupations:</t>
  </si>
  <si>
    <t xml:space="preserve">        Community and social service occupations</t>
  </si>
  <si>
    <t xml:space="preserve">        Legal occupations</t>
  </si>
  <si>
    <t xml:space="preserve">        Education, training, and library occupations</t>
  </si>
  <si>
    <t xml:space="preserve">        Arts, design, entertainment, sports, and media occupations</t>
  </si>
  <si>
    <t xml:space="preserve">      Healthcare practitioners and technical occupations:</t>
  </si>
  <si>
    <t xml:space="preserve">        Health diagnosing and treating practitioners and other technical occupations</t>
  </si>
  <si>
    <t xml:space="preserve">        Health technologists and technicians</t>
  </si>
  <si>
    <t xml:space="preserve">    Service occupations:</t>
  </si>
  <si>
    <t xml:space="preserve">      Healthcare support occupations</t>
  </si>
  <si>
    <t xml:space="preserve">      Protective service occupations:</t>
  </si>
  <si>
    <t xml:space="preserve">        Fire fighting and prevention, and other protective service workers including supervisors</t>
  </si>
  <si>
    <t xml:space="preserve">        Law enforcement workers including supervisors</t>
  </si>
  <si>
    <t xml:space="preserve">      Food preparation and serving related occupations</t>
  </si>
  <si>
    <t xml:space="preserve">      Building and grounds cleaning and maintenance occupations</t>
  </si>
  <si>
    <t xml:space="preserve">      Personal care and service occupations</t>
  </si>
  <si>
    <t xml:space="preserve">    Sales and office occupations:</t>
  </si>
  <si>
    <t xml:space="preserve">      Sales and related occupations</t>
  </si>
  <si>
    <t xml:space="preserve">      Office and administrative support occupations</t>
  </si>
  <si>
    <t xml:space="preserve">    Natural resources, construction, and maintenance occupations:</t>
  </si>
  <si>
    <t xml:space="preserve">      Farming, fishing, and forestry occupations</t>
  </si>
  <si>
    <t xml:space="preserve">      Construction and extraction occupations</t>
  </si>
  <si>
    <t xml:space="preserve">      Installation, maintenance, and repair occupations</t>
  </si>
  <si>
    <t xml:space="preserve">    Production, transportation, and material moving occupations:</t>
  </si>
  <si>
    <t xml:space="preserve">      Production occupations</t>
  </si>
  <si>
    <t xml:space="preserve">      Transportation occupations</t>
  </si>
  <si>
    <t xml:space="preserve">      Material moving occupations</t>
  </si>
  <si>
    <t xml:space="preserve">               Percents</t>
  </si>
  <si>
    <t xml:space="preserve">      5 years</t>
  </si>
  <si>
    <t xml:space="preserve">      6 to 11 years</t>
  </si>
  <si>
    <t xml:space="preserve">      12 to 14 years</t>
  </si>
  <si>
    <t xml:space="preserve">      15 years</t>
  </si>
  <si>
    <t xml:space="preserve">      16 and 17 years</t>
  </si>
  <si>
    <t xml:space="preserve">      55 to 64 years</t>
  </si>
  <si>
    <t xml:space="preserve">      75 years and over</t>
  </si>
  <si>
    <t>667</t>
  </si>
  <si>
    <t>389</t>
  </si>
  <si>
    <t>250</t>
  </si>
  <si>
    <t>201</t>
  </si>
  <si>
    <t>222</t>
  </si>
  <si>
    <t>+/-489</t>
  </si>
  <si>
    <t xml:space="preserve">  With public assistance income</t>
  </si>
  <si>
    <t xml:space="preserve">  No public assistance income</t>
  </si>
  <si>
    <t>3,620</t>
  </si>
  <si>
    <t>1,050</t>
  </si>
  <si>
    <t>980</t>
  </si>
  <si>
    <t>Gross Rent as Percent of</t>
  </si>
  <si>
    <t>Household Income</t>
  </si>
  <si>
    <t xml:space="preserve">        Total:</t>
  </si>
  <si>
    <t xml:space="preserve">  Less than 10.0 percent</t>
  </si>
  <si>
    <t xml:space="preserve">  10.0 to 14.9 percent</t>
  </si>
  <si>
    <t xml:space="preserve">  15.0 to 19.9 percent</t>
  </si>
  <si>
    <t xml:space="preserve">  20.0 to 24.9 percent</t>
  </si>
  <si>
    <t xml:space="preserve">  25.0 to 29.9 percent</t>
  </si>
  <si>
    <t xml:space="preserve">  30.0 to 34.9 percent</t>
  </si>
  <si>
    <t xml:space="preserve">  35.0 to 39.9 percent</t>
  </si>
  <si>
    <t xml:space="preserve">  40.0 to 49.9 percent</t>
  </si>
  <si>
    <t xml:space="preserve">  50.0 percent or more</t>
  </si>
  <si>
    <t xml:space="preserve">  Not computed</t>
  </si>
  <si>
    <t>Median</t>
  </si>
  <si>
    <t xml:space="preserve">  With retirement income</t>
  </si>
  <si>
    <t xml:space="preserve">  No retirement income</t>
  </si>
  <si>
    <t>4,086</t>
  </si>
  <si>
    <t>Table    . School Enrollment by Sex, Age and State: 2010</t>
  </si>
  <si>
    <t>School</t>
  </si>
  <si>
    <t>Enrollment</t>
  </si>
  <si>
    <t xml:space="preserve">    Enrolled</t>
  </si>
  <si>
    <t xml:space="preserve"> 3 and 4 years</t>
  </si>
  <si>
    <t xml:space="preserve"> 5 to 9 years</t>
  </si>
  <si>
    <t xml:space="preserve">      Percents</t>
  </si>
  <si>
    <t>3-4</t>
  </si>
  <si>
    <t>5-9</t>
  </si>
  <si>
    <t>10-14</t>
  </si>
  <si>
    <t>15-17</t>
  </si>
  <si>
    <t>18-19</t>
  </si>
  <si>
    <t>20-24</t>
  </si>
  <si>
    <t>25-34</t>
  </si>
  <si>
    <t>35+</t>
  </si>
  <si>
    <t xml:space="preserve">    Enrolled in public school:</t>
  </si>
  <si>
    <t xml:space="preserve">      3 and 4 years</t>
  </si>
  <si>
    <t xml:space="preserve">    Enrolled in private school:</t>
  </si>
  <si>
    <t xml:space="preserve">    Not enrolled in school:</t>
  </si>
  <si>
    <t>1,212</t>
  </si>
  <si>
    <t xml:space="preserve">  With Social Security income</t>
  </si>
  <si>
    <t xml:space="preserve">  No Social Security income</t>
  </si>
  <si>
    <t>4,063</t>
  </si>
  <si>
    <t>1,135</t>
  </si>
  <si>
    <t>413</t>
  </si>
  <si>
    <t xml:space="preserve">S0201: SELECTED POPULATION PROFILE IN THE UNITED STATES </t>
  </si>
  <si>
    <t>2009-2011 American Community Survey 3-Year Estimates</t>
  </si>
  <si>
    <t>2010-2012 American Community Survey 3-Year Estimates</t>
  </si>
  <si>
    <t>2011-2013 American Community Survey 3-Year Estimates</t>
  </si>
  <si>
    <r>
      <rPr>
        <sz val="10"/>
        <color indexed="8"/>
        <rFont val="SansSerif"/>
      </rPr>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r>
  </si>
  <si>
    <t>TOTAL NUMBER OF RACES REPORTED</t>
  </si>
  <si>
    <t>20,080</t>
  </si>
  <si>
    <t>+/-2,921</t>
  </si>
  <si>
    <t>22,201</t>
  </si>
  <si>
    <t>+/-3,108</t>
  </si>
  <si>
    <t>27,337</t>
  </si>
  <si>
    <t>+/-3,823</t>
  </si>
  <si>
    <t xml:space="preserve">  One race</t>
  </si>
  <si>
    <t>85.7%</t>
  </si>
  <si>
    <t>87.4%</t>
  </si>
  <si>
    <t>88.7%</t>
  </si>
  <si>
    <t xml:space="preserve">  Two races</t>
  </si>
  <si>
    <t>11.6%</t>
  </si>
  <si>
    <t xml:space="preserve">      Two races</t>
  </si>
  <si>
    <t xml:space="preserve">  Three races</t>
  </si>
  <si>
    <t xml:space="preserve">      Three races</t>
  </si>
  <si>
    <t xml:space="preserve">  Four or more races</t>
  </si>
  <si>
    <t xml:space="preserve">      Four or more races</t>
  </si>
  <si>
    <t>51.4%</t>
  </si>
  <si>
    <t xml:space="preserve">  Under 5 years</t>
  </si>
  <si>
    <t xml:space="preserve">  5 to 17 years</t>
  </si>
  <si>
    <t>33.2%</t>
  </si>
  <si>
    <t xml:space="preserve">    5 to 17 years</t>
  </si>
  <si>
    <t xml:space="preserve">  18 to 24 years</t>
  </si>
  <si>
    <t xml:space="preserve">    18 to 24 years</t>
  </si>
  <si>
    <t xml:space="preserve">  25 to 34 years</t>
  </si>
  <si>
    <t xml:space="preserve">    25 to 34 years</t>
  </si>
  <si>
    <t xml:space="preserve">  35 to 44 years</t>
  </si>
  <si>
    <t xml:space="preserve">    35 to 44 years</t>
  </si>
  <si>
    <t xml:space="preserve">  45 to 54 years</t>
  </si>
  <si>
    <t xml:space="preserve">    45 to 54 years</t>
  </si>
  <si>
    <t xml:space="preserve">  55 to 64 years</t>
  </si>
  <si>
    <t xml:space="preserve">    55 to 64 years</t>
  </si>
  <si>
    <t xml:space="preserve">  65 to 74 years</t>
  </si>
  <si>
    <t xml:space="preserve">    65 to 74 years</t>
  </si>
  <si>
    <t xml:space="preserve">  75 years and over</t>
  </si>
  <si>
    <t xml:space="preserve">    75 years and over</t>
  </si>
  <si>
    <t xml:space="preserve">  Median age (years)</t>
  </si>
  <si>
    <t>19.3</t>
  </si>
  <si>
    <t>19.4</t>
  </si>
  <si>
    <t xml:space="preserve">    Median age (years)</t>
  </si>
  <si>
    <t>18.7</t>
  </si>
  <si>
    <t xml:space="preserve">  18 years and over</t>
  </si>
  <si>
    <t>52.0%</t>
  </si>
  <si>
    <t xml:space="preserve">    18 years and over</t>
  </si>
  <si>
    <t>50.7%</t>
  </si>
  <si>
    <t xml:space="preserve">  21 years and over</t>
  </si>
  <si>
    <t>46.5%</t>
  </si>
  <si>
    <t xml:space="preserve">    21 years and over</t>
  </si>
  <si>
    <t xml:space="preserve">  62 years and over</t>
  </si>
  <si>
    <t xml:space="preserve">    62 years and over</t>
  </si>
  <si>
    <t>9,702</t>
  </si>
  <si>
    <t>+/-1,572</t>
  </si>
  <si>
    <t>10,667</t>
  </si>
  <si>
    <t>+/-1,680</t>
  </si>
  <si>
    <t>13,476</t>
  </si>
  <si>
    <t>+/-2,015</t>
  </si>
  <si>
    <t>49.3%</t>
  </si>
  <si>
    <t>10,378</t>
  </si>
  <si>
    <t>+/-1,590</t>
  </si>
  <si>
    <t>11,534</t>
  </si>
  <si>
    <t>+/-1,643</t>
  </si>
  <si>
    <t>13,861</t>
  </si>
  <si>
    <t>+/-2,020</t>
  </si>
  <si>
    <t>52.1%</t>
  </si>
  <si>
    <t>47.9%</t>
  </si>
  <si>
    <t xml:space="preserve">    18 to 34 years</t>
  </si>
  <si>
    <t>6,341</t>
  </si>
  <si>
    <t>+/-1,182</t>
  </si>
  <si>
    <t>6,694</t>
  </si>
  <si>
    <t>+/-1,203</t>
  </si>
  <si>
    <t>7,675</t>
  </si>
  <si>
    <t>+/-1,351</t>
  </si>
  <si>
    <t>53.2%</t>
  </si>
  <si>
    <t>54.7%</t>
  </si>
  <si>
    <t>52.5%</t>
  </si>
  <si>
    <t>46.8%</t>
  </si>
  <si>
    <t>45.3%</t>
  </si>
  <si>
    <t>47.5%</t>
  </si>
  <si>
    <t xml:space="preserve">    35 to 64 years</t>
  </si>
  <si>
    <t>3,821</t>
  </si>
  <si>
    <t>+/-728</t>
  </si>
  <si>
    <t>4,533</t>
  </si>
  <si>
    <t>5,709</t>
  </si>
  <si>
    <t>+/-1,012</t>
  </si>
  <si>
    <t>477</t>
  </si>
  <si>
    <t>41.0%</t>
  </si>
  <si>
    <t>+/-28.7</t>
  </si>
  <si>
    <t>35.6%</t>
  </si>
  <si>
    <t>39.8%</t>
  </si>
  <si>
    <t>59.0%</t>
  </si>
  <si>
    <t>64.4%</t>
  </si>
  <si>
    <t>19,771</t>
  </si>
  <si>
    <t>+/-2,872</t>
  </si>
  <si>
    <t>21,342</t>
  </si>
  <si>
    <t>+/-3,095</t>
  </si>
  <si>
    <t>26,343</t>
  </si>
  <si>
    <t>+/-3,761</t>
  </si>
  <si>
    <t xml:space="preserve">  Householder or spouse</t>
  </si>
  <si>
    <t>25.0%</t>
  </si>
  <si>
    <t xml:space="preserve">      Householder or spouse</t>
  </si>
  <si>
    <t>25.6%</t>
  </si>
  <si>
    <t xml:space="preserve">  Child</t>
  </si>
  <si>
    <t>45.8%</t>
  </si>
  <si>
    <t xml:space="preserve">  Other relatives</t>
  </si>
  <si>
    <t>22.9%</t>
  </si>
  <si>
    <t xml:space="preserve">  Nonrelatives</t>
  </si>
  <si>
    <t xml:space="preserve">    Households</t>
  </si>
  <si>
    <t>3,126</t>
  </si>
  <si>
    <t>3,421</t>
  </si>
  <si>
    <t>+/-494</t>
  </si>
  <si>
    <t>4,483</t>
  </si>
  <si>
    <t>+/-666</t>
  </si>
  <si>
    <t xml:space="preserve">  Family households</t>
  </si>
  <si>
    <t>86.5%</t>
  </si>
  <si>
    <t>90.8%</t>
  </si>
  <si>
    <t xml:space="preserve">      Family households</t>
  </si>
  <si>
    <t>90.9%</t>
  </si>
  <si>
    <t xml:space="preserve">      With own children under 18 years</t>
  </si>
  <si>
    <t>77.9%</t>
  </si>
  <si>
    <t>+/-7.2</t>
  </si>
  <si>
    <t xml:space="preserve">        With own children under 18 years</t>
  </si>
  <si>
    <t xml:space="preserve">    Married-couple family</t>
  </si>
  <si>
    <t>59.9%</t>
  </si>
  <si>
    <t>56.4%</t>
  </si>
  <si>
    <t xml:space="preserve">          With own children under 18 years</t>
  </si>
  <si>
    <t xml:space="preserve">    Female householder, no husband present, family</t>
  </si>
  <si>
    <t>20.8%</t>
  </si>
  <si>
    <t>19.1%</t>
  </si>
  <si>
    <t>16.5%</t>
  </si>
  <si>
    <t xml:space="preserve">  Nonfamily households</t>
  </si>
  <si>
    <t xml:space="preserve">    Male householder</t>
  </si>
  <si>
    <t xml:space="preserve">        Male householder</t>
  </si>
  <si>
    <t xml:space="preserve">      Living alone</t>
  </si>
  <si>
    <t xml:space="preserve">          Living alone</t>
  </si>
  <si>
    <t xml:space="preserve">      Not living alone</t>
  </si>
  <si>
    <t xml:space="preserve">          Not living alone</t>
  </si>
  <si>
    <t xml:space="preserve">    Female householder</t>
  </si>
  <si>
    <t xml:space="preserve">        Female householder</t>
  </si>
  <si>
    <t xml:space="preserve">  Average household size</t>
  </si>
  <si>
    <t>5.71</t>
  </si>
  <si>
    <t>+/-0.51</t>
  </si>
  <si>
    <t>5.82</t>
  </si>
  <si>
    <t>+/-0.53</t>
  </si>
  <si>
    <t xml:space="preserve">    Average household size</t>
  </si>
  <si>
    <t>5.54</t>
  </si>
  <si>
    <t>+/-0.56</t>
  </si>
  <si>
    <t xml:space="preserve">  Average family size</t>
  </si>
  <si>
    <t>5.89</t>
  </si>
  <si>
    <t>+/-0.50</t>
  </si>
  <si>
    <t>+/-0.47</t>
  </si>
  <si>
    <t xml:space="preserve">    Average family size</t>
  </si>
  <si>
    <t>5.67</t>
  </si>
  <si>
    <t>+/-0.55</t>
  </si>
  <si>
    <t xml:space="preserve">    Population 15 years and over</t>
  </si>
  <si>
    <t>11,273</t>
  </si>
  <si>
    <t>+/-1,729</t>
  </si>
  <si>
    <t>12,667</t>
  </si>
  <si>
    <t>+/-1,789</t>
  </si>
  <si>
    <t>15,319</t>
  </si>
  <si>
    <t>+/-2,286</t>
  </si>
  <si>
    <t xml:space="preserve">  Now married, except separated</t>
  </si>
  <si>
    <t>43.3%</t>
  </si>
  <si>
    <t>50.1%</t>
  </si>
  <si>
    <t xml:space="preserve">  Widowed</t>
  </si>
  <si>
    <t xml:space="preserve">  Divorced</t>
  </si>
  <si>
    <t xml:space="preserve">  Separated</t>
  </si>
  <si>
    <t xml:space="preserve">  Never married</t>
  </si>
  <si>
    <t>45.6%</t>
  </si>
  <si>
    <t xml:space="preserve">    Male 15 years and over</t>
  </si>
  <si>
    <t>5,770</t>
  </si>
  <si>
    <t>+/-1,014</t>
  </si>
  <si>
    <t>6,405</t>
  </si>
  <si>
    <t>+/-976</t>
  </si>
  <si>
    <t>7,455</t>
  </si>
  <si>
    <t>+/-1,236</t>
  </si>
  <si>
    <t>44.2%</t>
  </si>
  <si>
    <t>57.3%</t>
  </si>
  <si>
    <t xml:space="preserve">    Female 15 years and over</t>
  </si>
  <si>
    <t>5,503</t>
  </si>
  <si>
    <t>+/-837</t>
  </si>
  <si>
    <t>6,262</t>
  </si>
  <si>
    <t>+/-949</t>
  </si>
  <si>
    <t>7,864</t>
  </si>
  <si>
    <t>+/-1,221</t>
  </si>
  <si>
    <t>47.6%</t>
  </si>
  <si>
    <t>49.4%</t>
  </si>
  <si>
    <t>49.9%</t>
  </si>
  <si>
    <t>39.5%</t>
  </si>
  <si>
    <t>7,462</t>
  </si>
  <si>
    <t>+/-1,206</t>
  </si>
  <si>
    <t>8,436</t>
  </si>
  <si>
    <t>+/-1,498</t>
  </si>
  <si>
    <t>10,144</t>
  </si>
  <si>
    <t>+/-1,508</t>
  </si>
  <si>
    <t xml:space="preserve">  Nursery school, preschool</t>
  </si>
  <si>
    <t>6.3%</t>
  </si>
  <si>
    <t xml:space="preserve">  Kindergarten</t>
  </si>
  <si>
    <t xml:space="preserve">  Elementary school (grades 1-8)</t>
  </si>
  <si>
    <t>56.9%</t>
  </si>
  <si>
    <t>57.1%</t>
  </si>
  <si>
    <t xml:space="preserve">  High school (grades 9-12)</t>
  </si>
  <si>
    <t xml:space="preserve">  College or graduate school</t>
  </si>
  <si>
    <t xml:space="preserve">    Male 3 years and over enrolled in school</t>
  </si>
  <si>
    <t>3,486</t>
  </si>
  <si>
    <t>+/-669</t>
  </si>
  <si>
    <t>4,291</t>
  </si>
  <si>
    <t>+/-1,017</t>
  </si>
  <si>
    <t>5,155</t>
  </si>
  <si>
    <t>+/-1,034</t>
  </si>
  <si>
    <t xml:space="preserve">  Percent enrolled in kindergarten to grade 12</t>
  </si>
  <si>
    <t>82.7%</t>
  </si>
  <si>
    <t>86.7%</t>
  </si>
  <si>
    <t xml:space="preserve">      Percent enrolled in kindergarten to grade 12</t>
  </si>
  <si>
    <t xml:space="preserve">  Percent enrolled in college or graduate school</t>
  </si>
  <si>
    <t>11.7%</t>
  </si>
  <si>
    <t xml:space="preserve">      Percent enrolled in college or graduate school</t>
  </si>
  <si>
    <t xml:space="preserve">    Female 3 years and over enrolled in school</t>
  </si>
  <si>
    <t>3,976</t>
  </si>
  <si>
    <t>+/-773</t>
  </si>
  <si>
    <t>4,145</t>
  </si>
  <si>
    <t>4,989</t>
  </si>
  <si>
    <t>+/-995</t>
  </si>
  <si>
    <t>87.1%</t>
  </si>
  <si>
    <t>84.9%</t>
  </si>
  <si>
    <t>89.0%</t>
  </si>
  <si>
    <t>8.3%</t>
  </si>
  <si>
    <t>7,806</t>
  </si>
  <si>
    <t>+/-1,301</t>
  </si>
  <si>
    <t>8,698</t>
  </si>
  <si>
    <t>+/-1,265</t>
  </si>
  <si>
    <t>11,175</t>
  </si>
  <si>
    <t>+/-1,640</t>
  </si>
  <si>
    <t xml:space="preserve">  Less than high school diploma</t>
  </si>
  <si>
    <t>34.8%</t>
  </si>
  <si>
    <t xml:space="preserve">      Less than high school diploma</t>
  </si>
  <si>
    <t>28.7%</t>
  </si>
  <si>
    <t xml:space="preserve">  High school graduate (includes equivalency)</t>
  </si>
  <si>
    <t xml:space="preserve">  Some college or associate's degree</t>
  </si>
  <si>
    <t>22.5%</t>
  </si>
  <si>
    <t xml:space="preserve">      Some college or associate's degree</t>
  </si>
  <si>
    <t>23.1%</t>
  </si>
  <si>
    <t xml:space="preserve">  Bachelor's degree</t>
  </si>
  <si>
    <t xml:space="preserve">  Graduate or professional degree</t>
  </si>
  <si>
    <t xml:space="preserve">  High school graduate or higher</t>
  </si>
  <si>
    <t>65.2%</t>
  </si>
  <si>
    <t>70.4%</t>
  </si>
  <si>
    <t xml:space="preserve">    High school graduate or higher</t>
  </si>
  <si>
    <t>71.3%</t>
  </si>
  <si>
    <t xml:space="preserve">  Male, high school graduate or higher</t>
  </si>
  <si>
    <t>77.6%</t>
  </si>
  <si>
    <t xml:space="preserve">      Male, high school graduate or higher</t>
  </si>
  <si>
    <t xml:space="preserve">  Female, high school graduate or higher</t>
  </si>
  <si>
    <t>61.0%</t>
  </si>
  <si>
    <t>63.8%</t>
  </si>
  <si>
    <t xml:space="preserve">      Female, high school graduate or higher</t>
  </si>
  <si>
    <t>67.6%</t>
  </si>
  <si>
    <t xml:space="preserve">  Bachelor's degree or higher</t>
  </si>
  <si>
    <t xml:space="preserve">    Bachelor's degree or higher</t>
  </si>
  <si>
    <t xml:space="preserve">  Male, bachelor's degree or higher</t>
  </si>
  <si>
    <t xml:space="preserve">      Male, bachelor's degree or higher</t>
  </si>
  <si>
    <t xml:space="preserve">  Female, bachelor's degree or higher</t>
  </si>
  <si>
    <t xml:space="preserve">      Female, bachelor's degree or higher</t>
  </si>
  <si>
    <t xml:space="preserve">    Women 15 to 50 years</t>
  </si>
  <si>
    <t>4,995</t>
  </si>
  <si>
    <t>+/-800</t>
  </si>
  <si>
    <t>5,561</t>
  </si>
  <si>
    <t>+/-892</t>
  </si>
  <si>
    <t>6,884</t>
  </si>
  <si>
    <t>+/-1,140</t>
  </si>
  <si>
    <t xml:space="preserve">  Women 15 to 50 years who had a birth in the past 12 months</t>
  </si>
  <si>
    <t>866</t>
  </si>
  <si>
    <t>874</t>
  </si>
  <si>
    <t>+/-299</t>
  </si>
  <si>
    <t xml:space="preserve">      Women 15 to 50 years who had a birth in the past 12 months</t>
  </si>
  <si>
    <t>941</t>
  </si>
  <si>
    <t>+/-366</t>
  </si>
  <si>
    <t xml:space="preserve">    Unmarried women 15 to 50 years who had a birth in the past 12 months</t>
  </si>
  <si>
    <t xml:space="preserve">        Unmarried women 15 to 50 years who had a birth in the past 12 months</t>
  </si>
  <si>
    <t xml:space="preserve">      As a percent of all women with a birth in the past 12 months</t>
  </si>
  <si>
    <t>55.1%</t>
  </si>
  <si>
    <t>+/-18.2</t>
  </si>
  <si>
    <t xml:space="preserve">          As a percent of all women with a birth in the past 12 months</t>
  </si>
  <si>
    <t>57.5%</t>
  </si>
  <si>
    <t>RESPONSIBILITY FOR GRANDCHILDREN UNDER 18 YEARS</t>
  </si>
  <si>
    <t xml:space="preserve">    Population 30 years and over</t>
  </si>
  <si>
    <t>5,719</t>
  </si>
  <si>
    <t>+/-922</t>
  </si>
  <si>
    <t>6,308</t>
  </si>
  <si>
    <t>8,452</t>
  </si>
  <si>
    <t xml:space="preserve">  Living with grandchild(ren)</t>
  </si>
  <si>
    <t xml:space="preserve">      Living with grandchild(ren)</t>
  </si>
  <si>
    <t>22.4%</t>
  </si>
  <si>
    <t xml:space="preserve">    Responsible for grandchild(ren)</t>
  </si>
  <si>
    <t>42.7%</t>
  </si>
  <si>
    <t>+/-28.1</t>
  </si>
  <si>
    <t xml:space="preserve">        Responsible for grandchild(ren)</t>
  </si>
  <si>
    <t>10,310</t>
  </si>
  <si>
    <t>+/-1,583</t>
  </si>
  <si>
    <t>11,460</t>
  </si>
  <si>
    <t>+/-1,629</t>
  </si>
  <si>
    <t>13,780</t>
  </si>
  <si>
    <t>+/-2,018</t>
  </si>
  <si>
    <t xml:space="preserve">  Civilian veteran</t>
  </si>
  <si>
    <t xml:space="preserve">      Civilian veteran</t>
  </si>
  <si>
    <t>DISABILITY STATUS</t>
  </si>
  <si>
    <t xml:space="preserve">    Total civilian noninstitutionalized population</t>
  </si>
  <si>
    <t>19,971</t>
  </si>
  <si>
    <t>+/-2,915</t>
  </si>
  <si>
    <t>22,028</t>
  </si>
  <si>
    <t>+/-3,071</t>
  </si>
  <si>
    <t>27,191</t>
  </si>
  <si>
    <t>+/-3,817</t>
  </si>
  <si>
    <t xml:space="preserve">  With a disability</t>
  </si>
  <si>
    <t xml:space="preserve">    Civilian noninstitutionalized population under 18 years</t>
  </si>
  <si>
    <t>10,660</t>
  </si>
  <si>
    <t>13,439</t>
  </si>
  <si>
    <t>+/-2,013</t>
  </si>
  <si>
    <t xml:space="preserve">    Civilian noninstitutionalized population 18 to 64 years</t>
  </si>
  <si>
    <t>10,053</t>
  </si>
  <si>
    <t>+/-1,579</t>
  </si>
  <si>
    <t>11,061</t>
  </si>
  <si>
    <t>13,275</t>
  </si>
  <si>
    <t>+/-1,932</t>
  </si>
  <si>
    <t xml:space="preserve">    Civilian noninstitutionalized population 65 years and older</t>
  </si>
  <si>
    <t>+/-22.2</t>
  </si>
  <si>
    <t>14.3%</t>
  </si>
  <si>
    <t>38.6%</t>
  </si>
  <si>
    <t>+/-18.8</t>
  </si>
  <si>
    <t>19,504</t>
  </si>
  <si>
    <t>+/-2,801</t>
  </si>
  <si>
    <t>21,715</t>
  </si>
  <si>
    <t>+/-3,074</t>
  </si>
  <si>
    <t>26,718</t>
  </si>
  <si>
    <t>+/-3,706</t>
  </si>
  <si>
    <t xml:space="preserve">  Same house</t>
  </si>
  <si>
    <t>73.6%</t>
  </si>
  <si>
    <t>72.7%</t>
  </si>
  <si>
    <t>75.8%</t>
  </si>
  <si>
    <t xml:space="preserve">  Different house in the U.S.</t>
  </si>
  <si>
    <t>24.8%</t>
  </si>
  <si>
    <t>21.6%</t>
  </si>
  <si>
    <t xml:space="preserve">    Same county</t>
  </si>
  <si>
    <t xml:space="preserve">    Different county</t>
  </si>
  <si>
    <t xml:space="preserve">      Same state</t>
  </si>
  <si>
    <t xml:space="preserve">      Different state</t>
  </si>
  <si>
    <t xml:space="preserve">  Abroad</t>
  </si>
  <si>
    <t>PLACE OF BIRTH, CITIZENSHIP STATUS AND YEAR OF ENTRY</t>
  </si>
  <si>
    <t xml:space="preserve">    Native</t>
  </si>
  <si>
    <t>7,916</t>
  </si>
  <si>
    <t>+/-1,205</t>
  </si>
  <si>
    <t>8,857</t>
  </si>
  <si>
    <t>+/-1,525</t>
  </si>
  <si>
    <t>10,890</t>
  </si>
  <si>
    <t>+/-1,667</t>
  </si>
  <si>
    <t>49.8%</t>
  </si>
  <si>
    <t xml:space="preserve">    Foreign born</t>
  </si>
  <si>
    <t>12,164</t>
  </si>
  <si>
    <t>+/-2,150</t>
  </si>
  <si>
    <t>13,344</t>
  </si>
  <si>
    <t>16,447</t>
  </si>
  <si>
    <t>+/-2,590</t>
  </si>
  <si>
    <t>53.7%</t>
  </si>
  <si>
    <t>53.9%</t>
  </si>
  <si>
    <t>51.9%</t>
  </si>
  <si>
    <t>46.1%</t>
  </si>
  <si>
    <t xml:space="preserve">    Foreign born; naturalized U.S. citizen</t>
  </si>
  <si>
    <t>862</t>
  </si>
  <si>
    <t>+/-522</t>
  </si>
  <si>
    <t>798</t>
  </si>
  <si>
    <t>+/-363</t>
  </si>
  <si>
    <t>37.2%</t>
  </si>
  <si>
    <t>+/-12.5</t>
  </si>
  <si>
    <t>46.9%</t>
  </si>
  <si>
    <t>+/-14.2</t>
  </si>
  <si>
    <t>43.6%</t>
  </si>
  <si>
    <t>62.8%</t>
  </si>
  <si>
    <t xml:space="preserve">    Foreign born; not a U.S. citizen</t>
  </si>
  <si>
    <t>11,302</t>
  </si>
  <si>
    <t>12,546</t>
  </si>
  <si>
    <t>+/-1,959</t>
  </si>
  <si>
    <t>15,235</t>
  </si>
  <si>
    <t>+/-2,522</t>
  </si>
  <si>
    <t>52.3%</t>
  </si>
  <si>
    <t xml:space="preserve">  Entered 2000 or later</t>
  </si>
  <si>
    <t>62.0%</t>
  </si>
  <si>
    <t xml:space="preserve">  Entered 2010 or later</t>
  </si>
  <si>
    <t xml:space="preserve">      Entered 2010 or later</t>
  </si>
  <si>
    <t xml:space="preserve">  Entered 1990 to 1999</t>
  </si>
  <si>
    <t xml:space="preserve">  Entered 2000 to 2009</t>
  </si>
  <si>
    <t>58.2%</t>
  </si>
  <si>
    <t xml:space="preserve">      Entered 2000 to 2009</t>
  </si>
  <si>
    <t>55.6%</t>
  </si>
  <si>
    <t xml:space="preserve">  Entered before 1990</t>
  </si>
  <si>
    <t xml:space="preserve">  Entered before 2000</t>
  </si>
  <si>
    <t>36.5%</t>
  </si>
  <si>
    <t xml:space="preserve">      Entered before 2000</t>
  </si>
  <si>
    <t>34.5%</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</si>
  <si>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</si>
  <si>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</si>
  <si>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</si>
  <si>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</si>
  <si>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</si>
  <si>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</si>
  <si>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</si>
  <si>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 AND ABILITY TO SPEAK ENGLISH</t>
  </si>
  <si>
    <t>17,035</t>
  </si>
  <si>
    <t>+/-2,574</t>
  </si>
  <si>
    <t>19,208</t>
  </si>
  <si>
    <t>+/-2,782</t>
  </si>
  <si>
    <t>23,444</t>
  </si>
  <si>
    <t>+/-3,321</t>
  </si>
  <si>
    <t>16.4%</t>
  </si>
  <si>
    <t xml:space="preserve">  Language other than English</t>
  </si>
  <si>
    <t>78.1%</t>
  </si>
  <si>
    <t>83.7%</t>
  </si>
  <si>
    <t xml:space="preserve">    Speak English less than "very well"</t>
  </si>
  <si>
    <t>EMPLOYMENT STATUS</t>
  </si>
  <si>
    <t xml:space="preserve">    Population 16 years and over</t>
  </si>
  <si>
    <t>10,923</t>
  </si>
  <si>
    <t>+/-1,676</t>
  </si>
  <si>
    <t>12,451</t>
  </si>
  <si>
    <t>+/-1,773</t>
  </si>
  <si>
    <t>14,888</t>
  </si>
  <si>
    <t>+/-2,201</t>
  </si>
  <si>
    <t xml:space="preserve">  In labor force</t>
  </si>
  <si>
    <t>61.5%</t>
  </si>
  <si>
    <t>62.2%</t>
  </si>
  <si>
    <t>60.9%</t>
  </si>
  <si>
    <t>61.6%</t>
  </si>
  <si>
    <t xml:space="preserve">      Employed</t>
  </si>
  <si>
    <t>48.3%</t>
  </si>
  <si>
    <t>49.2%</t>
  </si>
  <si>
    <t xml:space="preserve">      Unemployed</t>
  </si>
  <si>
    <t xml:space="preserve">        Percent of civilian labor force</t>
  </si>
  <si>
    <t>22.2%</t>
  </si>
  <si>
    <t xml:space="preserve">            Percent of civilian labor force</t>
  </si>
  <si>
    <t xml:space="preserve">    Armed Forces</t>
  </si>
  <si>
    <t xml:space="preserve">        Armed Forces</t>
  </si>
  <si>
    <t xml:space="preserve">  Not in labor force</t>
  </si>
  <si>
    <t xml:space="preserve">      Not in labor force</t>
  </si>
  <si>
    <t>37.8%</t>
  </si>
  <si>
    <t>5,239</t>
  </si>
  <si>
    <t>6,137</t>
  </si>
  <si>
    <t>+/-931</t>
  </si>
  <si>
    <t>7,606</t>
  </si>
  <si>
    <t>+/-1,173</t>
  </si>
  <si>
    <t>34.4%</t>
  </si>
  <si>
    <t>36.1%</t>
  </si>
  <si>
    <t>24.6%</t>
  </si>
  <si>
    <t>5,205</t>
  </si>
  <si>
    <t>+/-923</t>
  </si>
  <si>
    <t>5,532</t>
  </si>
  <si>
    <t>+/-778</t>
  </si>
  <si>
    <t>7,153</t>
  </si>
  <si>
    <t>+/-920</t>
  </si>
  <si>
    <t xml:space="preserve">  Car, truck, or van - drove alone</t>
  </si>
  <si>
    <t>54.5%</t>
  </si>
  <si>
    <t xml:space="preserve">      Car, truck, or van - drove alone</t>
  </si>
  <si>
    <t>57.6%</t>
  </si>
  <si>
    <t xml:space="preserve">  Car, truck, or van - carpooled</t>
  </si>
  <si>
    <t>21.3%</t>
  </si>
  <si>
    <t xml:space="preserve">      Car, truck, or van - carpooled</t>
  </si>
  <si>
    <t xml:space="preserve">  Public transportation (excluding taxicab)</t>
  </si>
  <si>
    <t>10.6%</t>
  </si>
  <si>
    <t xml:space="preserve">  Walked</t>
  </si>
  <si>
    <t xml:space="preserve">  Other means</t>
  </si>
  <si>
    <t xml:space="preserve">  Worked at home</t>
  </si>
  <si>
    <t xml:space="preserve">  Mean travel time to work (minutes)</t>
  </si>
  <si>
    <t>26.5</t>
  </si>
  <si>
    <t>26.0</t>
  </si>
  <si>
    <t>23.8</t>
  </si>
  <si>
    <t>5,281</t>
  </si>
  <si>
    <t>+/-906</t>
  </si>
  <si>
    <t>5,652</t>
  </si>
  <si>
    <t>+/-833</t>
  </si>
  <si>
    <t>7,320</t>
  </si>
  <si>
    <t>+/-968</t>
  </si>
  <si>
    <t xml:space="preserve">  Management, business, science, and arts occupations</t>
  </si>
  <si>
    <t xml:space="preserve">  Service occupations</t>
  </si>
  <si>
    <t>29.4%</t>
  </si>
  <si>
    <t xml:space="preserve">  Sales and office occupations</t>
  </si>
  <si>
    <t>15.3%</t>
  </si>
  <si>
    <t xml:space="preserve">  Natural resources, construction, and maintenance occupations</t>
  </si>
  <si>
    <t xml:space="preserve">  Production, transportation, and material moving occupations</t>
  </si>
  <si>
    <t>41.2%</t>
  </si>
  <si>
    <t xml:space="preserve">    Male civilian employed population 16 years and over</t>
  </si>
  <si>
    <t>3,477</t>
  </si>
  <si>
    <t>+/-739</t>
  </si>
  <si>
    <t>3,696</t>
  </si>
  <si>
    <t>4,577</t>
  </si>
  <si>
    <t>+/-723</t>
  </si>
  <si>
    <t>9.4%</t>
  </si>
  <si>
    <t>26.7%</t>
  </si>
  <si>
    <t>45.0%</t>
  </si>
  <si>
    <t xml:space="preserve">    Female civilian employed population 16 years and over</t>
  </si>
  <si>
    <t>1,804</t>
  </si>
  <si>
    <t>1,956</t>
  </si>
  <si>
    <t>2,743</t>
  </si>
  <si>
    <t>+/-592</t>
  </si>
  <si>
    <t>+/-10.3</t>
  </si>
  <si>
    <t>39.0%</t>
  </si>
  <si>
    <t>23.2%</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</si>
  <si>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</si>
  <si>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</si>
  <si>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</si>
  <si>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</si>
  <si>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</si>
  <si>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</si>
  <si>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</si>
  <si>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</si>
  <si>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</si>
  <si>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</si>
  <si>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</si>
  <si>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21.5%</t>
  </si>
  <si>
    <t>20.4%</t>
  </si>
  <si>
    <t xml:space="preserve">  Other services (except public administration)</t>
  </si>
  <si>
    <t xml:space="preserve">      Other services (except public administration)</t>
  </si>
  <si>
    <t xml:space="preserve">  Public administration</t>
  </si>
  <si>
    <t xml:space="preserve">  Private wage and salary workers</t>
  </si>
  <si>
    <t>92.5%</t>
  </si>
  <si>
    <t xml:space="preserve">  Government workers</t>
  </si>
  <si>
    <t xml:space="preserve">  Self-employed workers in own not incorporated business</t>
  </si>
  <si>
    <t xml:space="preserve">      Self-employed workers in own not incorporated business</t>
  </si>
  <si>
    <t xml:space="preserve">  Unpaid family workers</t>
  </si>
  <si>
    <t>INCOME IN THE PAST 12 MONTHS (IN 2011 INFLATION-ADJUSTED DOLLARS)</t>
  </si>
  <si>
    <t>INCOME IN THE PAST 12 MONTHS (IN 2012 INFLATION-ADJUSTED DOLLARS)</t>
  </si>
  <si>
    <t>INCOME IN THE PAST 12 MONTHS (IN 2013 INFLATION-ADJUSTED DOLLARS)</t>
  </si>
  <si>
    <t xml:space="preserve">  Median household income (dollars)</t>
  </si>
  <si>
    <t>29,490</t>
  </si>
  <si>
    <t>+/-2,564</t>
  </si>
  <si>
    <t>30,427</t>
  </si>
  <si>
    <t>+/-2,546</t>
  </si>
  <si>
    <t>32,096</t>
  </si>
  <si>
    <t>+/-5,091</t>
  </si>
  <si>
    <t>94.7%</t>
  </si>
  <si>
    <t>92.2%</t>
  </si>
  <si>
    <t xml:space="preserve">    With earnings</t>
  </si>
  <si>
    <t xml:space="preserve">    Mean earnings (dollars)</t>
  </si>
  <si>
    <t>38,022</t>
  </si>
  <si>
    <t>+/-3,894</t>
  </si>
  <si>
    <t>38,817</t>
  </si>
  <si>
    <t>+/-4,222</t>
  </si>
  <si>
    <t xml:space="preserve">      Mean earnings (dollars)</t>
  </si>
  <si>
    <t>38,290</t>
  </si>
  <si>
    <t>+/-3,599</t>
  </si>
  <si>
    <t xml:space="preserve">    With Social Security income</t>
  </si>
  <si>
    <t xml:space="preserve">    Mean Social Security income (dollars)</t>
  </si>
  <si>
    <t>14,031</t>
  </si>
  <si>
    <t>+/-3,619</t>
  </si>
  <si>
    <t>15,444</t>
  </si>
  <si>
    <t>+/-4,857</t>
  </si>
  <si>
    <t xml:space="preserve">      Mean Social Security income (dollars)</t>
  </si>
  <si>
    <t>13,730</t>
  </si>
  <si>
    <t>+/-2,893</t>
  </si>
  <si>
    <t xml:space="preserve">  With Supplemental Security Income</t>
  </si>
  <si>
    <t xml:space="preserve">    With Supplemental Security Income</t>
  </si>
  <si>
    <t xml:space="preserve">    Mean Supplemental Security Income (dollars)</t>
  </si>
  <si>
    <t>4,629</t>
  </si>
  <si>
    <t>+/-2,360</t>
  </si>
  <si>
    <t>4,574</t>
  </si>
  <si>
    <t>+/-2,187</t>
  </si>
  <si>
    <t xml:space="preserve">      Mean Supplemental Security Income (dollars)</t>
  </si>
  <si>
    <t>4,414</t>
  </si>
  <si>
    <t>+/-1,937</t>
  </si>
  <si>
    <t xml:space="preserve">  With cash public assistance income</t>
  </si>
  <si>
    <t xml:space="preserve">    With cash public assistance income</t>
  </si>
  <si>
    <t xml:space="preserve">    Mean cash public assistance income (dollars)</t>
  </si>
  <si>
    <t>7,279</t>
  </si>
  <si>
    <t>+/-2,569</t>
  </si>
  <si>
    <t>6,875</t>
  </si>
  <si>
    <t>+/-1,948</t>
  </si>
  <si>
    <t xml:space="preserve">      Mean cash public assistance income (dollars)</t>
  </si>
  <si>
    <t>5,874</t>
  </si>
  <si>
    <t xml:space="preserve">    With retirement income</t>
  </si>
  <si>
    <t xml:space="preserve">    Mean retirement income (dollars)</t>
  </si>
  <si>
    <t>11,569</t>
  </si>
  <si>
    <t>+/-5,189</t>
  </si>
  <si>
    <t>10,040</t>
  </si>
  <si>
    <t>+/-5,743</t>
  </si>
  <si>
    <t xml:space="preserve">      Mean retirement income (dollars)</t>
  </si>
  <si>
    <t>7,438</t>
  </si>
  <si>
    <t>+/-2,904</t>
  </si>
  <si>
    <t xml:space="preserve">  With Food Stamp/SNAP benefits</t>
  </si>
  <si>
    <t xml:space="preserve">    With Food Stamp/SNAP benefits</t>
  </si>
  <si>
    <t>2,704</t>
  </si>
  <si>
    <t>+/-473</t>
  </si>
  <si>
    <t>3,106</t>
  </si>
  <si>
    <t>+/-464</t>
  </si>
  <si>
    <t>4,075</t>
  </si>
  <si>
    <t xml:space="preserve">  Median family income (dollars)</t>
  </si>
  <si>
    <t>28,003</t>
  </si>
  <si>
    <t>+/-3,266</t>
  </si>
  <si>
    <t>30,632</t>
  </si>
  <si>
    <t>+/-2,400</t>
  </si>
  <si>
    <t>31,841</t>
  </si>
  <si>
    <t>+/-2,844</t>
  </si>
  <si>
    <t>58.9%</t>
  </si>
  <si>
    <t>65.9%</t>
  </si>
  <si>
    <t>+/-8.9</t>
  </si>
  <si>
    <t>62.1%</t>
  </si>
  <si>
    <t xml:space="preserve">  Median income (dollars)</t>
  </si>
  <si>
    <t>30,963</t>
  </si>
  <si>
    <t>+/-3,636</t>
  </si>
  <si>
    <t>31,364</t>
  </si>
  <si>
    <t>+/-2,054</t>
  </si>
  <si>
    <t xml:space="preserve">      Median income (dollars)</t>
  </si>
  <si>
    <t>35,009</t>
  </si>
  <si>
    <t>+/-4,824</t>
  </si>
  <si>
    <t xml:space="preserve">    Male householder, no spouse present, family</t>
  </si>
  <si>
    <t>17.0%</t>
  </si>
  <si>
    <t xml:space="preserve">        Male householder, no spouse present, family</t>
  </si>
  <si>
    <t>26,546</t>
  </si>
  <si>
    <t>+/-9,682</t>
  </si>
  <si>
    <t>26,755</t>
  </si>
  <si>
    <t>+/-9,459</t>
  </si>
  <si>
    <t>30,318</t>
  </si>
  <si>
    <t>+/-11,876</t>
  </si>
  <si>
    <t>25,554</t>
  </si>
  <si>
    <t>+/-3,180</t>
  </si>
  <si>
    <t>20,795</t>
  </si>
  <si>
    <t>+/-18,762</t>
  </si>
  <si>
    <t>25,353</t>
  </si>
  <si>
    <t>+/-12,916</t>
  </si>
  <si>
    <t xml:space="preserve">    Individuals</t>
  </si>
  <si>
    <t xml:space="preserve">  Per capita income (dollars)</t>
  </si>
  <si>
    <t>6,469</t>
  </si>
  <si>
    <t>+/-762</t>
  </si>
  <si>
    <t>6,514</t>
  </si>
  <si>
    <t>+/-615</t>
  </si>
  <si>
    <t>6,715</t>
  </si>
  <si>
    <t>+/-606</t>
  </si>
  <si>
    <t xml:space="preserve">  With earnings for full-time, year-round workers:</t>
  </si>
  <si>
    <t xml:space="preserve">    With earnings for full-time, year-round workers:</t>
  </si>
  <si>
    <t>2,438</t>
  </si>
  <si>
    <t>+/-544</t>
  </si>
  <si>
    <t>2,724</t>
  </si>
  <si>
    <t>+/-475</t>
  </si>
  <si>
    <t>3,252</t>
  </si>
  <si>
    <t>+/-644</t>
  </si>
  <si>
    <t>1,878</t>
  </si>
  <si>
    <t xml:space="preserve">    Mean earnings (dollars) for full-time, year-round workers:</t>
  </si>
  <si>
    <t>26,283</t>
  </si>
  <si>
    <t>+/-2,442</t>
  </si>
  <si>
    <t>26,311</t>
  </si>
  <si>
    <t>+/-1,538</t>
  </si>
  <si>
    <t>26,710</t>
  </si>
  <si>
    <t>+/-1,760</t>
  </si>
  <si>
    <t>24,459</t>
  </si>
  <si>
    <t>+/-3,556</t>
  </si>
  <si>
    <t>27,149</t>
  </si>
  <si>
    <t>+/-3,713</t>
  </si>
  <si>
    <t>26,373</t>
  </si>
  <si>
    <t>+/-3,160</t>
  </si>
  <si>
    <t xml:space="preserve">    Median earnings (dollars) full-time, year-round workers:</t>
  </si>
  <si>
    <t>23,981</t>
  </si>
  <si>
    <t>26,114</t>
  </si>
  <si>
    <t>+/-2,662</t>
  </si>
  <si>
    <t>27,689</t>
  </si>
  <si>
    <t>+/-3,390</t>
  </si>
  <si>
    <t>22,985</t>
  </si>
  <si>
    <t>+/-2,217</t>
  </si>
  <si>
    <t>23,736</t>
  </si>
  <si>
    <t>+/-1,922</t>
  </si>
  <si>
    <t>23,515</t>
  </si>
  <si>
    <t>+/-2,636</t>
  </si>
  <si>
    <t xml:space="preserve">  With private health insurance</t>
  </si>
  <si>
    <t>40.4%</t>
  </si>
  <si>
    <t>39.7%</t>
  </si>
  <si>
    <t xml:space="preserve">      With private health insurance</t>
  </si>
  <si>
    <t xml:space="preserve">  With public coverage</t>
  </si>
  <si>
    <t>40.6%</t>
  </si>
  <si>
    <t xml:space="preserve">      With public coverage</t>
  </si>
  <si>
    <t xml:space="preserve">  No health insurance coverage</t>
  </si>
  <si>
    <t>23.0%</t>
  </si>
  <si>
    <t>24.3%</t>
  </si>
  <si>
    <t>POVERTY RATES FOR FAMILIES AND PEOPLE FOR WHOM POVERTY STATUS IS DETERMINED</t>
  </si>
  <si>
    <t xml:space="preserve">  All families</t>
  </si>
  <si>
    <t xml:space="preserve">    All families</t>
  </si>
  <si>
    <t xml:space="preserve">    With related children under 18 years</t>
  </si>
  <si>
    <t>54.2%</t>
  </si>
  <si>
    <t xml:space="preserve">      With related children under 18 years</t>
  </si>
  <si>
    <t xml:space="preserve">      With related children under 5 years only</t>
  </si>
  <si>
    <t>+/-25.3</t>
  </si>
  <si>
    <t>+/-23.8</t>
  </si>
  <si>
    <t xml:space="preserve">        With related children under 5 years only</t>
  </si>
  <si>
    <t>+/-22.6</t>
  </si>
  <si>
    <t xml:space="preserve">  Married-couple family</t>
  </si>
  <si>
    <t xml:space="preserve">      Married-couple family</t>
  </si>
  <si>
    <t>37.5%</t>
  </si>
  <si>
    <t>47.0%</t>
  </si>
  <si>
    <t xml:space="preserve">        With related children under 18 years</t>
  </si>
  <si>
    <t>37.0%</t>
  </si>
  <si>
    <t>75.4%</t>
  </si>
  <si>
    <t>+/-31.5</t>
  </si>
  <si>
    <t xml:space="preserve">          With related children under 5 years only</t>
  </si>
  <si>
    <t xml:space="preserve">  Female householder, no husband present, family</t>
  </si>
  <si>
    <t>+/-20.3</t>
  </si>
  <si>
    <t xml:space="preserve">      Female householder, no husband present, family</t>
  </si>
  <si>
    <t>+/-17.7</t>
  </si>
  <si>
    <t>62.9%</t>
  </si>
  <si>
    <t>+/-18.6</t>
  </si>
  <si>
    <t>56.6%</t>
  </si>
  <si>
    <t>55.8%</t>
  </si>
  <si>
    <t>+/-38.6</t>
  </si>
  <si>
    <t>+/-44.3</t>
  </si>
  <si>
    <t xml:space="preserve">  All people</t>
  </si>
  <si>
    <t>49.0%</t>
  </si>
  <si>
    <t xml:space="preserve">    All people</t>
  </si>
  <si>
    <t xml:space="preserve">  Under 18 years</t>
  </si>
  <si>
    <t xml:space="preserve">      Under 18 years</t>
  </si>
  <si>
    <t xml:space="preserve">    Related children under 18 years</t>
  </si>
  <si>
    <t xml:space="preserve">        Related children under 18 years</t>
  </si>
  <si>
    <t xml:space="preserve">      Related children under 5 years</t>
  </si>
  <si>
    <t xml:space="preserve">          Related children under 5 years</t>
  </si>
  <si>
    <t>48.0%</t>
  </si>
  <si>
    <t xml:space="preserve">      Related children 5 to 17 years</t>
  </si>
  <si>
    <t xml:space="preserve">          Related children 5 to 17 years</t>
  </si>
  <si>
    <t>48.7%</t>
  </si>
  <si>
    <t>44.5%</t>
  </si>
  <si>
    <t>44.1%</t>
  </si>
  <si>
    <t xml:space="preserve">  18 to 64 years</t>
  </si>
  <si>
    <t xml:space="preserve">      18 to 64 years</t>
  </si>
  <si>
    <t>38.9%</t>
  </si>
  <si>
    <t>66.8%</t>
  </si>
  <si>
    <t>+/-28.2</t>
  </si>
  <si>
    <t xml:space="preserve">  People in families</t>
  </si>
  <si>
    <t xml:space="preserve">      People in families</t>
  </si>
  <si>
    <t xml:space="preserve">  Unrelated individuals 15 years and over</t>
  </si>
  <si>
    <t>47.2%</t>
  </si>
  <si>
    <t>45.9%</t>
  </si>
  <si>
    <t xml:space="preserve">      Unrelated individuals 15 years and over</t>
  </si>
  <si>
    <t>44.7%</t>
  </si>
  <si>
    <t>HOUSING TENURE</t>
  </si>
  <si>
    <t xml:space="preserve">    Occupied housing units</t>
  </si>
  <si>
    <t xml:space="preserve">  Owner-occupied housing units</t>
  </si>
  <si>
    <t xml:space="preserve">      Owner-occupied housing units</t>
  </si>
  <si>
    <t xml:space="preserve">  Renter-occupied housing units</t>
  </si>
  <si>
    <t>91.2%</t>
  </si>
  <si>
    <t>92.7%</t>
  </si>
  <si>
    <t xml:space="preserve">      Renter-occupied housing units</t>
  </si>
  <si>
    <t>94.6%</t>
  </si>
  <si>
    <t xml:space="preserve">  Average household size of owner-occupied unit</t>
  </si>
  <si>
    <t>8.82</t>
  </si>
  <si>
    <t>+/-2.71</t>
  </si>
  <si>
    <t>8.49</t>
  </si>
  <si>
    <t>+/-2.94</t>
  </si>
  <si>
    <t xml:space="preserve">    Average household size of owner-occupied unit</t>
  </si>
  <si>
    <t>8.03</t>
  </si>
  <si>
    <t>+/-3.18</t>
  </si>
  <si>
    <t xml:space="preserve">  Average household size of renter-occupied unit</t>
  </si>
  <si>
    <t>5.41</t>
  </si>
  <si>
    <t>+/-0.45</t>
  </si>
  <si>
    <t>5.61</t>
  </si>
  <si>
    <t xml:space="preserve">    Average household size of renter-occupied unit</t>
  </si>
  <si>
    <t>5.40</t>
  </si>
  <si>
    <t>UNITS IN STRUCTURE</t>
  </si>
  <si>
    <t xml:space="preserve">  1-unit, detached or attached</t>
  </si>
  <si>
    <t xml:space="preserve">      1-unit, detached or attached</t>
  </si>
  <si>
    <t>30.5%</t>
  </si>
  <si>
    <t xml:space="preserve">  2 to 4 units</t>
  </si>
  <si>
    <t xml:space="preserve">      2 to 4 units</t>
  </si>
  <si>
    <t>17.1%</t>
  </si>
  <si>
    <t xml:space="preserve">  5 or more units</t>
  </si>
  <si>
    <t xml:space="preserve">      5 or more units</t>
  </si>
  <si>
    <t xml:space="preserve">  Mobile home, boat, RV, van, etc.</t>
  </si>
  <si>
    <t xml:space="preserve">      Mobile home, boat, RV, van, etc.</t>
  </si>
  <si>
    <t>YEAR STRUCTURE BUILT</t>
  </si>
  <si>
    <t xml:space="preserve">  Built 2000 or later</t>
  </si>
  <si>
    <t xml:space="preserve">  Built 2010 or later</t>
  </si>
  <si>
    <t xml:space="preserve">      Built 2010 or later</t>
  </si>
  <si>
    <t xml:space="preserve">  Built 1990 to 1999</t>
  </si>
  <si>
    <t xml:space="preserve">  Built 2000 to 2009</t>
  </si>
  <si>
    <t xml:space="preserve">      Built 2000 to 2009</t>
  </si>
  <si>
    <t xml:space="preserve">  Built 1980 to 1989</t>
  </si>
  <si>
    <t xml:space="preserve">  Built 1980 to 1999</t>
  </si>
  <si>
    <t>31.7%</t>
  </si>
  <si>
    <t xml:space="preserve">      Built 1980 to 1999</t>
  </si>
  <si>
    <t xml:space="preserve">  Built 1960 to 1979</t>
  </si>
  <si>
    <t>41.1%</t>
  </si>
  <si>
    <t xml:space="preserve">      Built 1960 to 1979</t>
  </si>
  <si>
    <t>42.6%</t>
  </si>
  <si>
    <t xml:space="preserve">  Built 1940 to 1959</t>
  </si>
  <si>
    <t xml:space="preserve">      Built 1940 to 1959</t>
  </si>
  <si>
    <t xml:space="preserve">  Built 1939 or earlier</t>
  </si>
  <si>
    <t xml:space="preserve">      Built 1939 or earlier</t>
  </si>
  <si>
    <t>VEHICLES AVAILABLE</t>
  </si>
  <si>
    <t xml:space="preserve">  None</t>
  </si>
  <si>
    <t xml:space="preserve">      None</t>
  </si>
  <si>
    <t xml:space="preserve">  1 or more</t>
  </si>
  <si>
    <t>87.6%</t>
  </si>
  <si>
    <t xml:space="preserve">      1 or more</t>
  </si>
  <si>
    <t>HOUSE HEATING FUEL</t>
  </si>
  <si>
    <t xml:space="preserve">  Gas</t>
  </si>
  <si>
    <t>33.5%</t>
  </si>
  <si>
    <t>29.5%</t>
  </si>
  <si>
    <t xml:space="preserve">      Gas</t>
  </si>
  <si>
    <t xml:space="preserve">  Electricity</t>
  </si>
  <si>
    <t xml:space="preserve">      Electricity</t>
  </si>
  <si>
    <t>49.5%</t>
  </si>
  <si>
    <t xml:space="preserve">  All other fuels</t>
  </si>
  <si>
    <t xml:space="preserve">      All other fuels</t>
  </si>
  <si>
    <t xml:space="preserve">  No fuel used</t>
  </si>
  <si>
    <t>19.6%</t>
  </si>
  <si>
    <t xml:space="preserve">      No fuel used</t>
  </si>
  <si>
    <t>24.4%</t>
  </si>
  <si>
    <t>SELECTED CHARACTERISTICS</t>
  </si>
  <si>
    <t xml:space="preserve">  No telephone service available</t>
  </si>
  <si>
    <t xml:space="preserve">      No telephone service available</t>
  </si>
  <si>
    <t xml:space="preserve">  1.01 or more occupants per room</t>
  </si>
  <si>
    <t>57.8%</t>
  </si>
  <si>
    <t>57.0%</t>
  </si>
  <si>
    <t xml:space="preserve">      1.01 or more occupants per room</t>
  </si>
  <si>
    <t>61.8%</t>
  </si>
  <si>
    <t>SELECTED MONTHLY OWNER COSTS AS A PERCENTAGE OF HOUSEHOLD INCOME IN THE PAST 12 MONTHS</t>
  </si>
  <si>
    <t xml:space="preserve">    Housing units with a mortgage (excluding units where SMOC cannot be computed)</t>
  </si>
  <si>
    <t xml:space="preserve">  Less than 30 percent</t>
  </si>
  <si>
    <t>89.5%</t>
  </si>
  <si>
    <t>74.2%</t>
  </si>
  <si>
    <t>+/-21.4</t>
  </si>
  <si>
    <t xml:space="preserve">      Less than 30 percent</t>
  </si>
  <si>
    <t xml:space="preserve">  30 percent or more</t>
  </si>
  <si>
    <t xml:space="preserve">      30 percent or more</t>
  </si>
  <si>
    <t>OWNER CHARACTERISTICS</t>
  </si>
  <si>
    <t xml:space="preserve">    Owner-occupied housing units</t>
  </si>
  <si>
    <t>274</t>
  </si>
  <si>
    <t>241</t>
  </si>
  <si>
    <t xml:space="preserve">  Median value (dollars)</t>
  </si>
  <si>
    <t>92,100</t>
  </si>
  <si>
    <t>+/-13,221</t>
  </si>
  <si>
    <t>93,800</t>
  </si>
  <si>
    <t>+/-8,592</t>
  </si>
  <si>
    <t xml:space="preserve">      Median value (dollars)</t>
  </si>
  <si>
    <t>108,200</t>
  </si>
  <si>
    <t>+/-36,512</t>
  </si>
  <si>
    <t xml:space="preserve">  Median selected monthly owner costs with a mortgage (dollars)</t>
  </si>
  <si>
    <t>1,256</t>
  </si>
  <si>
    <t xml:space="preserve">      Median selected monthly owner costs with a mortgage (dollars)</t>
  </si>
  <si>
    <t xml:space="preserve">  Median selected monthly owner costs without a mortgage (dollars)</t>
  </si>
  <si>
    <t xml:space="preserve">      Median selected monthly owner costs without a mortgage (dollars)</t>
  </si>
  <si>
    <t>GROSS RENT AS A PERCENTAGE OF HOUSEHOLD INCOME IN THE PAST 12 MONTHS</t>
  </si>
  <si>
    <t xml:space="preserve">    Occupied units paying rent (excluding units where GRAPI cannot be computed)</t>
  </si>
  <si>
    <t>2,804</t>
  </si>
  <si>
    <t>3,081</t>
  </si>
  <si>
    <t>+/-478</t>
  </si>
  <si>
    <t>4,159</t>
  </si>
  <si>
    <t>+/-674</t>
  </si>
  <si>
    <t>61.1%</t>
  </si>
  <si>
    <t>53.6%</t>
  </si>
  <si>
    <t>GROSS RENT</t>
  </si>
  <si>
    <t xml:space="preserve">    Occupied units paying rent</t>
  </si>
  <si>
    <t>2,852</t>
  </si>
  <si>
    <t>+/-496</t>
  </si>
  <si>
    <t>3,140</t>
  </si>
  <si>
    <t>+/-471</t>
  </si>
  <si>
    <t>4,196</t>
  </si>
  <si>
    <t xml:space="preserve">  Median gross rent (dollars)</t>
  </si>
  <si>
    <t>901</t>
  </si>
  <si>
    <t xml:space="preserve">      Median gross rent (dollars)</t>
  </si>
  <si>
    <t>915</t>
  </si>
  <si>
    <r>
      <rPr>
        <sz val="10"/>
        <color indexed="8"/>
        <rFont val="SansSerif"/>
      </rPr>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r>
  </si>
  <si>
    <r>
      <rPr>
        <sz val="10"/>
        <color indexed="8"/>
        <rFont val="SansSerif"/>
      </rPr>
      <t xml:space="preserve">The Census Bureau introduced a new set of disability questions in the 2008 ACS questionnaire. Accordingly, comparisons </t>
    </r>
  </si>
  <si>
    <r>
      <rPr>
        <sz val="10"/>
        <color indexed="8"/>
        <rFont val="SansSerif"/>
      </rPr>
      <t xml:space="preserve">Methodological changes to data collection in 2013 may have affected language data for 2013. Users should be aware of these changes when using multi-year data containing data from 2013.
</t>
    </r>
  </si>
  <si>
    <r>
      <rPr>
        <sz val="10"/>
        <color indexed="8"/>
        <rFont val="SansSerif"/>
      </rPr>
      <t xml:space="preserve">There were changes in the edit between 2009 and 2010 regarding Supplemental Security Income (SSI) and Social Security. The changes in the edit loosened restrictions on disability requirements for receipt of SSI resulting in an increase in the total number of SSI recipients in the American Community Survey. The changes also loosened restrictions on possible reported monthly amounts in Social Security income resulting in higher Social Security aggregate amounts. These results more closely match administrative counts compiled by the Social Security Administration.
</t>
    </r>
  </si>
  <si>
    <r>
      <rPr>
        <sz val="10"/>
        <color indexed="8"/>
        <rFont val="SansSerif"/>
      </rPr>
      <t xml:space="preserve">of disability data from 2008 or later with data from prior years are not recommended. For more information on these questions and their evaluation in the 2006 ACS Content Test, see the Evaluation Report Covering Disability.
</t>
    </r>
  </si>
  <si>
    <r>
      <rPr>
        <sz val="10"/>
        <color indexed="8"/>
        <rFont val="SansSerif"/>
      </rPr>
      <t xml:space="preserve">Industry codes are 4-digit codes and are based on the North American Industry Classification System 2007. The Industry categories adhere to the guidelines issued in Clarification Memorandum No. 2, "NAICS Alternate Aggregation Structure for Use By U.S. Statistical Agencies," issued by the Office of Management and Budget.
</t>
    </r>
  </si>
  <si>
    <r>
      <rPr>
        <sz val="10"/>
        <color indexed="8"/>
        <rFont val="SansSerif"/>
      </rPr>
      <t xml:space="preserve">Census occupation codes are 4-digit codes and are based on the Standard Occupational Classification (SOC). The Census occupation codes for 2010 and later years are based on the 2010 revision of the SOC. To allow for the creation of 2007-2011 and 2009-2011 tables, occupation data in the multiyear files (2007-2011 and 2009-2011) were recoded to 2011 Census occupation codes. We recommend using caution when comparing data coded using 2011 Census occupation codes with data coded using Census occupation codes prior to 2010. For more information on the Census occupation code changes, please visit our website at http://www.census.gov/hhes/www/ioindex/.
</t>
    </r>
  </si>
  <si>
    <r>
      <rPr>
        <sz val="10"/>
        <color indexed="8"/>
        <rFont val="SansSerif"/>
      </rPr>
      <t xml:space="preserve">Occupation codes are 4-digit codes and are based on Standard Occupational Classification 2010.
</t>
    </r>
  </si>
  <si>
    <r>
      <rPr>
        <sz val="10"/>
        <color indexed="8"/>
        <rFont val="SansSerif"/>
      </rPr>
      <t xml:space="preserve">While the 2009-2011 American Community Survey (ACS) data generally reflect the December 2009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r>
  </si>
  <si>
    <r>
      <rPr>
        <sz val="10"/>
        <color indexed="8"/>
        <rFont val="SansSerif"/>
      </rPr>
      <t xml:space="preserve">Telephone service data are not available for certain geographic areas due to problems with data collection. See Errata Note #93 for details.
</t>
    </r>
  </si>
  <si>
    <r>
      <rPr>
        <sz val="10"/>
        <color indexed="8"/>
        <rFont val="SansSerif"/>
      </rPr>
      <t xml:space="preserve">Industry codes are 4-digit codes and are based on the North American Industry Classification System (NAICS). The Census industry codes for 2013 and later years are based on the 2012 revision of the NAICS. To allow for the creation of 2009-2013 and 2011-2013 tables, industry data in the multiyear files (2009-2013 and 2011-2013) were recoded to 2013 Census industry codes. We recommend using caution when comparing data coded using 2013 Census industry codes with data coded using Census industry codes prior to 2013. For more information on the Census industry code changes, please visit our website at http://www.census.gov/people/io/methodology/.
</t>
    </r>
  </si>
  <si>
    <r>
      <rPr>
        <sz val="10"/>
        <color indexed="8"/>
        <rFont val="SansSerif"/>
      </rPr>
      <t xml:space="preserve">Estimates of urban and rural population, housing units, and characteristics reflect boundaries of urban areas defined based on Census 2000 data. Boundaries for urban areas have not been updated since Census 2000. As a result, data for urban </t>
    </r>
  </si>
  <si>
    <r>
      <rPr>
        <sz val="10"/>
        <color indexed="8"/>
        <rFont val="SansSerif"/>
      </rPr>
      <t xml:space="preserve">While the 2010-2012 American Community Survey (ACS) data generally reflect the December 2009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r>
  </si>
  <si>
    <r>
      <rPr>
        <sz val="10"/>
        <color indexed="8"/>
        <rFont val="SansSerif"/>
      </rPr>
      <t xml:space="preserve">and rural areas from the ACS do not necessarily reflect the results of ongoing urbanization.
</t>
    </r>
  </si>
  <si>
    <r>
      <rPr>
        <sz val="10"/>
        <color indexed="8"/>
        <rFont val="SansSerif"/>
      </rPr>
      <t xml:space="preserve">While the 2011-2013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r>
  </si>
  <si>
    <r>
      <rPr>
        <sz val="10"/>
        <color indexed="8"/>
        <rFont val="SansSerif"/>
      </rPr>
      <t xml:space="preserve">Source: U.S. Census Bureau, 2009-2011 American Community Survey
</t>
    </r>
  </si>
  <si>
    <r>
      <rPr>
        <sz val="10"/>
        <color indexed="8"/>
        <rFont val="SansSerif"/>
      </rPr>
      <t xml:space="preserve">Source: U.S. Census Bureau, 2010-2012 American Community Survey
</t>
    </r>
  </si>
  <si>
    <r>
      <rPr>
        <sz val="10"/>
        <color indexed="8"/>
        <rFont val="SansSerif"/>
      </rPr>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r>
  </si>
  <si>
    <r>
      <rPr>
        <sz val="10"/>
        <color indexed="8"/>
        <rFont val="SansSerif"/>
      </rPr>
      <t xml:space="preserve">Source: U.S. Census Bureau, 2011-2013 3-Year American Community Survey
</t>
    </r>
  </si>
  <si>
    <t>Year</t>
  </si>
  <si>
    <t>Source</t>
  </si>
  <si>
    <t>Plus Combination</t>
  </si>
  <si>
    <t>Census</t>
  </si>
  <si>
    <t>ACS 1 yr</t>
  </si>
  <si>
    <t>2011-2013</t>
  </si>
  <si>
    <t>ACS 3 yr</t>
  </si>
  <si>
    <t>2006-2010</t>
  </si>
  <si>
    <t>ACS 5 yr</t>
  </si>
  <si>
    <t xml:space="preserve">2011-2015 </t>
  </si>
  <si>
    <t>Source: U.S. Census Bureau, Decennial Census and American Community Survey</t>
  </si>
  <si>
    <t xml:space="preserve">       Households</t>
  </si>
  <si>
    <t xml:space="preserve">   Aggregate earnings</t>
  </si>
  <si>
    <t xml:space="preserve">   Mean earnings</t>
  </si>
  <si>
    <t>With Social Security income</t>
  </si>
  <si>
    <t xml:space="preserve">   Aggregate Social security</t>
  </si>
  <si>
    <t>NA</t>
  </si>
  <si>
    <t xml:space="preserve">   Mean social security</t>
  </si>
  <si>
    <t>With public assistance income</t>
  </si>
  <si>
    <t xml:space="preserve">   Aggregate Public assisatance</t>
  </si>
  <si>
    <t xml:space="preserve">   Mean public assistance</t>
  </si>
  <si>
    <t xml:space="preserve">     Persons</t>
  </si>
  <si>
    <t>Source:  American Community Survey, 2015</t>
  </si>
  <si>
    <t>Total Income below poverty</t>
  </si>
  <si>
    <t>Total Marshallese and Other</t>
  </si>
  <si>
    <t>PERCENT BELOW POVERTY</t>
  </si>
  <si>
    <t xml:space="preserve">  Income at or above poverty level:</t>
  </si>
  <si>
    <t xml:space="preserve">     United States</t>
  </si>
  <si>
    <t xml:space="preserve">   Mean retirement income</t>
  </si>
  <si>
    <t>ACS: 2011 to 2015</t>
  </si>
  <si>
    <t>ACS 2011 - 2015</t>
  </si>
  <si>
    <t>ACS 2011 to 2015</t>
  </si>
  <si>
    <t xml:space="preserve"> Source: U.S. Census Bureau, 2006-2010 American Community Survey
</t>
  </si>
  <si>
    <t>Percent High School Graduates</t>
  </si>
  <si>
    <t>Percent College Graduates</t>
  </si>
  <si>
    <t>Percent Enrolled in college</t>
  </si>
  <si>
    <t xml:space="preserve">    Total</t>
  </si>
  <si>
    <t xml:space="preserve">Source: U.S. Census Bureau, 2006-2010 American Community Survey
</t>
  </si>
  <si>
    <t>ACS 2011-2015</t>
  </si>
  <si>
    <t xml:space="preserve">Hawaii  </t>
  </si>
  <si>
    <t>Marshallese Alone</t>
  </si>
  <si>
    <t>Marshallese Alone or With Others</t>
  </si>
  <si>
    <t>85 years and over</t>
  </si>
  <si>
    <t>Under 18 years:</t>
  </si>
  <si>
    <t>18 years and over:</t>
  </si>
  <si>
    <t>Note: Marshallese alone or in combination</t>
  </si>
  <si>
    <t>Source: ACS 2011-2015</t>
  </si>
  <si>
    <t>ACS 2011- 2015</t>
  </si>
  <si>
    <t>[Marhsallese alone or in combination]</t>
  </si>
  <si>
    <t>Source: 2011-2015 ACS</t>
  </si>
  <si>
    <t>Arkansas and Hawaii Combined</t>
  </si>
  <si>
    <t>Source: 2011 to 2015 American Community Survey</t>
  </si>
  <si>
    <t>Table 1. Marshallese in the United States: 2010 to 2015</t>
  </si>
  <si>
    <t>Table 2. SEX BY AGE - Universe: Total population</t>
  </si>
  <si>
    <t>Table 3. SEX BY AGE 2011 to 2015 - Universe: Total population</t>
  </si>
  <si>
    <t>Table 4. SEX BY AGE for States - Universe: Total population</t>
  </si>
  <si>
    <t>Table 5. Age and Sex, Arkansas and Hawaii</t>
  </si>
  <si>
    <t>Table 6. Median Age</t>
  </si>
  <si>
    <t>Table 7. Sex ratio by 15 year age group</t>
  </si>
  <si>
    <t>Table 8. Relationship to Householder: 2015</t>
  </si>
  <si>
    <t xml:space="preserve">Table 9. Households by Type </t>
  </si>
  <si>
    <t>Table 10. Marital Status: 2015</t>
  </si>
  <si>
    <t>Table 11. Average Age at First Marriage</t>
  </si>
  <si>
    <t>Average Age 1st Marriage</t>
  </si>
  <si>
    <t>Table 12. Age at First Marriage Graph</t>
  </si>
  <si>
    <t>Table 13. Cildren ever born: 2015</t>
  </si>
  <si>
    <t>Table 14. Grandparents: 2015</t>
  </si>
  <si>
    <t>Table 15. SEX OF GRANDPARENTS LIVING WITH OWN GRANDCHILDREN UNDER 18 YEARS BY RESPONSIBILITY FOR OWN GRANDCHILDREN AND AGE OF GRANDPARENT - Universe: Grandparents living with own grandchildren under 18 years</t>
  </si>
  <si>
    <t>Table 16. Birthplace: 2015</t>
  </si>
  <si>
    <t>Table 17. Residence One Year Before Survey: 2015</t>
  </si>
  <si>
    <t>Table 18. SEX BY AGE BY CITIZENSHIP STATUS - Universe: Total population</t>
  </si>
  <si>
    <t>Table 19. Nativity and Citizenship by Age and Sex: 2015</t>
  </si>
  <si>
    <t>Table 20. Year of Entry: 2015</t>
  </si>
  <si>
    <t>Table 21. School Attendance: 2015</t>
  </si>
  <si>
    <t>Table 22. SEX BY SCHOOL ENROLLMENT BY TYPE OF SCHOOL BY AGE FOR THE POPULATION 3 YEARS AND OVER - Universe: Population 3 years and over</t>
  </si>
  <si>
    <t>Table 23. SEX BY COLLEGE OR GRADUATE SCHOOL ENROLLMENT BY TYPE OF SCHOOL BY AGE FOR THE POPULATION 15 YEARS AND OVER - Universe: Population 15 years and over</t>
  </si>
  <si>
    <t>Table 24. Educational Attainment: 2015</t>
  </si>
  <si>
    <t>Table 25: SEX BY AGE BY EDUCATIONAL ATTAINMENT FOR THE POPULATION 18 YEARS AND OVER - Universe: Population 18 years and over</t>
  </si>
  <si>
    <t>Table 26. Language Spoken at Home: 2015</t>
  </si>
  <si>
    <t>Table 27. AGE BY LANGUAGE SPOKEN AT HOME BY ABILITY TO SPEAK ENGLISH FOR THE POPULATION 5 YEARS AND OVER - Universe: Population 5 years and over</t>
  </si>
  <si>
    <t>Table 28: NATIVITY BY LANGUAGE SPOKEN AT HOME BY ABILITY TO SPEAK ENGLISH FOR THE POPULATION 5 YEARS AND OVER - Universe: Population 5 years and over</t>
  </si>
  <si>
    <t>Table 29 HOUSEHOLD LANGUAGE BY HOUSEHOLDS IN WHICH NO ONE 14 AND OVER SPEAKS ENGLISH ONLY OR SPEAKS A LANGUAGE OTHER THAN ENGLISH AT HOME AND SPEAKS ENGLISH "VERY WELL" - Universe: Households</t>
  </si>
  <si>
    <t>Table 30. Language Frequency</t>
  </si>
  <si>
    <t>Table 31. Veteran Status: 2015</t>
  </si>
  <si>
    <t>Table 32. Disability</t>
  </si>
  <si>
    <t>Table 33. Health Insurance Coverage</t>
  </si>
  <si>
    <t>Table 34: HEALTH INSURANCE COVERAGE STATUS BY SEX BY AGE - Universe: Civilian noninstitutionalized population</t>
  </si>
  <si>
    <t>Table 35. Employment Status</t>
  </si>
  <si>
    <t>Table 36. Labor Force and Health Insurance</t>
  </si>
  <si>
    <t>Table 37. Occupation by Sex: 2015</t>
  </si>
  <si>
    <t>Table 38. Industry: 2015</t>
  </si>
  <si>
    <t>Table 39. Class of Worker by Sex and State: 2015</t>
  </si>
  <si>
    <t>Table 40. Commuting to Work: 2015</t>
  </si>
  <si>
    <t>Table 41. Family Income in the Past 12 Months (in 2015 Inflation Adjusted Dollars)</t>
  </si>
  <si>
    <t>Table 42. Household Income in the Past 12 Months (in 2015 Inflation Adjusted Dollars)</t>
  </si>
  <si>
    <t>Table 43. Type of Housheold Income: 2015</t>
  </si>
  <si>
    <t>Tabe 44. EARNINGS IN THE PAST 12 MONTHS FOR HOUSEHOLDS - Universe: Households</t>
  </si>
  <si>
    <t>Table 45. Public Assistance Income</t>
  </si>
  <si>
    <t>Table 46.Social Security -- Households</t>
  </si>
  <si>
    <t>Table 47. Households with Retirement income</t>
  </si>
  <si>
    <t>Table 48. Mean Income from Types of Income</t>
  </si>
  <si>
    <t>Table 49.  Per capita Income and Median Earnings of Other Workers</t>
  </si>
  <si>
    <t>Table 50. Percentage of Families and People Whose Income in the Past 12 months is Below Poverty Level: 2015</t>
  </si>
  <si>
    <t>Table 51. POVERTY STATUS IN THE PAST 12 MONTHS BY SEX BY AGE - Universe: Population for whom poverty status is determined</t>
  </si>
  <si>
    <t>Table 52. Gross Rent as a Percentage of Household Income in the Past 12 Months: 2015</t>
  </si>
  <si>
    <t>Table 53.  Selected Characteristics, 3 year averages: 2009 to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</si>
</sst>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0.0"/>
    <numFmt numFmtId="167" formatCode="_(&quot;$&quot;* #,##0_);_(&quot;$&quot;* \(#,##0\);_(&quot;$&quot;* &quot;-&quot;??_);_(@_)"/>
    <numFmt numFmtId="168" formatCode="&quot;$&quot;#,##0"/>
  </numFmts>
  <fonts count="19">
    <font>
      <sz val="11"/>
      <color theme="1"/>
      <name val="Calibri"/>
      <family val="2"/>
      <scheme val="minor"/>
    </font>
    <font>
      <sz val="11"/>
      <color theme="1"/>
      <name val="Calibri"/>
      <family val="2"/>
      <scheme val="minor"/>
    </font>
    <font>
      <sz val="10"/>
      <color indexed="8"/>
      <name val="SansSerif"/>
    </font>
    <font>
      <sz val="10"/>
      <name val="Arial"/>
      <family val="2"/>
    </font>
    <font>
      <b/>
      <sz val="10"/>
      <color indexed="8"/>
      <name val="SansSerif"/>
    </font>
    <font>
      <sz val="8"/>
      <color indexed="8"/>
      <name val="Times New Roman"/>
      <family val="1"/>
    </font>
    <font>
      <sz val="8"/>
      <name val="Times New Roman"/>
      <family val="1"/>
    </font>
    <font>
      <b/>
      <i/>
      <sz val="8"/>
      <name val="Times New Roman"/>
      <family val="1"/>
    </font>
    <font>
      <sz val="8"/>
      <name val="Arial"/>
      <family val="2"/>
    </font>
    <font>
      <sz val="10"/>
      <color indexed="8"/>
      <name val="Times New Roman"/>
      <family val="1"/>
    </font>
    <font>
      <sz val="8"/>
      <color rgb="FF000000"/>
      <name val="Times New Roman"/>
      <family val="1"/>
    </font>
    <font>
      <sz val="8"/>
      <color theme="1"/>
      <name val="Times New Roman"/>
      <family val="1"/>
    </font>
    <font>
      <b/>
      <sz val="11"/>
      <color theme="1"/>
      <name val="Calibri"/>
      <family val="2"/>
      <scheme val="minor"/>
    </font>
    <font>
      <sz val="8"/>
      <color indexed="8"/>
      <name val="SansSerif"/>
    </font>
    <font>
      <sz val="8"/>
      <color theme="1"/>
      <name val="Calibri"/>
      <family val="2"/>
      <scheme val="minor"/>
    </font>
    <font>
      <sz val="6"/>
      <color indexed="8"/>
      <name val="Times New Roman"/>
      <family val="1"/>
    </font>
    <font>
      <b/>
      <sz val="10"/>
      <color indexed="8"/>
      <name val="Times New Roman"/>
      <family val="1"/>
    </font>
    <font>
      <sz val="7"/>
      <color indexed="8"/>
      <name val="Times New Roman"/>
      <family val="1"/>
    </font>
    <font>
      <sz val="8"/>
      <color indexed="10"/>
      <name val="Times New Roman"/>
      <family val="1"/>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FF"/>
        <bgColor indexed="64"/>
      </patternFill>
    </fill>
  </fills>
  <borders count="58">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64"/>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diagonal/>
    </border>
  </borders>
  <cellStyleXfs count="4">
    <xf numFmtId="0" fontId="0" fillId="0" borderId="0"/>
    <xf numFmtId="9" fontId="1" fillId="0" borderId="0" applyFont="0" applyFill="0" applyBorder="0" applyAlignment="0" applyProtection="0"/>
    <xf numFmtId="0" fontId="3" fillId="0" borderId="0"/>
    <xf numFmtId="44" fontId="3" fillId="0" borderId="0" applyFont="0" applyFill="0" applyBorder="0" applyAlignment="0" applyProtection="0"/>
  </cellStyleXfs>
  <cellXfs count="462">
    <xf numFmtId="0" fontId="0" fillId="0" borderId="0" xfId="0"/>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right" vertical="top" wrapText="1"/>
    </xf>
    <xf numFmtId="0" fontId="2" fillId="2" borderId="2" xfId="0" applyFont="1" applyFill="1" applyBorder="1" applyAlignment="1">
      <alignment horizontal="right" vertical="top" wrapText="1"/>
    </xf>
    <xf numFmtId="0" fontId="2" fillId="2" borderId="3" xfId="0" applyFont="1" applyFill="1" applyBorder="1" applyAlignment="1">
      <alignment horizontal="right" vertical="top" wrapText="1"/>
    </xf>
    <xf numFmtId="0" fontId="0" fillId="0" borderId="0" xfId="0" applyAlignment="1">
      <alignment horizontal="left"/>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0" xfId="0" applyFont="1" applyFill="1" applyBorder="1" applyAlignment="1">
      <alignment horizontal="left" vertical="top" wrapText="1"/>
    </xf>
    <xf numFmtId="3" fontId="2" fillId="2" borderId="0" xfId="0" applyNumberFormat="1"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10" xfId="0" applyFont="1" applyFill="1" applyBorder="1" applyAlignment="1">
      <alignment horizontal="left" vertical="top" wrapText="1"/>
    </xf>
    <xf numFmtId="0" fontId="2" fillId="2" borderId="10" xfId="0" applyFont="1" applyFill="1" applyBorder="1" applyAlignment="1">
      <alignment horizontal="right" vertical="top" wrapText="1"/>
    </xf>
    <xf numFmtId="0" fontId="2" fillId="2" borderId="12" xfId="0" applyFont="1" applyFill="1" applyBorder="1" applyAlignment="1">
      <alignment horizontal="left" vertical="top" wrapText="1"/>
    </xf>
    <xf numFmtId="0" fontId="2" fillId="2" borderId="11" xfId="0" applyFont="1" applyFill="1" applyBorder="1" applyAlignment="1">
      <alignment horizontal="right" vertical="top" wrapText="1"/>
    </xf>
    <xf numFmtId="0" fontId="2" fillId="2" borderId="12" xfId="0" applyFont="1" applyFill="1" applyBorder="1" applyAlignment="1">
      <alignment horizontal="right" vertical="top" wrapText="1"/>
    </xf>
    <xf numFmtId="164" fontId="0" fillId="0" borderId="0" xfId="0" applyNumberFormat="1"/>
    <xf numFmtId="0" fontId="2" fillId="2" borderId="3" xfId="0" applyFont="1" applyFill="1" applyBorder="1" applyAlignment="1">
      <alignment horizontal="left" vertical="top" wrapText="1"/>
    </xf>
    <xf numFmtId="0" fontId="0" fillId="0" borderId="0" xfId="0" applyAlignment="1">
      <alignment horizontal="right"/>
    </xf>
    <xf numFmtId="0" fontId="2" fillId="2" borderId="0" xfId="2" applyFont="1" applyFill="1" applyAlignment="1">
      <alignment horizontal="left" vertical="top" wrapText="1"/>
    </xf>
    <xf numFmtId="0" fontId="5" fillId="2" borderId="0" xfId="2" applyFont="1" applyFill="1" applyAlignment="1">
      <alignment horizontal="left" vertical="top" wrapText="1"/>
    </xf>
    <xf numFmtId="0" fontId="6" fillId="0" borderId="0" xfId="2" applyFont="1"/>
    <xf numFmtId="0" fontId="5" fillId="2" borderId="0" xfId="2" applyFont="1" applyFill="1" applyAlignment="1">
      <alignment horizontal="right" vertical="top" wrapText="1"/>
    </xf>
    <xf numFmtId="3" fontId="5" fillId="2" borderId="0" xfId="2" applyNumberFormat="1" applyFont="1" applyFill="1" applyAlignment="1">
      <alignment horizontal="right" vertical="top" wrapText="1"/>
    </xf>
    <xf numFmtId="2" fontId="5" fillId="2" borderId="0" xfId="2" applyNumberFormat="1" applyFont="1" applyFill="1" applyAlignment="1">
      <alignment horizontal="right" vertical="top" wrapText="1"/>
    </xf>
    <xf numFmtId="0" fontId="5" fillId="2" borderId="0" xfId="2" applyFont="1" applyFill="1" applyAlignment="1">
      <alignment horizontal="center" vertical="top" wrapText="1"/>
    </xf>
    <xf numFmtId="0" fontId="5" fillId="2" borderId="15" xfId="2" applyFont="1" applyFill="1" applyBorder="1" applyAlignment="1">
      <alignment horizontal="left" vertical="top" wrapText="1"/>
    </xf>
    <xf numFmtId="0" fontId="5" fillId="2" borderId="18" xfId="2" applyFont="1" applyFill="1" applyBorder="1" applyAlignment="1">
      <alignment horizontal="left" vertical="top" wrapText="1"/>
    </xf>
    <xf numFmtId="0" fontId="5" fillId="2" borderId="19" xfId="2" applyFont="1" applyFill="1" applyBorder="1" applyAlignment="1">
      <alignment horizontal="right" vertical="top" wrapText="1"/>
    </xf>
    <xf numFmtId="0" fontId="5" fillId="2" borderId="20" xfId="2" applyFont="1" applyFill="1" applyBorder="1" applyAlignment="1">
      <alignment horizontal="right" vertical="top" wrapText="1"/>
    </xf>
    <xf numFmtId="164" fontId="6" fillId="0" borderId="0" xfId="2" applyNumberFormat="1" applyFont="1"/>
    <xf numFmtId="0" fontId="6" fillId="0" borderId="14" xfId="2" applyFont="1" applyBorder="1"/>
    <xf numFmtId="164" fontId="7" fillId="0" borderId="0" xfId="2" applyNumberFormat="1" applyFont="1"/>
    <xf numFmtId="0" fontId="5" fillId="2" borderId="22" xfId="2" applyFont="1" applyFill="1" applyBorder="1" applyAlignment="1">
      <alignment horizontal="left" vertical="top" wrapText="1"/>
    </xf>
    <xf numFmtId="164" fontId="5" fillId="2" borderId="0" xfId="2" applyNumberFormat="1" applyFont="1" applyFill="1" applyAlignment="1">
      <alignment horizontal="right" vertical="top" wrapText="1"/>
    </xf>
    <xf numFmtId="164" fontId="6" fillId="0" borderId="0" xfId="2" applyNumberFormat="1" applyFont="1" applyAlignment="1">
      <alignment horizontal="right"/>
    </xf>
    <xf numFmtId="0" fontId="3" fillId="0" borderId="0" xfId="2"/>
    <xf numFmtId="0" fontId="5" fillId="2" borderId="0" xfId="2" applyFont="1" applyFill="1" applyBorder="1" applyAlignment="1">
      <alignment horizontal="left" vertical="top" wrapText="1"/>
    </xf>
    <xf numFmtId="0" fontId="6" fillId="0" borderId="0" xfId="2" applyFont="1"/>
    <xf numFmtId="3" fontId="5" fillId="2" borderId="0" xfId="2" applyNumberFormat="1" applyFont="1" applyFill="1" applyBorder="1" applyAlignment="1">
      <alignment horizontal="right" vertical="top" wrapText="1"/>
    </xf>
    <xf numFmtId="164" fontId="6" fillId="0" borderId="0" xfId="2" applyNumberFormat="1" applyFont="1" applyBorder="1"/>
    <xf numFmtId="0" fontId="5" fillId="2" borderId="0" xfId="2" applyNumberFormat="1" applyFont="1" applyFill="1" applyBorder="1" applyAlignment="1">
      <alignment horizontal="right" vertical="top" wrapText="1"/>
    </xf>
    <xf numFmtId="164" fontId="6" fillId="0" borderId="0" xfId="2" applyNumberFormat="1" applyFont="1"/>
    <xf numFmtId="0" fontId="5" fillId="2" borderId="15" xfId="2" applyFont="1" applyFill="1" applyBorder="1" applyAlignment="1">
      <alignment horizontal="left" vertical="top" wrapText="1"/>
    </xf>
    <xf numFmtId="0" fontId="5" fillId="2" borderId="18" xfId="2" applyFont="1" applyFill="1" applyBorder="1" applyAlignment="1">
      <alignment horizontal="left" vertical="top" wrapText="1"/>
    </xf>
    <xf numFmtId="0" fontId="5" fillId="2" borderId="19" xfId="2" applyFont="1" applyFill="1" applyBorder="1" applyAlignment="1">
      <alignment horizontal="right" vertical="top" wrapText="1"/>
    </xf>
    <xf numFmtId="0" fontId="5" fillId="2" borderId="20" xfId="2" applyFont="1" applyFill="1" applyBorder="1" applyAlignment="1">
      <alignment horizontal="right" vertical="top" wrapText="1"/>
    </xf>
    <xf numFmtId="0" fontId="5" fillId="2" borderId="14" xfId="2" applyFont="1" applyFill="1" applyBorder="1" applyAlignment="1">
      <alignment horizontal="left" vertical="top" wrapText="1"/>
    </xf>
    <xf numFmtId="0" fontId="6" fillId="0" borderId="14" xfId="2" applyFont="1" applyBorder="1"/>
    <xf numFmtId="3" fontId="5" fillId="2" borderId="14" xfId="2" applyNumberFormat="1" applyFont="1" applyFill="1" applyBorder="1" applyAlignment="1">
      <alignment horizontal="right" vertical="top" wrapText="1"/>
    </xf>
    <xf numFmtId="0" fontId="5" fillId="2" borderId="14" xfId="2" applyNumberFormat="1" applyFont="1" applyFill="1" applyBorder="1" applyAlignment="1">
      <alignment horizontal="right" vertical="top" wrapText="1"/>
    </xf>
    <xf numFmtId="164" fontId="6" fillId="0" borderId="14" xfId="2" applyNumberFormat="1" applyFont="1" applyBorder="1"/>
    <xf numFmtId="0" fontId="5" fillId="2" borderId="21" xfId="2" applyFont="1" applyFill="1" applyBorder="1" applyAlignment="1">
      <alignment horizontal="left" vertical="top" wrapText="1"/>
    </xf>
    <xf numFmtId="0" fontId="5" fillId="2" borderId="21" xfId="2" applyNumberFormat="1" applyFont="1" applyFill="1" applyBorder="1" applyAlignment="1">
      <alignment horizontal="right" vertical="top" wrapText="1"/>
    </xf>
    <xf numFmtId="164" fontId="6" fillId="0" borderId="21" xfId="2" applyNumberFormat="1" applyFont="1" applyBorder="1"/>
    <xf numFmtId="0" fontId="6" fillId="0" borderId="0" xfId="2" applyFont="1" applyAlignment="1">
      <alignment horizontal="right"/>
    </xf>
    <xf numFmtId="0" fontId="6" fillId="0" borderId="14" xfId="2" applyFont="1" applyBorder="1" applyAlignment="1">
      <alignment horizontal="right"/>
    </xf>
    <xf numFmtId="0" fontId="6" fillId="0" borderId="0" xfId="2" applyFont="1" applyBorder="1" applyAlignment="1">
      <alignment horizontal="right"/>
    </xf>
    <xf numFmtId="0" fontId="2" fillId="2" borderId="0" xfId="2" applyFont="1" applyFill="1" applyAlignment="1">
      <alignment horizontal="right" vertical="top" wrapText="1"/>
    </xf>
    <xf numFmtId="0" fontId="3" fillId="0" borderId="0" xfId="2" applyAlignment="1">
      <alignment horizontal="right"/>
    </xf>
    <xf numFmtId="0" fontId="2" fillId="2" borderId="2" xfId="2" applyFont="1" applyFill="1" applyBorder="1" applyAlignment="1">
      <alignment horizontal="right" vertical="top" wrapText="1"/>
    </xf>
    <xf numFmtId="3" fontId="2" fillId="2" borderId="2" xfId="2" applyNumberFormat="1" applyFont="1" applyFill="1" applyBorder="1" applyAlignment="1">
      <alignment horizontal="right" vertical="top" wrapText="1"/>
    </xf>
    <xf numFmtId="3" fontId="2" fillId="2" borderId="1" xfId="2" applyNumberFormat="1" applyFont="1" applyFill="1" applyBorder="1" applyAlignment="1">
      <alignment horizontal="left" vertical="top" wrapText="1"/>
    </xf>
    <xf numFmtId="3" fontId="2" fillId="2" borderId="10" xfId="2" applyNumberFormat="1" applyFont="1" applyFill="1" applyBorder="1" applyAlignment="1">
      <alignment horizontal="left" vertical="top" wrapText="1"/>
    </xf>
    <xf numFmtId="3" fontId="2" fillId="2" borderId="8" xfId="2" applyNumberFormat="1" applyFont="1" applyFill="1" applyBorder="1" applyAlignment="1">
      <alignment horizontal="left" vertical="top" wrapText="1"/>
    </xf>
    <xf numFmtId="3" fontId="3" fillId="0" borderId="0" xfId="2" applyNumberFormat="1" applyAlignment="1">
      <alignment horizontal="right"/>
    </xf>
    <xf numFmtId="3" fontId="3" fillId="0" borderId="0" xfId="2" applyNumberFormat="1"/>
    <xf numFmtId="3" fontId="2" fillId="2" borderId="2" xfId="2" applyNumberFormat="1" applyFont="1" applyFill="1" applyBorder="1" applyAlignment="1">
      <alignment horizontal="left" vertical="top" wrapText="1"/>
    </xf>
    <xf numFmtId="3" fontId="3" fillId="0" borderId="22" xfId="2" applyNumberFormat="1" applyBorder="1"/>
    <xf numFmtId="3" fontId="3" fillId="0" borderId="19" xfId="2" applyNumberFormat="1" applyBorder="1" applyAlignment="1">
      <alignment horizontal="right"/>
    </xf>
    <xf numFmtId="3" fontId="3" fillId="0" borderId="20" xfId="2" applyNumberFormat="1" applyBorder="1" applyAlignment="1">
      <alignment horizontal="right"/>
    </xf>
    <xf numFmtId="166" fontId="3" fillId="0" borderId="0" xfId="2" applyNumberFormat="1"/>
    <xf numFmtId="3" fontId="3" fillId="0" borderId="14" xfId="2" applyNumberFormat="1" applyBorder="1"/>
    <xf numFmtId="3" fontId="0" fillId="0" borderId="0" xfId="0" applyNumberFormat="1"/>
    <xf numFmtId="0" fontId="2" fillId="2" borderId="2" xfId="0" applyFont="1" applyFill="1" applyBorder="1" applyAlignment="1">
      <alignment horizontal="center" vertical="top" wrapText="1"/>
    </xf>
    <xf numFmtId="3" fontId="2" fillId="2" borderId="0" xfId="2" applyNumberFormat="1" applyFont="1" applyFill="1" applyBorder="1" applyAlignment="1">
      <alignment horizontal="right" vertical="top" wrapText="1"/>
    </xf>
    <xf numFmtId="0" fontId="2" fillId="2" borderId="0" xfId="2" applyFont="1" applyFill="1" applyBorder="1" applyAlignment="1">
      <alignment horizontal="right" vertical="top" wrapText="1"/>
    </xf>
    <xf numFmtId="166" fontId="5" fillId="2" borderId="0" xfId="2" applyNumberFormat="1" applyFont="1" applyFill="1" applyAlignment="1">
      <alignment horizontal="right" vertical="top" wrapText="1"/>
    </xf>
    <xf numFmtId="0" fontId="3" fillId="0" borderId="0" xfId="2"/>
    <xf numFmtId="4" fontId="5" fillId="2" borderId="0" xfId="2" applyNumberFormat="1" applyFont="1" applyFill="1" applyAlignment="1">
      <alignment horizontal="right" vertical="top" wrapText="1"/>
    </xf>
    <xf numFmtId="0" fontId="5" fillId="2" borderId="0" xfId="2" applyFont="1" applyFill="1" applyAlignment="1">
      <alignment horizontal="right" vertical="top" wrapText="1"/>
    </xf>
    <xf numFmtId="0" fontId="5" fillId="2" borderId="0" xfId="0" applyFont="1" applyFill="1" applyAlignment="1">
      <alignment horizontal="left" vertical="top" wrapText="1"/>
    </xf>
    <xf numFmtId="0" fontId="6" fillId="0" borderId="0" xfId="0" applyFont="1"/>
    <xf numFmtId="0" fontId="5" fillId="2" borderId="6"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2" xfId="0" applyFont="1" applyFill="1" applyBorder="1" applyAlignment="1">
      <alignment horizontal="right" vertical="top" wrapText="1"/>
    </xf>
    <xf numFmtId="0" fontId="5" fillId="2" borderId="2" xfId="0" applyFont="1" applyFill="1" applyBorder="1" applyAlignment="1">
      <alignment horizontal="right" vertical="top" wrapText="1"/>
    </xf>
    <xf numFmtId="0" fontId="5" fillId="2" borderId="3" xfId="0" applyFont="1" applyFill="1" applyBorder="1" applyAlignment="1">
      <alignment horizontal="right" vertical="top" wrapText="1"/>
    </xf>
    <xf numFmtId="0" fontId="5" fillId="2" borderId="9" xfId="0" applyFont="1" applyFill="1" applyBorder="1" applyAlignment="1">
      <alignment horizontal="left" vertical="top" wrapText="1"/>
    </xf>
    <xf numFmtId="3" fontId="5" fillId="2" borderId="9" xfId="0" applyNumberFormat="1" applyFont="1" applyFill="1" applyBorder="1" applyAlignment="1">
      <alignment horizontal="right" vertical="top" wrapText="1"/>
    </xf>
    <xf numFmtId="3" fontId="5" fillId="2" borderId="0" xfId="0" applyNumberFormat="1" applyFont="1" applyFill="1" applyAlignment="1">
      <alignment horizontal="right" vertical="top" wrapText="1"/>
    </xf>
    <xf numFmtId="166" fontId="5" fillId="2" borderId="0" xfId="0" applyNumberFormat="1" applyFont="1" applyFill="1" applyAlignment="1">
      <alignment horizontal="right" vertical="top" wrapText="1"/>
    </xf>
    <xf numFmtId="0" fontId="5" fillId="2" borderId="10" xfId="0" applyFont="1" applyFill="1" applyBorder="1" applyAlignment="1">
      <alignment horizontal="left" vertical="top" wrapText="1"/>
    </xf>
    <xf numFmtId="3" fontId="5" fillId="2" borderId="10" xfId="0" applyNumberFormat="1" applyFont="1" applyFill="1" applyBorder="1" applyAlignment="1">
      <alignment horizontal="right" vertical="top" wrapText="1"/>
    </xf>
    <xf numFmtId="0" fontId="5" fillId="2" borderId="0" xfId="0" applyFont="1" applyFill="1" applyAlignment="1">
      <alignment horizontal="right" vertical="top" wrapText="1"/>
    </xf>
    <xf numFmtId="0" fontId="6" fillId="0" borderId="0" xfId="0" applyFont="1" applyAlignment="1">
      <alignment horizontal="right"/>
    </xf>
    <xf numFmtId="0" fontId="6" fillId="0" borderId="15" xfId="0" applyFont="1" applyBorder="1"/>
    <xf numFmtId="0" fontId="5" fillId="2" borderId="18" xfId="0" applyFont="1" applyFill="1" applyBorder="1" applyAlignment="1">
      <alignment horizontal="left" vertical="top" wrapText="1"/>
    </xf>
    <xf numFmtId="0" fontId="5" fillId="2" borderId="19" xfId="0" applyFont="1" applyFill="1" applyBorder="1" applyAlignment="1">
      <alignment horizontal="right" vertical="top" wrapText="1"/>
    </xf>
    <xf numFmtId="0" fontId="5" fillId="2" borderId="20" xfId="0" applyFont="1" applyFill="1" applyBorder="1" applyAlignment="1">
      <alignment horizontal="right" vertical="top" wrapText="1"/>
    </xf>
    <xf numFmtId="0" fontId="5" fillId="2" borderId="14" xfId="0" applyFont="1" applyFill="1" applyBorder="1" applyAlignment="1">
      <alignment horizontal="left" vertical="top" wrapText="1"/>
    </xf>
    <xf numFmtId="3" fontId="5" fillId="2" borderId="14" xfId="0" applyNumberFormat="1" applyFont="1" applyFill="1" applyBorder="1" applyAlignment="1">
      <alignment horizontal="right" vertical="top" wrapText="1"/>
    </xf>
    <xf numFmtId="0" fontId="5" fillId="2" borderId="14" xfId="0" applyFont="1" applyFill="1" applyBorder="1" applyAlignment="1">
      <alignment horizontal="right" vertical="top" wrapText="1"/>
    </xf>
    <xf numFmtId="0" fontId="5" fillId="2" borderId="21" xfId="0" applyFont="1" applyFill="1" applyBorder="1" applyAlignment="1">
      <alignment horizontal="left" vertical="top" wrapText="1"/>
    </xf>
    <xf numFmtId="166" fontId="5" fillId="2" borderId="21" xfId="0" applyNumberFormat="1" applyFont="1" applyFill="1" applyBorder="1" applyAlignment="1">
      <alignment horizontal="right" vertical="top" wrapText="1"/>
    </xf>
    <xf numFmtId="0" fontId="5" fillId="2" borderId="10" xfId="0" applyFont="1" applyFill="1" applyBorder="1" applyAlignment="1">
      <alignment horizontal="right" vertical="top" wrapText="1"/>
    </xf>
    <xf numFmtId="3" fontId="6" fillId="0" borderId="0" xfId="2" applyNumberFormat="1" applyFont="1"/>
    <xf numFmtId="0" fontId="5" fillId="2" borderId="14" xfId="2" applyFont="1" applyFill="1" applyBorder="1" applyAlignment="1">
      <alignment horizontal="right" vertical="top" wrapText="1"/>
    </xf>
    <xf numFmtId="3" fontId="6" fillId="0" borderId="14" xfId="2" applyNumberFormat="1" applyFont="1" applyBorder="1"/>
    <xf numFmtId="3" fontId="2" fillId="2" borderId="0" xfId="2" applyNumberFormat="1" applyFont="1" applyFill="1" applyAlignment="1">
      <alignment horizontal="right" vertical="top" wrapText="1"/>
    </xf>
    <xf numFmtId="0" fontId="2" fillId="2" borderId="12" xfId="2" applyFont="1" applyFill="1" applyBorder="1" applyAlignment="1">
      <alignment horizontal="left" vertical="top" wrapText="1"/>
    </xf>
    <xf numFmtId="0" fontId="2" fillId="2" borderId="12" xfId="2" applyFont="1" applyFill="1" applyBorder="1" applyAlignment="1">
      <alignment horizontal="right" vertical="top" wrapText="1"/>
    </xf>
    <xf numFmtId="166" fontId="8" fillId="0" borderId="0" xfId="2" applyNumberFormat="1" applyFont="1"/>
    <xf numFmtId="0" fontId="2" fillId="2" borderId="6" xfId="2" applyFont="1" applyFill="1" applyBorder="1" applyAlignment="1">
      <alignment horizontal="left" vertical="top" wrapText="1"/>
    </xf>
    <xf numFmtId="0" fontId="2" fillId="2" borderId="3" xfId="2" applyFont="1" applyFill="1" applyBorder="1" applyAlignment="1">
      <alignment horizontal="right" vertical="top" wrapText="1"/>
    </xf>
    <xf numFmtId="0" fontId="5" fillId="2" borderId="10" xfId="2" applyFont="1" applyFill="1" applyBorder="1" applyAlignment="1">
      <alignment horizontal="right" vertical="top" wrapText="1"/>
    </xf>
    <xf numFmtId="0" fontId="6" fillId="0" borderId="10" xfId="2" applyFont="1" applyBorder="1"/>
    <xf numFmtId="0" fontId="5" fillId="2" borderId="6" xfId="2" applyFont="1" applyFill="1" applyBorder="1" applyAlignment="1">
      <alignment horizontal="left" vertical="top" wrapText="1"/>
    </xf>
    <xf numFmtId="0" fontId="5" fillId="2" borderId="8" xfId="2" applyFont="1" applyFill="1" applyBorder="1" applyAlignment="1">
      <alignment horizontal="left" vertical="top" wrapText="1"/>
    </xf>
    <xf numFmtId="0" fontId="5" fillId="2" borderId="2" xfId="2" applyFont="1" applyFill="1" applyBorder="1" applyAlignment="1">
      <alignment horizontal="right" vertical="top" wrapText="1"/>
    </xf>
    <xf numFmtId="0" fontId="5" fillId="2" borderId="3" xfId="2" applyFont="1" applyFill="1" applyBorder="1" applyAlignment="1">
      <alignment horizontal="right" vertical="top" wrapText="1"/>
    </xf>
    <xf numFmtId="0" fontId="5" fillId="2" borderId="9" xfId="2" applyFont="1" applyFill="1" applyBorder="1" applyAlignment="1">
      <alignment horizontal="left" vertical="top" wrapText="1"/>
    </xf>
    <xf numFmtId="3" fontId="5" fillId="2" borderId="9" xfId="2" applyNumberFormat="1" applyFont="1" applyFill="1" applyBorder="1" applyAlignment="1">
      <alignment horizontal="right" vertical="top" wrapText="1"/>
    </xf>
    <xf numFmtId="164" fontId="6" fillId="0" borderId="9" xfId="2" applyNumberFormat="1" applyFont="1" applyBorder="1"/>
    <xf numFmtId="164" fontId="6" fillId="0" borderId="10" xfId="2" applyNumberFormat="1" applyFont="1" applyBorder="1"/>
    <xf numFmtId="167" fontId="2" fillId="2" borderId="2" xfId="3" applyNumberFormat="1" applyFont="1" applyFill="1" applyBorder="1" applyAlignment="1">
      <alignment horizontal="right" vertical="top" wrapText="1"/>
    </xf>
    <xf numFmtId="0" fontId="10" fillId="4" borderId="0" xfId="2" applyFont="1" applyFill="1" applyAlignment="1">
      <alignment vertical="center" wrapText="1"/>
    </xf>
    <xf numFmtId="3" fontId="10" fillId="4" borderId="0" xfId="2" applyNumberFormat="1" applyFont="1" applyFill="1" applyAlignment="1">
      <alignment horizontal="right" vertical="center" wrapText="1"/>
    </xf>
    <xf numFmtId="0" fontId="10" fillId="4" borderId="0" xfId="2" applyFont="1" applyFill="1" applyAlignment="1">
      <alignment horizontal="right" vertical="center" wrapText="1"/>
    </xf>
    <xf numFmtId="0" fontId="5" fillId="2" borderId="2" xfId="2" applyFont="1" applyFill="1" applyBorder="1" applyAlignment="1">
      <alignment horizontal="left" vertical="top" wrapText="1"/>
    </xf>
    <xf numFmtId="3" fontId="5" fillId="2" borderId="2" xfId="2" applyNumberFormat="1" applyFont="1" applyFill="1" applyBorder="1" applyAlignment="1">
      <alignment horizontal="right" vertical="top" wrapText="1"/>
    </xf>
    <xf numFmtId="0" fontId="6" fillId="0" borderId="15" xfId="2" applyFont="1" applyBorder="1"/>
    <xf numFmtId="0" fontId="6" fillId="0" borderId="25" xfId="2" applyFont="1" applyBorder="1"/>
    <xf numFmtId="0" fontId="6" fillId="0" borderId="16" xfId="2" applyFont="1" applyBorder="1" applyAlignment="1">
      <alignment horizontal="right"/>
    </xf>
    <xf numFmtId="0" fontId="6" fillId="0" borderId="19" xfId="2" applyFont="1" applyBorder="1" applyAlignment="1">
      <alignment horizontal="right"/>
    </xf>
    <xf numFmtId="0" fontId="6" fillId="0" borderId="20" xfId="2" applyFont="1" applyBorder="1" applyAlignment="1">
      <alignment horizontal="right"/>
    </xf>
    <xf numFmtId="3" fontId="5" fillId="2" borderId="21" xfId="2" applyNumberFormat="1" applyFont="1" applyFill="1" applyBorder="1" applyAlignment="1">
      <alignment horizontal="right" vertical="top" wrapText="1"/>
    </xf>
    <xf numFmtId="0" fontId="5" fillId="2" borderId="21" xfId="2" applyFont="1" applyFill="1" applyBorder="1" applyAlignment="1">
      <alignment horizontal="right" vertical="top" wrapText="1"/>
    </xf>
    <xf numFmtId="0" fontId="6" fillId="0" borderId="18" xfId="2" applyFont="1" applyBorder="1"/>
    <xf numFmtId="167" fontId="5" fillId="2" borderId="0" xfId="3" applyNumberFormat="1" applyFont="1" applyFill="1" applyBorder="1" applyAlignment="1">
      <alignment horizontal="right" vertical="top" wrapText="1"/>
    </xf>
    <xf numFmtId="0" fontId="2" fillId="2" borderId="0" xfId="0" applyFont="1" applyFill="1" applyAlignment="1">
      <alignment horizontal="right" vertical="top" wrapText="1"/>
    </xf>
    <xf numFmtId="3" fontId="2" fillId="2" borderId="0" xfId="0" applyNumberFormat="1" applyFont="1" applyFill="1" applyAlignment="1">
      <alignment horizontal="right" vertical="top" wrapText="1"/>
    </xf>
    <xf numFmtId="0" fontId="3" fillId="0" borderId="0" xfId="2"/>
    <xf numFmtId="0" fontId="5" fillId="2" borderId="21" xfId="2" applyFont="1" applyFill="1" applyBorder="1" applyAlignment="1">
      <alignment horizontal="left" vertical="top" wrapText="1"/>
    </xf>
    <xf numFmtId="0" fontId="5" fillId="2" borderId="15" xfId="2" applyFont="1" applyFill="1" applyBorder="1" applyAlignment="1">
      <alignment horizontal="left" vertical="top" wrapText="1"/>
    </xf>
    <xf numFmtId="0" fontId="5" fillId="2" borderId="18" xfId="2" applyFont="1" applyFill="1" applyBorder="1" applyAlignment="1">
      <alignment horizontal="left" vertical="top" wrapText="1"/>
    </xf>
    <xf numFmtId="0" fontId="5" fillId="2" borderId="19" xfId="2" applyFont="1" applyFill="1" applyBorder="1" applyAlignment="1">
      <alignment horizontal="right" vertical="top" wrapText="1"/>
    </xf>
    <xf numFmtId="0" fontId="5" fillId="2" borderId="20" xfId="2" applyFont="1" applyFill="1" applyBorder="1" applyAlignment="1">
      <alignment horizontal="right" vertical="top" wrapText="1"/>
    </xf>
    <xf numFmtId="0" fontId="5" fillId="2" borderId="0" xfId="2" applyFont="1" applyFill="1" applyBorder="1" applyAlignment="1">
      <alignment horizontal="left" vertical="top" wrapText="1"/>
    </xf>
    <xf numFmtId="3" fontId="5" fillId="2" borderId="0" xfId="2" applyNumberFormat="1" applyFont="1" applyFill="1" applyBorder="1" applyAlignment="1">
      <alignment horizontal="right" vertical="top" wrapText="1"/>
    </xf>
    <xf numFmtId="164" fontId="6" fillId="0" borderId="0" xfId="2" applyNumberFormat="1" applyFont="1" applyBorder="1"/>
    <xf numFmtId="168" fontId="5" fillId="2" borderId="0" xfId="2" applyNumberFormat="1" applyFont="1" applyFill="1" applyBorder="1" applyAlignment="1">
      <alignment horizontal="right" vertical="top" wrapText="1"/>
    </xf>
    <xf numFmtId="0" fontId="6" fillId="0" borderId="0" xfId="2" applyFont="1" applyBorder="1" applyAlignment="1">
      <alignment horizontal="right"/>
    </xf>
    <xf numFmtId="168" fontId="6" fillId="0" borderId="21" xfId="2" applyNumberFormat="1" applyFont="1" applyBorder="1"/>
    <xf numFmtId="0" fontId="6" fillId="0" borderId="21" xfId="2" applyFont="1" applyBorder="1" applyAlignment="1">
      <alignment horizontal="right"/>
    </xf>
    <xf numFmtId="0" fontId="6" fillId="0" borderId="14" xfId="2" applyFont="1" applyBorder="1"/>
    <xf numFmtId="0" fontId="5" fillId="2" borderId="2" xfId="2"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1" xfId="0" applyFont="1" applyFill="1" applyBorder="1" applyAlignment="1">
      <alignment horizontal="center" vertical="center" wrapText="1"/>
    </xf>
    <xf numFmtId="0" fontId="3" fillId="0" borderId="0" xfId="0" applyFont="1"/>
    <xf numFmtId="0" fontId="2" fillId="2" borderId="22" xfId="0" applyFont="1" applyFill="1" applyBorder="1" applyAlignment="1">
      <alignment horizontal="left" vertical="top" wrapText="1"/>
    </xf>
    <xf numFmtId="0" fontId="3" fillId="0" borderId="19" xfId="0" applyFont="1" applyBorder="1" applyAlignment="1">
      <alignment horizontal="right"/>
    </xf>
    <xf numFmtId="0" fontId="2" fillId="2" borderId="19" xfId="0" applyFont="1" applyFill="1" applyBorder="1" applyAlignment="1">
      <alignment horizontal="right" vertical="top" wrapText="1"/>
    </xf>
    <xf numFmtId="0" fontId="3" fillId="0" borderId="20" xfId="0" applyFont="1" applyBorder="1" applyAlignment="1">
      <alignment horizontal="right"/>
    </xf>
    <xf numFmtId="164" fontId="0" fillId="0" borderId="0" xfId="0" applyNumberFormat="1" applyAlignment="1">
      <alignment horizontal="right"/>
    </xf>
    <xf numFmtId="0" fontId="3" fillId="0" borderId="14" xfId="0" applyFont="1" applyBorder="1"/>
    <xf numFmtId="0" fontId="0" fillId="0" borderId="14" xfId="0" applyBorder="1"/>
    <xf numFmtId="0" fontId="3" fillId="0" borderId="0" xfId="2"/>
    <xf numFmtId="0" fontId="5" fillId="2" borderId="0" xfId="2" applyFont="1" applyFill="1" applyBorder="1" applyAlignment="1">
      <alignment horizontal="left" vertical="top" wrapText="1"/>
    </xf>
    <xf numFmtId="0" fontId="5" fillId="2" borderId="21" xfId="2" applyFont="1" applyFill="1" applyBorder="1" applyAlignment="1">
      <alignment horizontal="left" vertical="top" wrapText="1"/>
    </xf>
    <xf numFmtId="0" fontId="5" fillId="2" borderId="15" xfId="2" applyFont="1" applyFill="1" applyBorder="1" applyAlignment="1">
      <alignment horizontal="left" vertical="top" wrapText="1"/>
    </xf>
    <xf numFmtId="0" fontId="5" fillId="2" borderId="18" xfId="2" applyFont="1" applyFill="1" applyBorder="1" applyAlignment="1">
      <alignment horizontal="left" vertical="top" wrapText="1"/>
    </xf>
    <xf numFmtId="0" fontId="5" fillId="2" borderId="19" xfId="2" applyFont="1" applyFill="1" applyBorder="1" applyAlignment="1">
      <alignment horizontal="right" vertical="top" wrapText="1"/>
    </xf>
    <xf numFmtId="0" fontId="5" fillId="2" borderId="20" xfId="2" applyFont="1" applyFill="1" applyBorder="1" applyAlignment="1">
      <alignment horizontal="right" vertical="top" wrapText="1"/>
    </xf>
    <xf numFmtId="3" fontId="5" fillId="2" borderId="0" xfId="2" applyNumberFormat="1" applyFont="1" applyFill="1" applyBorder="1" applyAlignment="1">
      <alignment horizontal="right" vertical="top" wrapText="1"/>
    </xf>
    <xf numFmtId="164" fontId="6" fillId="0" borderId="0" xfId="2" applyNumberFormat="1" applyFont="1" applyBorder="1"/>
    <xf numFmtId="0" fontId="5" fillId="2" borderId="0" xfId="2" applyNumberFormat="1" applyFont="1" applyFill="1" applyBorder="1" applyAlignment="1">
      <alignment horizontal="right" vertical="top" wrapText="1"/>
    </xf>
    <xf numFmtId="168" fontId="5" fillId="2" borderId="0" xfId="2" applyNumberFormat="1" applyFont="1" applyFill="1" applyBorder="1" applyAlignment="1">
      <alignment horizontal="right" vertical="top" wrapText="1"/>
    </xf>
    <xf numFmtId="0" fontId="6" fillId="0" borderId="0" xfId="2" applyFont="1" applyBorder="1" applyAlignment="1">
      <alignment horizontal="right"/>
    </xf>
    <xf numFmtId="168" fontId="6" fillId="0" borderId="21" xfId="2" applyNumberFormat="1" applyFont="1" applyBorder="1"/>
    <xf numFmtId="0" fontId="6" fillId="0" borderId="21" xfId="2" applyFont="1" applyBorder="1" applyAlignment="1">
      <alignment horizontal="right"/>
    </xf>
    <xf numFmtId="0" fontId="6" fillId="0" borderId="14" xfId="2" applyFont="1" applyBorder="1"/>
    <xf numFmtId="0" fontId="5" fillId="2" borderId="2" xfId="2" applyFont="1" applyFill="1" applyBorder="1" applyAlignment="1">
      <alignment horizontal="left" vertical="top" wrapText="1"/>
    </xf>
    <xf numFmtId="0" fontId="2" fillId="2" borderId="2" xfId="2" applyFont="1" applyFill="1" applyBorder="1" applyAlignment="1">
      <alignment horizontal="left" vertical="top" wrapText="1"/>
    </xf>
    <xf numFmtId="164" fontId="2" fillId="2" borderId="2" xfId="2" applyNumberFormat="1" applyFont="1" applyFill="1" applyBorder="1" applyAlignment="1">
      <alignment horizontal="right" vertical="top" wrapText="1"/>
    </xf>
    <xf numFmtId="0" fontId="3" fillId="0" borderId="0" xfId="0" applyFont="1" applyAlignment="1">
      <alignment horizontal="right"/>
    </xf>
    <xf numFmtId="0" fontId="3" fillId="0" borderId="0" xfId="2"/>
    <xf numFmtId="0" fontId="5" fillId="2" borderId="0" xfId="2" applyFont="1" applyFill="1" applyBorder="1" applyAlignment="1">
      <alignment horizontal="left" vertical="top" wrapText="1"/>
    </xf>
    <xf numFmtId="0" fontId="6" fillId="0" borderId="0" xfId="2" applyFont="1" applyBorder="1"/>
    <xf numFmtId="0" fontId="6" fillId="0" borderId="15" xfId="2" applyFont="1" applyBorder="1"/>
    <xf numFmtId="0" fontId="5" fillId="2" borderId="18" xfId="2" applyFont="1" applyFill="1" applyBorder="1" applyAlignment="1">
      <alignment horizontal="left" vertical="top" wrapText="1"/>
    </xf>
    <xf numFmtId="0" fontId="5" fillId="2" borderId="19" xfId="2" applyFont="1" applyFill="1" applyBorder="1" applyAlignment="1">
      <alignment horizontal="right" vertical="top" wrapText="1"/>
    </xf>
    <xf numFmtId="0" fontId="5" fillId="2" borderId="20" xfId="2" applyFont="1" applyFill="1" applyBorder="1" applyAlignment="1">
      <alignment horizontal="right" vertical="top" wrapText="1"/>
    </xf>
    <xf numFmtId="3" fontId="5" fillId="2" borderId="0" xfId="2" applyNumberFormat="1" applyFont="1" applyFill="1" applyBorder="1" applyAlignment="1">
      <alignment horizontal="right" vertical="top" wrapText="1"/>
    </xf>
    <xf numFmtId="164" fontId="6" fillId="0" borderId="0" xfId="2" applyNumberFormat="1" applyFont="1" applyBorder="1"/>
    <xf numFmtId="0" fontId="5" fillId="2" borderId="14" xfId="2" applyFont="1" applyFill="1" applyBorder="1" applyAlignment="1">
      <alignment horizontal="left" vertical="top" wrapText="1"/>
    </xf>
    <xf numFmtId="3" fontId="5" fillId="2" borderId="14" xfId="2" applyNumberFormat="1" applyFont="1" applyFill="1" applyBorder="1" applyAlignment="1">
      <alignment horizontal="right" vertical="top" wrapText="1"/>
    </xf>
    <xf numFmtId="164" fontId="6" fillId="0" borderId="14" xfId="2" applyNumberFormat="1" applyFont="1" applyBorder="1"/>
    <xf numFmtId="0" fontId="5" fillId="2" borderId="0" xfId="2" applyNumberFormat="1" applyFont="1" applyFill="1" applyBorder="1" applyAlignment="1">
      <alignment horizontal="right" vertical="top" wrapText="1"/>
    </xf>
    <xf numFmtId="0" fontId="5" fillId="2" borderId="21" xfId="2" applyFont="1" applyFill="1" applyBorder="1" applyAlignment="1">
      <alignment horizontal="left" vertical="top" wrapText="1"/>
    </xf>
    <xf numFmtId="0" fontId="5" fillId="2" borderId="21" xfId="2" applyNumberFormat="1" applyFont="1" applyFill="1" applyBorder="1" applyAlignment="1">
      <alignment horizontal="right" vertical="top" wrapText="1"/>
    </xf>
    <xf numFmtId="164" fontId="6" fillId="0" borderId="21" xfId="2" applyNumberFormat="1" applyFont="1" applyBorder="1"/>
    <xf numFmtId="0" fontId="3" fillId="0" borderId="0" xfId="2"/>
    <xf numFmtId="0" fontId="5" fillId="2" borderId="0" xfId="2" applyFont="1" applyFill="1" applyBorder="1" applyAlignment="1">
      <alignment horizontal="left" vertical="top" wrapText="1"/>
    </xf>
    <xf numFmtId="0" fontId="6" fillId="0" borderId="0" xfId="2" applyFont="1"/>
    <xf numFmtId="0" fontId="5" fillId="2" borderId="2" xfId="2" applyFont="1" applyFill="1" applyBorder="1" applyAlignment="1">
      <alignment horizontal="right" vertical="top" wrapText="1"/>
    </xf>
    <xf numFmtId="0" fontId="5" fillId="2" borderId="9" xfId="2" applyFont="1" applyFill="1" applyBorder="1" applyAlignment="1">
      <alignment horizontal="left" vertical="top" wrapText="1"/>
    </xf>
    <xf numFmtId="3" fontId="5" fillId="2" borderId="9" xfId="2" applyNumberFormat="1" applyFont="1" applyFill="1" applyBorder="1" applyAlignment="1">
      <alignment horizontal="right" vertical="top" wrapText="1"/>
    </xf>
    <xf numFmtId="0" fontId="5" fillId="2" borderId="0" xfId="2" applyNumberFormat="1" applyFont="1" applyFill="1" applyBorder="1" applyAlignment="1">
      <alignment horizontal="right" vertical="top" wrapText="1"/>
    </xf>
    <xf numFmtId="3" fontId="5" fillId="2" borderId="0" xfId="2" applyNumberFormat="1" applyFont="1" applyFill="1" applyBorder="1" applyAlignment="1">
      <alignment horizontal="right" vertical="top" wrapText="1"/>
    </xf>
    <xf numFmtId="166" fontId="5" fillId="2" borderId="0" xfId="2" applyNumberFormat="1" applyFont="1" applyFill="1" applyBorder="1" applyAlignment="1">
      <alignment horizontal="right" vertical="top" wrapText="1"/>
    </xf>
    <xf numFmtId="0" fontId="5" fillId="2" borderId="10" xfId="2" applyFont="1" applyFill="1" applyBorder="1" applyAlignment="1">
      <alignment horizontal="left" vertical="top" wrapText="1"/>
    </xf>
    <xf numFmtId="3" fontId="5" fillId="2" borderId="10" xfId="2" applyNumberFormat="1" applyFont="1" applyFill="1" applyBorder="1" applyAlignment="1">
      <alignment horizontal="right" vertical="top" wrapText="1"/>
    </xf>
    <xf numFmtId="0" fontId="5" fillId="2" borderId="10" xfId="2" applyNumberFormat="1" applyFont="1" applyFill="1" applyBorder="1" applyAlignment="1">
      <alignment horizontal="right" vertical="top" wrapText="1"/>
    </xf>
    <xf numFmtId="0" fontId="5" fillId="2" borderId="2" xfId="2" applyFont="1" applyFill="1" applyBorder="1" applyAlignment="1">
      <alignment horizontal="left" vertical="top" wrapText="1"/>
    </xf>
    <xf numFmtId="164" fontId="2" fillId="2" borderId="2" xfId="0" applyNumberFormat="1" applyFont="1" applyFill="1" applyBorder="1" applyAlignment="1">
      <alignment horizontal="right" vertical="top" wrapText="1"/>
    </xf>
    <xf numFmtId="0" fontId="6" fillId="0" borderId="12" xfId="0" applyFont="1" applyBorder="1" applyAlignment="1">
      <alignment horizontal="right"/>
    </xf>
    <xf numFmtId="0" fontId="5" fillId="2" borderId="9" xfId="0" applyFont="1" applyFill="1" applyBorder="1" applyAlignment="1">
      <alignment horizontal="right" vertical="top" wrapText="1"/>
    </xf>
    <xf numFmtId="3" fontId="5" fillId="2" borderId="21" xfId="0" applyNumberFormat="1" applyFont="1" applyFill="1" applyBorder="1" applyAlignment="1">
      <alignment horizontal="right" vertical="top" wrapText="1"/>
    </xf>
    <xf numFmtId="0" fontId="5" fillId="2" borderId="21" xfId="0" applyFont="1" applyFill="1" applyBorder="1" applyAlignment="1">
      <alignment horizontal="right" vertical="top" wrapText="1"/>
    </xf>
    <xf numFmtId="0" fontId="6" fillId="0" borderId="14" xfId="0" applyFont="1" applyBorder="1" applyAlignment="1">
      <alignment horizontal="right"/>
    </xf>
    <xf numFmtId="0" fontId="3" fillId="0" borderId="15" xfId="0" applyFont="1" applyBorder="1"/>
    <xf numFmtId="0" fontId="2" fillId="2" borderId="18" xfId="0" applyFont="1" applyFill="1" applyBorder="1" applyAlignment="1">
      <alignment horizontal="left" vertical="top" wrapText="1"/>
    </xf>
    <xf numFmtId="0" fontId="2" fillId="2" borderId="20" xfId="0" applyFont="1" applyFill="1" applyBorder="1" applyAlignment="1">
      <alignment horizontal="right" vertical="top" wrapText="1"/>
    </xf>
    <xf numFmtId="0" fontId="2" fillId="2" borderId="21" xfId="0" applyFont="1" applyFill="1" applyBorder="1" applyAlignment="1">
      <alignment horizontal="left" vertical="top" wrapText="1"/>
    </xf>
    <xf numFmtId="0" fontId="2" fillId="2" borderId="21" xfId="0" applyFont="1" applyFill="1" applyBorder="1" applyAlignment="1">
      <alignment horizontal="right" vertical="top" wrapText="1"/>
    </xf>
    <xf numFmtId="0" fontId="2" fillId="2" borderId="2" xfId="2" applyFont="1" applyFill="1" applyBorder="1" applyAlignment="1">
      <alignment horizontal="left" vertical="top" wrapText="1"/>
    </xf>
    <xf numFmtId="0" fontId="2" fillId="2" borderId="1" xfId="0" applyFont="1" applyFill="1" applyBorder="1" applyAlignment="1">
      <alignment horizontal="right" vertical="top" wrapText="1"/>
    </xf>
    <xf numFmtId="0" fontId="9" fillId="2" borderId="6"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2" xfId="0" applyFont="1" applyFill="1" applyBorder="1" applyAlignment="1">
      <alignment horizontal="right" vertical="top" wrapText="1"/>
    </xf>
    <xf numFmtId="0" fontId="9" fillId="2" borderId="3" xfId="0" applyFont="1" applyFill="1" applyBorder="1" applyAlignment="1">
      <alignment horizontal="right" vertical="top" wrapText="1"/>
    </xf>
    <xf numFmtId="0" fontId="9" fillId="2" borderId="9" xfId="0" applyFont="1" applyFill="1" applyBorder="1" applyAlignment="1">
      <alignment horizontal="left" vertical="top" wrapText="1"/>
    </xf>
    <xf numFmtId="3" fontId="9" fillId="2" borderId="9" xfId="0" applyNumberFormat="1" applyFont="1" applyFill="1" applyBorder="1" applyAlignment="1">
      <alignment horizontal="right" vertical="top" wrapText="1"/>
    </xf>
    <xf numFmtId="0" fontId="9" fillId="2" borderId="0" xfId="0" applyFont="1" applyFill="1" applyAlignment="1">
      <alignment horizontal="left" vertical="top" wrapText="1"/>
    </xf>
    <xf numFmtId="3" fontId="9" fillId="2" borderId="0" xfId="0" applyNumberFormat="1" applyFont="1" applyFill="1" applyAlignment="1">
      <alignment horizontal="right" vertical="top" wrapText="1"/>
    </xf>
    <xf numFmtId="164" fontId="9" fillId="2" borderId="0" xfId="0" applyNumberFormat="1" applyFont="1" applyFill="1" applyAlignment="1">
      <alignment horizontal="right" vertical="top" wrapText="1"/>
    </xf>
    <xf numFmtId="49" fontId="2" fillId="2" borderId="2" xfId="0" applyNumberFormat="1" applyFont="1" applyFill="1" applyBorder="1" applyAlignment="1">
      <alignment horizontal="left" vertical="top" wrapText="1"/>
    </xf>
    <xf numFmtId="0" fontId="9" fillId="2" borderId="10" xfId="0" applyFont="1" applyFill="1" applyBorder="1" applyAlignment="1">
      <alignment horizontal="left" vertical="top" wrapText="1"/>
    </xf>
    <xf numFmtId="164" fontId="9" fillId="2" borderId="10" xfId="0" applyNumberFormat="1" applyFont="1" applyFill="1" applyBorder="1" applyAlignment="1">
      <alignment horizontal="right" vertical="top" wrapText="1"/>
    </xf>
    <xf numFmtId="49" fontId="2" fillId="2" borderId="0" xfId="0" applyNumberFormat="1" applyFont="1" applyFill="1" applyAlignment="1">
      <alignment horizontal="left" vertical="top" wrapText="1"/>
    </xf>
    <xf numFmtId="164" fontId="2" fillId="2" borderId="12" xfId="0" applyNumberFormat="1" applyFont="1" applyFill="1" applyBorder="1" applyAlignment="1">
      <alignment horizontal="right" vertical="top" wrapText="1"/>
    </xf>
    <xf numFmtId="0" fontId="2" fillId="2" borderId="8" xfId="2" applyFont="1" applyFill="1" applyBorder="1" applyAlignment="1">
      <alignment horizontal="left" vertical="top" wrapText="1"/>
    </xf>
    <xf numFmtId="0" fontId="2" fillId="2" borderId="2" xfId="2" applyFont="1" applyFill="1" applyBorder="1" applyAlignment="1">
      <alignment horizontal="left" vertical="top" wrapText="1"/>
    </xf>
    <xf numFmtId="0" fontId="2" fillId="2" borderId="11" xfId="2" applyFont="1" applyFill="1" applyBorder="1" applyAlignment="1">
      <alignment horizontal="center" vertical="center" wrapText="1"/>
    </xf>
    <xf numFmtId="0" fontId="0" fillId="0" borderId="26" xfId="0" applyBorder="1" applyAlignment="1">
      <alignment horizontal="left"/>
    </xf>
    <xf numFmtId="0" fontId="0" fillId="0" borderId="27" xfId="0" applyBorder="1" applyAlignment="1">
      <alignment horizontal="right"/>
    </xf>
    <xf numFmtId="0" fontId="0" fillId="0" borderId="29" xfId="0" applyBorder="1" applyAlignment="1">
      <alignment horizontal="left"/>
    </xf>
    <xf numFmtId="0" fontId="0" fillId="0" borderId="30" xfId="0" applyBorder="1" applyAlignment="1">
      <alignment horizontal="right"/>
    </xf>
    <xf numFmtId="0" fontId="0" fillId="0" borderId="31" xfId="0" applyBorder="1" applyAlignment="1">
      <alignment horizontal="right"/>
    </xf>
    <xf numFmtId="0" fontId="0" fillId="0" borderId="32" xfId="0" applyBorder="1" applyAlignment="1">
      <alignment horizontal="right"/>
    </xf>
    <xf numFmtId="0" fontId="0" fillId="0" borderId="33" xfId="0" applyBorder="1" applyAlignment="1">
      <alignment horizontal="left"/>
    </xf>
    <xf numFmtId="0" fontId="0" fillId="0" borderId="33" xfId="0" applyBorder="1" applyAlignment="1">
      <alignment horizontal="right"/>
    </xf>
    <xf numFmtId="0" fontId="0" fillId="0" borderId="33" xfId="0" applyBorder="1"/>
    <xf numFmtId="168" fontId="2" fillId="2" borderId="2" xfId="2" applyNumberFormat="1" applyFont="1" applyFill="1" applyBorder="1" applyAlignment="1">
      <alignment horizontal="right" vertical="top" wrapText="1"/>
    </xf>
    <xf numFmtId="0" fontId="2" fillId="2" borderId="23" xfId="0" applyFont="1" applyFill="1" applyBorder="1" applyAlignment="1">
      <alignment horizontal="left" vertical="top" wrapText="1"/>
    </xf>
    <xf numFmtId="168" fontId="0" fillId="0" borderId="0" xfId="0" applyNumberFormat="1" applyAlignment="1">
      <alignment horizontal="right"/>
    </xf>
    <xf numFmtId="0" fontId="5" fillId="2" borderId="0" xfId="2" applyFont="1" applyFill="1" applyAlignment="1">
      <alignment horizontal="left" vertical="top" wrapText="1"/>
    </xf>
    <xf numFmtId="0" fontId="2" fillId="2" borderId="0" xfId="2" applyFont="1" applyFill="1" applyAlignment="1">
      <alignment horizontal="left" vertical="top" wrapText="1"/>
    </xf>
    <xf numFmtId="0" fontId="2" fillId="2" borderId="2" xfId="2" applyFont="1" applyFill="1" applyBorder="1" applyAlignment="1">
      <alignment horizontal="left" vertical="top" wrapText="1"/>
    </xf>
    <xf numFmtId="0" fontId="2" fillId="2" borderId="10" xfId="2" applyFont="1" applyFill="1" applyBorder="1" applyAlignment="1">
      <alignment horizontal="left" vertical="top" wrapText="1"/>
    </xf>
    <xf numFmtId="0" fontId="5" fillId="2" borderId="0" xfId="2" applyFont="1" applyFill="1" applyAlignment="1">
      <alignment horizontal="right" vertical="top" wrapText="1"/>
    </xf>
    <xf numFmtId="0" fontId="5" fillId="2" borderId="0" xfId="0" applyFont="1" applyFill="1" applyAlignment="1">
      <alignment horizontal="left" vertical="top" wrapText="1"/>
    </xf>
    <xf numFmtId="0" fontId="5" fillId="2" borderId="9" xfId="2" applyFont="1" applyFill="1" applyBorder="1" applyAlignment="1">
      <alignment horizontal="left" vertical="top" wrapText="1"/>
    </xf>
    <xf numFmtId="0" fontId="5" fillId="2" borderId="0" xfId="2" applyFont="1" applyFill="1" applyBorder="1" applyAlignment="1">
      <alignment horizontal="left" vertical="top" wrapText="1"/>
    </xf>
    <xf numFmtId="0" fontId="2" fillId="2" borderId="9" xfId="2" applyFont="1" applyFill="1" applyBorder="1" applyAlignment="1">
      <alignment horizontal="left" vertical="top" wrapText="1"/>
    </xf>
    <xf numFmtId="0" fontId="11" fillId="0" borderId="0" xfId="0" applyFont="1"/>
    <xf numFmtId="0" fontId="5" fillId="2" borderId="0" xfId="2" applyFont="1" applyFill="1" applyAlignment="1">
      <alignment horizontal="right" vertical="top" wrapText="1"/>
    </xf>
    <xf numFmtId="3" fontId="11" fillId="0" borderId="0" xfId="0" applyNumberFormat="1" applyFont="1" applyAlignment="1">
      <alignment horizontal="right"/>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3" fontId="5" fillId="2" borderId="2" xfId="0" applyNumberFormat="1" applyFont="1" applyFill="1" applyBorder="1" applyAlignment="1">
      <alignment horizontal="right" vertical="top" wrapText="1"/>
    </xf>
    <xf numFmtId="3" fontId="5" fillId="2" borderId="3" xfId="0" applyNumberFormat="1" applyFont="1" applyFill="1" applyBorder="1" applyAlignment="1">
      <alignment horizontal="right" vertical="top" wrapText="1"/>
    </xf>
    <xf numFmtId="0" fontId="5" fillId="2" borderId="2" xfId="0" applyNumberFormat="1" applyFont="1" applyFill="1" applyBorder="1" applyAlignment="1">
      <alignment horizontal="right" vertical="top" wrapText="1"/>
    </xf>
    <xf numFmtId="166" fontId="5" fillId="2" borderId="2" xfId="0" applyNumberFormat="1" applyFont="1" applyFill="1" applyBorder="1" applyAlignment="1">
      <alignment horizontal="right" vertical="top" wrapText="1"/>
    </xf>
    <xf numFmtId="0" fontId="5" fillId="2" borderId="2" xfId="0" applyFont="1" applyFill="1" applyBorder="1" applyAlignment="1">
      <alignment horizontal="left" vertical="top" wrapText="1"/>
    </xf>
    <xf numFmtId="168" fontId="12" fillId="0" borderId="0" xfId="0" applyNumberFormat="1" applyFont="1" applyAlignment="1">
      <alignment horizontal="right"/>
    </xf>
    <xf numFmtId="168" fontId="12" fillId="0" borderId="0" xfId="0" applyNumberFormat="1" applyFont="1"/>
    <xf numFmtId="0" fontId="14" fillId="0" borderId="0" xfId="0" applyFont="1"/>
    <xf numFmtId="0" fontId="0" fillId="0" borderId="2" xfId="0" applyBorder="1" applyAlignment="1">
      <alignment horizontal="right"/>
    </xf>
    <xf numFmtId="0" fontId="0" fillId="0" borderId="6" xfId="0" applyBorder="1"/>
    <xf numFmtId="0" fontId="0" fillId="0" borderId="11" xfId="0" applyBorder="1" applyAlignment="1">
      <alignment horizontal="right"/>
    </xf>
    <xf numFmtId="0" fontId="0" fillId="0" borderId="24" xfId="0" applyBorder="1" applyAlignment="1">
      <alignment horizontal="right"/>
    </xf>
    <xf numFmtId="3" fontId="2" fillId="2" borderId="34" xfId="2" applyNumberFormat="1" applyFont="1" applyFill="1" applyBorder="1" applyAlignment="1">
      <alignment horizontal="right" vertical="top" wrapText="1"/>
    </xf>
    <xf numFmtId="0" fontId="2" fillId="2" borderId="35" xfId="2" applyNumberFormat="1" applyFont="1" applyFill="1" applyBorder="1" applyAlignment="1">
      <alignment horizontal="right" vertical="top" wrapText="1"/>
    </xf>
    <xf numFmtId="0" fontId="2" fillId="2" borderId="36" xfId="2" applyNumberFormat="1" applyFont="1" applyFill="1" applyBorder="1" applyAlignment="1">
      <alignment horizontal="right" vertical="top" wrapText="1"/>
    </xf>
    <xf numFmtId="0" fontId="2" fillId="2" borderId="37" xfId="2" applyNumberFormat="1" applyFont="1" applyFill="1" applyBorder="1" applyAlignment="1">
      <alignment horizontal="right" vertical="top" wrapText="1"/>
    </xf>
    <xf numFmtId="0" fontId="2" fillId="2" borderId="38" xfId="2" applyNumberFormat="1" applyFont="1" applyFill="1" applyBorder="1" applyAlignment="1">
      <alignment horizontal="right" vertical="top" wrapText="1"/>
    </xf>
    <xf numFmtId="0" fontId="2" fillId="2" borderId="39" xfId="2" applyNumberFormat="1" applyFont="1" applyFill="1" applyBorder="1" applyAlignment="1">
      <alignment horizontal="right" vertical="top" wrapText="1"/>
    </xf>
    <xf numFmtId="3" fontId="2" fillId="2" borderId="37" xfId="2" applyNumberFormat="1" applyFont="1" applyFill="1" applyBorder="1" applyAlignment="1">
      <alignment horizontal="right" vertical="top" wrapText="1"/>
    </xf>
    <xf numFmtId="164" fontId="2" fillId="2" borderId="40" xfId="2" applyNumberFormat="1" applyFont="1" applyFill="1" applyBorder="1" applyAlignment="1">
      <alignment horizontal="right" vertical="top" wrapText="1"/>
    </xf>
    <xf numFmtId="164" fontId="2" fillId="2" borderId="41" xfId="2" applyNumberFormat="1" applyFont="1" applyFill="1" applyBorder="1" applyAlignment="1">
      <alignment horizontal="right" vertical="top" wrapText="1"/>
    </xf>
    <xf numFmtId="164" fontId="2" fillId="2" borderId="42" xfId="2" applyNumberFormat="1" applyFont="1" applyFill="1" applyBorder="1" applyAlignment="1">
      <alignment horizontal="right" vertical="top" wrapText="1"/>
    </xf>
    <xf numFmtId="0" fontId="11" fillId="0" borderId="0" xfId="0" applyFont="1" applyAlignment="1">
      <alignment horizontal="right"/>
    </xf>
    <xf numFmtId="164" fontId="5" fillId="2" borderId="2" xfId="0" applyNumberFormat="1" applyFont="1" applyFill="1" applyBorder="1" applyAlignment="1">
      <alignment horizontal="right" vertical="top" wrapText="1"/>
    </xf>
    <xf numFmtId="0" fontId="15" fillId="2" borderId="2" xfId="0" applyFont="1" applyFill="1" applyBorder="1" applyAlignment="1">
      <alignment horizontal="right" vertical="top" wrapText="1"/>
    </xf>
    <xf numFmtId="164" fontId="16" fillId="2" borderId="0" xfId="0" applyNumberFormat="1" applyFont="1" applyFill="1" applyAlignment="1">
      <alignment horizontal="right" vertical="top" wrapText="1"/>
    </xf>
    <xf numFmtId="0" fontId="5" fillId="2" borderId="43" xfId="2" applyFont="1" applyFill="1" applyBorder="1" applyAlignment="1">
      <alignment horizontal="left" vertical="top" wrapText="1"/>
    </xf>
    <xf numFmtId="0" fontId="5" fillId="2" borderId="31" xfId="2" applyFont="1" applyFill="1" applyBorder="1" applyAlignment="1">
      <alignment horizontal="right" vertical="top" wrapText="1"/>
    </xf>
    <xf numFmtId="0" fontId="5" fillId="2" borderId="32" xfId="2" applyFont="1" applyFill="1" applyBorder="1" applyAlignment="1">
      <alignment horizontal="right" vertical="top" wrapText="1"/>
    </xf>
    <xf numFmtId="0" fontId="2" fillId="2" borderId="2" xfId="2" applyNumberFormat="1" applyFont="1" applyFill="1" applyBorder="1" applyAlignment="1">
      <alignment horizontal="right" vertical="top" wrapText="1"/>
    </xf>
    <xf numFmtId="0" fontId="5" fillId="2" borderId="1" xfId="2" applyFont="1" applyFill="1" applyBorder="1" applyAlignment="1">
      <alignment horizontal="left" vertical="top" wrapText="1"/>
    </xf>
    <xf numFmtId="10" fontId="5" fillId="2" borderId="2" xfId="2" applyNumberFormat="1" applyFont="1" applyFill="1" applyBorder="1" applyAlignment="1">
      <alignment horizontal="right" vertical="top" wrapText="1"/>
    </xf>
    <xf numFmtId="0" fontId="5" fillId="2" borderId="2" xfId="2" applyNumberFormat="1" applyFont="1" applyFill="1" applyBorder="1" applyAlignment="1">
      <alignment horizontal="right" vertical="top" wrapText="1"/>
    </xf>
    <xf numFmtId="0" fontId="5" fillId="2" borderId="26" xfId="2" applyFont="1" applyFill="1" applyBorder="1" applyAlignment="1">
      <alignment horizontal="left" vertical="top" wrapText="1"/>
    </xf>
    <xf numFmtId="0" fontId="5" fillId="2" borderId="2" xfId="2" applyFont="1" applyFill="1" applyBorder="1" applyAlignment="1">
      <alignment horizontal="left" vertical="top" wrapText="1"/>
    </xf>
    <xf numFmtId="3" fontId="17" fillId="2" borderId="2" xfId="2" applyNumberFormat="1" applyFont="1" applyFill="1" applyBorder="1" applyAlignment="1">
      <alignment horizontal="right" vertical="top" wrapText="1"/>
    </xf>
    <xf numFmtId="0" fontId="5" fillId="2" borderId="11" xfId="2" applyFont="1" applyFill="1" applyBorder="1" applyAlignment="1">
      <alignment horizontal="center" vertical="center" wrapText="1"/>
    </xf>
    <xf numFmtId="0" fontId="0" fillId="0" borderId="0" xfId="0" applyBorder="1"/>
    <xf numFmtId="164" fontId="0" fillId="0" borderId="0" xfId="0" applyNumberFormat="1" applyBorder="1"/>
    <xf numFmtId="0" fontId="0" fillId="0" borderId="46" xfId="0" applyBorder="1"/>
    <xf numFmtId="0" fontId="0" fillId="0" borderId="46" xfId="0" applyBorder="1" applyAlignment="1">
      <alignment horizontal="right"/>
    </xf>
    <xf numFmtId="0" fontId="0" fillId="0" borderId="43" xfId="0" applyBorder="1"/>
    <xf numFmtId="0" fontId="0" fillId="0" borderId="26" xfId="0" applyBorder="1"/>
    <xf numFmtId="0" fontId="0" fillId="0" borderId="29" xfId="0" applyBorder="1"/>
    <xf numFmtId="0" fontId="0" fillId="0" borderId="31" xfId="0" applyBorder="1"/>
    <xf numFmtId="0" fontId="0" fillId="0" borderId="32" xfId="0" applyBorder="1"/>
    <xf numFmtId="3" fontId="2" fillId="2" borderId="3" xfId="2" applyNumberFormat="1" applyFont="1" applyFill="1" applyBorder="1" applyAlignment="1">
      <alignment horizontal="right" vertical="top" wrapText="1"/>
    </xf>
    <xf numFmtId="0" fontId="2" fillId="2" borderId="3" xfId="2" applyNumberFormat="1" applyFont="1" applyFill="1" applyBorder="1" applyAlignment="1">
      <alignment horizontal="right" vertical="top" wrapText="1"/>
    </xf>
    <xf numFmtId="0" fontId="2" fillId="2" borderId="0" xfId="0" applyFont="1" applyFill="1" applyAlignment="1">
      <alignment horizontal="left" vertical="top" wrapText="1"/>
    </xf>
    <xf numFmtId="164" fontId="11" fillId="0" borderId="0" xfId="0" applyNumberFormat="1" applyFont="1"/>
    <xf numFmtId="0" fontId="5" fillId="2" borderId="12" xfId="2" applyFont="1" applyFill="1" applyBorder="1" applyAlignment="1">
      <alignment horizontal="left" vertical="top" wrapText="1"/>
    </xf>
    <xf numFmtId="0" fontId="5" fillId="2" borderId="12" xfId="2" applyFont="1" applyFill="1" applyBorder="1" applyAlignment="1">
      <alignment horizontal="right" vertical="top" wrapText="1"/>
    </xf>
    <xf numFmtId="0" fontId="11" fillId="0" borderId="19" xfId="0" applyFont="1" applyBorder="1" applyAlignment="1">
      <alignment horizontal="right"/>
    </xf>
    <xf numFmtId="0" fontId="11" fillId="0" borderId="32" xfId="0" applyFont="1" applyBorder="1" applyAlignment="1">
      <alignment horizontal="right"/>
    </xf>
    <xf numFmtId="0" fontId="11" fillId="0" borderId="26" xfId="0" applyFont="1" applyBorder="1"/>
    <xf numFmtId="0" fontId="11" fillId="0" borderId="29" xfId="0" applyFont="1" applyBorder="1"/>
    <xf numFmtId="168" fontId="5" fillId="2" borderId="2" xfId="2" applyNumberFormat="1" applyFont="1" applyFill="1" applyBorder="1" applyAlignment="1">
      <alignment horizontal="right" vertical="top" wrapText="1"/>
    </xf>
    <xf numFmtId="0" fontId="0" fillId="0" borderId="27" xfId="0" applyBorder="1" applyAlignment="1">
      <alignment horizontal="center"/>
    </xf>
    <xf numFmtId="0" fontId="0" fillId="0" borderId="28" xfId="0" applyBorder="1" applyAlignment="1">
      <alignment horizont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0" xfId="0" applyFont="1" applyFill="1" applyAlignment="1">
      <alignment horizontal="left" vertical="top" wrapText="1"/>
    </xf>
    <xf numFmtId="0" fontId="5" fillId="2" borderId="2" xfId="2" applyFont="1" applyFill="1" applyBorder="1" applyAlignment="1">
      <alignment horizontal="left" vertical="top" wrapText="1"/>
    </xf>
    <xf numFmtId="0" fontId="5" fillId="2" borderId="3" xfId="2" applyFont="1" applyFill="1" applyBorder="1" applyAlignment="1">
      <alignment horizontal="center" vertical="top" wrapText="1"/>
    </xf>
    <xf numFmtId="0" fontId="5" fillId="2" borderId="4" xfId="2" applyFont="1" applyFill="1" applyBorder="1" applyAlignment="1">
      <alignment horizontal="center" vertical="top" wrapText="1"/>
    </xf>
    <xf numFmtId="0" fontId="5" fillId="2" borderId="5" xfId="2" applyFont="1" applyFill="1" applyBorder="1" applyAlignment="1">
      <alignment horizontal="center" vertical="top" wrapText="1"/>
    </xf>
    <xf numFmtId="0" fontId="5" fillId="2" borderId="0" xfId="2" applyFont="1" applyFill="1" applyAlignment="1">
      <alignment horizontal="left" vertical="top" wrapText="1"/>
    </xf>
    <xf numFmtId="0" fontId="5" fillId="2" borderId="11" xfId="2" applyFont="1" applyFill="1" applyBorder="1" applyAlignment="1">
      <alignment horizontal="center" vertical="center" wrapText="1"/>
    </xf>
    <xf numFmtId="0" fontId="5" fillId="2" borderId="1" xfId="2" applyFont="1" applyFill="1" applyBorder="1" applyAlignment="1">
      <alignment horizontal="left" vertical="top" wrapText="1"/>
    </xf>
    <xf numFmtId="0" fontId="5" fillId="2" borderId="10" xfId="2" applyFont="1" applyFill="1" applyBorder="1" applyAlignment="1">
      <alignment horizontal="left" vertical="top" wrapText="1"/>
    </xf>
    <xf numFmtId="0" fontId="5" fillId="2" borderId="24" xfId="2" applyFont="1" applyFill="1" applyBorder="1" applyAlignment="1">
      <alignment horizontal="center" vertical="top" wrapText="1"/>
    </xf>
    <xf numFmtId="0" fontId="5" fillId="2" borderId="9" xfId="2" applyFont="1" applyFill="1" applyBorder="1" applyAlignment="1">
      <alignment horizontal="center" vertical="top" wrapText="1"/>
    </xf>
    <xf numFmtId="0" fontId="5" fillId="2" borderId="6" xfId="2" applyFont="1" applyFill="1" applyBorder="1" applyAlignment="1">
      <alignment horizontal="center" vertical="top" wrapText="1"/>
    </xf>
    <xf numFmtId="0" fontId="5" fillId="2" borderId="0" xfId="2" applyFont="1" applyFill="1" applyBorder="1" applyAlignment="1">
      <alignment horizontal="left" vertical="top" wrapText="1"/>
    </xf>
    <xf numFmtId="0" fontId="5" fillId="2" borderId="44" xfId="2" applyFont="1" applyFill="1" applyBorder="1" applyAlignment="1">
      <alignment horizontal="center" vertical="top" wrapText="1"/>
    </xf>
    <xf numFmtId="0" fontId="5" fillId="2" borderId="45" xfId="2" applyFont="1" applyFill="1" applyBorder="1" applyAlignment="1">
      <alignment horizontal="center" vertical="top" wrapText="1"/>
    </xf>
    <xf numFmtId="3" fontId="2" fillId="2" borderId="2" xfId="2" applyNumberFormat="1" applyFont="1" applyFill="1" applyBorder="1" applyAlignment="1">
      <alignment horizontal="left" vertical="top" wrapText="1"/>
    </xf>
    <xf numFmtId="3" fontId="2" fillId="2" borderId="3" xfId="2" applyNumberFormat="1" applyFont="1" applyFill="1" applyBorder="1" applyAlignment="1">
      <alignment horizontal="center" vertical="top" wrapText="1"/>
    </xf>
    <xf numFmtId="3" fontId="2" fillId="2" borderId="4" xfId="2" applyNumberFormat="1" applyFont="1" applyFill="1" applyBorder="1" applyAlignment="1">
      <alignment horizontal="center" vertical="top" wrapText="1"/>
    </xf>
    <xf numFmtId="3" fontId="2" fillId="2" borderId="5" xfId="2" applyNumberFormat="1" applyFont="1" applyFill="1" applyBorder="1" applyAlignment="1">
      <alignment horizontal="center" vertical="top" wrapText="1"/>
    </xf>
    <xf numFmtId="0" fontId="5" fillId="2" borderId="16" xfId="2" applyFont="1" applyFill="1" applyBorder="1" applyAlignment="1">
      <alignment horizontal="center" vertical="top" wrapText="1"/>
    </xf>
    <xf numFmtId="0" fontId="6" fillId="0" borderId="16" xfId="2" applyFont="1" applyBorder="1" applyAlignment="1">
      <alignment horizontal="center"/>
    </xf>
    <xf numFmtId="0" fontId="6" fillId="0" borderId="17" xfId="2" applyFont="1" applyBorder="1" applyAlignment="1">
      <alignment horizontal="center"/>
    </xf>
    <xf numFmtId="0" fontId="5" fillId="2" borderId="14" xfId="2" applyFont="1" applyFill="1" applyBorder="1" applyAlignment="1">
      <alignment horizontal="left" vertical="top" wrapText="1"/>
    </xf>
    <xf numFmtId="0" fontId="5" fillId="2" borderId="21" xfId="2"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0" xfId="2" applyFont="1" applyFill="1" applyAlignment="1">
      <alignment horizontal="left" vertical="top" wrapText="1"/>
    </xf>
    <xf numFmtId="0" fontId="3" fillId="0" borderId="2" xfId="2" applyBorder="1" applyAlignment="1">
      <alignment horizontal="center"/>
    </xf>
    <xf numFmtId="0" fontId="3" fillId="0" borderId="3" xfId="2" applyBorder="1" applyAlignment="1">
      <alignment horizontal="center"/>
    </xf>
    <xf numFmtId="0" fontId="5" fillId="2" borderId="0" xfId="2" applyFont="1" applyFill="1" applyAlignment="1">
      <alignment horizontal="right" vertical="top" wrapText="1"/>
    </xf>
    <xf numFmtId="0" fontId="5" fillId="2" borderId="17" xfId="2" applyFont="1" applyFill="1" applyBorder="1" applyAlignment="1">
      <alignment horizontal="center" vertical="top" wrapText="1"/>
    </xf>
    <xf numFmtId="0" fontId="2" fillId="2" borderId="0" xfId="0" applyFont="1" applyFill="1" applyAlignment="1">
      <alignment horizontal="right" vertical="top" wrapText="1"/>
    </xf>
    <xf numFmtId="0" fontId="9" fillId="2" borderId="10"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9" xfId="0" applyFont="1" applyFill="1" applyBorder="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center"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0" xfId="0" applyFont="1" applyFill="1" applyBorder="1" applyAlignment="1">
      <alignment horizontal="left" vertical="top" wrapText="1"/>
    </xf>
    <xf numFmtId="3" fontId="5" fillId="2" borderId="3" xfId="0" applyNumberFormat="1" applyFont="1" applyFill="1" applyBorder="1" applyAlignment="1">
      <alignment horizontal="center" vertical="top" wrapText="1"/>
    </xf>
    <xf numFmtId="3" fontId="5" fillId="2" borderId="4" xfId="0" applyNumberFormat="1" applyFont="1" applyFill="1" applyBorder="1" applyAlignment="1">
      <alignment horizontal="center" vertical="top" wrapText="1"/>
    </xf>
    <xf numFmtId="3" fontId="5" fillId="2" borderId="5" xfId="0" applyNumberFormat="1" applyFont="1" applyFill="1" applyBorder="1" applyAlignment="1">
      <alignment horizontal="center" vertical="top" wrapText="1"/>
    </xf>
    <xf numFmtId="0" fontId="5" fillId="2" borderId="0" xfId="0" applyFont="1" applyFill="1" applyAlignment="1">
      <alignment horizontal="right" vertical="top" wrapText="1"/>
    </xf>
    <xf numFmtId="0" fontId="5" fillId="2" borderId="11"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9" xfId="2" applyFont="1" applyFill="1" applyBorder="1" applyAlignment="1">
      <alignment horizontal="left" vertical="top" wrapText="1"/>
    </xf>
    <xf numFmtId="0" fontId="2" fillId="2" borderId="0" xfId="2" applyFont="1" applyFill="1" applyBorder="1" applyAlignment="1">
      <alignment horizontal="left" vertical="top" wrapText="1"/>
    </xf>
    <xf numFmtId="0" fontId="2" fillId="2" borderId="11" xfId="2" applyFont="1" applyFill="1" applyBorder="1" applyAlignment="1">
      <alignment horizontal="center" vertical="center" wrapText="1"/>
    </xf>
    <xf numFmtId="0" fontId="13" fillId="2" borderId="1" xfId="2" applyFont="1" applyFill="1" applyBorder="1" applyAlignment="1">
      <alignment horizontal="left" vertical="top" wrapText="1"/>
    </xf>
    <xf numFmtId="0" fontId="13" fillId="2" borderId="10" xfId="2" applyFont="1" applyFill="1" applyBorder="1" applyAlignment="1">
      <alignment horizontal="left" vertical="top" wrapText="1"/>
    </xf>
    <xf numFmtId="0" fontId="2" fillId="2" borderId="0" xfId="2" applyFont="1" applyFill="1" applyBorder="1" applyAlignment="1">
      <alignment horizontal="center" vertical="top" wrapText="1"/>
    </xf>
    <xf numFmtId="0" fontId="2" fillId="2" borderId="9" xfId="2" applyFont="1" applyFill="1" applyBorder="1" applyAlignment="1">
      <alignment horizontal="left" vertical="top" wrapText="1"/>
    </xf>
    <xf numFmtId="0" fontId="4" fillId="2" borderId="0" xfId="2"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6" xfId="0" applyFont="1" applyFill="1" applyBorder="1" applyAlignment="1">
      <alignment horizontal="center" vertical="top" wrapText="1"/>
    </xf>
    <xf numFmtId="0" fontId="5" fillId="2" borderId="17" xfId="0" applyFont="1" applyFill="1" applyBorder="1" applyAlignment="1">
      <alignment horizontal="center" vertical="top" wrapText="1"/>
    </xf>
    <xf numFmtId="0" fontId="11" fillId="0" borderId="19" xfId="0" applyFont="1" applyBorder="1" applyAlignment="1">
      <alignment horizontal="center"/>
    </xf>
    <xf numFmtId="0" fontId="11" fillId="0" borderId="32" xfId="0" applyFont="1" applyBorder="1" applyAlignment="1">
      <alignment horizontal="center"/>
    </xf>
    <xf numFmtId="0" fontId="2" fillId="2" borderId="11" xfId="0" applyFont="1" applyFill="1" applyBorder="1" applyAlignment="1">
      <alignment horizontal="center" vertical="center" wrapText="1"/>
    </xf>
    <xf numFmtId="0" fontId="6" fillId="0" borderId="19" xfId="2" applyFont="1" applyBorder="1" applyAlignment="1">
      <alignment horizontal="center"/>
    </xf>
    <xf numFmtId="0" fontId="6" fillId="0" borderId="20" xfId="2" applyFont="1" applyBorder="1" applyAlignment="1">
      <alignment horizontal="center"/>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9" xfId="0" applyFont="1" applyFill="1" applyBorder="1" applyAlignment="1">
      <alignment horizontal="left" vertical="top" wrapText="1"/>
    </xf>
    <xf numFmtId="0" fontId="0" fillId="0" borderId="31" xfId="0" applyBorder="1" applyAlignment="1">
      <alignment horizontal="center"/>
    </xf>
    <xf numFmtId="0" fontId="0" fillId="0" borderId="32" xfId="0" applyBorder="1" applyAlignment="1">
      <alignment horizontal="center"/>
    </xf>
    <xf numFmtId="0" fontId="0" fillId="0" borderId="0" xfId="0" applyAlignment="1">
      <alignment horizontal="left"/>
    </xf>
    <xf numFmtId="0" fontId="2" fillId="2" borderId="11" xfId="2" applyFont="1" applyFill="1" applyBorder="1" applyAlignment="1">
      <alignment horizontal="center" wrapText="1"/>
    </xf>
    <xf numFmtId="0" fontId="2" fillId="2" borderId="12" xfId="2" applyFont="1" applyFill="1" applyBorder="1" applyAlignment="1">
      <alignment horizontal="center" wrapText="1"/>
    </xf>
    <xf numFmtId="0" fontId="2" fillId="2" borderId="3" xfId="2" applyFont="1" applyFill="1" applyBorder="1" applyAlignment="1">
      <alignment horizontal="left" vertical="top" wrapText="1"/>
    </xf>
    <xf numFmtId="0" fontId="2" fillId="2" borderId="4" xfId="2" applyFont="1" applyFill="1" applyBorder="1" applyAlignment="1">
      <alignment horizontal="left" vertical="top" wrapText="1"/>
    </xf>
    <xf numFmtId="0" fontId="2" fillId="2" borderId="5" xfId="2" applyFont="1" applyFill="1" applyBorder="1" applyAlignment="1">
      <alignment horizontal="left" vertical="top" wrapText="1"/>
    </xf>
    <xf numFmtId="0" fontId="2" fillId="2" borderId="3" xfId="2" applyFont="1" applyFill="1" applyBorder="1" applyAlignment="1">
      <alignment horizontal="center" wrapText="1"/>
    </xf>
    <xf numFmtId="0" fontId="2" fillId="2" borderId="5" xfId="2" applyFont="1" applyFill="1" applyBorder="1" applyAlignment="1">
      <alignment horizontal="center" wrapText="1"/>
    </xf>
    <xf numFmtId="0" fontId="13" fillId="2" borderId="13"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13" xfId="2" applyFont="1" applyFill="1" applyBorder="1" applyAlignment="1">
      <alignment horizontal="center" vertical="top" wrapText="1"/>
    </xf>
    <xf numFmtId="0" fontId="13" fillId="2" borderId="0" xfId="2" applyFont="1" applyFill="1" applyBorder="1" applyAlignment="1">
      <alignment horizontal="center" vertical="top" wrapText="1"/>
    </xf>
    <xf numFmtId="0" fontId="2" fillId="2" borderId="13" xfId="2"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0"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5" fillId="2" borderId="2" xfId="0" applyNumberFormat="1" applyFont="1" applyFill="1" applyBorder="1" applyAlignment="1">
      <alignment horizontal="center" vertical="top"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 fillId="2" borderId="21" xfId="0" applyFont="1" applyFill="1" applyBorder="1" applyAlignment="1">
      <alignment horizontal="left" vertical="top" wrapText="1"/>
    </xf>
    <xf numFmtId="0" fontId="3" fillId="0" borderId="16"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 fillId="2" borderId="14" xfId="0" applyFont="1" applyFill="1" applyBorder="1" applyAlignment="1">
      <alignment horizontal="left" vertical="top"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47"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2" borderId="38" xfId="0" applyFont="1" applyFill="1" applyBorder="1" applyAlignment="1">
      <alignment horizontal="left" vertical="top" wrapText="1"/>
    </xf>
    <xf numFmtId="3" fontId="2" fillId="2" borderId="38" xfId="0" applyNumberFormat="1" applyFont="1" applyFill="1" applyBorder="1" applyAlignment="1">
      <alignment horizontal="right" vertical="top" wrapText="1"/>
    </xf>
    <xf numFmtId="3" fontId="2" fillId="2" borderId="49" xfId="0" applyNumberFormat="1" applyFont="1" applyFill="1" applyBorder="1" applyAlignment="1">
      <alignment horizontal="right" vertical="top" wrapText="1"/>
    </xf>
    <xf numFmtId="0" fontId="2" fillId="2" borderId="48" xfId="0" applyFont="1" applyFill="1" applyBorder="1" applyAlignment="1">
      <alignment horizontal="left" vertical="top" wrapText="1"/>
    </xf>
    <xf numFmtId="0" fontId="2" fillId="2" borderId="38" xfId="0" applyFont="1" applyFill="1" applyBorder="1" applyAlignment="1">
      <alignment horizontal="left" vertical="top" wrapText="1"/>
    </xf>
    <xf numFmtId="3" fontId="2" fillId="2" borderId="50" xfId="0" applyNumberFormat="1" applyFont="1" applyFill="1" applyBorder="1" applyAlignment="1">
      <alignment horizontal="right" vertical="top" wrapText="1"/>
    </xf>
    <xf numFmtId="3" fontId="2" fillId="2" borderId="51" xfId="0" applyNumberFormat="1" applyFont="1" applyFill="1" applyBorder="1" applyAlignment="1">
      <alignment horizontal="right" vertical="top"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3" fontId="2" fillId="2" borderId="53" xfId="0" applyNumberFormat="1" applyFont="1" applyFill="1" applyBorder="1" applyAlignment="1">
      <alignment horizontal="right" vertical="top" wrapText="1"/>
    </xf>
    <xf numFmtId="3" fontId="2" fillId="2" borderId="54" xfId="0" applyNumberFormat="1" applyFont="1" applyFill="1" applyBorder="1" applyAlignment="1">
      <alignment horizontal="right" vertical="top" wrapText="1"/>
    </xf>
    <xf numFmtId="0" fontId="0" fillId="0" borderId="9" xfId="0" applyBorder="1"/>
    <xf numFmtId="3" fontId="2" fillId="2" borderId="55" xfId="0" applyNumberFormat="1" applyFont="1" applyFill="1" applyBorder="1" applyAlignment="1">
      <alignment horizontal="right" vertical="top" wrapText="1"/>
    </xf>
    <xf numFmtId="3" fontId="2" fillId="2" borderId="56" xfId="0" applyNumberFormat="1" applyFont="1" applyFill="1" applyBorder="1" applyAlignment="1">
      <alignment horizontal="right" vertical="top" wrapText="1"/>
    </xf>
    <xf numFmtId="3" fontId="2" fillId="2" borderId="57" xfId="0" applyNumberFormat="1" applyFont="1" applyFill="1" applyBorder="1" applyAlignment="1">
      <alignment horizontal="right" vertical="top" wrapText="1"/>
    </xf>
    <xf numFmtId="166" fontId="2" fillId="2" borderId="57" xfId="0" applyNumberFormat="1" applyFont="1" applyFill="1" applyBorder="1" applyAlignment="1">
      <alignment horizontal="right" vertical="top" wrapText="1"/>
    </xf>
    <xf numFmtId="164" fontId="11" fillId="0" borderId="31" xfId="0" applyNumberFormat="1" applyFont="1" applyBorder="1" applyAlignment="1">
      <alignment horizontal="center"/>
    </xf>
    <xf numFmtId="0" fontId="11" fillId="0" borderId="31" xfId="0" applyFont="1" applyBorder="1" applyAlignment="1">
      <alignment horizontal="right"/>
    </xf>
    <xf numFmtId="165" fontId="11" fillId="0" borderId="0" xfId="0" applyNumberFormat="1" applyFont="1"/>
    <xf numFmtId="0" fontId="11" fillId="3" borderId="0" xfId="0" applyFont="1" applyFill="1"/>
    <xf numFmtId="9" fontId="11" fillId="0" borderId="0" xfId="1" applyFont="1"/>
    <xf numFmtId="164" fontId="11" fillId="0" borderId="0" xfId="1" applyNumberFormat="1" applyFont="1"/>
    <xf numFmtId="165" fontId="11" fillId="0" borderId="0" xfId="1" applyNumberFormat="1" applyFont="1"/>
    <xf numFmtId="2" fontId="11" fillId="0" borderId="0" xfId="1" applyNumberFormat="1" applyFont="1"/>
    <xf numFmtId="165" fontId="18" fillId="0" borderId="0" xfId="1" applyNumberFormat="1" applyFont="1"/>
    <xf numFmtId="164" fontId="18" fillId="0" borderId="0" xfId="0" applyNumberFormat="1" applyFont="1"/>
  </cellXfs>
  <cellStyles count="4">
    <cellStyle name="Currency 2" xfId="3" xr:uid="{415783BA-F810-4E2C-95F6-8A5C8AC18D5B}"/>
    <cellStyle name="Normal" xfId="0" builtinId="0"/>
    <cellStyle name="Normal 2" xfId="2" xr:uid="{12C1A657-7E57-46FD-B62D-25763F8D175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Median Age by Sex and State: 2015</a:t>
            </a:r>
          </a:p>
        </c:rich>
      </c:tx>
      <c:overlay val="0"/>
      <c:spPr>
        <a:noFill/>
        <a:ln>
          <a:noFill/>
        </a:ln>
        <a:effectLst/>
      </c:spPr>
    </c:title>
    <c:autoTitleDeleted val="0"/>
    <c:plotArea>
      <c:layout/>
      <c:barChart>
        <c:barDir val="col"/>
        <c:grouping val="clustered"/>
        <c:varyColors val="0"/>
        <c:ser>
          <c:idx val="0"/>
          <c:order val="0"/>
          <c:tx>
            <c:strRef>
              <c:f>[1]Sheet1!$A$8</c:f>
              <c:strCache>
                <c:ptCount val="1"/>
                <c:pt idx="0">
                  <c:v>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[1]Sheet1!$B$7:$D$7</c:f>
              <c:strCache>
                <c:ptCount val="3"/>
                <c:pt idx="0">
                  <c:v>U.S.</c:v>
                </c:pt>
                <c:pt idx="1">
                  <c:v>Arkansas</c:v>
                </c:pt>
                <c:pt idx="2">
                  <c:v>Hawaii</c:v>
                </c:pt>
              </c:strCache>
            </c:strRef>
          </c:cat>
          <c:val>
            <c:numRef>
              <c:f>[1]Sheet1!$B$8:$D$8</c:f>
              <c:numCache>
                <c:formatCode>General</c:formatCode>
                <c:ptCount val="3"/>
                <c:pt idx="0">
                  <c:v>18.5</c:v>
                </c:pt>
                <c:pt idx="1">
                  <c:v>21.3</c:v>
                </c:pt>
                <c:pt idx="2">
                  <c:v>18.5</c:v>
                </c:pt>
              </c:numCache>
            </c:numRef>
          </c:val>
          <c:extLst>
            <c:ext xmlns:c16="http://schemas.microsoft.com/office/drawing/2014/chart" uri="{C3380CC4-5D6E-409C-BE32-E72D297353CC}">
              <c16:uniqueId val="{00000000-476B-4F40-A97B-9FA5F2AF7846}"/>
            </c:ext>
          </c:extLst>
        </c:ser>
        <c:ser>
          <c:idx val="1"/>
          <c:order val="1"/>
          <c:tx>
            <c:strRef>
              <c:f>[1]Sheet1!$A$9</c:f>
              <c:strCache>
                <c:ptCount val="1"/>
                <c:pt idx="0">
                  <c:v>  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[1]Sheet1!$B$7:$D$7</c:f>
              <c:strCache>
                <c:ptCount val="3"/>
                <c:pt idx="0">
                  <c:v>U.S.</c:v>
                </c:pt>
                <c:pt idx="1">
                  <c:v>Arkansas</c:v>
                </c:pt>
                <c:pt idx="2">
                  <c:v>Hawaii</c:v>
                </c:pt>
              </c:strCache>
            </c:strRef>
          </c:cat>
          <c:val>
            <c:numRef>
              <c:f>[1]Sheet1!$B$9:$D$9</c:f>
              <c:numCache>
                <c:formatCode>General</c:formatCode>
                <c:ptCount val="3"/>
                <c:pt idx="0">
                  <c:v>18.399999999999999</c:v>
                </c:pt>
                <c:pt idx="1">
                  <c:v>23.7</c:v>
                </c:pt>
                <c:pt idx="2">
                  <c:v>17</c:v>
                </c:pt>
              </c:numCache>
            </c:numRef>
          </c:val>
          <c:extLst>
            <c:ext xmlns:c16="http://schemas.microsoft.com/office/drawing/2014/chart" uri="{C3380CC4-5D6E-409C-BE32-E72D297353CC}">
              <c16:uniqueId val="{00000001-476B-4F40-A97B-9FA5F2AF7846}"/>
            </c:ext>
          </c:extLst>
        </c:ser>
        <c:ser>
          <c:idx val="2"/>
          <c:order val="2"/>
          <c:tx>
            <c:strRef>
              <c:f>[1]Sheet1!$A$10</c:f>
              <c:strCache>
                <c:ptCount val="1"/>
                <c:pt idx="0">
                  <c:v>  Female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[1]Sheet1!$B$7:$D$7</c:f>
              <c:strCache>
                <c:ptCount val="3"/>
                <c:pt idx="0">
                  <c:v>U.S.</c:v>
                </c:pt>
                <c:pt idx="1">
                  <c:v>Arkansas</c:v>
                </c:pt>
                <c:pt idx="2">
                  <c:v>Hawaii</c:v>
                </c:pt>
              </c:strCache>
            </c:strRef>
          </c:cat>
          <c:val>
            <c:numRef>
              <c:f>[1]Sheet1!$B$10:$D$10</c:f>
              <c:numCache>
                <c:formatCode>General</c:formatCode>
                <c:ptCount val="3"/>
                <c:pt idx="0">
                  <c:v>18.600000000000001</c:v>
                </c:pt>
                <c:pt idx="1">
                  <c:v>17.7</c:v>
                </c:pt>
                <c:pt idx="2">
                  <c:v>20.399999999999999</c:v>
                </c:pt>
              </c:numCache>
            </c:numRef>
          </c:val>
          <c:extLst>
            <c:ext xmlns:c16="http://schemas.microsoft.com/office/drawing/2014/chart" uri="{C3380CC4-5D6E-409C-BE32-E72D297353CC}">
              <c16:uniqueId val="{00000002-476B-4F40-A97B-9FA5F2AF7846}"/>
            </c:ext>
          </c:extLst>
        </c:ser>
        <c:dLbls>
          <c:showLegendKey val="0"/>
          <c:showVal val="0"/>
          <c:showCatName val="0"/>
          <c:showSerName val="0"/>
          <c:showPercent val="0"/>
          <c:showBubbleSize val="0"/>
        </c:dLbls>
        <c:gapWidth val="219"/>
        <c:overlap val="-27"/>
        <c:axId val="1170230752"/>
        <c:axId val="1"/>
      </c:barChart>
      <c:catAx>
        <c:axId val="117023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023075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Sex</a:t>
            </a:r>
            <a:r>
              <a:rPr lang="en-US" baseline="0"/>
              <a:t> Ratio by State: 2015</a:t>
            </a:r>
            <a:endParaRPr lang="en-US"/>
          </a:p>
        </c:rich>
      </c:tx>
      <c:overlay val="0"/>
      <c:spPr>
        <a:noFill/>
        <a:ln w="25400">
          <a:noFill/>
        </a:ln>
      </c:spPr>
    </c:title>
    <c:autoTitleDeleted val="0"/>
    <c:plotArea>
      <c:layout/>
      <c:barChart>
        <c:barDir val="col"/>
        <c:grouping val="clustered"/>
        <c:varyColors val="0"/>
        <c:ser>
          <c:idx val="0"/>
          <c:order val="0"/>
          <c:tx>
            <c:strRef>
              <c:f>'Sex ratio'!$R$26</c:f>
              <c:strCache>
                <c:ptCount val="1"/>
                <c:pt idx="0">
                  <c:v>&lt; 15</c:v>
                </c:pt>
              </c:strCache>
            </c:strRef>
          </c:tx>
          <c:spPr>
            <a:solidFill>
              <a:srgbClr val="4472C4"/>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 ratio'!$S$25:$U$25</c:f>
              <c:strCache>
                <c:ptCount val="3"/>
                <c:pt idx="0">
                  <c:v>US</c:v>
                </c:pt>
                <c:pt idx="1">
                  <c:v>Arkansas</c:v>
                </c:pt>
                <c:pt idx="2">
                  <c:v>Hawaii</c:v>
                </c:pt>
              </c:strCache>
            </c:strRef>
          </c:cat>
          <c:val>
            <c:numRef>
              <c:f>'Sex ratio'!$S$26:$U$26</c:f>
              <c:numCache>
                <c:formatCode>#,##0</c:formatCode>
                <c:ptCount val="3"/>
                <c:pt idx="0">
                  <c:v>95.988013983685704</c:v>
                </c:pt>
                <c:pt idx="1">
                  <c:v>94.692949203942376</c:v>
                </c:pt>
                <c:pt idx="2">
                  <c:v>101.77514792899409</c:v>
                </c:pt>
              </c:numCache>
            </c:numRef>
          </c:val>
          <c:extLst>
            <c:ext xmlns:c16="http://schemas.microsoft.com/office/drawing/2014/chart" uri="{C3380CC4-5D6E-409C-BE32-E72D297353CC}">
              <c16:uniqueId val="{00000000-921E-4694-AD14-BEBC19A92F0E}"/>
            </c:ext>
          </c:extLst>
        </c:ser>
        <c:ser>
          <c:idx val="1"/>
          <c:order val="1"/>
          <c:tx>
            <c:strRef>
              <c:f>'Sex ratio'!$R$27</c:f>
              <c:strCache>
                <c:ptCount val="1"/>
                <c:pt idx="0">
                  <c:v>15-29</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 ratio'!$S$25:$U$25</c:f>
              <c:strCache>
                <c:ptCount val="3"/>
                <c:pt idx="0">
                  <c:v>US</c:v>
                </c:pt>
                <c:pt idx="1">
                  <c:v>Arkansas</c:v>
                </c:pt>
                <c:pt idx="2">
                  <c:v>Hawaii</c:v>
                </c:pt>
              </c:strCache>
            </c:strRef>
          </c:cat>
          <c:val>
            <c:numRef>
              <c:f>'Sex ratio'!$S$27:$U$27</c:f>
              <c:numCache>
                <c:formatCode>#,##0</c:formatCode>
                <c:ptCount val="3"/>
                <c:pt idx="0">
                  <c:v>97.139588100686495</c:v>
                </c:pt>
                <c:pt idx="1">
                  <c:v>104.10958904109589</c:v>
                </c:pt>
                <c:pt idx="2">
                  <c:v>92.533756949960292</c:v>
                </c:pt>
              </c:numCache>
            </c:numRef>
          </c:val>
          <c:extLst>
            <c:ext xmlns:c16="http://schemas.microsoft.com/office/drawing/2014/chart" uri="{C3380CC4-5D6E-409C-BE32-E72D297353CC}">
              <c16:uniqueId val="{00000001-921E-4694-AD14-BEBC19A92F0E}"/>
            </c:ext>
          </c:extLst>
        </c:ser>
        <c:ser>
          <c:idx val="2"/>
          <c:order val="2"/>
          <c:tx>
            <c:strRef>
              <c:f>'Sex ratio'!$R$28</c:f>
              <c:strCache>
                <c:ptCount val="1"/>
                <c:pt idx="0">
                  <c:v>30-44</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 ratio'!$S$25:$U$25</c:f>
              <c:strCache>
                <c:ptCount val="3"/>
                <c:pt idx="0">
                  <c:v>US</c:v>
                </c:pt>
                <c:pt idx="1">
                  <c:v>Arkansas</c:v>
                </c:pt>
                <c:pt idx="2">
                  <c:v>Hawaii</c:v>
                </c:pt>
              </c:strCache>
            </c:strRef>
          </c:cat>
          <c:val>
            <c:numRef>
              <c:f>'Sex ratio'!$S$28:$U$28</c:f>
              <c:numCache>
                <c:formatCode>#,##0</c:formatCode>
                <c:ptCount val="3"/>
                <c:pt idx="0">
                  <c:v>99.93014320642682</c:v>
                </c:pt>
                <c:pt idx="1">
                  <c:v>146.86520376175548</c:v>
                </c:pt>
                <c:pt idx="2">
                  <c:v>80.439121756487026</c:v>
                </c:pt>
              </c:numCache>
            </c:numRef>
          </c:val>
          <c:extLst>
            <c:ext xmlns:c16="http://schemas.microsoft.com/office/drawing/2014/chart" uri="{C3380CC4-5D6E-409C-BE32-E72D297353CC}">
              <c16:uniqueId val="{00000002-921E-4694-AD14-BEBC19A92F0E}"/>
            </c:ext>
          </c:extLst>
        </c:ser>
        <c:ser>
          <c:idx val="3"/>
          <c:order val="3"/>
          <c:tx>
            <c:strRef>
              <c:f>'Sex ratio'!$R$29</c:f>
              <c:strCache>
                <c:ptCount val="1"/>
                <c:pt idx="0">
                  <c:v>45-59</c:v>
                </c:pt>
              </c:strCache>
            </c:strRef>
          </c:tx>
          <c:spPr>
            <a:solidFill>
              <a:srgbClr val="FFC00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 ratio'!$S$25:$U$25</c:f>
              <c:strCache>
                <c:ptCount val="3"/>
                <c:pt idx="0">
                  <c:v>US</c:v>
                </c:pt>
                <c:pt idx="1">
                  <c:v>Arkansas</c:v>
                </c:pt>
                <c:pt idx="2">
                  <c:v>Hawaii</c:v>
                </c:pt>
              </c:strCache>
            </c:strRef>
          </c:cat>
          <c:val>
            <c:numRef>
              <c:f>'Sex ratio'!$S$29:$U$29</c:f>
              <c:numCache>
                <c:formatCode>#,##0</c:formatCode>
                <c:ptCount val="3"/>
                <c:pt idx="0">
                  <c:v>76.06635071090048</c:v>
                </c:pt>
                <c:pt idx="1">
                  <c:v>74.129353233830841</c:v>
                </c:pt>
                <c:pt idx="2">
                  <c:v>92.333333333333329</c:v>
                </c:pt>
              </c:numCache>
            </c:numRef>
          </c:val>
          <c:extLst>
            <c:ext xmlns:c16="http://schemas.microsoft.com/office/drawing/2014/chart" uri="{C3380CC4-5D6E-409C-BE32-E72D297353CC}">
              <c16:uniqueId val="{00000003-921E-4694-AD14-BEBC19A92F0E}"/>
            </c:ext>
          </c:extLst>
        </c:ser>
        <c:ser>
          <c:idx val="4"/>
          <c:order val="4"/>
          <c:tx>
            <c:strRef>
              <c:f>'Sex ratio'!$R$30</c:f>
              <c:strCache>
                <c:ptCount val="1"/>
                <c:pt idx="0">
                  <c:v>60+</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 ratio'!$S$25:$U$25</c:f>
              <c:strCache>
                <c:ptCount val="3"/>
                <c:pt idx="0">
                  <c:v>US</c:v>
                </c:pt>
                <c:pt idx="1">
                  <c:v>Arkansas</c:v>
                </c:pt>
                <c:pt idx="2">
                  <c:v>Hawaii</c:v>
                </c:pt>
              </c:strCache>
            </c:strRef>
          </c:cat>
          <c:val>
            <c:numRef>
              <c:f>'Sex ratio'!$S$30:$U$30</c:f>
              <c:numCache>
                <c:formatCode>#,##0</c:formatCode>
                <c:ptCount val="3"/>
                <c:pt idx="0">
                  <c:v>60.819672131147541</c:v>
                </c:pt>
                <c:pt idx="1">
                  <c:v>26.041666666666668</c:v>
                </c:pt>
                <c:pt idx="2">
                  <c:v>32.121212121212125</c:v>
                </c:pt>
              </c:numCache>
            </c:numRef>
          </c:val>
          <c:extLst>
            <c:ext xmlns:c16="http://schemas.microsoft.com/office/drawing/2014/chart" uri="{C3380CC4-5D6E-409C-BE32-E72D297353CC}">
              <c16:uniqueId val="{00000004-921E-4694-AD14-BEBC19A92F0E}"/>
            </c:ext>
          </c:extLst>
        </c:ser>
        <c:dLbls>
          <c:showLegendKey val="0"/>
          <c:showVal val="0"/>
          <c:showCatName val="0"/>
          <c:showSerName val="0"/>
          <c:showPercent val="0"/>
          <c:showBubbleSize val="0"/>
        </c:dLbls>
        <c:gapWidth val="150"/>
        <c:axId val="1177592432"/>
        <c:axId val="1"/>
      </c:barChart>
      <c:catAx>
        <c:axId val="117759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5924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Age at First Marriage by State: 2015</a:t>
            </a:r>
          </a:p>
        </c:rich>
      </c:tx>
      <c:overlay val="0"/>
      <c:spPr>
        <a:noFill/>
        <a:ln>
          <a:noFill/>
        </a:ln>
        <a:effectLst/>
      </c:spPr>
    </c:title>
    <c:autoTitleDeleted val="0"/>
    <c:plotArea>
      <c:layout/>
      <c:barChart>
        <c:barDir val="col"/>
        <c:grouping val="clustered"/>
        <c:varyColors val="0"/>
        <c:ser>
          <c:idx val="0"/>
          <c:order val="0"/>
          <c:tx>
            <c:strRef>
              <c:f>[2]Sheet2!$E$23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[2]Sheet2!$D$24:$D$26</c:f>
              <c:strCache>
                <c:ptCount val="3"/>
                <c:pt idx="0">
                  <c:v>U.S. Total</c:v>
                </c:pt>
                <c:pt idx="1">
                  <c:v>Arkansas</c:v>
                </c:pt>
                <c:pt idx="2">
                  <c:v>Hawaii</c:v>
                </c:pt>
              </c:strCache>
            </c:strRef>
          </c:cat>
          <c:val>
            <c:numRef>
              <c:f>[2]Sheet2!$E$24:$E$26</c:f>
              <c:numCache>
                <c:formatCode>General</c:formatCode>
                <c:ptCount val="3"/>
                <c:pt idx="0">
                  <c:v>30.9</c:v>
                </c:pt>
                <c:pt idx="1">
                  <c:v>33.299999999999997</c:v>
                </c:pt>
                <c:pt idx="2">
                  <c:v>30.2</c:v>
                </c:pt>
              </c:numCache>
            </c:numRef>
          </c:val>
          <c:extLst>
            <c:ext xmlns:c16="http://schemas.microsoft.com/office/drawing/2014/chart" uri="{C3380CC4-5D6E-409C-BE32-E72D297353CC}">
              <c16:uniqueId val="{00000000-31DA-4BF9-83F4-3BD3BC478834}"/>
            </c:ext>
          </c:extLst>
        </c:ser>
        <c:ser>
          <c:idx val="1"/>
          <c:order val="1"/>
          <c:tx>
            <c:strRef>
              <c:f>[2]Sheet2!$F$23</c:f>
              <c:strCache>
                <c:ptCount val="1"/>
                <c:pt idx="0">
                  <c:v>Males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[2]Sheet2!$D$24:$D$26</c:f>
              <c:strCache>
                <c:ptCount val="3"/>
                <c:pt idx="0">
                  <c:v>U.S. Total</c:v>
                </c:pt>
                <c:pt idx="1">
                  <c:v>Arkansas</c:v>
                </c:pt>
                <c:pt idx="2">
                  <c:v>Hawaii</c:v>
                </c:pt>
              </c:strCache>
            </c:strRef>
          </c:cat>
          <c:val>
            <c:numRef>
              <c:f>[2]Sheet2!$F$24:$F$26</c:f>
              <c:numCache>
                <c:formatCode>General</c:formatCode>
                <c:ptCount val="3"/>
                <c:pt idx="0">
                  <c:v>32.1</c:v>
                </c:pt>
                <c:pt idx="1">
                  <c:v>35.5</c:v>
                </c:pt>
                <c:pt idx="2">
                  <c:v>29.6</c:v>
                </c:pt>
              </c:numCache>
            </c:numRef>
          </c:val>
          <c:extLst>
            <c:ext xmlns:c16="http://schemas.microsoft.com/office/drawing/2014/chart" uri="{C3380CC4-5D6E-409C-BE32-E72D297353CC}">
              <c16:uniqueId val="{00000001-31DA-4BF9-83F4-3BD3BC478834}"/>
            </c:ext>
          </c:extLst>
        </c:ser>
        <c:ser>
          <c:idx val="2"/>
          <c:order val="2"/>
          <c:tx>
            <c:strRef>
              <c:f>[2]Sheet2!$G$23</c:f>
              <c:strCache>
                <c:ptCount val="1"/>
                <c:pt idx="0">
                  <c:v>Females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[2]Sheet2!$D$24:$D$26</c:f>
              <c:strCache>
                <c:ptCount val="3"/>
                <c:pt idx="0">
                  <c:v>U.S. Total</c:v>
                </c:pt>
                <c:pt idx="1">
                  <c:v>Arkansas</c:v>
                </c:pt>
                <c:pt idx="2">
                  <c:v>Hawaii</c:v>
                </c:pt>
              </c:strCache>
            </c:strRef>
          </c:cat>
          <c:val>
            <c:numRef>
              <c:f>[2]Sheet2!$G$24:$G$26</c:f>
              <c:numCache>
                <c:formatCode>General</c:formatCode>
                <c:ptCount val="3"/>
                <c:pt idx="0">
                  <c:v>29.8</c:v>
                </c:pt>
                <c:pt idx="1">
                  <c:v>30.9</c:v>
                </c:pt>
                <c:pt idx="2">
                  <c:v>29.6</c:v>
                </c:pt>
              </c:numCache>
            </c:numRef>
          </c:val>
          <c:extLst>
            <c:ext xmlns:c16="http://schemas.microsoft.com/office/drawing/2014/chart" uri="{C3380CC4-5D6E-409C-BE32-E72D297353CC}">
              <c16:uniqueId val="{00000002-31DA-4BF9-83F4-3BD3BC478834}"/>
            </c:ext>
          </c:extLst>
        </c:ser>
        <c:dLbls>
          <c:showLegendKey val="0"/>
          <c:showVal val="0"/>
          <c:showCatName val="0"/>
          <c:showSerName val="0"/>
          <c:showPercent val="0"/>
          <c:showBubbleSize val="0"/>
        </c:dLbls>
        <c:gapWidth val="219"/>
        <c:overlap val="-27"/>
        <c:axId val="544367776"/>
        <c:axId val="1"/>
      </c:barChart>
      <c:catAx>
        <c:axId val="54436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36777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"Native" by Age and State: 2015</a:t>
            </a:r>
          </a:p>
        </c:rich>
      </c:tx>
      <c:overlay val="0"/>
      <c:spPr>
        <a:noFill/>
        <a:ln>
          <a:noFill/>
        </a:ln>
        <a:effectLst/>
      </c:spPr>
    </c:title>
    <c:autoTitleDeleted val="0"/>
    <c:plotArea>
      <c:layout/>
      <c:barChart>
        <c:barDir val="col"/>
        <c:grouping val="clustered"/>
        <c:varyColors val="0"/>
        <c:ser>
          <c:idx val="0"/>
          <c:order val="0"/>
          <c:tx>
            <c:strRef>
              <c:f>'Citz 2011-2015'!$A$28</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'Citz 2011-2015'!$B$27:$D$27</c:f>
              <c:strCache>
                <c:ptCount val="3"/>
                <c:pt idx="0">
                  <c:v>U.S.</c:v>
                </c:pt>
                <c:pt idx="1">
                  <c:v>Arkansas</c:v>
                </c:pt>
                <c:pt idx="2">
                  <c:v>Hawaii</c:v>
                </c:pt>
              </c:strCache>
            </c:strRef>
          </c:cat>
          <c:val>
            <c:numRef>
              <c:f>'Citz 2011-2015'!$B$28:$D$28</c:f>
              <c:numCache>
                <c:formatCode>0.0</c:formatCode>
                <c:ptCount val="3"/>
                <c:pt idx="0">
                  <c:v>41.852844801906464</c:v>
                </c:pt>
                <c:pt idx="1">
                  <c:v>38.303946263643994</c:v>
                </c:pt>
                <c:pt idx="2">
                  <c:v>38.762886597938142</c:v>
                </c:pt>
              </c:numCache>
            </c:numRef>
          </c:val>
          <c:extLst>
            <c:ext xmlns:c16="http://schemas.microsoft.com/office/drawing/2014/chart" uri="{C3380CC4-5D6E-409C-BE32-E72D297353CC}">
              <c16:uniqueId val="{00000000-0213-456B-A843-B470C7B68462}"/>
            </c:ext>
          </c:extLst>
        </c:ser>
        <c:ser>
          <c:idx val="1"/>
          <c:order val="1"/>
          <c:tx>
            <c:strRef>
              <c:f>'Citz 2011-2015'!$A$29</c:f>
              <c:strCache>
                <c:ptCount val="1"/>
                <c:pt idx="0">
                  <c:v>Under 18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'Citz 2011-2015'!$B$27:$D$27</c:f>
              <c:strCache>
                <c:ptCount val="3"/>
                <c:pt idx="0">
                  <c:v>U.S.</c:v>
                </c:pt>
                <c:pt idx="1">
                  <c:v>Arkansas</c:v>
                </c:pt>
                <c:pt idx="2">
                  <c:v>Hawaii</c:v>
                </c:pt>
              </c:strCache>
            </c:strRef>
          </c:cat>
          <c:val>
            <c:numRef>
              <c:f>'Citz 2011-2015'!$B$29:$D$29</c:f>
              <c:numCache>
                <c:formatCode>0.0</c:formatCode>
                <c:ptCount val="3"/>
                <c:pt idx="0">
                  <c:v>71.604751456457592</c:v>
                </c:pt>
                <c:pt idx="1">
                  <c:v>68.147617341454676</c:v>
                </c:pt>
                <c:pt idx="2">
                  <c:v>69.570011025358326</c:v>
                </c:pt>
              </c:numCache>
            </c:numRef>
          </c:val>
          <c:extLst>
            <c:ext xmlns:c16="http://schemas.microsoft.com/office/drawing/2014/chart" uri="{C3380CC4-5D6E-409C-BE32-E72D297353CC}">
              <c16:uniqueId val="{00000001-0213-456B-A843-B470C7B68462}"/>
            </c:ext>
          </c:extLst>
        </c:ser>
        <c:ser>
          <c:idx val="2"/>
          <c:order val="2"/>
          <c:tx>
            <c:strRef>
              <c:f>'Citz 2011-2015'!$A$30</c:f>
              <c:strCache>
                <c:ptCount val="1"/>
                <c:pt idx="0">
                  <c:v>18 years and over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'Citz 2011-2015'!$B$27:$D$27</c:f>
              <c:strCache>
                <c:ptCount val="3"/>
                <c:pt idx="0">
                  <c:v>U.S.</c:v>
                </c:pt>
                <c:pt idx="1">
                  <c:v>Arkansas</c:v>
                </c:pt>
                <c:pt idx="2">
                  <c:v>Hawaii</c:v>
                </c:pt>
              </c:strCache>
            </c:strRef>
          </c:cat>
          <c:val>
            <c:numRef>
              <c:f>'Citz 2011-2015'!$B$30:$D$30</c:f>
              <c:numCache>
                <c:formatCode>0.0</c:formatCode>
                <c:ptCount val="3"/>
                <c:pt idx="0">
                  <c:v>13.021482513380747</c:v>
                </c:pt>
                <c:pt idx="1">
                  <c:v>11.97850821744627</c:v>
                </c:pt>
                <c:pt idx="2">
                  <c:v>8.9102564102564106</c:v>
                </c:pt>
              </c:numCache>
            </c:numRef>
          </c:val>
          <c:extLst>
            <c:ext xmlns:c16="http://schemas.microsoft.com/office/drawing/2014/chart" uri="{C3380CC4-5D6E-409C-BE32-E72D297353CC}">
              <c16:uniqueId val="{00000002-0213-456B-A843-B470C7B68462}"/>
            </c:ext>
          </c:extLst>
        </c:ser>
        <c:dLbls>
          <c:showLegendKey val="0"/>
          <c:showVal val="0"/>
          <c:showCatName val="0"/>
          <c:showSerName val="0"/>
          <c:showPercent val="0"/>
          <c:showBubbleSize val="0"/>
        </c:dLbls>
        <c:gapWidth val="219"/>
        <c:overlap val="-27"/>
        <c:axId val="1177584432"/>
        <c:axId val="1"/>
      </c:barChart>
      <c:catAx>
        <c:axId val="117758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58443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Enrolled</a:t>
            </a:r>
            <a:r>
              <a:rPr lang="en-US" baseline="0"/>
              <a:t> by Age: 2015</a:t>
            </a:r>
            <a:endParaRPr lang="en-US"/>
          </a:p>
        </c:rich>
      </c:tx>
      <c:overlay val="0"/>
      <c:spPr>
        <a:noFill/>
        <a:ln>
          <a:noFill/>
        </a:ln>
        <a:effectLst/>
      </c:spPr>
    </c:title>
    <c:autoTitleDeleted val="0"/>
    <c:plotArea>
      <c:layout/>
      <c:lineChart>
        <c:grouping val="standard"/>
        <c:varyColors val="0"/>
        <c:ser>
          <c:idx val="0"/>
          <c:order val="0"/>
          <c:tx>
            <c:strRef>
              <c:f>[3]Sheet1!$N$21</c:f>
              <c:strCache>
                <c:ptCount val="1"/>
                <c:pt idx="0">
                  <c:v>U.S.</c:v>
                </c:pt>
              </c:strCache>
            </c:strRef>
          </c:tx>
          <c:spPr>
            <a:ln w="28575" cap="rnd">
              <a:solidFill>
                <a:schemeClr val="accent1"/>
              </a:solidFill>
              <a:round/>
            </a:ln>
            <a:effectLst/>
          </c:spPr>
          <c:marker>
            <c:symbol val="none"/>
          </c:marker>
          <c:cat>
            <c:strRef>
              <c:f>[3]Sheet1!$M$22:$M$29</c:f>
              <c:strCache>
                <c:ptCount val="8"/>
                <c:pt idx="0">
                  <c:v>3-4</c:v>
                </c:pt>
                <c:pt idx="1">
                  <c:v>5-9</c:v>
                </c:pt>
                <c:pt idx="2">
                  <c:v>10-14</c:v>
                </c:pt>
                <c:pt idx="3">
                  <c:v>15-17</c:v>
                </c:pt>
                <c:pt idx="4">
                  <c:v>18-19</c:v>
                </c:pt>
                <c:pt idx="5">
                  <c:v>20-24</c:v>
                </c:pt>
                <c:pt idx="6">
                  <c:v>25-34</c:v>
                </c:pt>
                <c:pt idx="7">
                  <c:v>35+</c:v>
                </c:pt>
              </c:strCache>
            </c:strRef>
          </c:cat>
          <c:val>
            <c:numRef>
              <c:f>[3]Sheet1!$N$22:$N$29</c:f>
              <c:numCache>
                <c:formatCode>General</c:formatCode>
                <c:ptCount val="8"/>
                <c:pt idx="0">
                  <c:v>15.284178187403993</c:v>
                </c:pt>
                <c:pt idx="1">
                  <c:v>88.714733542319749</c:v>
                </c:pt>
                <c:pt idx="2">
                  <c:v>95.042194092827003</c:v>
                </c:pt>
                <c:pt idx="3">
                  <c:v>95.115332428765271</c:v>
                </c:pt>
                <c:pt idx="4">
                  <c:v>36.342592592592595</c:v>
                </c:pt>
                <c:pt idx="5">
                  <c:v>13.447867298578199</c:v>
                </c:pt>
                <c:pt idx="6">
                  <c:v>14.034040011943864</c:v>
                </c:pt>
                <c:pt idx="7">
                  <c:v>4.155672823218997</c:v>
                </c:pt>
              </c:numCache>
            </c:numRef>
          </c:val>
          <c:smooth val="0"/>
          <c:extLst>
            <c:ext xmlns:c16="http://schemas.microsoft.com/office/drawing/2014/chart" uri="{C3380CC4-5D6E-409C-BE32-E72D297353CC}">
              <c16:uniqueId val="{00000000-99DA-48D9-BBF8-1D4401CBAFF5}"/>
            </c:ext>
          </c:extLst>
        </c:ser>
        <c:ser>
          <c:idx val="1"/>
          <c:order val="1"/>
          <c:tx>
            <c:strRef>
              <c:f>[3]Sheet1!$O$21</c:f>
              <c:strCache>
                <c:ptCount val="1"/>
                <c:pt idx="0">
                  <c:v>Arkansas</c:v>
                </c:pt>
              </c:strCache>
            </c:strRef>
          </c:tx>
          <c:spPr>
            <a:ln w="28575" cap="rnd">
              <a:solidFill>
                <a:schemeClr val="accent2"/>
              </a:solidFill>
              <a:round/>
            </a:ln>
            <a:effectLst/>
          </c:spPr>
          <c:marker>
            <c:symbol val="none"/>
          </c:marker>
          <c:cat>
            <c:strRef>
              <c:f>[3]Sheet1!$M$22:$M$29</c:f>
              <c:strCache>
                <c:ptCount val="8"/>
                <c:pt idx="0">
                  <c:v>3-4</c:v>
                </c:pt>
                <c:pt idx="1">
                  <c:v>5-9</c:v>
                </c:pt>
                <c:pt idx="2">
                  <c:v>10-14</c:v>
                </c:pt>
                <c:pt idx="3">
                  <c:v>15-17</c:v>
                </c:pt>
                <c:pt idx="4">
                  <c:v>18-19</c:v>
                </c:pt>
                <c:pt idx="5">
                  <c:v>20-24</c:v>
                </c:pt>
                <c:pt idx="6">
                  <c:v>25-34</c:v>
                </c:pt>
                <c:pt idx="7">
                  <c:v>35+</c:v>
                </c:pt>
              </c:strCache>
            </c:strRef>
          </c:cat>
          <c:val>
            <c:numRef>
              <c:f>[3]Sheet1!$O$22:$O$29</c:f>
              <c:numCache>
                <c:formatCode>General</c:formatCode>
                <c:ptCount val="8"/>
                <c:pt idx="0">
                  <c:v>10.693641618497109</c:v>
                </c:pt>
                <c:pt idx="1">
                  <c:v>81.842818428184287</c:v>
                </c:pt>
                <c:pt idx="2">
                  <c:v>84.641638225255974</c:v>
                </c:pt>
                <c:pt idx="3">
                  <c:v>100</c:v>
                </c:pt>
                <c:pt idx="4">
                  <c:v>53.684210526315788</c:v>
                </c:pt>
                <c:pt idx="5">
                  <c:v>16</c:v>
                </c:pt>
                <c:pt idx="6">
                  <c:v>10.9204368174727</c:v>
                </c:pt>
                <c:pt idx="7">
                  <c:v>0</c:v>
                </c:pt>
              </c:numCache>
            </c:numRef>
          </c:val>
          <c:smooth val="0"/>
          <c:extLst>
            <c:ext xmlns:c16="http://schemas.microsoft.com/office/drawing/2014/chart" uri="{C3380CC4-5D6E-409C-BE32-E72D297353CC}">
              <c16:uniqueId val="{00000001-99DA-48D9-BBF8-1D4401CBAFF5}"/>
            </c:ext>
          </c:extLst>
        </c:ser>
        <c:ser>
          <c:idx val="2"/>
          <c:order val="2"/>
          <c:tx>
            <c:strRef>
              <c:f>[3]Sheet1!$P$21</c:f>
              <c:strCache>
                <c:ptCount val="1"/>
                <c:pt idx="0">
                  <c:v>Hawaii</c:v>
                </c:pt>
              </c:strCache>
            </c:strRef>
          </c:tx>
          <c:spPr>
            <a:ln w="28575" cap="rnd">
              <a:solidFill>
                <a:schemeClr val="accent3"/>
              </a:solidFill>
              <a:round/>
            </a:ln>
            <a:effectLst/>
          </c:spPr>
          <c:marker>
            <c:symbol val="none"/>
          </c:marker>
          <c:cat>
            <c:strRef>
              <c:f>[3]Sheet1!$M$22:$M$29</c:f>
              <c:strCache>
                <c:ptCount val="8"/>
                <c:pt idx="0">
                  <c:v>3-4</c:v>
                </c:pt>
                <c:pt idx="1">
                  <c:v>5-9</c:v>
                </c:pt>
                <c:pt idx="2">
                  <c:v>10-14</c:v>
                </c:pt>
                <c:pt idx="3">
                  <c:v>15-17</c:v>
                </c:pt>
                <c:pt idx="4">
                  <c:v>18-19</c:v>
                </c:pt>
                <c:pt idx="5">
                  <c:v>20-24</c:v>
                </c:pt>
                <c:pt idx="6">
                  <c:v>25-34</c:v>
                </c:pt>
                <c:pt idx="7">
                  <c:v>35+</c:v>
                </c:pt>
              </c:strCache>
            </c:strRef>
          </c:cat>
          <c:val>
            <c:numRef>
              <c:f>[3]Sheet1!$P$22:$P$29</c:f>
              <c:numCache>
                <c:formatCode>General</c:formatCode>
                <c:ptCount val="8"/>
                <c:pt idx="0">
                  <c:v>15.181518151815181</c:v>
                </c:pt>
                <c:pt idx="1">
                  <c:v>91.634980988593156</c:v>
                </c:pt>
                <c:pt idx="2">
                  <c:v>98.738170347003148</c:v>
                </c:pt>
                <c:pt idx="3">
                  <c:v>100</c:v>
                </c:pt>
                <c:pt idx="4">
                  <c:v>14.285714285714286</c:v>
                </c:pt>
                <c:pt idx="5">
                  <c:v>6.437768240343348</c:v>
                </c:pt>
                <c:pt idx="6">
                  <c:v>29.202037351443124</c:v>
                </c:pt>
                <c:pt idx="7">
                  <c:v>1.9784172661870503</c:v>
                </c:pt>
              </c:numCache>
            </c:numRef>
          </c:val>
          <c:smooth val="0"/>
          <c:extLst>
            <c:ext xmlns:c16="http://schemas.microsoft.com/office/drawing/2014/chart" uri="{C3380CC4-5D6E-409C-BE32-E72D297353CC}">
              <c16:uniqueId val="{00000002-99DA-48D9-BBF8-1D4401CBAFF5}"/>
            </c:ext>
          </c:extLst>
        </c:ser>
        <c:dLbls>
          <c:showLegendKey val="0"/>
          <c:showVal val="0"/>
          <c:showCatName val="0"/>
          <c:showSerName val="0"/>
          <c:showPercent val="0"/>
          <c:showBubbleSize val="0"/>
        </c:dLbls>
        <c:smooth val="0"/>
        <c:axId val="1398991040"/>
        <c:axId val="1"/>
      </c:lineChart>
      <c:catAx>
        <c:axId val="139899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991040"/>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Population 18 years and over High School Graduates</a:t>
            </a:r>
          </a:p>
        </c:rich>
      </c:tx>
      <c:overlay val="0"/>
      <c:spPr>
        <a:noFill/>
        <a:ln>
          <a:noFill/>
        </a:ln>
        <a:effectLst/>
      </c:spPr>
    </c:title>
    <c:autoTitleDeleted val="0"/>
    <c:plotArea>
      <c:layout/>
      <c:barChart>
        <c:barDir val="col"/>
        <c:grouping val="clustered"/>
        <c:varyColors val="0"/>
        <c:ser>
          <c:idx val="0"/>
          <c:order val="0"/>
          <c:tx>
            <c:strRef>
              <c:f>[4]Sheet1!$L$11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[4]Sheet1!$M$10:$O$10</c:f>
              <c:strCache>
                <c:ptCount val="3"/>
                <c:pt idx="0">
                  <c:v>U.S.</c:v>
                </c:pt>
                <c:pt idx="1">
                  <c:v>Arkansas</c:v>
                </c:pt>
                <c:pt idx="2">
                  <c:v>Hawaii</c:v>
                </c:pt>
              </c:strCache>
            </c:strRef>
          </c:cat>
          <c:val>
            <c:numRef>
              <c:f>[4]Sheet1!$M$11:$O$11</c:f>
              <c:numCache>
                <c:formatCode>General</c:formatCode>
                <c:ptCount val="3"/>
                <c:pt idx="0">
                  <c:v>67.737602149333924</c:v>
                </c:pt>
                <c:pt idx="1">
                  <c:v>49.358151476251606</c:v>
                </c:pt>
                <c:pt idx="2">
                  <c:v>79.596560846560848</c:v>
                </c:pt>
              </c:numCache>
            </c:numRef>
          </c:val>
          <c:extLst>
            <c:ext xmlns:c16="http://schemas.microsoft.com/office/drawing/2014/chart" uri="{C3380CC4-5D6E-409C-BE32-E72D297353CC}">
              <c16:uniqueId val="{00000000-295D-4829-94AA-71DA412466E3}"/>
            </c:ext>
          </c:extLst>
        </c:ser>
        <c:ser>
          <c:idx val="1"/>
          <c:order val="1"/>
          <c:tx>
            <c:strRef>
              <c:f>[4]Sheet1!$L$12</c:f>
              <c:strCache>
                <c:ptCount val="1"/>
                <c:pt idx="0">
                  <c:v>Males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[4]Sheet1!$M$10:$O$10</c:f>
              <c:strCache>
                <c:ptCount val="3"/>
                <c:pt idx="0">
                  <c:v>U.S.</c:v>
                </c:pt>
                <c:pt idx="1">
                  <c:v>Arkansas</c:v>
                </c:pt>
                <c:pt idx="2">
                  <c:v>Hawaii</c:v>
                </c:pt>
              </c:strCache>
            </c:strRef>
          </c:cat>
          <c:val>
            <c:numRef>
              <c:f>[4]Sheet1!$M$12:$O$12</c:f>
              <c:numCache>
                <c:formatCode>General</c:formatCode>
                <c:ptCount val="3"/>
                <c:pt idx="0">
                  <c:v>70.291720291720296</c:v>
                </c:pt>
                <c:pt idx="1">
                  <c:v>50.123152709359609</c:v>
                </c:pt>
                <c:pt idx="2">
                  <c:v>81.661538461538456</c:v>
                </c:pt>
              </c:numCache>
            </c:numRef>
          </c:val>
          <c:extLst>
            <c:ext xmlns:c16="http://schemas.microsoft.com/office/drawing/2014/chart" uri="{C3380CC4-5D6E-409C-BE32-E72D297353CC}">
              <c16:uniqueId val="{00000001-295D-4829-94AA-71DA412466E3}"/>
            </c:ext>
          </c:extLst>
        </c:ser>
        <c:ser>
          <c:idx val="2"/>
          <c:order val="2"/>
          <c:tx>
            <c:strRef>
              <c:f>[4]Sheet1!$L$13</c:f>
              <c:strCache>
                <c:ptCount val="1"/>
                <c:pt idx="0">
                  <c:v>Females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[4]Sheet1!$M$10:$O$10</c:f>
              <c:strCache>
                <c:ptCount val="3"/>
                <c:pt idx="0">
                  <c:v>U.S.</c:v>
                </c:pt>
                <c:pt idx="1">
                  <c:v>Arkansas</c:v>
                </c:pt>
                <c:pt idx="2">
                  <c:v>Hawaii</c:v>
                </c:pt>
              </c:strCache>
            </c:strRef>
          </c:cat>
          <c:val>
            <c:numRef>
              <c:f>[4]Sheet1!$M$13:$O$13</c:f>
              <c:numCache>
                <c:formatCode>General</c:formatCode>
                <c:ptCount val="3"/>
                <c:pt idx="0">
                  <c:v>64.949660501053614</c:v>
                </c:pt>
                <c:pt idx="1">
                  <c:v>48.525469168900806</c:v>
                </c:pt>
                <c:pt idx="2">
                  <c:v>77.197998570407435</c:v>
                </c:pt>
              </c:numCache>
            </c:numRef>
          </c:val>
          <c:extLst>
            <c:ext xmlns:c16="http://schemas.microsoft.com/office/drawing/2014/chart" uri="{C3380CC4-5D6E-409C-BE32-E72D297353CC}">
              <c16:uniqueId val="{00000002-295D-4829-94AA-71DA412466E3}"/>
            </c:ext>
          </c:extLst>
        </c:ser>
        <c:dLbls>
          <c:showLegendKey val="0"/>
          <c:showVal val="0"/>
          <c:showCatName val="0"/>
          <c:showSerName val="0"/>
          <c:showPercent val="0"/>
          <c:showBubbleSize val="0"/>
        </c:dLbls>
        <c:gapWidth val="219"/>
        <c:overlap val="-27"/>
        <c:axId val="1177589232"/>
        <c:axId val="1"/>
      </c:barChart>
      <c:catAx>
        <c:axId val="117758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58923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English</a:t>
            </a:r>
            <a:r>
              <a:rPr lang="en-US" baseline="0"/>
              <a:t> Language Use: 2015</a:t>
            </a:r>
            <a:endParaRPr lang="en-US"/>
          </a:p>
        </c:rich>
      </c:tx>
      <c:overlay val="0"/>
      <c:spPr>
        <a:noFill/>
        <a:ln>
          <a:noFill/>
        </a:ln>
        <a:effectLst/>
      </c:spPr>
    </c:title>
    <c:autoTitleDeleted val="0"/>
    <c:plotArea>
      <c:layout/>
      <c:barChart>
        <c:barDir val="col"/>
        <c:grouping val="percentStacked"/>
        <c:varyColors val="0"/>
        <c:ser>
          <c:idx val="0"/>
          <c:order val="0"/>
          <c:tx>
            <c:strRef>
              <c:f>'Lang Freq'!$A$14</c:f>
              <c:strCache>
                <c:ptCount val="1"/>
                <c:pt idx="0">
                  <c:v>    Speak only English</c:v>
                </c:pt>
              </c:strCache>
            </c:strRef>
          </c:tx>
          <c:spPr>
            <a:solidFill>
              <a:schemeClr val="accent1"/>
            </a:solidFill>
            <a:ln>
              <a:noFill/>
            </a:ln>
            <a:effectLst/>
          </c:spPr>
          <c:invertIfNegative val="0"/>
          <c:cat>
            <c:strRef>
              <c:f>'Lang Freq'!$B$13:$D$13</c:f>
              <c:strCache>
                <c:ptCount val="3"/>
                <c:pt idx="0">
                  <c:v>U.S.</c:v>
                </c:pt>
                <c:pt idx="1">
                  <c:v>Arkansas</c:v>
                </c:pt>
                <c:pt idx="2">
                  <c:v>Hawaii</c:v>
                </c:pt>
              </c:strCache>
            </c:strRef>
          </c:cat>
          <c:val>
            <c:numRef>
              <c:f>'Lang Freq'!$B$14:$D$14</c:f>
              <c:numCache>
                <c:formatCode>General</c:formatCode>
                <c:ptCount val="3"/>
                <c:pt idx="0" formatCode="#,##0">
                  <c:v>4588</c:v>
                </c:pt>
                <c:pt idx="1">
                  <c:v>444</c:v>
                </c:pt>
                <c:pt idx="2">
                  <c:v>882</c:v>
                </c:pt>
              </c:numCache>
            </c:numRef>
          </c:val>
          <c:extLst>
            <c:ext xmlns:c16="http://schemas.microsoft.com/office/drawing/2014/chart" uri="{C3380CC4-5D6E-409C-BE32-E72D297353CC}">
              <c16:uniqueId val="{00000000-E9D5-4026-BE90-B6084C5297D1}"/>
            </c:ext>
          </c:extLst>
        </c:ser>
        <c:ser>
          <c:idx val="1"/>
          <c:order val="1"/>
          <c:tx>
            <c:strRef>
              <c:f>'Lang Freq'!$A$15</c:f>
              <c:strCache>
                <c:ptCount val="1"/>
                <c:pt idx="0">
                  <c:v>      Speak English "very well"</c:v>
                </c:pt>
              </c:strCache>
            </c:strRef>
          </c:tx>
          <c:spPr>
            <a:solidFill>
              <a:schemeClr val="accent2"/>
            </a:solidFill>
            <a:ln>
              <a:noFill/>
            </a:ln>
            <a:effectLst/>
          </c:spPr>
          <c:invertIfNegative val="0"/>
          <c:cat>
            <c:strRef>
              <c:f>'Lang Freq'!$B$13:$D$13</c:f>
              <c:strCache>
                <c:ptCount val="3"/>
                <c:pt idx="0">
                  <c:v>U.S.</c:v>
                </c:pt>
                <c:pt idx="1">
                  <c:v>Arkansas</c:v>
                </c:pt>
                <c:pt idx="2">
                  <c:v>Hawaii</c:v>
                </c:pt>
              </c:strCache>
            </c:strRef>
          </c:cat>
          <c:val>
            <c:numRef>
              <c:f>'Lang Freq'!$B$15:$D$15</c:f>
              <c:numCache>
                <c:formatCode>#,##0</c:formatCode>
                <c:ptCount val="3"/>
                <c:pt idx="0">
                  <c:v>9337</c:v>
                </c:pt>
                <c:pt idx="1">
                  <c:v>1589</c:v>
                </c:pt>
                <c:pt idx="2">
                  <c:v>3526</c:v>
                </c:pt>
              </c:numCache>
            </c:numRef>
          </c:val>
          <c:extLst>
            <c:ext xmlns:c16="http://schemas.microsoft.com/office/drawing/2014/chart" uri="{C3380CC4-5D6E-409C-BE32-E72D297353CC}">
              <c16:uniqueId val="{00000001-E9D5-4026-BE90-B6084C5297D1}"/>
            </c:ext>
          </c:extLst>
        </c:ser>
        <c:ser>
          <c:idx val="2"/>
          <c:order val="2"/>
          <c:tx>
            <c:strRef>
              <c:f>'Lang Freq'!$A$16</c:f>
              <c:strCache>
                <c:ptCount val="1"/>
                <c:pt idx="0">
                  <c:v>      Speak English "well"</c:v>
                </c:pt>
              </c:strCache>
            </c:strRef>
          </c:tx>
          <c:spPr>
            <a:solidFill>
              <a:schemeClr val="accent3"/>
            </a:solidFill>
            <a:ln>
              <a:noFill/>
            </a:ln>
            <a:effectLst/>
          </c:spPr>
          <c:invertIfNegative val="0"/>
          <c:cat>
            <c:strRef>
              <c:f>'Lang Freq'!$B$13:$D$13</c:f>
              <c:strCache>
                <c:ptCount val="3"/>
                <c:pt idx="0">
                  <c:v>U.S.</c:v>
                </c:pt>
                <c:pt idx="1">
                  <c:v>Arkansas</c:v>
                </c:pt>
                <c:pt idx="2">
                  <c:v>Hawaii</c:v>
                </c:pt>
              </c:strCache>
            </c:strRef>
          </c:cat>
          <c:val>
            <c:numRef>
              <c:f>'Lang Freq'!$B$16:$D$16</c:f>
              <c:numCache>
                <c:formatCode>#,##0</c:formatCode>
                <c:ptCount val="3"/>
                <c:pt idx="0">
                  <c:v>6380</c:v>
                </c:pt>
                <c:pt idx="1">
                  <c:v>2011</c:v>
                </c:pt>
                <c:pt idx="2">
                  <c:v>2625</c:v>
                </c:pt>
              </c:numCache>
            </c:numRef>
          </c:val>
          <c:extLst>
            <c:ext xmlns:c16="http://schemas.microsoft.com/office/drawing/2014/chart" uri="{C3380CC4-5D6E-409C-BE32-E72D297353CC}">
              <c16:uniqueId val="{00000002-E9D5-4026-BE90-B6084C5297D1}"/>
            </c:ext>
          </c:extLst>
        </c:ser>
        <c:ser>
          <c:idx val="3"/>
          <c:order val="3"/>
          <c:tx>
            <c:strRef>
              <c:f>'Lang Freq'!$A$17</c:f>
              <c:strCache>
                <c:ptCount val="1"/>
                <c:pt idx="0">
                  <c:v>      Speak English "not well"</c:v>
                </c:pt>
              </c:strCache>
            </c:strRef>
          </c:tx>
          <c:spPr>
            <a:solidFill>
              <a:schemeClr val="accent4"/>
            </a:solidFill>
            <a:ln>
              <a:noFill/>
            </a:ln>
            <a:effectLst/>
          </c:spPr>
          <c:invertIfNegative val="0"/>
          <c:cat>
            <c:strRef>
              <c:f>'Lang Freq'!$B$13:$D$13</c:f>
              <c:strCache>
                <c:ptCount val="3"/>
                <c:pt idx="0">
                  <c:v>U.S.</c:v>
                </c:pt>
                <c:pt idx="1">
                  <c:v>Arkansas</c:v>
                </c:pt>
                <c:pt idx="2">
                  <c:v>Hawaii</c:v>
                </c:pt>
              </c:strCache>
            </c:strRef>
          </c:cat>
          <c:val>
            <c:numRef>
              <c:f>'Lang Freq'!$B$17:$D$17</c:f>
              <c:numCache>
                <c:formatCode>General</c:formatCode>
                <c:ptCount val="3"/>
                <c:pt idx="0" formatCode="#,##0">
                  <c:v>1904</c:v>
                </c:pt>
                <c:pt idx="1">
                  <c:v>515</c:v>
                </c:pt>
                <c:pt idx="2">
                  <c:v>801</c:v>
                </c:pt>
              </c:numCache>
            </c:numRef>
          </c:val>
          <c:extLst>
            <c:ext xmlns:c16="http://schemas.microsoft.com/office/drawing/2014/chart" uri="{C3380CC4-5D6E-409C-BE32-E72D297353CC}">
              <c16:uniqueId val="{00000003-E9D5-4026-BE90-B6084C5297D1}"/>
            </c:ext>
          </c:extLst>
        </c:ser>
        <c:ser>
          <c:idx val="4"/>
          <c:order val="4"/>
          <c:tx>
            <c:strRef>
              <c:f>'Lang Freq'!$A$18</c:f>
              <c:strCache>
                <c:ptCount val="1"/>
                <c:pt idx="0">
                  <c:v>      Speak English "not at all"</c:v>
                </c:pt>
              </c:strCache>
            </c:strRef>
          </c:tx>
          <c:spPr>
            <a:solidFill>
              <a:schemeClr val="accent5"/>
            </a:solidFill>
            <a:ln>
              <a:noFill/>
            </a:ln>
            <a:effectLst/>
          </c:spPr>
          <c:invertIfNegative val="0"/>
          <c:cat>
            <c:strRef>
              <c:f>'Lang Freq'!$B$13:$D$13</c:f>
              <c:strCache>
                <c:ptCount val="3"/>
                <c:pt idx="0">
                  <c:v>U.S.</c:v>
                </c:pt>
                <c:pt idx="1">
                  <c:v>Arkansas</c:v>
                </c:pt>
                <c:pt idx="2">
                  <c:v>Hawaii</c:v>
                </c:pt>
              </c:strCache>
            </c:strRef>
          </c:cat>
          <c:val>
            <c:numRef>
              <c:f>'Lang Freq'!$B$18:$D$18</c:f>
              <c:numCache>
                <c:formatCode>General</c:formatCode>
                <c:ptCount val="3"/>
                <c:pt idx="0">
                  <c:v>832</c:v>
                </c:pt>
                <c:pt idx="1">
                  <c:v>617</c:v>
                </c:pt>
                <c:pt idx="2">
                  <c:v>117</c:v>
                </c:pt>
              </c:numCache>
            </c:numRef>
          </c:val>
          <c:extLst>
            <c:ext xmlns:c16="http://schemas.microsoft.com/office/drawing/2014/chart" uri="{C3380CC4-5D6E-409C-BE32-E72D297353CC}">
              <c16:uniqueId val="{00000004-E9D5-4026-BE90-B6084C5297D1}"/>
            </c:ext>
          </c:extLst>
        </c:ser>
        <c:dLbls>
          <c:showLegendKey val="0"/>
          <c:showVal val="0"/>
          <c:showCatName val="0"/>
          <c:showSerName val="0"/>
          <c:showPercent val="0"/>
          <c:showBubbleSize val="0"/>
        </c:dLbls>
        <c:gapWidth val="150"/>
        <c:overlap val="100"/>
        <c:axId val="1188846016"/>
        <c:axId val="1"/>
      </c:barChart>
      <c:catAx>
        <c:axId val="11888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84601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Labor Force Participation</a:t>
            </a:r>
            <a:r>
              <a:rPr lang="en-US" baseline="0"/>
              <a:t> by Sex and State: 2015</a:t>
            </a:r>
            <a:endParaRPr lang="en-US"/>
          </a:p>
        </c:rich>
      </c:tx>
      <c:overlay val="0"/>
      <c:spPr>
        <a:noFill/>
        <a:ln w="25400">
          <a:noFill/>
        </a:ln>
      </c:spPr>
    </c:title>
    <c:autoTitleDeleted val="0"/>
    <c:plotArea>
      <c:layout/>
      <c:barChart>
        <c:barDir val="col"/>
        <c:grouping val="clustered"/>
        <c:varyColors val="0"/>
        <c:ser>
          <c:idx val="0"/>
          <c:order val="0"/>
          <c:tx>
            <c:strRef>
              <c:f>ESR!$G$22</c:f>
              <c:strCache>
                <c:ptCount val="1"/>
                <c:pt idx="0">
                  <c:v>Total</c:v>
                </c:pt>
              </c:strCache>
            </c:strRef>
          </c:tx>
          <c:spPr>
            <a:solidFill>
              <a:srgbClr val="4472C4"/>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ESR!$H$21:$J$21</c:f>
              <c:strCache>
                <c:ptCount val="3"/>
                <c:pt idx="0">
                  <c:v>U.S.</c:v>
                </c:pt>
                <c:pt idx="1">
                  <c:v>Arkansas</c:v>
                </c:pt>
                <c:pt idx="2">
                  <c:v>Hawaii</c:v>
                </c:pt>
              </c:strCache>
            </c:strRef>
          </c:cat>
          <c:val>
            <c:numRef>
              <c:f>ESR!$H$22:$J$22</c:f>
              <c:numCache>
                <c:formatCode>#,##0.0</c:formatCode>
                <c:ptCount val="3"/>
                <c:pt idx="0">
                  <c:v>62.4693376941946</c:v>
                </c:pt>
                <c:pt idx="1">
                  <c:v>70.988750740082892</c:v>
                </c:pt>
                <c:pt idx="2">
                  <c:v>56.16</c:v>
                </c:pt>
              </c:numCache>
            </c:numRef>
          </c:val>
          <c:extLst>
            <c:ext xmlns:c16="http://schemas.microsoft.com/office/drawing/2014/chart" uri="{C3380CC4-5D6E-409C-BE32-E72D297353CC}">
              <c16:uniqueId val="{00000000-013E-44D5-B2C0-79D709401A3E}"/>
            </c:ext>
          </c:extLst>
        </c:ser>
        <c:ser>
          <c:idx val="1"/>
          <c:order val="1"/>
          <c:tx>
            <c:strRef>
              <c:f>ESR!$G$23</c:f>
              <c:strCache>
                <c:ptCount val="1"/>
                <c:pt idx="0">
                  <c:v>Males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ESR!$H$21:$J$21</c:f>
              <c:strCache>
                <c:ptCount val="3"/>
                <c:pt idx="0">
                  <c:v>U.S.</c:v>
                </c:pt>
                <c:pt idx="1">
                  <c:v>Arkansas</c:v>
                </c:pt>
                <c:pt idx="2">
                  <c:v>Hawaii</c:v>
                </c:pt>
              </c:strCache>
            </c:strRef>
          </c:cat>
          <c:val>
            <c:numRef>
              <c:f>ESR!$H$23:$J$23</c:f>
              <c:numCache>
                <c:formatCode>#,##0.0</c:formatCode>
                <c:ptCount val="3"/>
                <c:pt idx="0">
                  <c:v>77.505974975397166</c:v>
                </c:pt>
                <c:pt idx="1">
                  <c:v>93.147632311977716</c:v>
                </c:pt>
                <c:pt idx="2">
                  <c:v>71.155516941789742</c:v>
                </c:pt>
              </c:numCache>
            </c:numRef>
          </c:val>
          <c:extLst>
            <c:ext xmlns:c16="http://schemas.microsoft.com/office/drawing/2014/chart" uri="{C3380CC4-5D6E-409C-BE32-E72D297353CC}">
              <c16:uniqueId val="{00000001-013E-44D5-B2C0-79D709401A3E}"/>
            </c:ext>
          </c:extLst>
        </c:ser>
        <c:ser>
          <c:idx val="2"/>
          <c:order val="2"/>
          <c:tx>
            <c:strRef>
              <c:f>ESR!$G$24</c:f>
              <c:strCache>
                <c:ptCount val="1"/>
                <c:pt idx="0">
                  <c:v>Females</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ESR!$H$21:$J$21</c:f>
              <c:strCache>
                <c:ptCount val="3"/>
                <c:pt idx="0">
                  <c:v>U.S.</c:v>
                </c:pt>
                <c:pt idx="1">
                  <c:v>Arkansas</c:v>
                </c:pt>
                <c:pt idx="2">
                  <c:v>Hawaii</c:v>
                </c:pt>
              </c:strCache>
            </c:strRef>
          </c:cat>
          <c:val>
            <c:numRef>
              <c:f>ESR!$H$24:$J$24</c:f>
              <c:numCache>
                <c:formatCode>#,##0.0</c:formatCode>
                <c:ptCount val="3"/>
                <c:pt idx="0">
                  <c:v>48.327383313499936</c:v>
                </c:pt>
                <c:pt idx="1">
                  <c:v>45.86228679722047</c:v>
                </c:pt>
                <c:pt idx="2">
                  <c:v>43.365455893254264</c:v>
                </c:pt>
              </c:numCache>
            </c:numRef>
          </c:val>
          <c:extLst>
            <c:ext xmlns:c16="http://schemas.microsoft.com/office/drawing/2014/chart" uri="{C3380CC4-5D6E-409C-BE32-E72D297353CC}">
              <c16:uniqueId val="{00000002-013E-44D5-B2C0-79D709401A3E}"/>
            </c:ext>
          </c:extLst>
        </c:ser>
        <c:dLbls>
          <c:showLegendKey val="0"/>
          <c:showVal val="0"/>
          <c:showCatName val="0"/>
          <c:showSerName val="0"/>
          <c:showPercent val="0"/>
          <c:showBubbleSize val="0"/>
        </c:dLbls>
        <c:gapWidth val="219"/>
        <c:overlap val="-27"/>
        <c:axId val="1046369184"/>
        <c:axId val="1"/>
      </c:barChart>
      <c:catAx>
        <c:axId val="104636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6369184"/>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Civilian Unemployment Rates by Sex and State: 2015</a:t>
            </a:r>
          </a:p>
        </c:rich>
      </c:tx>
      <c:layout>
        <c:manualLayout>
          <c:xMode val="edge"/>
          <c:yMode val="edge"/>
          <c:x val="9.626377952755906E-2"/>
          <c:y val="2.7777777777777776E-2"/>
        </c:manualLayout>
      </c:layout>
      <c:overlay val="0"/>
      <c:spPr>
        <a:noFill/>
        <a:ln w="25400">
          <a:noFill/>
        </a:ln>
      </c:spPr>
    </c:title>
    <c:autoTitleDeleted val="0"/>
    <c:plotArea>
      <c:layout/>
      <c:barChart>
        <c:barDir val="col"/>
        <c:grouping val="clustered"/>
        <c:varyColors val="0"/>
        <c:ser>
          <c:idx val="0"/>
          <c:order val="0"/>
          <c:tx>
            <c:strRef>
              <c:f>ESR!$G$28</c:f>
              <c:strCache>
                <c:ptCount val="1"/>
                <c:pt idx="0">
                  <c:v>Total</c:v>
                </c:pt>
              </c:strCache>
            </c:strRef>
          </c:tx>
          <c:spPr>
            <a:solidFill>
              <a:srgbClr val="4472C4"/>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ESR!$H$27:$J$27</c:f>
              <c:strCache>
                <c:ptCount val="3"/>
                <c:pt idx="0">
                  <c:v>U.S.</c:v>
                </c:pt>
                <c:pt idx="1">
                  <c:v>Arkansas</c:v>
                </c:pt>
                <c:pt idx="2">
                  <c:v>Hawaii</c:v>
                </c:pt>
              </c:strCache>
            </c:strRef>
          </c:cat>
          <c:val>
            <c:numRef>
              <c:f>ESR!$H$28:$J$28</c:f>
              <c:numCache>
                <c:formatCode>#,##0.0</c:formatCode>
                <c:ptCount val="3"/>
                <c:pt idx="0">
                  <c:v>16.480140443274085</c:v>
                </c:pt>
                <c:pt idx="1">
                  <c:v>10.091743119266056</c:v>
                </c:pt>
                <c:pt idx="2">
                  <c:v>16.893342877594847</c:v>
                </c:pt>
              </c:numCache>
            </c:numRef>
          </c:val>
          <c:extLst>
            <c:ext xmlns:c16="http://schemas.microsoft.com/office/drawing/2014/chart" uri="{C3380CC4-5D6E-409C-BE32-E72D297353CC}">
              <c16:uniqueId val="{00000000-07E2-4019-B01D-7E82AC3910B4}"/>
            </c:ext>
          </c:extLst>
        </c:ser>
        <c:ser>
          <c:idx val="1"/>
          <c:order val="1"/>
          <c:tx>
            <c:strRef>
              <c:f>ESR!$G$29</c:f>
              <c:strCache>
                <c:ptCount val="1"/>
                <c:pt idx="0">
                  <c:v>Males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ESR!$H$27:$J$27</c:f>
              <c:strCache>
                <c:ptCount val="3"/>
                <c:pt idx="0">
                  <c:v>U.S.</c:v>
                </c:pt>
                <c:pt idx="1">
                  <c:v>Arkansas</c:v>
                </c:pt>
                <c:pt idx="2">
                  <c:v>Hawaii</c:v>
                </c:pt>
              </c:strCache>
            </c:strRef>
          </c:cat>
          <c:val>
            <c:numRef>
              <c:f>ESR!$H$29:$J$29</c:f>
              <c:numCache>
                <c:formatCode>#,##0.0</c:formatCode>
                <c:ptCount val="3"/>
                <c:pt idx="0">
                  <c:v>14.711802378774017</c:v>
                </c:pt>
                <c:pt idx="1">
                  <c:v>8.7918660287081334</c:v>
                </c:pt>
                <c:pt idx="2">
                  <c:v>15.337423312883436</c:v>
                </c:pt>
              </c:numCache>
            </c:numRef>
          </c:val>
          <c:extLst>
            <c:ext xmlns:c16="http://schemas.microsoft.com/office/drawing/2014/chart" uri="{C3380CC4-5D6E-409C-BE32-E72D297353CC}">
              <c16:uniqueId val="{00000001-07E2-4019-B01D-7E82AC3910B4}"/>
            </c:ext>
          </c:extLst>
        </c:ser>
        <c:ser>
          <c:idx val="2"/>
          <c:order val="2"/>
          <c:tx>
            <c:strRef>
              <c:f>ESR!$G$30</c:f>
              <c:strCache>
                <c:ptCount val="1"/>
                <c:pt idx="0">
                  <c:v>Females</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ESR!$H$27:$J$27</c:f>
              <c:strCache>
                <c:ptCount val="3"/>
                <c:pt idx="0">
                  <c:v>U.S.</c:v>
                </c:pt>
                <c:pt idx="1">
                  <c:v>Arkansas</c:v>
                </c:pt>
                <c:pt idx="2">
                  <c:v>Hawaii</c:v>
                </c:pt>
              </c:strCache>
            </c:strRef>
          </c:cat>
          <c:val>
            <c:numRef>
              <c:f>ESR!$H$30:$J$30</c:f>
              <c:numCache>
                <c:formatCode>#,##0.0</c:formatCode>
                <c:ptCount val="3"/>
                <c:pt idx="0">
                  <c:v>19.128528363935324</c:v>
                </c:pt>
                <c:pt idx="1">
                  <c:v>13.085399449035812</c:v>
                </c:pt>
                <c:pt idx="2">
                  <c:v>19.072164948453608</c:v>
                </c:pt>
              </c:numCache>
            </c:numRef>
          </c:val>
          <c:extLst>
            <c:ext xmlns:c16="http://schemas.microsoft.com/office/drawing/2014/chart" uri="{C3380CC4-5D6E-409C-BE32-E72D297353CC}">
              <c16:uniqueId val="{00000002-07E2-4019-B01D-7E82AC3910B4}"/>
            </c:ext>
          </c:extLst>
        </c:ser>
        <c:dLbls>
          <c:showLegendKey val="0"/>
          <c:showVal val="0"/>
          <c:showCatName val="0"/>
          <c:showSerName val="0"/>
          <c:showPercent val="0"/>
          <c:showBubbleSize val="0"/>
        </c:dLbls>
        <c:gapWidth val="219"/>
        <c:overlap val="-27"/>
        <c:axId val="1201858640"/>
        <c:axId val="1"/>
      </c:barChart>
      <c:catAx>
        <c:axId val="120185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858640"/>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Median Household and Family Income, 2011-2015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'Med HH Income'!$J$7</c:f>
              <c:strCache>
                <c:ptCount val="1"/>
                <c:pt idx="0">
                  <c:v>Median HH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 HH Income'!$K$6:$M$6</c:f>
              <c:strCache>
                <c:ptCount val="3"/>
                <c:pt idx="0">
                  <c:v>U.S.</c:v>
                </c:pt>
                <c:pt idx="1">
                  <c:v>Arkansas</c:v>
                </c:pt>
                <c:pt idx="2">
                  <c:v>Hawaii</c:v>
                </c:pt>
              </c:strCache>
            </c:strRef>
          </c:cat>
          <c:val>
            <c:numRef>
              <c:f>'Med HH Income'!$K$7:$M$7</c:f>
              <c:numCache>
                <c:formatCode>_("$"* #,##0_);_("$"* \(#,##0\);_("$"* "-"??_);_(@_)</c:formatCode>
                <c:ptCount val="3"/>
                <c:pt idx="0">
                  <c:v>33577</c:v>
                </c:pt>
                <c:pt idx="1">
                  <c:v>31932</c:v>
                </c:pt>
                <c:pt idx="2">
                  <c:v>32650</c:v>
                </c:pt>
              </c:numCache>
            </c:numRef>
          </c:val>
          <c:extLst>
            <c:ext xmlns:c16="http://schemas.microsoft.com/office/drawing/2014/chart" uri="{C3380CC4-5D6E-409C-BE32-E72D297353CC}">
              <c16:uniqueId val="{00000000-4E1B-466D-B33D-C3C4E414B1D7}"/>
            </c:ext>
          </c:extLst>
        </c:ser>
        <c:ser>
          <c:idx val="1"/>
          <c:order val="1"/>
          <c:tx>
            <c:strRef>
              <c:f>'Med HH Income'!$J$8</c:f>
              <c:strCache>
                <c:ptCount val="1"/>
                <c:pt idx="0">
                  <c:v>Median Family 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 HH Income'!$K$6:$M$6</c:f>
              <c:strCache>
                <c:ptCount val="3"/>
                <c:pt idx="0">
                  <c:v>U.S.</c:v>
                </c:pt>
                <c:pt idx="1">
                  <c:v>Arkansas</c:v>
                </c:pt>
                <c:pt idx="2">
                  <c:v>Hawaii</c:v>
                </c:pt>
              </c:strCache>
            </c:strRef>
          </c:cat>
          <c:val>
            <c:numRef>
              <c:f>'Med HH Income'!$K$8:$M$8</c:f>
              <c:numCache>
                <c:formatCode>_("$"* #,##0_);_("$"* \(#,##0\);_("$"* "-"??_);_(@_)</c:formatCode>
                <c:ptCount val="3"/>
                <c:pt idx="0">
                  <c:v>32594</c:v>
                </c:pt>
                <c:pt idx="1">
                  <c:v>31436</c:v>
                </c:pt>
                <c:pt idx="2">
                  <c:v>31923</c:v>
                </c:pt>
              </c:numCache>
            </c:numRef>
          </c:val>
          <c:extLst>
            <c:ext xmlns:c16="http://schemas.microsoft.com/office/drawing/2014/chart" uri="{C3380CC4-5D6E-409C-BE32-E72D297353CC}">
              <c16:uniqueId val="{00000001-4E1B-466D-B33D-C3C4E414B1D7}"/>
            </c:ext>
          </c:extLst>
        </c:ser>
        <c:dLbls>
          <c:showLegendKey val="0"/>
          <c:showVal val="0"/>
          <c:showCatName val="0"/>
          <c:showSerName val="0"/>
          <c:showPercent val="0"/>
          <c:showBubbleSize val="0"/>
        </c:dLbls>
        <c:gapWidth val="219"/>
        <c:overlap val="-27"/>
        <c:axId val="27223616"/>
        <c:axId val="1959893520"/>
      </c:barChart>
      <c:catAx>
        <c:axId val="2722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9893520"/>
        <c:crosses val="autoZero"/>
        <c:auto val="1"/>
        <c:lblAlgn val="ctr"/>
        <c:lblOffset val="100"/>
        <c:noMultiLvlLbl val="0"/>
      </c:catAx>
      <c:valAx>
        <c:axId val="195989352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228600</xdr:colOff>
      <xdr:row>7</xdr:row>
      <xdr:rowOff>99060</xdr:rowOff>
    </xdr:from>
    <xdr:to>
      <xdr:col>13</xdr:col>
      <xdr:colOff>533400</xdr:colOff>
      <xdr:row>23</xdr:row>
      <xdr:rowOff>160020</xdr:rowOff>
    </xdr:to>
    <xdr:graphicFrame macro="">
      <xdr:nvGraphicFramePr>
        <xdr:cNvPr id="2" name="Chart 2">
          <a:extLst>
            <a:ext uri="{FF2B5EF4-FFF2-40B4-BE49-F238E27FC236}">
              <a16:creationId xmlns:a16="http://schemas.microsoft.com/office/drawing/2014/main" id="{F7953EA5-E0FB-404C-B550-A47AB4888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259080</xdr:colOff>
      <xdr:row>7</xdr:row>
      <xdr:rowOff>144780</xdr:rowOff>
    </xdr:from>
    <xdr:to>
      <xdr:col>15</xdr:col>
      <xdr:colOff>563880</xdr:colOff>
      <xdr:row>24</xdr:row>
      <xdr:rowOff>45720</xdr:rowOff>
    </xdr:to>
    <xdr:graphicFrame macro="">
      <xdr:nvGraphicFramePr>
        <xdr:cNvPr id="2" name="Chart 1">
          <a:extLst>
            <a:ext uri="{FF2B5EF4-FFF2-40B4-BE49-F238E27FC236}">
              <a16:creationId xmlns:a16="http://schemas.microsoft.com/office/drawing/2014/main" id="{CA7D5541-C7EA-4A1C-AEC0-8B6FADDB4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160020</xdr:colOff>
      <xdr:row>5</xdr:row>
      <xdr:rowOff>38100</xdr:rowOff>
    </xdr:from>
    <xdr:to>
      <xdr:col>15</xdr:col>
      <xdr:colOff>342900</xdr:colOff>
      <xdr:row>23</xdr:row>
      <xdr:rowOff>38100</xdr:rowOff>
    </xdr:to>
    <xdr:graphicFrame macro="">
      <xdr:nvGraphicFramePr>
        <xdr:cNvPr id="2" name="Chart 1">
          <a:extLst>
            <a:ext uri="{FF2B5EF4-FFF2-40B4-BE49-F238E27FC236}">
              <a16:creationId xmlns:a16="http://schemas.microsoft.com/office/drawing/2014/main" id="{556FDDAC-53EA-4C88-84B9-1D7564B5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205740</xdr:colOff>
      <xdr:row>4</xdr:row>
      <xdr:rowOff>53340</xdr:rowOff>
    </xdr:from>
    <xdr:to>
      <xdr:col>17</xdr:col>
      <xdr:colOff>510540</xdr:colOff>
      <xdr:row>22</xdr:row>
      <xdr:rowOff>53340</xdr:rowOff>
    </xdr:to>
    <xdr:graphicFrame macro="">
      <xdr:nvGraphicFramePr>
        <xdr:cNvPr id="2" name="Chart 1">
          <a:extLst>
            <a:ext uri="{FF2B5EF4-FFF2-40B4-BE49-F238E27FC236}">
              <a16:creationId xmlns:a16="http://schemas.microsoft.com/office/drawing/2014/main" id="{8A249CF9-F6B4-4CE6-83DD-C7DB3DFAC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327660</xdr:colOff>
      <xdr:row>26</xdr:row>
      <xdr:rowOff>152400</xdr:rowOff>
    </xdr:from>
    <xdr:to>
      <xdr:col>19</xdr:col>
      <xdr:colOff>22860</xdr:colOff>
      <xdr:row>44</xdr:row>
      <xdr:rowOff>152400</xdr:rowOff>
    </xdr:to>
    <xdr:graphicFrame macro="">
      <xdr:nvGraphicFramePr>
        <xdr:cNvPr id="2" name="Chart 1">
          <a:extLst>
            <a:ext uri="{FF2B5EF4-FFF2-40B4-BE49-F238E27FC236}">
              <a16:creationId xmlns:a16="http://schemas.microsoft.com/office/drawing/2014/main" id="{4428C722-3E33-40EF-8D28-699E62344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304800</xdr:colOff>
      <xdr:row>14</xdr:row>
      <xdr:rowOff>106680</xdr:rowOff>
    </xdr:from>
    <xdr:to>
      <xdr:col>18</xdr:col>
      <xdr:colOff>0</xdr:colOff>
      <xdr:row>32</xdr:row>
      <xdr:rowOff>106680</xdr:rowOff>
    </xdr:to>
    <xdr:graphicFrame macro="">
      <xdr:nvGraphicFramePr>
        <xdr:cNvPr id="2" name="Chart 1">
          <a:extLst>
            <a:ext uri="{FF2B5EF4-FFF2-40B4-BE49-F238E27FC236}">
              <a16:creationId xmlns:a16="http://schemas.microsoft.com/office/drawing/2014/main" id="{335C8609-8870-4234-BAE5-E57948A40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167640</xdr:colOff>
      <xdr:row>4</xdr:row>
      <xdr:rowOff>76200</xdr:rowOff>
    </xdr:from>
    <xdr:to>
      <xdr:col>11</xdr:col>
      <xdr:colOff>472440</xdr:colOff>
      <xdr:row>23</xdr:row>
      <xdr:rowOff>129540</xdr:rowOff>
    </xdr:to>
    <xdr:graphicFrame macro="">
      <xdr:nvGraphicFramePr>
        <xdr:cNvPr id="2" name="Chart 1">
          <a:extLst>
            <a:ext uri="{FF2B5EF4-FFF2-40B4-BE49-F238E27FC236}">
              <a16:creationId xmlns:a16="http://schemas.microsoft.com/office/drawing/2014/main" id="{FE65780B-8D50-4D06-B609-EAFBED42B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289560</xdr:colOff>
      <xdr:row>1</xdr:row>
      <xdr:rowOff>60960</xdr:rowOff>
    </xdr:from>
    <xdr:to>
      <xdr:col>17</xdr:col>
      <xdr:colOff>594360</xdr:colOff>
      <xdr:row>19</xdr:row>
      <xdr:rowOff>60960</xdr:rowOff>
    </xdr:to>
    <xdr:graphicFrame macro="">
      <xdr:nvGraphicFramePr>
        <xdr:cNvPr id="2" name="Chart 1">
          <a:extLst>
            <a:ext uri="{FF2B5EF4-FFF2-40B4-BE49-F238E27FC236}">
              <a16:creationId xmlns:a16="http://schemas.microsoft.com/office/drawing/2014/main" id="{19E2F18C-EB3F-4018-A639-DCC82A2FA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548640</xdr:colOff>
      <xdr:row>19</xdr:row>
      <xdr:rowOff>137160</xdr:rowOff>
    </xdr:from>
    <xdr:to>
      <xdr:col>18</xdr:col>
      <xdr:colOff>243840</xdr:colOff>
      <xdr:row>37</xdr:row>
      <xdr:rowOff>137160</xdr:rowOff>
    </xdr:to>
    <xdr:graphicFrame macro="">
      <xdr:nvGraphicFramePr>
        <xdr:cNvPr id="3" name="Chart 2">
          <a:extLst>
            <a:ext uri="{FF2B5EF4-FFF2-40B4-BE49-F238E27FC236}">
              <a16:creationId xmlns:a16="http://schemas.microsoft.com/office/drawing/2014/main" id="{804C31B5-D0A7-48D5-9199-9B2E66638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99060</xdr:colOff>
      <xdr:row>8</xdr:row>
      <xdr:rowOff>106680</xdr:rowOff>
    </xdr:from>
    <xdr:to>
      <xdr:col>15</xdr:col>
      <xdr:colOff>403860</xdr:colOff>
      <xdr:row>26</xdr:row>
      <xdr:rowOff>106680</xdr:rowOff>
    </xdr:to>
    <xdr:graphicFrame macro="">
      <xdr:nvGraphicFramePr>
        <xdr:cNvPr id="2" name="Chart 1">
          <a:extLst>
            <a:ext uri="{FF2B5EF4-FFF2-40B4-BE49-F238E27FC236}">
              <a16:creationId xmlns:a16="http://schemas.microsoft.com/office/drawing/2014/main" id="{E6E167D0-1608-44AB-9E6C-3AF264E77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n%20age%20ACS_15_SPT_B01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ital%20status%20ACS_10_SF4_B1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20Enrollment%20ACS_10_SF4_B14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20attainment%20ACS_10_SF4_B15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1002"/>
      <sheetName val="Sheet1"/>
    </sheetNames>
    <sheetDataSet>
      <sheetData sheetId="0"/>
      <sheetData sheetId="1">
        <row r="7">
          <cell r="B7" t="str">
            <v>U.S.</v>
          </cell>
          <cell r="C7" t="str">
            <v>Arkansas</v>
          </cell>
          <cell r="D7" t="str">
            <v>Hawaii</v>
          </cell>
        </row>
        <row r="8">
          <cell r="A8" t="str">
            <v xml:space="preserve">  Total:</v>
          </cell>
          <cell r="B8">
            <v>18.5</v>
          </cell>
          <cell r="C8">
            <v>21.3</v>
          </cell>
          <cell r="D8">
            <v>18.5</v>
          </cell>
        </row>
        <row r="9">
          <cell r="A9" t="str">
            <v xml:space="preserve">  Male</v>
          </cell>
          <cell r="B9">
            <v>18.399999999999999</v>
          </cell>
          <cell r="C9">
            <v>23.7</v>
          </cell>
          <cell r="D9">
            <v>17</v>
          </cell>
        </row>
        <row r="10">
          <cell r="A10" t="str">
            <v xml:space="preserve">  Female</v>
          </cell>
          <cell r="B10">
            <v>18.600000000000001</v>
          </cell>
          <cell r="C10">
            <v>17.7</v>
          </cell>
          <cell r="D10">
            <v>20.399999999999999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2002"/>
      <sheetName val="Sheet1"/>
      <sheetName val="Sheet2"/>
    </sheetNames>
    <sheetDataSet>
      <sheetData sheetId="0"/>
      <sheetData sheetId="1"/>
      <sheetData sheetId="2">
        <row r="23">
          <cell r="E23" t="str">
            <v>Total</v>
          </cell>
          <cell r="F23" t="str">
            <v>Males</v>
          </cell>
          <cell r="G23" t="str">
            <v>Females</v>
          </cell>
        </row>
        <row r="24">
          <cell r="D24" t="str">
            <v>U.S. Total</v>
          </cell>
          <cell r="E24">
            <v>30.9</v>
          </cell>
          <cell r="F24">
            <v>32.1</v>
          </cell>
          <cell r="G24">
            <v>29.8</v>
          </cell>
        </row>
        <row r="25">
          <cell r="D25" t="str">
            <v>Arkansas</v>
          </cell>
          <cell r="E25">
            <v>33.299999999999997</v>
          </cell>
          <cell r="F25">
            <v>35.5</v>
          </cell>
          <cell r="G25">
            <v>30.9</v>
          </cell>
        </row>
        <row r="26">
          <cell r="D26" t="str">
            <v>Hawaii</v>
          </cell>
          <cell r="E26">
            <v>30.2</v>
          </cell>
          <cell r="F26">
            <v>29.6</v>
          </cell>
          <cell r="G26">
            <v>29.6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4003"/>
      <sheetName val="Sheet1"/>
    </sheetNames>
    <sheetDataSet>
      <sheetData sheetId="0"/>
      <sheetData sheetId="1">
        <row r="21">
          <cell r="N21" t="str">
            <v>U.S.</v>
          </cell>
          <cell r="O21" t="str">
            <v>Arkansas</v>
          </cell>
          <cell r="P21" t="str">
            <v>Hawaii</v>
          </cell>
        </row>
        <row r="22">
          <cell r="M22" t="str">
            <v>3-4</v>
          </cell>
          <cell r="N22">
            <v>15.284178187403993</v>
          </cell>
          <cell r="O22">
            <v>10.693641618497109</v>
          </cell>
          <cell r="P22">
            <v>15.181518151815181</v>
          </cell>
        </row>
        <row r="23">
          <cell r="M23" t="str">
            <v>5-9</v>
          </cell>
          <cell r="N23">
            <v>88.714733542319749</v>
          </cell>
          <cell r="O23">
            <v>81.842818428184287</v>
          </cell>
          <cell r="P23">
            <v>91.634980988593156</v>
          </cell>
        </row>
        <row r="24">
          <cell r="M24" t="str">
            <v>10-14</v>
          </cell>
          <cell r="N24">
            <v>95.042194092827003</v>
          </cell>
          <cell r="O24">
            <v>84.641638225255974</v>
          </cell>
          <cell r="P24">
            <v>98.738170347003148</v>
          </cell>
        </row>
        <row r="25">
          <cell r="M25" t="str">
            <v>15-17</v>
          </cell>
          <cell r="N25">
            <v>95.115332428765271</v>
          </cell>
          <cell r="O25">
            <v>100</v>
          </cell>
          <cell r="P25">
            <v>100</v>
          </cell>
        </row>
        <row r="26">
          <cell r="M26" t="str">
            <v>18-19</v>
          </cell>
          <cell r="N26">
            <v>36.342592592592595</v>
          </cell>
          <cell r="O26">
            <v>53.684210526315788</v>
          </cell>
          <cell r="P26">
            <v>14.285714285714286</v>
          </cell>
        </row>
        <row r="27">
          <cell r="M27" t="str">
            <v>20-24</v>
          </cell>
          <cell r="N27">
            <v>13.447867298578199</v>
          </cell>
          <cell r="O27">
            <v>16</v>
          </cell>
          <cell r="P27">
            <v>6.437768240343348</v>
          </cell>
        </row>
        <row r="28">
          <cell r="M28" t="str">
            <v>25-34</v>
          </cell>
          <cell r="N28">
            <v>14.034040011943864</v>
          </cell>
          <cell r="O28">
            <v>10.9204368174727</v>
          </cell>
          <cell r="P28">
            <v>29.202037351443124</v>
          </cell>
        </row>
        <row r="29">
          <cell r="M29" t="str">
            <v>35+</v>
          </cell>
          <cell r="N29">
            <v>4.155672823218997</v>
          </cell>
          <cell r="O29">
            <v>0</v>
          </cell>
          <cell r="P29">
            <v>1.9784172661870503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5001"/>
      <sheetName val="Sheet1"/>
    </sheetNames>
    <sheetDataSet>
      <sheetData sheetId="0"/>
      <sheetData sheetId="1">
        <row r="10">
          <cell r="M10" t="str">
            <v>U.S.</v>
          </cell>
          <cell r="N10" t="str">
            <v>Arkansas</v>
          </cell>
          <cell r="O10" t="str">
            <v>Hawaii</v>
          </cell>
        </row>
        <row r="11">
          <cell r="L11" t="str">
            <v>Total</v>
          </cell>
          <cell r="M11">
            <v>67.737602149333924</v>
          </cell>
          <cell r="N11">
            <v>49.358151476251606</v>
          </cell>
          <cell r="O11">
            <v>79.596560846560848</v>
          </cell>
        </row>
        <row r="12">
          <cell r="L12" t="str">
            <v>Males</v>
          </cell>
          <cell r="M12">
            <v>70.291720291720296</v>
          </cell>
          <cell r="N12">
            <v>50.123152709359609</v>
          </cell>
          <cell r="O12">
            <v>81.661538461538456</v>
          </cell>
        </row>
        <row r="13">
          <cell r="L13" t="str">
            <v>Females</v>
          </cell>
          <cell r="M13">
            <v>64.949660501053614</v>
          </cell>
          <cell r="N13">
            <v>48.525469168900806</v>
          </cell>
          <cell r="O13">
            <v>77.197998570407435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1ED3-4A9D-4DAE-BAB3-17092C0749CD}">
  <dimension ref="A1:D15"/>
  <sheetViews>
    <sheetView workbookViewId="0">
      <selection activeCell="A2" sqref="A2"/>
    </sheetView>
  </sheetViews>
  <sheetFormatPr defaultRowHeight="14.4"/>
  <cols>
    <col min="1" max="1" width="11.109375" style="7" customWidth="1"/>
    <col min="2" max="2" width="8.88671875" style="21"/>
    <col min="3" max="3" width="24" customWidth="1"/>
    <col min="4" max="4" width="22.109375" customWidth="1"/>
  </cols>
  <sheetData>
    <row r="1" spans="1:4">
      <c r="A1" s="7" t="s">
        <v>2275</v>
      </c>
    </row>
    <row r="2" spans="1:4">
      <c r="A2" s="248"/>
      <c r="B2" s="249"/>
      <c r="C2" s="331" t="s">
        <v>1002</v>
      </c>
      <c r="D2" s="332"/>
    </row>
    <row r="3" spans="1:4">
      <c r="A3" s="250" t="s">
        <v>2223</v>
      </c>
      <c r="B3" s="251" t="s">
        <v>2224</v>
      </c>
      <c r="C3" s="252" t="s">
        <v>1</v>
      </c>
      <c r="D3" s="253" t="s">
        <v>2225</v>
      </c>
    </row>
    <row r="4" spans="1:4">
      <c r="A4" s="7">
        <v>2010</v>
      </c>
      <c r="B4" s="21" t="s">
        <v>2226</v>
      </c>
      <c r="C4" s="76">
        <v>19841</v>
      </c>
      <c r="D4" s="76">
        <v>22434</v>
      </c>
    </row>
    <row r="5" spans="1:4">
      <c r="A5" s="7">
        <v>2011</v>
      </c>
      <c r="B5" s="21" t="s">
        <v>2227</v>
      </c>
      <c r="C5" s="76">
        <v>21478</v>
      </c>
      <c r="D5" s="76">
        <v>27018</v>
      </c>
    </row>
    <row r="6" spans="1:4">
      <c r="A6" s="7">
        <v>2012</v>
      </c>
      <c r="B6" s="21" t="s">
        <v>2227</v>
      </c>
      <c r="C6" s="76">
        <v>18468</v>
      </c>
      <c r="D6" s="76">
        <v>20497</v>
      </c>
    </row>
    <row r="7" spans="1:4">
      <c r="A7" s="7">
        <v>2013</v>
      </c>
      <c r="B7" s="21" t="s">
        <v>2227</v>
      </c>
      <c r="C7" s="76">
        <v>25152</v>
      </c>
      <c r="D7" s="76">
        <v>27932</v>
      </c>
    </row>
    <row r="8" spans="1:4">
      <c r="A8" s="7">
        <v>2014</v>
      </c>
      <c r="B8" s="21" t="s">
        <v>2227</v>
      </c>
      <c r="C8" s="76">
        <v>24467</v>
      </c>
      <c r="D8" s="76">
        <v>26566</v>
      </c>
    </row>
    <row r="9" spans="1:4">
      <c r="A9" s="7">
        <v>2015</v>
      </c>
      <c r="B9" s="21" t="s">
        <v>2227</v>
      </c>
      <c r="C9" s="76">
        <v>22544</v>
      </c>
      <c r="D9" s="76">
        <v>27823</v>
      </c>
    </row>
    <row r="10" spans="1:4">
      <c r="C10" s="76"/>
      <c r="D10" s="76"/>
    </row>
    <row r="11" spans="1:4">
      <c r="A11" s="7" t="s">
        <v>2228</v>
      </c>
      <c r="B11" s="21" t="s">
        <v>2229</v>
      </c>
      <c r="C11" s="76">
        <v>26834</v>
      </c>
      <c r="D11" s="76">
        <v>27337</v>
      </c>
    </row>
    <row r="12" spans="1:4">
      <c r="C12" s="76"/>
      <c r="D12" s="76"/>
    </row>
    <row r="13" spans="1:4">
      <c r="A13" s="7" t="s">
        <v>2230</v>
      </c>
      <c r="B13" s="21" t="s">
        <v>2231</v>
      </c>
      <c r="C13" s="76">
        <v>14486</v>
      </c>
      <c r="D13" s="76">
        <v>16257</v>
      </c>
    </row>
    <row r="14" spans="1:4">
      <c r="A14" s="7" t="s">
        <v>2232</v>
      </c>
      <c r="B14" s="21" t="s">
        <v>2231</v>
      </c>
      <c r="C14" s="76">
        <v>23444</v>
      </c>
      <c r="D14" s="76">
        <v>26856</v>
      </c>
    </row>
    <row r="15" spans="1:4">
      <c r="A15" s="254" t="s">
        <v>2233</v>
      </c>
      <c r="B15" s="255"/>
      <c r="C15" s="256"/>
      <c r="D15" s="256"/>
    </row>
  </sheetData>
  <mergeCells count="1">
    <mergeCell ref="C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815D3-AD53-44D9-8E82-19F049B907EB}">
  <dimension ref="A1:M44"/>
  <sheetViews>
    <sheetView workbookViewId="0">
      <selection activeCell="A2" sqref="A2:D2"/>
    </sheetView>
  </sheetViews>
  <sheetFormatPr defaultRowHeight="13.8" customHeight="1"/>
  <cols>
    <col min="1" max="1" width="16.77734375" style="7" customWidth="1"/>
    <col min="2" max="3" width="10.21875" style="7" customWidth="1"/>
    <col min="4" max="4" width="7.6640625" customWidth="1"/>
    <col min="5" max="5" width="11.44140625" customWidth="1"/>
    <col min="6" max="6" width="9.33203125" customWidth="1"/>
    <col min="12" max="12" width="14.88671875" customWidth="1"/>
    <col min="260" max="260" width="29.5546875" customWidth="1"/>
    <col min="261" max="261" width="7.6640625" customWidth="1"/>
    <col min="262" max="262" width="11.44140625" customWidth="1"/>
    <col min="263" max="263" width="9.33203125" customWidth="1"/>
    <col min="516" max="516" width="29.5546875" customWidth="1"/>
    <col min="517" max="517" width="7.6640625" customWidth="1"/>
    <col min="518" max="518" width="11.44140625" customWidth="1"/>
    <col min="519" max="519" width="9.33203125" customWidth="1"/>
    <col min="772" max="772" width="29.5546875" customWidth="1"/>
    <col min="773" max="773" width="7.6640625" customWidth="1"/>
    <col min="774" max="774" width="11.44140625" customWidth="1"/>
    <col min="775" max="775" width="9.33203125" customWidth="1"/>
    <col min="1028" max="1028" width="29.5546875" customWidth="1"/>
    <col min="1029" max="1029" width="7.6640625" customWidth="1"/>
    <col min="1030" max="1030" width="11.44140625" customWidth="1"/>
    <col min="1031" max="1031" width="9.33203125" customWidth="1"/>
    <col min="1284" max="1284" width="29.5546875" customWidth="1"/>
    <col min="1285" max="1285" width="7.6640625" customWidth="1"/>
    <col min="1286" max="1286" width="11.44140625" customWidth="1"/>
    <col min="1287" max="1287" width="9.33203125" customWidth="1"/>
    <col min="1540" max="1540" width="29.5546875" customWidth="1"/>
    <col min="1541" max="1541" width="7.6640625" customWidth="1"/>
    <col min="1542" max="1542" width="11.44140625" customWidth="1"/>
    <col min="1543" max="1543" width="9.33203125" customWidth="1"/>
    <col min="1796" max="1796" width="29.5546875" customWidth="1"/>
    <col min="1797" max="1797" width="7.6640625" customWidth="1"/>
    <col min="1798" max="1798" width="11.44140625" customWidth="1"/>
    <col min="1799" max="1799" width="9.33203125" customWidth="1"/>
    <col min="2052" max="2052" width="29.5546875" customWidth="1"/>
    <col min="2053" max="2053" width="7.6640625" customWidth="1"/>
    <col min="2054" max="2054" width="11.44140625" customWidth="1"/>
    <col min="2055" max="2055" width="9.33203125" customWidth="1"/>
    <col min="2308" max="2308" width="29.5546875" customWidth="1"/>
    <col min="2309" max="2309" width="7.6640625" customWidth="1"/>
    <col min="2310" max="2310" width="11.44140625" customWidth="1"/>
    <col min="2311" max="2311" width="9.33203125" customWidth="1"/>
    <col min="2564" max="2564" width="29.5546875" customWidth="1"/>
    <col min="2565" max="2565" width="7.6640625" customWidth="1"/>
    <col min="2566" max="2566" width="11.44140625" customWidth="1"/>
    <col min="2567" max="2567" width="9.33203125" customWidth="1"/>
    <col min="2820" max="2820" width="29.5546875" customWidth="1"/>
    <col min="2821" max="2821" width="7.6640625" customWidth="1"/>
    <col min="2822" max="2822" width="11.44140625" customWidth="1"/>
    <col min="2823" max="2823" width="9.33203125" customWidth="1"/>
    <col min="3076" max="3076" width="29.5546875" customWidth="1"/>
    <col min="3077" max="3077" width="7.6640625" customWidth="1"/>
    <col min="3078" max="3078" width="11.44140625" customWidth="1"/>
    <col min="3079" max="3079" width="9.33203125" customWidth="1"/>
    <col min="3332" max="3332" width="29.5546875" customWidth="1"/>
    <col min="3333" max="3333" width="7.6640625" customWidth="1"/>
    <col min="3334" max="3334" width="11.44140625" customWidth="1"/>
    <col min="3335" max="3335" width="9.33203125" customWidth="1"/>
    <col min="3588" max="3588" width="29.5546875" customWidth="1"/>
    <col min="3589" max="3589" width="7.6640625" customWidth="1"/>
    <col min="3590" max="3590" width="11.44140625" customWidth="1"/>
    <col min="3591" max="3591" width="9.33203125" customWidth="1"/>
    <col min="3844" max="3844" width="29.5546875" customWidth="1"/>
    <col min="3845" max="3845" width="7.6640625" customWidth="1"/>
    <col min="3846" max="3846" width="11.44140625" customWidth="1"/>
    <col min="3847" max="3847" width="9.33203125" customWidth="1"/>
    <col min="4100" max="4100" width="29.5546875" customWidth="1"/>
    <col min="4101" max="4101" width="7.6640625" customWidth="1"/>
    <col min="4102" max="4102" width="11.44140625" customWidth="1"/>
    <col min="4103" max="4103" width="9.33203125" customWidth="1"/>
    <col min="4356" max="4356" width="29.5546875" customWidth="1"/>
    <col min="4357" max="4357" width="7.6640625" customWidth="1"/>
    <col min="4358" max="4358" width="11.44140625" customWidth="1"/>
    <col min="4359" max="4359" width="9.33203125" customWidth="1"/>
    <col min="4612" max="4612" width="29.5546875" customWidth="1"/>
    <col min="4613" max="4613" width="7.6640625" customWidth="1"/>
    <col min="4614" max="4614" width="11.44140625" customWidth="1"/>
    <col min="4615" max="4615" width="9.33203125" customWidth="1"/>
    <col min="4868" max="4868" width="29.5546875" customWidth="1"/>
    <col min="4869" max="4869" width="7.6640625" customWidth="1"/>
    <col min="4870" max="4870" width="11.44140625" customWidth="1"/>
    <col min="4871" max="4871" width="9.33203125" customWidth="1"/>
    <col min="5124" max="5124" width="29.5546875" customWidth="1"/>
    <col min="5125" max="5125" width="7.6640625" customWidth="1"/>
    <col min="5126" max="5126" width="11.44140625" customWidth="1"/>
    <col min="5127" max="5127" width="9.33203125" customWidth="1"/>
    <col min="5380" max="5380" width="29.5546875" customWidth="1"/>
    <col min="5381" max="5381" width="7.6640625" customWidth="1"/>
    <col min="5382" max="5382" width="11.44140625" customWidth="1"/>
    <col min="5383" max="5383" width="9.33203125" customWidth="1"/>
    <col min="5636" max="5636" width="29.5546875" customWidth="1"/>
    <col min="5637" max="5637" width="7.6640625" customWidth="1"/>
    <col min="5638" max="5638" width="11.44140625" customWidth="1"/>
    <col min="5639" max="5639" width="9.33203125" customWidth="1"/>
    <col min="5892" max="5892" width="29.5546875" customWidth="1"/>
    <col min="5893" max="5893" width="7.6640625" customWidth="1"/>
    <col min="5894" max="5894" width="11.44140625" customWidth="1"/>
    <col min="5895" max="5895" width="9.33203125" customWidth="1"/>
    <col min="6148" max="6148" width="29.5546875" customWidth="1"/>
    <col min="6149" max="6149" width="7.6640625" customWidth="1"/>
    <col min="6150" max="6150" width="11.44140625" customWidth="1"/>
    <col min="6151" max="6151" width="9.33203125" customWidth="1"/>
    <col min="6404" max="6404" width="29.5546875" customWidth="1"/>
    <col min="6405" max="6405" width="7.6640625" customWidth="1"/>
    <col min="6406" max="6406" width="11.44140625" customWidth="1"/>
    <col min="6407" max="6407" width="9.33203125" customWidth="1"/>
    <col min="6660" max="6660" width="29.5546875" customWidth="1"/>
    <col min="6661" max="6661" width="7.6640625" customWidth="1"/>
    <col min="6662" max="6662" width="11.44140625" customWidth="1"/>
    <col min="6663" max="6663" width="9.33203125" customWidth="1"/>
    <col min="6916" max="6916" width="29.5546875" customWidth="1"/>
    <col min="6917" max="6917" width="7.6640625" customWidth="1"/>
    <col min="6918" max="6918" width="11.44140625" customWidth="1"/>
    <col min="6919" max="6919" width="9.33203125" customWidth="1"/>
    <col min="7172" max="7172" width="29.5546875" customWidth="1"/>
    <col min="7173" max="7173" width="7.6640625" customWidth="1"/>
    <col min="7174" max="7174" width="11.44140625" customWidth="1"/>
    <col min="7175" max="7175" width="9.33203125" customWidth="1"/>
    <col min="7428" max="7428" width="29.5546875" customWidth="1"/>
    <col min="7429" max="7429" width="7.6640625" customWidth="1"/>
    <col min="7430" max="7430" width="11.44140625" customWidth="1"/>
    <col min="7431" max="7431" width="9.33203125" customWidth="1"/>
    <col min="7684" max="7684" width="29.5546875" customWidth="1"/>
    <col min="7685" max="7685" width="7.6640625" customWidth="1"/>
    <col min="7686" max="7686" width="11.44140625" customWidth="1"/>
    <col min="7687" max="7687" width="9.33203125" customWidth="1"/>
    <col min="7940" max="7940" width="29.5546875" customWidth="1"/>
    <col min="7941" max="7941" width="7.6640625" customWidth="1"/>
    <col min="7942" max="7942" width="11.44140625" customWidth="1"/>
    <col min="7943" max="7943" width="9.33203125" customWidth="1"/>
    <col min="8196" max="8196" width="29.5546875" customWidth="1"/>
    <col min="8197" max="8197" width="7.6640625" customWidth="1"/>
    <col min="8198" max="8198" width="11.44140625" customWidth="1"/>
    <col min="8199" max="8199" width="9.33203125" customWidth="1"/>
    <col min="8452" max="8452" width="29.5546875" customWidth="1"/>
    <col min="8453" max="8453" width="7.6640625" customWidth="1"/>
    <col min="8454" max="8454" width="11.44140625" customWidth="1"/>
    <col min="8455" max="8455" width="9.33203125" customWidth="1"/>
    <col min="8708" max="8708" width="29.5546875" customWidth="1"/>
    <col min="8709" max="8709" width="7.6640625" customWidth="1"/>
    <col min="8710" max="8710" width="11.44140625" customWidth="1"/>
    <col min="8711" max="8711" width="9.33203125" customWidth="1"/>
    <col min="8964" max="8964" width="29.5546875" customWidth="1"/>
    <col min="8965" max="8965" width="7.6640625" customWidth="1"/>
    <col min="8966" max="8966" width="11.44140625" customWidth="1"/>
    <col min="8967" max="8967" width="9.33203125" customWidth="1"/>
    <col min="9220" max="9220" width="29.5546875" customWidth="1"/>
    <col min="9221" max="9221" width="7.6640625" customWidth="1"/>
    <col min="9222" max="9222" width="11.44140625" customWidth="1"/>
    <col min="9223" max="9223" width="9.33203125" customWidth="1"/>
    <col min="9476" max="9476" width="29.5546875" customWidth="1"/>
    <col min="9477" max="9477" width="7.6640625" customWidth="1"/>
    <col min="9478" max="9478" width="11.44140625" customWidth="1"/>
    <col min="9479" max="9479" width="9.33203125" customWidth="1"/>
    <col min="9732" max="9732" width="29.5546875" customWidth="1"/>
    <col min="9733" max="9733" width="7.6640625" customWidth="1"/>
    <col min="9734" max="9734" width="11.44140625" customWidth="1"/>
    <col min="9735" max="9735" width="9.33203125" customWidth="1"/>
    <col min="9988" max="9988" width="29.5546875" customWidth="1"/>
    <col min="9989" max="9989" width="7.6640625" customWidth="1"/>
    <col min="9990" max="9990" width="11.44140625" customWidth="1"/>
    <col min="9991" max="9991" width="9.33203125" customWidth="1"/>
    <col min="10244" max="10244" width="29.5546875" customWidth="1"/>
    <col min="10245" max="10245" width="7.6640625" customWidth="1"/>
    <col min="10246" max="10246" width="11.44140625" customWidth="1"/>
    <col min="10247" max="10247" width="9.33203125" customWidth="1"/>
    <col min="10500" max="10500" width="29.5546875" customWidth="1"/>
    <col min="10501" max="10501" width="7.6640625" customWidth="1"/>
    <col min="10502" max="10502" width="11.44140625" customWidth="1"/>
    <col min="10503" max="10503" width="9.33203125" customWidth="1"/>
    <col min="10756" max="10756" width="29.5546875" customWidth="1"/>
    <col min="10757" max="10757" width="7.6640625" customWidth="1"/>
    <col min="10758" max="10758" width="11.44140625" customWidth="1"/>
    <col min="10759" max="10759" width="9.33203125" customWidth="1"/>
    <col min="11012" max="11012" width="29.5546875" customWidth="1"/>
    <col min="11013" max="11013" width="7.6640625" customWidth="1"/>
    <col min="11014" max="11014" width="11.44140625" customWidth="1"/>
    <col min="11015" max="11015" width="9.33203125" customWidth="1"/>
    <col min="11268" max="11268" width="29.5546875" customWidth="1"/>
    <col min="11269" max="11269" width="7.6640625" customWidth="1"/>
    <col min="11270" max="11270" width="11.44140625" customWidth="1"/>
    <col min="11271" max="11271" width="9.33203125" customWidth="1"/>
    <col min="11524" max="11524" width="29.5546875" customWidth="1"/>
    <col min="11525" max="11525" width="7.6640625" customWidth="1"/>
    <col min="11526" max="11526" width="11.44140625" customWidth="1"/>
    <col min="11527" max="11527" width="9.33203125" customWidth="1"/>
    <col min="11780" max="11780" width="29.5546875" customWidth="1"/>
    <col min="11781" max="11781" width="7.6640625" customWidth="1"/>
    <col min="11782" max="11782" width="11.44140625" customWidth="1"/>
    <col min="11783" max="11783" width="9.33203125" customWidth="1"/>
    <col min="12036" max="12036" width="29.5546875" customWidth="1"/>
    <col min="12037" max="12037" width="7.6640625" customWidth="1"/>
    <col min="12038" max="12038" width="11.44140625" customWidth="1"/>
    <col min="12039" max="12039" width="9.33203125" customWidth="1"/>
    <col min="12292" max="12292" width="29.5546875" customWidth="1"/>
    <col min="12293" max="12293" width="7.6640625" customWidth="1"/>
    <col min="12294" max="12294" width="11.44140625" customWidth="1"/>
    <col min="12295" max="12295" width="9.33203125" customWidth="1"/>
    <col min="12548" max="12548" width="29.5546875" customWidth="1"/>
    <col min="12549" max="12549" width="7.6640625" customWidth="1"/>
    <col min="12550" max="12550" width="11.44140625" customWidth="1"/>
    <col min="12551" max="12551" width="9.33203125" customWidth="1"/>
    <col min="12804" max="12804" width="29.5546875" customWidth="1"/>
    <col min="12805" max="12805" width="7.6640625" customWidth="1"/>
    <col min="12806" max="12806" width="11.44140625" customWidth="1"/>
    <col min="12807" max="12807" width="9.33203125" customWidth="1"/>
    <col min="13060" max="13060" width="29.5546875" customWidth="1"/>
    <col min="13061" max="13061" width="7.6640625" customWidth="1"/>
    <col min="13062" max="13062" width="11.44140625" customWidth="1"/>
    <col min="13063" max="13063" width="9.33203125" customWidth="1"/>
    <col min="13316" max="13316" width="29.5546875" customWidth="1"/>
    <col min="13317" max="13317" width="7.6640625" customWidth="1"/>
    <col min="13318" max="13318" width="11.44140625" customWidth="1"/>
    <col min="13319" max="13319" width="9.33203125" customWidth="1"/>
    <col min="13572" max="13572" width="29.5546875" customWidth="1"/>
    <col min="13573" max="13573" width="7.6640625" customWidth="1"/>
    <col min="13574" max="13574" width="11.44140625" customWidth="1"/>
    <col min="13575" max="13575" width="9.33203125" customWidth="1"/>
    <col min="13828" max="13828" width="29.5546875" customWidth="1"/>
    <col min="13829" max="13829" width="7.6640625" customWidth="1"/>
    <col min="13830" max="13830" width="11.44140625" customWidth="1"/>
    <col min="13831" max="13831" width="9.33203125" customWidth="1"/>
    <col min="14084" max="14084" width="29.5546875" customWidth="1"/>
    <col min="14085" max="14085" width="7.6640625" customWidth="1"/>
    <col min="14086" max="14086" width="11.44140625" customWidth="1"/>
    <col min="14087" max="14087" width="9.33203125" customWidth="1"/>
    <col min="14340" max="14340" width="29.5546875" customWidth="1"/>
    <col min="14341" max="14341" width="7.6640625" customWidth="1"/>
    <col min="14342" max="14342" width="11.44140625" customWidth="1"/>
    <col min="14343" max="14343" width="9.33203125" customWidth="1"/>
    <col min="14596" max="14596" width="29.5546875" customWidth="1"/>
    <col min="14597" max="14597" width="7.6640625" customWidth="1"/>
    <col min="14598" max="14598" width="11.44140625" customWidth="1"/>
    <col min="14599" max="14599" width="9.33203125" customWidth="1"/>
    <col min="14852" max="14852" width="29.5546875" customWidth="1"/>
    <col min="14853" max="14853" width="7.6640625" customWidth="1"/>
    <col min="14854" max="14854" width="11.44140625" customWidth="1"/>
    <col min="14855" max="14855" width="9.33203125" customWidth="1"/>
    <col min="15108" max="15108" width="29.5546875" customWidth="1"/>
    <col min="15109" max="15109" width="7.6640625" customWidth="1"/>
    <col min="15110" max="15110" width="11.44140625" customWidth="1"/>
    <col min="15111" max="15111" width="9.33203125" customWidth="1"/>
    <col min="15364" max="15364" width="29.5546875" customWidth="1"/>
    <col min="15365" max="15365" width="7.6640625" customWidth="1"/>
    <col min="15366" max="15366" width="11.44140625" customWidth="1"/>
    <col min="15367" max="15367" width="9.33203125" customWidth="1"/>
    <col min="15620" max="15620" width="29.5546875" customWidth="1"/>
    <col min="15621" max="15621" width="7.6640625" customWidth="1"/>
    <col min="15622" max="15622" width="11.44140625" customWidth="1"/>
    <col min="15623" max="15623" width="9.33203125" customWidth="1"/>
    <col min="15876" max="15876" width="29.5546875" customWidth="1"/>
    <col min="15877" max="15877" width="7.6640625" customWidth="1"/>
    <col min="15878" max="15878" width="11.44140625" customWidth="1"/>
    <col min="15879" max="15879" width="9.33203125" customWidth="1"/>
    <col min="16132" max="16132" width="29.5546875" customWidth="1"/>
    <col min="16133" max="16133" width="7.6640625" customWidth="1"/>
    <col min="16134" max="16134" width="11.44140625" customWidth="1"/>
    <col min="16135" max="16135" width="9.33203125" customWidth="1"/>
  </cols>
  <sheetData>
    <row r="1" spans="1:7" ht="13.8" customHeight="1">
      <c r="A1" s="335" t="s">
        <v>2276</v>
      </c>
      <c r="B1" s="335"/>
      <c r="C1" s="335"/>
      <c r="D1" s="335"/>
      <c r="E1" s="1"/>
      <c r="F1" s="1"/>
    </row>
    <row r="2" spans="1:7" ht="13.8" customHeight="1">
      <c r="A2" s="335" t="s">
        <v>0</v>
      </c>
      <c r="B2" s="335"/>
      <c r="C2" s="335"/>
      <c r="D2" s="335"/>
      <c r="E2" s="1"/>
      <c r="F2" s="1"/>
    </row>
    <row r="3" spans="1:7" ht="13.8" customHeight="1">
      <c r="A3" s="1"/>
      <c r="B3" s="1"/>
      <c r="C3" s="1"/>
      <c r="D3" s="1"/>
      <c r="E3" s="1"/>
      <c r="F3" s="1"/>
    </row>
    <row r="4" spans="1:7" ht="13.8" customHeight="1">
      <c r="A4" s="8"/>
      <c r="B4" s="333" t="s">
        <v>33</v>
      </c>
      <c r="C4" s="333"/>
      <c r="D4" s="333" t="s">
        <v>29</v>
      </c>
      <c r="E4" s="333"/>
      <c r="F4" s="333" t="s">
        <v>32</v>
      </c>
      <c r="G4" s="334"/>
    </row>
    <row r="5" spans="1:7" ht="13.8" customHeight="1">
      <c r="A5" s="9"/>
      <c r="B5" s="17"/>
      <c r="C5" s="17" t="s">
        <v>30</v>
      </c>
      <c r="D5" s="17"/>
      <c r="E5" s="17" t="s">
        <v>30</v>
      </c>
      <c r="F5" s="17"/>
      <c r="G5" s="17" t="s">
        <v>30</v>
      </c>
    </row>
    <row r="6" spans="1:7" ht="13.8" customHeight="1">
      <c r="A6" s="10"/>
      <c r="B6" s="18" t="s">
        <v>1</v>
      </c>
      <c r="C6" s="18" t="s">
        <v>31</v>
      </c>
      <c r="D6" s="18" t="s">
        <v>1</v>
      </c>
      <c r="E6" s="18" t="s">
        <v>31</v>
      </c>
      <c r="F6" s="18" t="s">
        <v>1</v>
      </c>
      <c r="G6" s="18" t="s">
        <v>31</v>
      </c>
    </row>
    <row r="7" spans="1:7" ht="13.8" customHeight="1">
      <c r="A7" s="11" t="s">
        <v>34</v>
      </c>
      <c r="B7" s="12">
        <f>D7+F7</f>
        <v>14486</v>
      </c>
      <c r="C7" s="12">
        <f>E7+G7</f>
        <v>16257</v>
      </c>
      <c r="D7" s="12">
        <v>7332</v>
      </c>
      <c r="E7" s="12">
        <v>8173</v>
      </c>
      <c r="F7" s="12">
        <v>7154</v>
      </c>
      <c r="G7" s="12">
        <v>8084</v>
      </c>
    </row>
    <row r="8" spans="1:7" ht="13.8" customHeight="1">
      <c r="A8" s="11" t="s">
        <v>35</v>
      </c>
      <c r="B8" s="12">
        <f t="shared" ref="B8:B21" si="0">D8+F8</f>
        <v>2298</v>
      </c>
      <c r="C8" s="12">
        <f t="shared" ref="C8:C21" si="1">E8+G8</f>
        <v>2458</v>
      </c>
      <c r="D8" s="12">
        <v>1129</v>
      </c>
      <c r="E8" s="12">
        <v>1230</v>
      </c>
      <c r="F8" s="12">
        <v>1169</v>
      </c>
      <c r="G8" s="12">
        <v>1228</v>
      </c>
    </row>
    <row r="9" spans="1:7" ht="13.8" customHeight="1">
      <c r="A9" s="11" t="s">
        <v>36</v>
      </c>
      <c r="B9" s="12">
        <f t="shared" si="0"/>
        <v>1796</v>
      </c>
      <c r="C9" s="12">
        <f t="shared" si="1"/>
        <v>2233</v>
      </c>
      <c r="D9" s="13">
        <v>979</v>
      </c>
      <c r="E9" s="12">
        <v>1150</v>
      </c>
      <c r="F9" s="13">
        <v>817</v>
      </c>
      <c r="G9" s="12">
        <v>1083</v>
      </c>
    </row>
    <row r="10" spans="1:7" ht="13.8" customHeight="1">
      <c r="A10" s="11" t="s">
        <v>37</v>
      </c>
      <c r="B10" s="12">
        <f t="shared" si="0"/>
        <v>1545</v>
      </c>
      <c r="C10" s="12">
        <f t="shared" si="1"/>
        <v>1896</v>
      </c>
      <c r="D10" s="13">
        <v>592</v>
      </c>
      <c r="E10" s="13">
        <v>777</v>
      </c>
      <c r="F10" s="13">
        <v>953</v>
      </c>
      <c r="G10" s="12">
        <v>1119</v>
      </c>
    </row>
    <row r="11" spans="1:7" ht="13.8" customHeight="1">
      <c r="A11" s="11" t="s">
        <v>38</v>
      </c>
      <c r="B11" s="12">
        <f t="shared" si="0"/>
        <v>1489</v>
      </c>
      <c r="C11" s="12">
        <f t="shared" si="1"/>
        <v>1601</v>
      </c>
      <c r="D11" s="13">
        <v>756</v>
      </c>
      <c r="E11" s="13">
        <v>792</v>
      </c>
      <c r="F11" s="13">
        <v>733</v>
      </c>
      <c r="G11" s="13">
        <v>809</v>
      </c>
    </row>
    <row r="12" spans="1:7" ht="13.8" customHeight="1">
      <c r="A12" s="11" t="s">
        <v>39</v>
      </c>
      <c r="B12" s="12">
        <f t="shared" si="0"/>
        <v>1514</v>
      </c>
      <c r="C12" s="12">
        <f t="shared" si="1"/>
        <v>1688</v>
      </c>
      <c r="D12" s="13">
        <v>1052</v>
      </c>
      <c r="E12" s="13">
        <v>1143</v>
      </c>
      <c r="F12" s="13">
        <v>462</v>
      </c>
      <c r="G12" s="13">
        <v>545</v>
      </c>
    </row>
    <row r="13" spans="1:7" ht="13.8" customHeight="1">
      <c r="A13" s="11" t="s">
        <v>40</v>
      </c>
      <c r="B13" s="12">
        <f t="shared" si="0"/>
        <v>1958</v>
      </c>
      <c r="C13" s="12">
        <f t="shared" si="1"/>
        <v>2080</v>
      </c>
      <c r="D13" s="13">
        <v>945</v>
      </c>
      <c r="E13" s="12">
        <v>1006</v>
      </c>
      <c r="F13" s="12">
        <v>1013</v>
      </c>
      <c r="G13" s="12">
        <v>1074</v>
      </c>
    </row>
    <row r="14" spans="1:7" ht="13.8" customHeight="1">
      <c r="A14" s="11" t="s">
        <v>41</v>
      </c>
      <c r="B14" s="12">
        <f t="shared" si="0"/>
        <v>1141</v>
      </c>
      <c r="C14" s="12">
        <f t="shared" si="1"/>
        <v>1269</v>
      </c>
      <c r="D14" s="13">
        <v>507</v>
      </c>
      <c r="E14" s="13">
        <v>579</v>
      </c>
      <c r="F14" s="13">
        <v>634</v>
      </c>
      <c r="G14" s="13">
        <v>690</v>
      </c>
    </row>
    <row r="15" spans="1:7" ht="13.8" customHeight="1">
      <c r="A15" s="11" t="s">
        <v>42</v>
      </c>
      <c r="B15" s="12">
        <f t="shared" si="0"/>
        <v>861</v>
      </c>
      <c r="C15" s="12">
        <f t="shared" si="1"/>
        <v>972</v>
      </c>
      <c r="D15" s="13">
        <v>458</v>
      </c>
      <c r="E15" s="13">
        <v>517</v>
      </c>
      <c r="F15" s="13">
        <v>403</v>
      </c>
      <c r="G15" s="13">
        <v>455</v>
      </c>
    </row>
    <row r="16" spans="1:7" ht="13.8" customHeight="1">
      <c r="A16" s="11" t="s">
        <v>43</v>
      </c>
      <c r="B16" s="12">
        <f t="shared" si="0"/>
        <v>822</v>
      </c>
      <c r="C16" s="12">
        <f t="shared" si="1"/>
        <v>861</v>
      </c>
      <c r="D16" s="13">
        <v>429</v>
      </c>
      <c r="E16" s="13">
        <v>429</v>
      </c>
      <c r="F16" s="13">
        <v>393</v>
      </c>
      <c r="G16" s="13">
        <v>432</v>
      </c>
    </row>
    <row r="17" spans="1:13" ht="13.8" customHeight="1">
      <c r="A17" s="11" t="s">
        <v>44</v>
      </c>
      <c r="B17" s="12">
        <f t="shared" si="0"/>
        <v>330</v>
      </c>
      <c r="C17" s="12">
        <f t="shared" si="1"/>
        <v>368</v>
      </c>
      <c r="D17" s="13">
        <v>171</v>
      </c>
      <c r="E17" s="13">
        <v>187</v>
      </c>
      <c r="F17" s="13">
        <v>159</v>
      </c>
      <c r="G17" s="13">
        <v>181</v>
      </c>
    </row>
    <row r="18" spans="1:13" ht="13.8" customHeight="1">
      <c r="A18" s="11" t="s">
        <v>45</v>
      </c>
      <c r="B18" s="12">
        <f t="shared" si="0"/>
        <v>269</v>
      </c>
      <c r="C18" s="12">
        <f t="shared" si="1"/>
        <v>288</v>
      </c>
      <c r="D18" s="13">
        <v>115</v>
      </c>
      <c r="E18" s="13">
        <v>134</v>
      </c>
      <c r="F18" s="13">
        <v>154</v>
      </c>
      <c r="G18" s="13">
        <v>154</v>
      </c>
    </row>
    <row r="19" spans="1:13" ht="13.8" customHeight="1">
      <c r="A19" s="11" t="s">
        <v>46</v>
      </c>
      <c r="B19" s="12">
        <f t="shared" si="0"/>
        <v>136</v>
      </c>
      <c r="C19" s="12">
        <f t="shared" si="1"/>
        <v>151</v>
      </c>
      <c r="D19" s="13">
        <v>71</v>
      </c>
      <c r="E19" s="13">
        <v>71</v>
      </c>
      <c r="F19" s="13">
        <v>65</v>
      </c>
      <c r="G19" s="13">
        <v>80</v>
      </c>
    </row>
    <row r="20" spans="1:13" ht="13.8" customHeight="1">
      <c r="A20" s="11" t="s">
        <v>47</v>
      </c>
      <c r="B20" s="12">
        <f t="shared" si="0"/>
        <v>133</v>
      </c>
      <c r="C20" s="12">
        <f t="shared" si="1"/>
        <v>169</v>
      </c>
      <c r="D20" s="13">
        <v>64</v>
      </c>
      <c r="E20" s="13">
        <v>79</v>
      </c>
      <c r="F20" s="13">
        <v>69</v>
      </c>
      <c r="G20" s="13">
        <v>90</v>
      </c>
    </row>
    <row r="21" spans="1:13" ht="13.8" customHeight="1">
      <c r="A21" s="14" t="s">
        <v>48</v>
      </c>
      <c r="B21" s="12">
        <f t="shared" si="0"/>
        <v>194</v>
      </c>
      <c r="C21" s="12">
        <f t="shared" si="1"/>
        <v>223</v>
      </c>
      <c r="D21" s="15">
        <v>64</v>
      </c>
      <c r="E21" s="15">
        <v>79</v>
      </c>
      <c r="F21" s="15">
        <v>130</v>
      </c>
      <c r="G21" s="15">
        <v>144</v>
      </c>
    </row>
    <row r="22" spans="1:13" ht="13.8" customHeight="1">
      <c r="A22" s="335" t="s">
        <v>0</v>
      </c>
      <c r="B22" s="335"/>
      <c r="C22" s="335"/>
      <c r="D22" s="335"/>
      <c r="E22" s="1"/>
      <c r="F22" s="1"/>
    </row>
    <row r="23" spans="1:13" ht="13.8" customHeight="1">
      <c r="A23" s="1" t="s">
        <v>28</v>
      </c>
      <c r="B23" s="1"/>
      <c r="C23" s="1"/>
      <c r="D23" s="1"/>
      <c r="E23" s="1"/>
      <c r="F23" s="1"/>
    </row>
    <row r="24" spans="1:13" ht="13.8" customHeight="1">
      <c r="H24" s="62"/>
      <c r="M24" s="76"/>
    </row>
    <row r="25" spans="1:13" ht="13.8" customHeight="1">
      <c r="H25" s="62"/>
      <c r="M25" s="76"/>
    </row>
    <row r="26" spans="1:13" ht="13.8" customHeight="1">
      <c r="H26" s="62"/>
    </row>
    <row r="27" spans="1:13" ht="13.8" customHeight="1">
      <c r="H27" s="62"/>
    </row>
    <row r="28" spans="1:13" ht="13.8" customHeight="1">
      <c r="H28" s="78"/>
    </row>
    <row r="29" spans="1:13" ht="13.8" customHeight="1">
      <c r="H29" s="79"/>
    </row>
    <row r="30" spans="1:13" ht="13.8" customHeight="1">
      <c r="H30" s="79"/>
    </row>
    <row r="31" spans="1:13" ht="13.8" customHeight="1">
      <c r="H31" s="79"/>
    </row>
    <row r="32" spans="1:13" ht="13.8" customHeight="1">
      <c r="H32" s="79"/>
    </row>
    <row r="33" spans="8:8" ht="13.8" customHeight="1">
      <c r="H33" s="79"/>
    </row>
    <row r="34" spans="8:8" ht="13.8" customHeight="1">
      <c r="H34" s="79"/>
    </row>
    <row r="35" spans="8:8" ht="13.8" customHeight="1">
      <c r="H35" s="78"/>
    </row>
    <row r="36" spans="8:8" ht="13.8" customHeight="1">
      <c r="H36" s="79"/>
    </row>
    <row r="37" spans="8:8" ht="13.8" customHeight="1">
      <c r="H37" s="79"/>
    </row>
    <row r="38" spans="8:8" ht="13.8" customHeight="1">
      <c r="H38" s="79"/>
    </row>
    <row r="39" spans="8:8" ht="13.8" customHeight="1">
      <c r="H39" s="79"/>
    </row>
    <row r="40" spans="8:8" ht="13.8" customHeight="1">
      <c r="H40" s="79"/>
    </row>
    <row r="41" spans="8:8" ht="13.8" customHeight="1">
      <c r="H41" s="79"/>
    </row>
    <row r="42" spans="8:8" ht="13.8" customHeight="1">
      <c r="H42" s="79"/>
    </row>
    <row r="43" spans="8:8" ht="13.8" customHeight="1">
      <c r="H43" s="79"/>
    </row>
    <row r="44" spans="8:8" ht="13.8" customHeight="1">
      <c r="H44" s="79"/>
    </row>
  </sheetData>
  <mergeCells count="6">
    <mergeCell ref="A22:D22"/>
    <mergeCell ref="D4:E4"/>
    <mergeCell ref="F4:G4"/>
    <mergeCell ref="B4:C4"/>
    <mergeCell ref="A1:D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3E5C-9261-4DF3-B7ED-3F36E0BC9D78}">
  <dimension ref="A1:R58"/>
  <sheetViews>
    <sheetView view="pageBreakPreview" zoomScale="125" zoomScaleNormal="100" zoomScaleSheetLayoutView="125" workbookViewId="0">
      <selection activeCell="A2" sqref="A2:E2"/>
    </sheetView>
  </sheetViews>
  <sheetFormatPr defaultRowHeight="10.199999999999999" customHeight="1"/>
  <cols>
    <col min="1" max="2" width="6.6640625" style="207" customWidth="1"/>
    <col min="3" max="3" width="4.109375" style="207" hidden="1" customWidth="1"/>
    <col min="4" max="18" width="4.77734375" style="207" customWidth="1"/>
    <col min="19" max="231" width="8.88671875" style="207"/>
    <col min="232" max="232" width="6.6640625" style="207" customWidth="1"/>
    <col min="233" max="233" width="26.88671875" style="207" customWidth="1"/>
    <col min="234" max="234" width="0.6640625" style="207" customWidth="1"/>
    <col min="235" max="235" width="1" style="207" customWidth="1"/>
    <col min="236" max="236" width="6.6640625" style="207" customWidth="1"/>
    <col min="237" max="237" width="3.6640625" style="207" customWidth="1"/>
    <col min="238" max="254" width="11.44140625" style="207" customWidth="1"/>
    <col min="255" max="487" width="8.88671875" style="207"/>
    <col min="488" max="488" width="6.6640625" style="207" customWidth="1"/>
    <col min="489" max="489" width="26.88671875" style="207" customWidth="1"/>
    <col min="490" max="490" width="0.6640625" style="207" customWidth="1"/>
    <col min="491" max="491" width="1" style="207" customWidth="1"/>
    <col min="492" max="492" width="6.6640625" style="207" customWidth="1"/>
    <col min="493" max="493" width="3.6640625" style="207" customWidth="1"/>
    <col min="494" max="510" width="11.44140625" style="207" customWidth="1"/>
    <col min="511" max="743" width="8.88671875" style="207"/>
    <col min="744" max="744" width="6.6640625" style="207" customWidth="1"/>
    <col min="745" max="745" width="26.88671875" style="207" customWidth="1"/>
    <col min="746" max="746" width="0.6640625" style="207" customWidth="1"/>
    <col min="747" max="747" width="1" style="207" customWidth="1"/>
    <col min="748" max="748" width="6.6640625" style="207" customWidth="1"/>
    <col min="749" max="749" width="3.6640625" style="207" customWidth="1"/>
    <col min="750" max="766" width="11.44140625" style="207" customWidth="1"/>
    <col min="767" max="999" width="8.88671875" style="207"/>
    <col min="1000" max="1000" width="6.6640625" style="207" customWidth="1"/>
    <col min="1001" max="1001" width="26.88671875" style="207" customWidth="1"/>
    <col min="1002" max="1002" width="0.6640625" style="207" customWidth="1"/>
    <col min="1003" max="1003" width="1" style="207" customWidth="1"/>
    <col min="1004" max="1004" width="6.6640625" style="207" customWidth="1"/>
    <col min="1005" max="1005" width="3.6640625" style="207" customWidth="1"/>
    <col min="1006" max="1022" width="11.44140625" style="207" customWidth="1"/>
    <col min="1023" max="1255" width="8.88671875" style="207"/>
    <col min="1256" max="1256" width="6.6640625" style="207" customWidth="1"/>
    <col min="1257" max="1257" width="26.88671875" style="207" customWidth="1"/>
    <col min="1258" max="1258" width="0.6640625" style="207" customWidth="1"/>
    <col min="1259" max="1259" width="1" style="207" customWidth="1"/>
    <col min="1260" max="1260" width="6.6640625" style="207" customWidth="1"/>
    <col min="1261" max="1261" width="3.6640625" style="207" customWidth="1"/>
    <col min="1262" max="1278" width="11.44140625" style="207" customWidth="1"/>
    <col min="1279" max="1511" width="8.88671875" style="207"/>
    <col min="1512" max="1512" width="6.6640625" style="207" customWidth="1"/>
    <col min="1513" max="1513" width="26.88671875" style="207" customWidth="1"/>
    <col min="1514" max="1514" width="0.6640625" style="207" customWidth="1"/>
    <col min="1515" max="1515" width="1" style="207" customWidth="1"/>
    <col min="1516" max="1516" width="6.6640625" style="207" customWidth="1"/>
    <col min="1517" max="1517" width="3.6640625" style="207" customWidth="1"/>
    <col min="1518" max="1534" width="11.44140625" style="207" customWidth="1"/>
    <col min="1535" max="1767" width="8.88671875" style="207"/>
    <col min="1768" max="1768" width="6.6640625" style="207" customWidth="1"/>
    <col min="1769" max="1769" width="26.88671875" style="207" customWidth="1"/>
    <col min="1770" max="1770" width="0.6640625" style="207" customWidth="1"/>
    <col min="1771" max="1771" width="1" style="207" customWidth="1"/>
    <col min="1772" max="1772" width="6.6640625" style="207" customWidth="1"/>
    <col min="1773" max="1773" width="3.6640625" style="207" customWidth="1"/>
    <col min="1774" max="1790" width="11.44140625" style="207" customWidth="1"/>
    <col min="1791" max="2023" width="8.88671875" style="207"/>
    <col min="2024" max="2024" width="6.6640625" style="207" customWidth="1"/>
    <col min="2025" max="2025" width="26.88671875" style="207" customWidth="1"/>
    <col min="2026" max="2026" width="0.6640625" style="207" customWidth="1"/>
    <col min="2027" max="2027" width="1" style="207" customWidth="1"/>
    <col min="2028" max="2028" width="6.6640625" style="207" customWidth="1"/>
    <col min="2029" max="2029" width="3.6640625" style="207" customWidth="1"/>
    <col min="2030" max="2046" width="11.44140625" style="207" customWidth="1"/>
    <col min="2047" max="2279" width="8.88671875" style="207"/>
    <col min="2280" max="2280" width="6.6640625" style="207" customWidth="1"/>
    <col min="2281" max="2281" width="26.88671875" style="207" customWidth="1"/>
    <col min="2282" max="2282" width="0.6640625" style="207" customWidth="1"/>
    <col min="2283" max="2283" width="1" style="207" customWidth="1"/>
    <col min="2284" max="2284" width="6.6640625" style="207" customWidth="1"/>
    <col min="2285" max="2285" width="3.6640625" style="207" customWidth="1"/>
    <col min="2286" max="2302" width="11.44140625" style="207" customWidth="1"/>
    <col min="2303" max="2535" width="8.88671875" style="207"/>
    <col min="2536" max="2536" width="6.6640625" style="207" customWidth="1"/>
    <col min="2537" max="2537" width="26.88671875" style="207" customWidth="1"/>
    <col min="2538" max="2538" width="0.6640625" style="207" customWidth="1"/>
    <col min="2539" max="2539" width="1" style="207" customWidth="1"/>
    <col min="2540" max="2540" width="6.6640625" style="207" customWidth="1"/>
    <col min="2541" max="2541" width="3.6640625" style="207" customWidth="1"/>
    <col min="2542" max="2558" width="11.44140625" style="207" customWidth="1"/>
    <col min="2559" max="2791" width="8.88671875" style="207"/>
    <col min="2792" max="2792" width="6.6640625" style="207" customWidth="1"/>
    <col min="2793" max="2793" width="26.88671875" style="207" customWidth="1"/>
    <col min="2794" max="2794" width="0.6640625" style="207" customWidth="1"/>
    <col min="2795" max="2795" width="1" style="207" customWidth="1"/>
    <col min="2796" max="2796" width="6.6640625" style="207" customWidth="1"/>
    <col min="2797" max="2797" width="3.6640625" style="207" customWidth="1"/>
    <col min="2798" max="2814" width="11.44140625" style="207" customWidth="1"/>
    <col min="2815" max="3047" width="8.88671875" style="207"/>
    <col min="3048" max="3048" width="6.6640625" style="207" customWidth="1"/>
    <col min="3049" max="3049" width="26.88671875" style="207" customWidth="1"/>
    <col min="3050" max="3050" width="0.6640625" style="207" customWidth="1"/>
    <col min="3051" max="3051" width="1" style="207" customWidth="1"/>
    <col min="3052" max="3052" width="6.6640625" style="207" customWidth="1"/>
    <col min="3053" max="3053" width="3.6640625" style="207" customWidth="1"/>
    <col min="3054" max="3070" width="11.44140625" style="207" customWidth="1"/>
    <col min="3071" max="3303" width="8.88671875" style="207"/>
    <col min="3304" max="3304" width="6.6640625" style="207" customWidth="1"/>
    <col min="3305" max="3305" width="26.88671875" style="207" customWidth="1"/>
    <col min="3306" max="3306" width="0.6640625" style="207" customWidth="1"/>
    <col min="3307" max="3307" width="1" style="207" customWidth="1"/>
    <col min="3308" max="3308" width="6.6640625" style="207" customWidth="1"/>
    <col min="3309" max="3309" width="3.6640625" style="207" customWidth="1"/>
    <col min="3310" max="3326" width="11.44140625" style="207" customWidth="1"/>
    <col min="3327" max="3559" width="8.88671875" style="207"/>
    <col min="3560" max="3560" width="6.6640625" style="207" customWidth="1"/>
    <col min="3561" max="3561" width="26.88671875" style="207" customWidth="1"/>
    <col min="3562" max="3562" width="0.6640625" style="207" customWidth="1"/>
    <col min="3563" max="3563" width="1" style="207" customWidth="1"/>
    <col min="3564" max="3564" width="6.6640625" style="207" customWidth="1"/>
    <col min="3565" max="3565" width="3.6640625" style="207" customWidth="1"/>
    <col min="3566" max="3582" width="11.44140625" style="207" customWidth="1"/>
    <col min="3583" max="3815" width="8.88671875" style="207"/>
    <col min="3816" max="3816" width="6.6640625" style="207" customWidth="1"/>
    <col min="3817" max="3817" width="26.88671875" style="207" customWidth="1"/>
    <col min="3818" max="3818" width="0.6640625" style="207" customWidth="1"/>
    <col min="3819" max="3819" width="1" style="207" customWidth="1"/>
    <col min="3820" max="3820" width="6.6640625" style="207" customWidth="1"/>
    <col min="3821" max="3821" width="3.6640625" style="207" customWidth="1"/>
    <col min="3822" max="3838" width="11.44140625" style="207" customWidth="1"/>
    <col min="3839" max="4071" width="8.88671875" style="207"/>
    <col min="4072" max="4072" width="6.6640625" style="207" customWidth="1"/>
    <col min="4073" max="4073" width="26.88671875" style="207" customWidth="1"/>
    <col min="4074" max="4074" width="0.6640625" style="207" customWidth="1"/>
    <col min="4075" max="4075" width="1" style="207" customWidth="1"/>
    <col min="4076" max="4076" width="6.6640625" style="207" customWidth="1"/>
    <col min="4077" max="4077" width="3.6640625" style="207" customWidth="1"/>
    <col min="4078" max="4094" width="11.44140625" style="207" customWidth="1"/>
    <col min="4095" max="4327" width="8.88671875" style="207"/>
    <col min="4328" max="4328" width="6.6640625" style="207" customWidth="1"/>
    <col min="4329" max="4329" width="26.88671875" style="207" customWidth="1"/>
    <col min="4330" max="4330" width="0.6640625" style="207" customWidth="1"/>
    <col min="4331" max="4331" width="1" style="207" customWidth="1"/>
    <col min="4332" max="4332" width="6.6640625" style="207" customWidth="1"/>
    <col min="4333" max="4333" width="3.6640625" style="207" customWidth="1"/>
    <col min="4334" max="4350" width="11.44140625" style="207" customWidth="1"/>
    <col min="4351" max="4583" width="8.88671875" style="207"/>
    <col min="4584" max="4584" width="6.6640625" style="207" customWidth="1"/>
    <col min="4585" max="4585" width="26.88671875" style="207" customWidth="1"/>
    <col min="4586" max="4586" width="0.6640625" style="207" customWidth="1"/>
    <col min="4587" max="4587" width="1" style="207" customWidth="1"/>
    <col min="4588" max="4588" width="6.6640625" style="207" customWidth="1"/>
    <col min="4589" max="4589" width="3.6640625" style="207" customWidth="1"/>
    <col min="4590" max="4606" width="11.44140625" style="207" customWidth="1"/>
    <col min="4607" max="4839" width="8.88671875" style="207"/>
    <col min="4840" max="4840" width="6.6640625" style="207" customWidth="1"/>
    <col min="4841" max="4841" width="26.88671875" style="207" customWidth="1"/>
    <col min="4842" max="4842" width="0.6640625" style="207" customWidth="1"/>
    <col min="4843" max="4843" width="1" style="207" customWidth="1"/>
    <col min="4844" max="4844" width="6.6640625" style="207" customWidth="1"/>
    <col min="4845" max="4845" width="3.6640625" style="207" customWidth="1"/>
    <col min="4846" max="4862" width="11.44140625" style="207" customWidth="1"/>
    <col min="4863" max="5095" width="8.88671875" style="207"/>
    <col min="5096" max="5096" width="6.6640625" style="207" customWidth="1"/>
    <col min="5097" max="5097" width="26.88671875" style="207" customWidth="1"/>
    <col min="5098" max="5098" width="0.6640625" style="207" customWidth="1"/>
    <col min="5099" max="5099" width="1" style="207" customWidth="1"/>
    <col min="5100" max="5100" width="6.6640625" style="207" customWidth="1"/>
    <col min="5101" max="5101" width="3.6640625" style="207" customWidth="1"/>
    <col min="5102" max="5118" width="11.44140625" style="207" customWidth="1"/>
    <col min="5119" max="5351" width="8.88671875" style="207"/>
    <col min="5352" max="5352" width="6.6640625" style="207" customWidth="1"/>
    <col min="5353" max="5353" width="26.88671875" style="207" customWidth="1"/>
    <col min="5354" max="5354" width="0.6640625" style="207" customWidth="1"/>
    <col min="5355" max="5355" width="1" style="207" customWidth="1"/>
    <col min="5356" max="5356" width="6.6640625" style="207" customWidth="1"/>
    <col min="5357" max="5357" width="3.6640625" style="207" customWidth="1"/>
    <col min="5358" max="5374" width="11.44140625" style="207" customWidth="1"/>
    <col min="5375" max="5607" width="8.88671875" style="207"/>
    <col min="5608" max="5608" width="6.6640625" style="207" customWidth="1"/>
    <col min="5609" max="5609" width="26.88671875" style="207" customWidth="1"/>
    <col min="5610" max="5610" width="0.6640625" style="207" customWidth="1"/>
    <col min="5611" max="5611" width="1" style="207" customWidth="1"/>
    <col min="5612" max="5612" width="6.6640625" style="207" customWidth="1"/>
    <col min="5613" max="5613" width="3.6640625" style="207" customWidth="1"/>
    <col min="5614" max="5630" width="11.44140625" style="207" customWidth="1"/>
    <col min="5631" max="5863" width="8.88671875" style="207"/>
    <col min="5864" max="5864" width="6.6640625" style="207" customWidth="1"/>
    <col min="5865" max="5865" width="26.88671875" style="207" customWidth="1"/>
    <col min="5866" max="5866" width="0.6640625" style="207" customWidth="1"/>
    <col min="5867" max="5867" width="1" style="207" customWidth="1"/>
    <col min="5868" max="5868" width="6.6640625" style="207" customWidth="1"/>
    <col min="5869" max="5869" width="3.6640625" style="207" customWidth="1"/>
    <col min="5870" max="5886" width="11.44140625" style="207" customWidth="1"/>
    <col min="5887" max="6119" width="8.88671875" style="207"/>
    <col min="6120" max="6120" width="6.6640625" style="207" customWidth="1"/>
    <col min="6121" max="6121" width="26.88671875" style="207" customWidth="1"/>
    <col min="6122" max="6122" width="0.6640625" style="207" customWidth="1"/>
    <col min="6123" max="6123" width="1" style="207" customWidth="1"/>
    <col min="6124" max="6124" width="6.6640625" style="207" customWidth="1"/>
    <col min="6125" max="6125" width="3.6640625" style="207" customWidth="1"/>
    <col min="6126" max="6142" width="11.44140625" style="207" customWidth="1"/>
    <col min="6143" max="6375" width="8.88671875" style="207"/>
    <col min="6376" max="6376" width="6.6640625" style="207" customWidth="1"/>
    <col min="6377" max="6377" width="26.88671875" style="207" customWidth="1"/>
    <col min="6378" max="6378" width="0.6640625" style="207" customWidth="1"/>
    <col min="6379" max="6379" width="1" style="207" customWidth="1"/>
    <col min="6380" max="6380" width="6.6640625" style="207" customWidth="1"/>
    <col min="6381" max="6381" width="3.6640625" style="207" customWidth="1"/>
    <col min="6382" max="6398" width="11.44140625" style="207" customWidth="1"/>
    <col min="6399" max="6631" width="8.88671875" style="207"/>
    <col min="6632" max="6632" width="6.6640625" style="207" customWidth="1"/>
    <col min="6633" max="6633" width="26.88671875" style="207" customWidth="1"/>
    <col min="6634" max="6634" width="0.6640625" style="207" customWidth="1"/>
    <col min="6635" max="6635" width="1" style="207" customWidth="1"/>
    <col min="6636" max="6636" width="6.6640625" style="207" customWidth="1"/>
    <col min="6637" max="6637" width="3.6640625" style="207" customWidth="1"/>
    <col min="6638" max="6654" width="11.44140625" style="207" customWidth="1"/>
    <col min="6655" max="6887" width="8.88671875" style="207"/>
    <col min="6888" max="6888" width="6.6640625" style="207" customWidth="1"/>
    <col min="6889" max="6889" width="26.88671875" style="207" customWidth="1"/>
    <col min="6890" max="6890" width="0.6640625" style="207" customWidth="1"/>
    <col min="6891" max="6891" width="1" style="207" customWidth="1"/>
    <col min="6892" max="6892" width="6.6640625" style="207" customWidth="1"/>
    <col min="6893" max="6893" width="3.6640625" style="207" customWidth="1"/>
    <col min="6894" max="6910" width="11.44140625" style="207" customWidth="1"/>
    <col min="6911" max="7143" width="8.88671875" style="207"/>
    <col min="7144" max="7144" width="6.6640625" style="207" customWidth="1"/>
    <col min="7145" max="7145" width="26.88671875" style="207" customWidth="1"/>
    <col min="7146" max="7146" width="0.6640625" style="207" customWidth="1"/>
    <col min="7147" max="7147" width="1" style="207" customWidth="1"/>
    <col min="7148" max="7148" width="6.6640625" style="207" customWidth="1"/>
    <col min="7149" max="7149" width="3.6640625" style="207" customWidth="1"/>
    <col min="7150" max="7166" width="11.44140625" style="207" customWidth="1"/>
    <col min="7167" max="7399" width="8.88671875" style="207"/>
    <col min="7400" max="7400" width="6.6640625" style="207" customWidth="1"/>
    <col min="7401" max="7401" width="26.88671875" style="207" customWidth="1"/>
    <col min="7402" max="7402" width="0.6640625" style="207" customWidth="1"/>
    <col min="7403" max="7403" width="1" style="207" customWidth="1"/>
    <col min="7404" max="7404" width="6.6640625" style="207" customWidth="1"/>
    <col min="7405" max="7405" width="3.6640625" style="207" customWidth="1"/>
    <col min="7406" max="7422" width="11.44140625" style="207" customWidth="1"/>
    <col min="7423" max="7655" width="8.88671875" style="207"/>
    <col min="7656" max="7656" width="6.6640625" style="207" customWidth="1"/>
    <col min="7657" max="7657" width="26.88671875" style="207" customWidth="1"/>
    <col min="7658" max="7658" width="0.6640625" style="207" customWidth="1"/>
    <col min="7659" max="7659" width="1" style="207" customWidth="1"/>
    <col min="7660" max="7660" width="6.6640625" style="207" customWidth="1"/>
    <col min="7661" max="7661" width="3.6640625" style="207" customWidth="1"/>
    <col min="7662" max="7678" width="11.44140625" style="207" customWidth="1"/>
    <col min="7679" max="7911" width="8.88671875" style="207"/>
    <col min="7912" max="7912" width="6.6640625" style="207" customWidth="1"/>
    <col min="7913" max="7913" width="26.88671875" style="207" customWidth="1"/>
    <col min="7914" max="7914" width="0.6640625" style="207" customWidth="1"/>
    <col min="7915" max="7915" width="1" style="207" customWidth="1"/>
    <col min="7916" max="7916" width="6.6640625" style="207" customWidth="1"/>
    <col min="7917" max="7917" width="3.6640625" style="207" customWidth="1"/>
    <col min="7918" max="7934" width="11.44140625" style="207" customWidth="1"/>
    <col min="7935" max="8167" width="8.88671875" style="207"/>
    <col min="8168" max="8168" width="6.6640625" style="207" customWidth="1"/>
    <col min="8169" max="8169" width="26.88671875" style="207" customWidth="1"/>
    <col min="8170" max="8170" width="0.6640625" style="207" customWidth="1"/>
    <col min="8171" max="8171" width="1" style="207" customWidth="1"/>
    <col min="8172" max="8172" width="6.6640625" style="207" customWidth="1"/>
    <col min="8173" max="8173" width="3.6640625" style="207" customWidth="1"/>
    <col min="8174" max="8190" width="11.44140625" style="207" customWidth="1"/>
    <col min="8191" max="8423" width="8.88671875" style="207"/>
    <col min="8424" max="8424" width="6.6640625" style="207" customWidth="1"/>
    <col min="8425" max="8425" width="26.88671875" style="207" customWidth="1"/>
    <col min="8426" max="8426" width="0.6640625" style="207" customWidth="1"/>
    <col min="8427" max="8427" width="1" style="207" customWidth="1"/>
    <col min="8428" max="8428" width="6.6640625" style="207" customWidth="1"/>
    <col min="8429" max="8429" width="3.6640625" style="207" customWidth="1"/>
    <col min="8430" max="8446" width="11.44140625" style="207" customWidth="1"/>
    <col min="8447" max="8679" width="8.88671875" style="207"/>
    <col min="8680" max="8680" width="6.6640625" style="207" customWidth="1"/>
    <col min="8681" max="8681" width="26.88671875" style="207" customWidth="1"/>
    <col min="8682" max="8682" width="0.6640625" style="207" customWidth="1"/>
    <col min="8683" max="8683" width="1" style="207" customWidth="1"/>
    <col min="8684" max="8684" width="6.6640625" style="207" customWidth="1"/>
    <col min="8685" max="8685" width="3.6640625" style="207" customWidth="1"/>
    <col min="8686" max="8702" width="11.44140625" style="207" customWidth="1"/>
    <col min="8703" max="8935" width="8.88671875" style="207"/>
    <col min="8936" max="8936" width="6.6640625" style="207" customWidth="1"/>
    <col min="8937" max="8937" width="26.88671875" style="207" customWidth="1"/>
    <col min="8938" max="8938" width="0.6640625" style="207" customWidth="1"/>
    <col min="8939" max="8939" width="1" style="207" customWidth="1"/>
    <col min="8940" max="8940" width="6.6640625" style="207" customWidth="1"/>
    <col min="8941" max="8941" width="3.6640625" style="207" customWidth="1"/>
    <col min="8942" max="8958" width="11.44140625" style="207" customWidth="1"/>
    <col min="8959" max="9191" width="8.88671875" style="207"/>
    <col min="9192" max="9192" width="6.6640625" style="207" customWidth="1"/>
    <col min="9193" max="9193" width="26.88671875" style="207" customWidth="1"/>
    <col min="9194" max="9194" width="0.6640625" style="207" customWidth="1"/>
    <col min="9195" max="9195" width="1" style="207" customWidth="1"/>
    <col min="9196" max="9196" width="6.6640625" style="207" customWidth="1"/>
    <col min="9197" max="9197" width="3.6640625" style="207" customWidth="1"/>
    <col min="9198" max="9214" width="11.44140625" style="207" customWidth="1"/>
    <col min="9215" max="9447" width="8.88671875" style="207"/>
    <col min="9448" max="9448" width="6.6640625" style="207" customWidth="1"/>
    <col min="9449" max="9449" width="26.88671875" style="207" customWidth="1"/>
    <col min="9450" max="9450" width="0.6640625" style="207" customWidth="1"/>
    <col min="9451" max="9451" width="1" style="207" customWidth="1"/>
    <col min="9452" max="9452" width="6.6640625" style="207" customWidth="1"/>
    <col min="9453" max="9453" width="3.6640625" style="207" customWidth="1"/>
    <col min="9454" max="9470" width="11.44140625" style="207" customWidth="1"/>
    <col min="9471" max="9703" width="8.88671875" style="207"/>
    <col min="9704" max="9704" width="6.6640625" style="207" customWidth="1"/>
    <col min="9705" max="9705" width="26.88671875" style="207" customWidth="1"/>
    <col min="9706" max="9706" width="0.6640625" style="207" customWidth="1"/>
    <col min="9707" max="9707" width="1" style="207" customWidth="1"/>
    <col min="9708" max="9708" width="6.6640625" style="207" customWidth="1"/>
    <col min="9709" max="9709" width="3.6640625" style="207" customWidth="1"/>
    <col min="9710" max="9726" width="11.44140625" style="207" customWidth="1"/>
    <col min="9727" max="9959" width="8.88671875" style="207"/>
    <col min="9960" max="9960" width="6.6640625" style="207" customWidth="1"/>
    <col min="9961" max="9961" width="26.88671875" style="207" customWidth="1"/>
    <col min="9962" max="9962" width="0.6640625" style="207" customWidth="1"/>
    <col min="9963" max="9963" width="1" style="207" customWidth="1"/>
    <col min="9964" max="9964" width="6.6640625" style="207" customWidth="1"/>
    <col min="9965" max="9965" width="3.6640625" style="207" customWidth="1"/>
    <col min="9966" max="9982" width="11.44140625" style="207" customWidth="1"/>
    <col min="9983" max="10215" width="8.88671875" style="207"/>
    <col min="10216" max="10216" width="6.6640625" style="207" customWidth="1"/>
    <col min="10217" max="10217" width="26.88671875" style="207" customWidth="1"/>
    <col min="10218" max="10218" width="0.6640625" style="207" customWidth="1"/>
    <col min="10219" max="10219" width="1" style="207" customWidth="1"/>
    <col min="10220" max="10220" width="6.6640625" style="207" customWidth="1"/>
    <col min="10221" max="10221" width="3.6640625" style="207" customWidth="1"/>
    <col min="10222" max="10238" width="11.44140625" style="207" customWidth="1"/>
    <col min="10239" max="10471" width="8.88671875" style="207"/>
    <col min="10472" max="10472" width="6.6640625" style="207" customWidth="1"/>
    <col min="10473" max="10473" width="26.88671875" style="207" customWidth="1"/>
    <col min="10474" max="10474" width="0.6640625" style="207" customWidth="1"/>
    <col min="10475" max="10475" width="1" style="207" customWidth="1"/>
    <col min="10476" max="10476" width="6.6640625" style="207" customWidth="1"/>
    <col min="10477" max="10477" width="3.6640625" style="207" customWidth="1"/>
    <col min="10478" max="10494" width="11.44140625" style="207" customWidth="1"/>
    <col min="10495" max="10727" width="8.88671875" style="207"/>
    <col min="10728" max="10728" width="6.6640625" style="207" customWidth="1"/>
    <col min="10729" max="10729" width="26.88671875" style="207" customWidth="1"/>
    <col min="10730" max="10730" width="0.6640625" style="207" customWidth="1"/>
    <col min="10731" max="10731" width="1" style="207" customWidth="1"/>
    <col min="10732" max="10732" width="6.6640625" style="207" customWidth="1"/>
    <col min="10733" max="10733" width="3.6640625" style="207" customWidth="1"/>
    <col min="10734" max="10750" width="11.44140625" style="207" customWidth="1"/>
    <col min="10751" max="10983" width="8.88671875" style="207"/>
    <col min="10984" max="10984" width="6.6640625" style="207" customWidth="1"/>
    <col min="10985" max="10985" width="26.88671875" style="207" customWidth="1"/>
    <col min="10986" max="10986" width="0.6640625" style="207" customWidth="1"/>
    <col min="10987" max="10987" width="1" style="207" customWidth="1"/>
    <col min="10988" max="10988" width="6.6640625" style="207" customWidth="1"/>
    <col min="10989" max="10989" width="3.6640625" style="207" customWidth="1"/>
    <col min="10990" max="11006" width="11.44140625" style="207" customWidth="1"/>
    <col min="11007" max="11239" width="8.88671875" style="207"/>
    <col min="11240" max="11240" width="6.6640625" style="207" customWidth="1"/>
    <col min="11241" max="11241" width="26.88671875" style="207" customWidth="1"/>
    <col min="11242" max="11242" width="0.6640625" style="207" customWidth="1"/>
    <col min="11243" max="11243" width="1" style="207" customWidth="1"/>
    <col min="11244" max="11244" width="6.6640625" style="207" customWidth="1"/>
    <col min="11245" max="11245" width="3.6640625" style="207" customWidth="1"/>
    <col min="11246" max="11262" width="11.44140625" style="207" customWidth="1"/>
    <col min="11263" max="11495" width="8.88671875" style="207"/>
    <col min="11496" max="11496" width="6.6640625" style="207" customWidth="1"/>
    <col min="11497" max="11497" width="26.88671875" style="207" customWidth="1"/>
    <col min="11498" max="11498" width="0.6640625" style="207" customWidth="1"/>
    <col min="11499" max="11499" width="1" style="207" customWidth="1"/>
    <col min="11500" max="11500" width="6.6640625" style="207" customWidth="1"/>
    <col min="11501" max="11501" width="3.6640625" style="207" customWidth="1"/>
    <col min="11502" max="11518" width="11.44140625" style="207" customWidth="1"/>
    <col min="11519" max="11751" width="8.88671875" style="207"/>
    <col min="11752" max="11752" width="6.6640625" style="207" customWidth="1"/>
    <col min="11753" max="11753" width="26.88671875" style="207" customWidth="1"/>
    <col min="11754" max="11754" width="0.6640625" style="207" customWidth="1"/>
    <col min="11755" max="11755" width="1" style="207" customWidth="1"/>
    <col min="11756" max="11756" width="6.6640625" style="207" customWidth="1"/>
    <col min="11757" max="11757" width="3.6640625" style="207" customWidth="1"/>
    <col min="11758" max="11774" width="11.44140625" style="207" customWidth="1"/>
    <col min="11775" max="12007" width="8.88671875" style="207"/>
    <col min="12008" max="12008" width="6.6640625" style="207" customWidth="1"/>
    <col min="12009" max="12009" width="26.88671875" style="207" customWidth="1"/>
    <col min="12010" max="12010" width="0.6640625" style="207" customWidth="1"/>
    <col min="12011" max="12011" width="1" style="207" customWidth="1"/>
    <col min="12012" max="12012" width="6.6640625" style="207" customWidth="1"/>
    <col min="12013" max="12013" width="3.6640625" style="207" customWidth="1"/>
    <col min="12014" max="12030" width="11.44140625" style="207" customWidth="1"/>
    <col min="12031" max="12263" width="8.88671875" style="207"/>
    <col min="12264" max="12264" width="6.6640625" style="207" customWidth="1"/>
    <col min="12265" max="12265" width="26.88671875" style="207" customWidth="1"/>
    <col min="12266" max="12266" width="0.6640625" style="207" customWidth="1"/>
    <col min="12267" max="12267" width="1" style="207" customWidth="1"/>
    <col min="12268" max="12268" width="6.6640625" style="207" customWidth="1"/>
    <col min="12269" max="12269" width="3.6640625" style="207" customWidth="1"/>
    <col min="12270" max="12286" width="11.44140625" style="207" customWidth="1"/>
    <col min="12287" max="12519" width="8.88671875" style="207"/>
    <col min="12520" max="12520" width="6.6640625" style="207" customWidth="1"/>
    <col min="12521" max="12521" width="26.88671875" style="207" customWidth="1"/>
    <col min="12522" max="12522" width="0.6640625" style="207" customWidth="1"/>
    <col min="12523" max="12523" width="1" style="207" customWidth="1"/>
    <col min="12524" max="12524" width="6.6640625" style="207" customWidth="1"/>
    <col min="12525" max="12525" width="3.6640625" style="207" customWidth="1"/>
    <col min="12526" max="12542" width="11.44140625" style="207" customWidth="1"/>
    <col min="12543" max="12775" width="8.88671875" style="207"/>
    <col min="12776" max="12776" width="6.6640625" style="207" customWidth="1"/>
    <col min="12777" max="12777" width="26.88671875" style="207" customWidth="1"/>
    <col min="12778" max="12778" width="0.6640625" style="207" customWidth="1"/>
    <col min="12779" max="12779" width="1" style="207" customWidth="1"/>
    <col min="12780" max="12780" width="6.6640625" style="207" customWidth="1"/>
    <col min="12781" max="12781" width="3.6640625" style="207" customWidth="1"/>
    <col min="12782" max="12798" width="11.44140625" style="207" customWidth="1"/>
    <col min="12799" max="13031" width="8.88671875" style="207"/>
    <col min="13032" max="13032" width="6.6640625" style="207" customWidth="1"/>
    <col min="13033" max="13033" width="26.88671875" style="207" customWidth="1"/>
    <col min="13034" max="13034" width="0.6640625" style="207" customWidth="1"/>
    <col min="13035" max="13035" width="1" style="207" customWidth="1"/>
    <col min="13036" max="13036" width="6.6640625" style="207" customWidth="1"/>
    <col min="13037" max="13037" width="3.6640625" style="207" customWidth="1"/>
    <col min="13038" max="13054" width="11.44140625" style="207" customWidth="1"/>
    <col min="13055" max="13287" width="8.88671875" style="207"/>
    <col min="13288" max="13288" width="6.6640625" style="207" customWidth="1"/>
    <col min="13289" max="13289" width="26.88671875" style="207" customWidth="1"/>
    <col min="13290" max="13290" width="0.6640625" style="207" customWidth="1"/>
    <col min="13291" max="13291" width="1" style="207" customWidth="1"/>
    <col min="13292" max="13292" width="6.6640625" style="207" customWidth="1"/>
    <col min="13293" max="13293" width="3.6640625" style="207" customWidth="1"/>
    <col min="13294" max="13310" width="11.44140625" style="207" customWidth="1"/>
    <col min="13311" max="13543" width="8.88671875" style="207"/>
    <col min="13544" max="13544" width="6.6640625" style="207" customWidth="1"/>
    <col min="13545" max="13545" width="26.88671875" style="207" customWidth="1"/>
    <col min="13546" max="13546" width="0.6640625" style="207" customWidth="1"/>
    <col min="13547" max="13547" width="1" style="207" customWidth="1"/>
    <col min="13548" max="13548" width="6.6640625" style="207" customWidth="1"/>
    <col min="13549" max="13549" width="3.6640625" style="207" customWidth="1"/>
    <col min="13550" max="13566" width="11.44140625" style="207" customWidth="1"/>
    <col min="13567" max="13799" width="8.88671875" style="207"/>
    <col min="13800" max="13800" width="6.6640625" style="207" customWidth="1"/>
    <col min="13801" max="13801" width="26.88671875" style="207" customWidth="1"/>
    <col min="13802" max="13802" width="0.6640625" style="207" customWidth="1"/>
    <col min="13803" max="13803" width="1" style="207" customWidth="1"/>
    <col min="13804" max="13804" width="6.6640625" style="207" customWidth="1"/>
    <col min="13805" max="13805" width="3.6640625" style="207" customWidth="1"/>
    <col min="13806" max="13822" width="11.44140625" style="207" customWidth="1"/>
    <col min="13823" max="14055" width="8.88671875" style="207"/>
    <col min="14056" max="14056" width="6.6640625" style="207" customWidth="1"/>
    <col min="14057" max="14057" width="26.88671875" style="207" customWidth="1"/>
    <col min="14058" max="14058" width="0.6640625" style="207" customWidth="1"/>
    <col min="14059" max="14059" width="1" style="207" customWidth="1"/>
    <col min="14060" max="14060" width="6.6640625" style="207" customWidth="1"/>
    <col min="14061" max="14061" width="3.6640625" style="207" customWidth="1"/>
    <col min="14062" max="14078" width="11.44140625" style="207" customWidth="1"/>
    <col min="14079" max="14311" width="8.88671875" style="207"/>
    <col min="14312" max="14312" width="6.6640625" style="207" customWidth="1"/>
    <col min="14313" max="14313" width="26.88671875" style="207" customWidth="1"/>
    <col min="14314" max="14314" width="0.6640625" style="207" customWidth="1"/>
    <col min="14315" max="14315" width="1" style="207" customWidth="1"/>
    <col min="14316" max="14316" width="6.6640625" style="207" customWidth="1"/>
    <col min="14317" max="14317" width="3.6640625" style="207" customWidth="1"/>
    <col min="14318" max="14334" width="11.44140625" style="207" customWidth="1"/>
    <col min="14335" max="14567" width="8.88671875" style="207"/>
    <col min="14568" max="14568" width="6.6640625" style="207" customWidth="1"/>
    <col min="14569" max="14569" width="26.88671875" style="207" customWidth="1"/>
    <col min="14570" max="14570" width="0.6640625" style="207" customWidth="1"/>
    <col min="14571" max="14571" width="1" style="207" customWidth="1"/>
    <col min="14572" max="14572" width="6.6640625" style="207" customWidth="1"/>
    <col min="14573" max="14573" width="3.6640625" style="207" customWidth="1"/>
    <col min="14574" max="14590" width="11.44140625" style="207" customWidth="1"/>
    <col min="14591" max="14823" width="8.88671875" style="207"/>
    <col min="14824" max="14824" width="6.6640625" style="207" customWidth="1"/>
    <col min="14825" max="14825" width="26.88671875" style="207" customWidth="1"/>
    <col min="14826" max="14826" width="0.6640625" style="207" customWidth="1"/>
    <col min="14827" max="14827" width="1" style="207" customWidth="1"/>
    <col min="14828" max="14828" width="6.6640625" style="207" customWidth="1"/>
    <col min="14829" max="14829" width="3.6640625" style="207" customWidth="1"/>
    <col min="14830" max="14846" width="11.44140625" style="207" customWidth="1"/>
    <col min="14847" max="15079" width="8.88671875" style="207"/>
    <col min="15080" max="15080" width="6.6640625" style="207" customWidth="1"/>
    <col min="15081" max="15081" width="26.88671875" style="207" customWidth="1"/>
    <col min="15082" max="15082" width="0.6640625" style="207" customWidth="1"/>
    <col min="15083" max="15083" width="1" style="207" customWidth="1"/>
    <col min="15084" max="15084" width="6.6640625" style="207" customWidth="1"/>
    <col min="15085" max="15085" width="3.6640625" style="207" customWidth="1"/>
    <col min="15086" max="15102" width="11.44140625" style="207" customWidth="1"/>
    <col min="15103" max="15335" width="8.88671875" style="207"/>
    <col min="15336" max="15336" width="6.6640625" style="207" customWidth="1"/>
    <col min="15337" max="15337" width="26.88671875" style="207" customWidth="1"/>
    <col min="15338" max="15338" width="0.6640625" style="207" customWidth="1"/>
    <col min="15339" max="15339" width="1" style="207" customWidth="1"/>
    <col min="15340" max="15340" width="6.6640625" style="207" customWidth="1"/>
    <col min="15341" max="15341" width="3.6640625" style="207" customWidth="1"/>
    <col min="15342" max="15358" width="11.44140625" style="207" customWidth="1"/>
    <col min="15359" max="15591" width="8.88671875" style="207"/>
    <col min="15592" max="15592" width="6.6640625" style="207" customWidth="1"/>
    <col min="15593" max="15593" width="26.88671875" style="207" customWidth="1"/>
    <col min="15594" max="15594" width="0.6640625" style="207" customWidth="1"/>
    <col min="15595" max="15595" width="1" style="207" customWidth="1"/>
    <col min="15596" max="15596" width="6.6640625" style="207" customWidth="1"/>
    <col min="15597" max="15597" width="3.6640625" style="207" customWidth="1"/>
    <col min="15598" max="15614" width="11.44140625" style="207" customWidth="1"/>
    <col min="15615" max="15847" width="8.88671875" style="207"/>
    <col min="15848" max="15848" width="6.6640625" style="207" customWidth="1"/>
    <col min="15849" max="15849" width="26.88671875" style="207" customWidth="1"/>
    <col min="15850" max="15850" width="0.6640625" style="207" customWidth="1"/>
    <col min="15851" max="15851" width="1" style="207" customWidth="1"/>
    <col min="15852" max="15852" width="6.6640625" style="207" customWidth="1"/>
    <col min="15853" max="15853" width="3.6640625" style="207" customWidth="1"/>
    <col min="15854" max="15870" width="11.44140625" style="207" customWidth="1"/>
    <col min="15871" max="16103" width="8.88671875" style="207"/>
    <col min="16104" max="16104" width="6.6640625" style="207" customWidth="1"/>
    <col min="16105" max="16105" width="26.88671875" style="207" customWidth="1"/>
    <col min="16106" max="16106" width="0.6640625" style="207" customWidth="1"/>
    <col min="16107" max="16107" width="1" style="207" customWidth="1"/>
    <col min="16108" max="16108" width="6.6640625" style="207" customWidth="1"/>
    <col min="16109" max="16109" width="3.6640625" style="207" customWidth="1"/>
    <col min="16110" max="16126" width="11.44140625" style="207" customWidth="1"/>
    <col min="16127" max="16384" width="8.88671875" style="207"/>
  </cols>
  <sheetData>
    <row r="1" spans="1:18" ht="10.199999999999999" customHeight="1">
      <c r="A1" s="340" t="s">
        <v>2277</v>
      </c>
      <c r="B1" s="340"/>
      <c r="C1" s="340"/>
      <c r="D1" s="340"/>
      <c r="E1" s="340"/>
      <c r="F1" s="260"/>
      <c r="G1" s="260"/>
      <c r="H1" s="260"/>
      <c r="I1" s="260"/>
      <c r="J1" s="260"/>
      <c r="K1" s="260"/>
      <c r="L1" s="260"/>
      <c r="M1" s="260"/>
      <c r="N1" s="260"/>
      <c r="O1" s="260"/>
      <c r="P1" s="260"/>
      <c r="Q1" s="260"/>
      <c r="R1" s="260"/>
    </row>
    <row r="2" spans="1:18" ht="10.199999999999999" customHeight="1">
      <c r="A2" s="340" t="s">
        <v>125</v>
      </c>
      <c r="B2" s="340"/>
      <c r="C2" s="340"/>
      <c r="D2" s="340"/>
      <c r="E2" s="340"/>
      <c r="F2" s="260"/>
      <c r="G2" s="260"/>
      <c r="H2" s="260"/>
      <c r="I2" s="260"/>
      <c r="J2" s="260"/>
      <c r="K2" s="260"/>
      <c r="L2" s="260"/>
      <c r="M2" s="260"/>
      <c r="N2" s="260"/>
      <c r="O2" s="260"/>
      <c r="P2" s="260"/>
      <c r="Q2" s="260"/>
      <c r="R2" s="260"/>
    </row>
    <row r="3" spans="1:18" ht="10.199999999999999" customHeight="1">
      <c r="A3" s="342" t="s">
        <v>103</v>
      </c>
      <c r="B3" s="343"/>
      <c r="C3" s="343"/>
      <c r="D3" s="343"/>
      <c r="E3" s="343"/>
      <c r="F3" s="343"/>
      <c r="G3" s="343"/>
      <c r="H3" s="343"/>
      <c r="I3" s="343"/>
      <c r="J3" s="343"/>
      <c r="K3" s="343"/>
      <c r="L3" s="343"/>
      <c r="M3" s="343"/>
      <c r="N3" s="343"/>
      <c r="O3" s="343"/>
      <c r="P3" s="267"/>
      <c r="Q3" s="260"/>
      <c r="R3" s="260"/>
    </row>
    <row r="4" spans="1:18" ht="10.199999999999999" customHeight="1">
      <c r="A4" s="341">
        <v>1</v>
      </c>
      <c r="B4" s="341"/>
      <c r="C4" s="341"/>
      <c r="D4" s="344" t="s">
        <v>99</v>
      </c>
      <c r="E4" s="345"/>
      <c r="F4" s="346"/>
      <c r="G4" s="337" t="s">
        <v>127</v>
      </c>
      <c r="H4" s="338"/>
      <c r="I4" s="339"/>
      <c r="J4" s="337" t="s">
        <v>100</v>
      </c>
      <c r="K4" s="338"/>
      <c r="L4" s="339"/>
      <c r="M4" s="337" t="s">
        <v>128</v>
      </c>
      <c r="N4" s="338"/>
      <c r="O4" s="339"/>
      <c r="P4" s="337" t="s">
        <v>101</v>
      </c>
      <c r="Q4" s="338"/>
      <c r="R4" s="339"/>
    </row>
    <row r="5" spans="1:18" ht="10.199999999999999" customHeight="1">
      <c r="A5" s="217"/>
      <c r="B5" s="217"/>
      <c r="C5" s="217"/>
      <c r="D5" s="208" t="s">
        <v>33</v>
      </c>
      <c r="E5" s="133" t="s">
        <v>29</v>
      </c>
      <c r="F5" s="208" t="s">
        <v>32</v>
      </c>
      <c r="G5" s="208" t="s">
        <v>33</v>
      </c>
      <c r="H5" s="133" t="s">
        <v>29</v>
      </c>
      <c r="I5" s="208" t="s">
        <v>32</v>
      </c>
      <c r="J5" s="208" t="s">
        <v>33</v>
      </c>
      <c r="K5" s="133" t="s">
        <v>29</v>
      </c>
      <c r="L5" s="208" t="s">
        <v>32</v>
      </c>
      <c r="M5" s="208" t="s">
        <v>33</v>
      </c>
      <c r="N5" s="133" t="s">
        <v>29</v>
      </c>
      <c r="O5" s="208" t="s">
        <v>32</v>
      </c>
      <c r="P5" s="208" t="s">
        <v>33</v>
      </c>
      <c r="Q5" s="133" t="s">
        <v>29</v>
      </c>
      <c r="R5" s="208" t="s">
        <v>32</v>
      </c>
    </row>
    <row r="6" spans="1:18" ht="10.199999999999999" customHeight="1">
      <c r="A6" s="336" t="s">
        <v>746</v>
      </c>
      <c r="B6" s="336"/>
      <c r="C6" s="336"/>
      <c r="D6" s="309">
        <f>E6+F6</f>
        <v>26856</v>
      </c>
      <c r="E6" s="309">
        <v>13036</v>
      </c>
      <c r="F6" s="309">
        <v>13820</v>
      </c>
      <c r="G6" s="133">
        <f>H6+I6</f>
        <v>969</v>
      </c>
      <c r="H6" s="306">
        <v>458</v>
      </c>
      <c r="I6" s="306">
        <v>511</v>
      </c>
      <c r="J6" s="133">
        <f>K6+L6</f>
        <v>5955</v>
      </c>
      <c r="K6" s="133">
        <v>3044</v>
      </c>
      <c r="L6" s="133">
        <v>2911</v>
      </c>
      <c r="M6" s="133">
        <f>N6+O6</f>
        <v>1720</v>
      </c>
      <c r="N6" s="133">
        <v>1017</v>
      </c>
      <c r="O6" s="306">
        <v>703</v>
      </c>
      <c r="P6" s="133">
        <f>Q6+R6</f>
        <v>9215</v>
      </c>
      <c r="Q6" s="133">
        <v>4461</v>
      </c>
      <c r="R6" s="133">
        <v>4754</v>
      </c>
    </row>
    <row r="7" spans="1:18" ht="10.199999999999999" customHeight="1">
      <c r="A7" s="336" t="s">
        <v>4</v>
      </c>
      <c r="B7" s="336"/>
      <c r="C7" s="336"/>
      <c r="D7" s="133">
        <f t="shared" ref="D7:D29" si="0">E7+F7</f>
        <v>3711</v>
      </c>
      <c r="E7" s="133">
        <v>1905</v>
      </c>
      <c r="F7" s="133">
        <v>1806</v>
      </c>
      <c r="G7" s="133">
        <f t="shared" ref="G7:G29" si="1">H7+I7</f>
        <v>86</v>
      </c>
      <c r="H7" s="306">
        <v>59</v>
      </c>
      <c r="I7" s="306">
        <v>27</v>
      </c>
      <c r="J7" s="133">
        <f t="shared" ref="J7:J29" si="2">K7+L7</f>
        <v>779</v>
      </c>
      <c r="K7" s="306">
        <v>387</v>
      </c>
      <c r="L7" s="306">
        <v>392</v>
      </c>
      <c r="M7" s="133">
        <f t="shared" ref="M7:M29" si="3">N7+O7</f>
        <v>274</v>
      </c>
      <c r="N7" s="306">
        <v>151</v>
      </c>
      <c r="O7" s="306">
        <v>123</v>
      </c>
      <c r="P7" s="133">
        <f t="shared" ref="P7:P29" si="4">Q7+R7</f>
        <v>1264</v>
      </c>
      <c r="Q7" s="306">
        <v>555</v>
      </c>
      <c r="R7" s="306">
        <v>709</v>
      </c>
    </row>
    <row r="8" spans="1:18" ht="10.199999999999999" customHeight="1">
      <c r="A8" s="336" t="s">
        <v>5</v>
      </c>
      <c r="B8" s="336"/>
      <c r="C8" s="336"/>
      <c r="D8" s="133">
        <f t="shared" si="0"/>
        <v>4883</v>
      </c>
      <c r="E8" s="133">
        <v>2333</v>
      </c>
      <c r="F8" s="133">
        <v>2550</v>
      </c>
      <c r="G8" s="133">
        <f t="shared" si="1"/>
        <v>95</v>
      </c>
      <c r="H8" s="306">
        <v>13</v>
      </c>
      <c r="I8" s="306">
        <v>82</v>
      </c>
      <c r="J8" s="133">
        <f t="shared" si="2"/>
        <v>1402</v>
      </c>
      <c r="K8" s="306">
        <v>737</v>
      </c>
      <c r="L8" s="306">
        <v>665</v>
      </c>
      <c r="M8" s="133">
        <f t="shared" si="3"/>
        <v>198</v>
      </c>
      <c r="N8" s="306">
        <v>147</v>
      </c>
      <c r="O8" s="306">
        <v>51</v>
      </c>
      <c r="P8" s="133">
        <f t="shared" si="4"/>
        <v>1628</v>
      </c>
      <c r="Q8" s="306">
        <v>801</v>
      </c>
      <c r="R8" s="306">
        <v>827</v>
      </c>
    </row>
    <row r="9" spans="1:18" ht="10.199999999999999" customHeight="1">
      <c r="A9" s="336" t="s">
        <v>6</v>
      </c>
      <c r="B9" s="336"/>
      <c r="C9" s="336"/>
      <c r="D9" s="133">
        <f t="shared" si="0"/>
        <v>3179</v>
      </c>
      <c r="E9" s="133">
        <v>1528</v>
      </c>
      <c r="F9" s="133">
        <v>1651</v>
      </c>
      <c r="G9" s="133">
        <f t="shared" si="1"/>
        <v>138</v>
      </c>
      <c r="H9" s="306">
        <v>91</v>
      </c>
      <c r="I9" s="306">
        <v>47</v>
      </c>
      <c r="J9" s="133">
        <f t="shared" si="2"/>
        <v>387</v>
      </c>
      <c r="K9" s="306">
        <v>125</v>
      </c>
      <c r="L9" s="306">
        <v>262</v>
      </c>
      <c r="M9" s="133">
        <f t="shared" si="3"/>
        <v>203</v>
      </c>
      <c r="N9" s="306">
        <v>114</v>
      </c>
      <c r="O9" s="306">
        <v>89</v>
      </c>
      <c r="P9" s="133">
        <f t="shared" si="4"/>
        <v>1200</v>
      </c>
      <c r="Q9" s="306">
        <v>708</v>
      </c>
      <c r="R9" s="306">
        <v>492</v>
      </c>
    </row>
    <row r="10" spans="1:18" ht="10.199999999999999" customHeight="1">
      <c r="A10" s="336" t="s">
        <v>15</v>
      </c>
      <c r="B10" s="336"/>
      <c r="C10" s="336"/>
      <c r="D10" s="133">
        <f t="shared" si="0"/>
        <v>1444</v>
      </c>
      <c r="E10" s="306">
        <v>653</v>
      </c>
      <c r="F10" s="306">
        <v>791</v>
      </c>
      <c r="G10" s="133">
        <f t="shared" si="1"/>
        <v>139</v>
      </c>
      <c r="H10" s="306">
        <v>95</v>
      </c>
      <c r="I10" s="306">
        <v>44</v>
      </c>
      <c r="J10" s="133">
        <f t="shared" si="2"/>
        <v>223</v>
      </c>
      <c r="K10" s="306">
        <v>77</v>
      </c>
      <c r="L10" s="306">
        <v>146</v>
      </c>
      <c r="M10" s="133">
        <f t="shared" si="3"/>
        <v>128</v>
      </c>
      <c r="N10" s="306">
        <v>81</v>
      </c>
      <c r="O10" s="306">
        <v>47</v>
      </c>
      <c r="P10" s="133">
        <f t="shared" si="4"/>
        <v>443</v>
      </c>
      <c r="Q10" s="306">
        <v>234</v>
      </c>
      <c r="R10" s="306">
        <v>209</v>
      </c>
    </row>
    <row r="11" spans="1:18" ht="10.199999999999999" customHeight="1">
      <c r="A11" s="336" t="s">
        <v>16</v>
      </c>
      <c r="B11" s="336"/>
      <c r="C11" s="336"/>
      <c r="D11" s="133">
        <f t="shared" si="0"/>
        <v>685</v>
      </c>
      <c r="E11" s="306">
        <v>387</v>
      </c>
      <c r="F11" s="306">
        <v>298</v>
      </c>
      <c r="G11" s="133">
        <f t="shared" si="1"/>
        <v>37</v>
      </c>
      <c r="H11" s="306">
        <v>0</v>
      </c>
      <c r="I11" s="306">
        <v>37</v>
      </c>
      <c r="J11" s="133">
        <f t="shared" si="2"/>
        <v>84</v>
      </c>
      <c r="K11" s="306">
        <v>50</v>
      </c>
      <c r="L11" s="306">
        <v>34</v>
      </c>
      <c r="M11" s="133">
        <f t="shared" si="3"/>
        <v>147</v>
      </c>
      <c r="N11" s="306">
        <v>143</v>
      </c>
      <c r="O11" s="306">
        <v>4</v>
      </c>
      <c r="P11" s="133">
        <f t="shared" si="4"/>
        <v>245</v>
      </c>
      <c r="Q11" s="306">
        <v>125</v>
      </c>
      <c r="R11" s="306">
        <v>120</v>
      </c>
    </row>
    <row r="12" spans="1:18" ht="10.199999999999999" customHeight="1">
      <c r="A12" s="336" t="s">
        <v>17</v>
      </c>
      <c r="B12" s="336"/>
      <c r="C12" s="336"/>
      <c r="D12" s="133">
        <f t="shared" si="0"/>
        <v>394</v>
      </c>
      <c r="E12" s="306">
        <v>259</v>
      </c>
      <c r="F12" s="306">
        <v>135</v>
      </c>
      <c r="G12" s="133">
        <f t="shared" si="1"/>
        <v>4</v>
      </c>
      <c r="H12" s="306">
        <v>0</v>
      </c>
      <c r="I12" s="306">
        <v>4</v>
      </c>
      <c r="J12" s="133">
        <f t="shared" si="2"/>
        <v>92</v>
      </c>
      <c r="K12" s="306">
        <v>49</v>
      </c>
      <c r="L12" s="306">
        <v>43</v>
      </c>
      <c r="M12" s="133">
        <f t="shared" si="3"/>
        <v>34</v>
      </c>
      <c r="N12" s="306">
        <v>31</v>
      </c>
      <c r="O12" s="306">
        <v>3</v>
      </c>
      <c r="P12" s="133">
        <f t="shared" si="4"/>
        <v>139</v>
      </c>
      <c r="Q12" s="306">
        <v>86</v>
      </c>
      <c r="R12" s="306">
        <v>53</v>
      </c>
    </row>
    <row r="13" spans="1:18" ht="10.199999999999999" customHeight="1">
      <c r="A13" s="336" t="s">
        <v>18</v>
      </c>
      <c r="B13" s="336"/>
      <c r="C13" s="336"/>
      <c r="D13" s="133">
        <f t="shared" si="0"/>
        <v>256</v>
      </c>
      <c r="E13" s="306">
        <v>54</v>
      </c>
      <c r="F13" s="306">
        <v>202</v>
      </c>
      <c r="G13" s="133">
        <f t="shared" si="1"/>
        <v>0</v>
      </c>
      <c r="H13" s="306">
        <v>0</v>
      </c>
      <c r="I13" s="306">
        <v>0</v>
      </c>
      <c r="J13" s="133">
        <f t="shared" si="2"/>
        <v>36</v>
      </c>
      <c r="K13" s="306">
        <v>0</v>
      </c>
      <c r="L13" s="306">
        <v>36</v>
      </c>
      <c r="M13" s="133">
        <f t="shared" si="3"/>
        <v>37</v>
      </c>
      <c r="N13" s="306">
        <v>0</v>
      </c>
      <c r="O13" s="306">
        <v>37</v>
      </c>
      <c r="P13" s="133">
        <f t="shared" si="4"/>
        <v>80</v>
      </c>
      <c r="Q13" s="306">
        <v>6</v>
      </c>
      <c r="R13" s="306">
        <v>74</v>
      </c>
    </row>
    <row r="14" spans="1:18" ht="10.199999999999999" customHeight="1">
      <c r="A14" s="336" t="s">
        <v>19</v>
      </c>
      <c r="B14" s="336"/>
      <c r="C14" s="336"/>
      <c r="D14" s="133">
        <f t="shared" si="0"/>
        <v>1171</v>
      </c>
      <c r="E14" s="306">
        <v>647</v>
      </c>
      <c r="F14" s="306">
        <v>524</v>
      </c>
      <c r="G14" s="133">
        <f t="shared" si="1"/>
        <v>7</v>
      </c>
      <c r="H14" s="306">
        <v>7</v>
      </c>
      <c r="I14" s="306">
        <v>0</v>
      </c>
      <c r="J14" s="133">
        <f t="shared" si="2"/>
        <v>217</v>
      </c>
      <c r="K14" s="306">
        <v>133</v>
      </c>
      <c r="L14" s="306">
        <v>84</v>
      </c>
      <c r="M14" s="133">
        <f t="shared" si="3"/>
        <v>64</v>
      </c>
      <c r="N14" s="306">
        <v>64</v>
      </c>
      <c r="O14" s="306">
        <v>0</v>
      </c>
      <c r="P14" s="133">
        <f t="shared" si="4"/>
        <v>537</v>
      </c>
      <c r="Q14" s="306">
        <v>272</v>
      </c>
      <c r="R14" s="306">
        <v>265</v>
      </c>
    </row>
    <row r="15" spans="1:18" ht="10.199999999999999" customHeight="1">
      <c r="A15" s="336" t="s">
        <v>7</v>
      </c>
      <c r="B15" s="336"/>
      <c r="C15" s="336"/>
      <c r="D15" s="133">
        <f t="shared" si="0"/>
        <v>2942</v>
      </c>
      <c r="E15" s="133">
        <v>1396</v>
      </c>
      <c r="F15" s="133">
        <v>1546</v>
      </c>
      <c r="G15" s="133">
        <f t="shared" si="1"/>
        <v>202</v>
      </c>
      <c r="H15" s="306">
        <v>80</v>
      </c>
      <c r="I15" s="306">
        <v>122</v>
      </c>
      <c r="J15" s="133">
        <f t="shared" si="2"/>
        <v>689</v>
      </c>
      <c r="K15" s="306">
        <v>375</v>
      </c>
      <c r="L15" s="306">
        <v>314</v>
      </c>
      <c r="M15" s="133">
        <f t="shared" si="3"/>
        <v>73</v>
      </c>
      <c r="N15" s="306">
        <v>25</v>
      </c>
      <c r="O15" s="306">
        <v>48</v>
      </c>
      <c r="P15" s="133">
        <f t="shared" si="4"/>
        <v>980</v>
      </c>
      <c r="Q15" s="306">
        <v>442</v>
      </c>
      <c r="R15" s="306">
        <v>538</v>
      </c>
    </row>
    <row r="16" spans="1:18" ht="10.199999999999999" customHeight="1">
      <c r="A16" s="336" t="s">
        <v>8</v>
      </c>
      <c r="B16" s="336"/>
      <c r="C16" s="336"/>
      <c r="D16" s="133">
        <f t="shared" si="0"/>
        <v>2435</v>
      </c>
      <c r="E16" s="133">
        <v>1314</v>
      </c>
      <c r="F16" s="133">
        <v>1121</v>
      </c>
      <c r="G16" s="133">
        <f t="shared" si="1"/>
        <v>59</v>
      </c>
      <c r="H16" s="306">
        <v>21</v>
      </c>
      <c r="I16" s="306">
        <v>38</v>
      </c>
      <c r="J16" s="133">
        <f t="shared" si="2"/>
        <v>848</v>
      </c>
      <c r="K16" s="306">
        <v>546</v>
      </c>
      <c r="L16" s="306">
        <v>302</v>
      </c>
      <c r="M16" s="133">
        <f t="shared" si="3"/>
        <v>136</v>
      </c>
      <c r="N16" s="306">
        <v>74</v>
      </c>
      <c r="O16" s="306">
        <v>62</v>
      </c>
      <c r="P16" s="133">
        <f t="shared" si="4"/>
        <v>638</v>
      </c>
      <c r="Q16" s="306">
        <v>323</v>
      </c>
      <c r="R16" s="306">
        <v>315</v>
      </c>
    </row>
    <row r="17" spans="1:18" ht="10.199999999999999" customHeight="1">
      <c r="A17" s="336" t="s">
        <v>9</v>
      </c>
      <c r="B17" s="336"/>
      <c r="C17" s="336"/>
      <c r="D17" s="133">
        <f t="shared" si="0"/>
        <v>2025</v>
      </c>
      <c r="E17" s="306">
        <v>847</v>
      </c>
      <c r="F17" s="133">
        <v>1178</v>
      </c>
      <c r="G17" s="133">
        <f t="shared" si="1"/>
        <v>107</v>
      </c>
      <c r="H17" s="306">
        <v>63</v>
      </c>
      <c r="I17" s="306">
        <v>44</v>
      </c>
      <c r="J17" s="133">
        <f t="shared" si="2"/>
        <v>470</v>
      </c>
      <c r="K17" s="306">
        <v>221</v>
      </c>
      <c r="L17" s="306">
        <v>249</v>
      </c>
      <c r="M17" s="133">
        <f t="shared" si="3"/>
        <v>130</v>
      </c>
      <c r="N17" s="306">
        <v>67</v>
      </c>
      <c r="O17" s="306">
        <v>63</v>
      </c>
      <c r="P17" s="133">
        <f t="shared" si="4"/>
        <v>712</v>
      </c>
      <c r="Q17" s="306">
        <v>208</v>
      </c>
      <c r="R17" s="306">
        <v>504</v>
      </c>
    </row>
    <row r="18" spans="1:18" ht="10.199999999999999" customHeight="1">
      <c r="A18" s="336" t="s">
        <v>10</v>
      </c>
      <c r="B18" s="336"/>
      <c r="C18" s="336"/>
      <c r="D18" s="133">
        <f t="shared" si="0"/>
        <v>1264</v>
      </c>
      <c r="E18" s="306">
        <v>700</v>
      </c>
      <c r="F18" s="306">
        <v>564</v>
      </c>
      <c r="G18" s="133">
        <f t="shared" si="1"/>
        <v>22</v>
      </c>
      <c r="H18" s="306">
        <v>19</v>
      </c>
      <c r="I18" s="306">
        <v>3</v>
      </c>
      <c r="J18" s="133">
        <f t="shared" si="2"/>
        <v>257</v>
      </c>
      <c r="K18" s="306">
        <v>170</v>
      </c>
      <c r="L18" s="306">
        <v>87</v>
      </c>
      <c r="M18" s="133">
        <f t="shared" si="3"/>
        <v>147</v>
      </c>
      <c r="N18" s="306">
        <v>51</v>
      </c>
      <c r="O18" s="306">
        <v>96</v>
      </c>
      <c r="P18" s="133">
        <f t="shared" si="4"/>
        <v>458</v>
      </c>
      <c r="Q18" s="306">
        <v>275</v>
      </c>
      <c r="R18" s="306">
        <v>183</v>
      </c>
    </row>
    <row r="19" spans="1:18" ht="10.199999999999999" customHeight="1">
      <c r="A19" s="336" t="s">
        <v>11</v>
      </c>
      <c r="B19" s="336"/>
      <c r="C19" s="336"/>
      <c r="D19" s="133">
        <f t="shared" si="0"/>
        <v>766</v>
      </c>
      <c r="E19" s="306">
        <v>352</v>
      </c>
      <c r="F19" s="306">
        <v>414</v>
      </c>
      <c r="G19" s="133">
        <f t="shared" si="1"/>
        <v>65</v>
      </c>
      <c r="H19" s="306">
        <v>2</v>
      </c>
      <c r="I19" s="306">
        <v>63</v>
      </c>
      <c r="J19" s="133">
        <f t="shared" si="2"/>
        <v>65</v>
      </c>
      <c r="K19" s="306">
        <v>35</v>
      </c>
      <c r="L19" s="306">
        <v>30</v>
      </c>
      <c r="M19" s="133">
        <f t="shared" si="3"/>
        <v>56</v>
      </c>
      <c r="N19" s="306">
        <v>19</v>
      </c>
      <c r="O19" s="306">
        <v>37</v>
      </c>
      <c r="P19" s="133">
        <f t="shared" si="4"/>
        <v>345</v>
      </c>
      <c r="Q19" s="306">
        <v>185</v>
      </c>
      <c r="R19" s="306">
        <v>160</v>
      </c>
    </row>
    <row r="20" spans="1:18" ht="10.199999999999999" customHeight="1">
      <c r="A20" s="336" t="s">
        <v>12</v>
      </c>
      <c r="B20" s="336"/>
      <c r="C20" s="336"/>
      <c r="D20" s="133">
        <f t="shared" si="0"/>
        <v>398</v>
      </c>
      <c r="E20" s="306">
        <v>147</v>
      </c>
      <c r="F20" s="306">
        <v>251</v>
      </c>
      <c r="G20" s="133">
        <f t="shared" si="1"/>
        <v>8</v>
      </c>
      <c r="H20" s="306">
        <v>8</v>
      </c>
      <c r="I20" s="306">
        <v>0</v>
      </c>
      <c r="J20" s="133">
        <f t="shared" si="2"/>
        <v>170</v>
      </c>
      <c r="K20" s="306">
        <v>39</v>
      </c>
      <c r="L20" s="306">
        <v>131</v>
      </c>
      <c r="M20" s="133">
        <f t="shared" si="3"/>
        <v>6</v>
      </c>
      <c r="N20" s="306">
        <v>0</v>
      </c>
      <c r="O20" s="306">
        <v>6</v>
      </c>
      <c r="P20" s="133">
        <f t="shared" si="4"/>
        <v>120</v>
      </c>
      <c r="Q20" s="306">
        <v>66</v>
      </c>
      <c r="R20" s="306">
        <v>54</v>
      </c>
    </row>
    <row r="21" spans="1:18" ht="10.199999999999999" customHeight="1">
      <c r="A21" s="336" t="s">
        <v>13</v>
      </c>
      <c r="B21" s="336"/>
      <c r="C21" s="336"/>
      <c r="D21" s="133">
        <f t="shared" si="0"/>
        <v>322</v>
      </c>
      <c r="E21" s="306">
        <v>143</v>
      </c>
      <c r="F21" s="306">
        <v>179</v>
      </c>
      <c r="G21" s="133">
        <f t="shared" si="1"/>
        <v>0</v>
      </c>
      <c r="H21" s="306">
        <v>0</v>
      </c>
      <c r="I21" s="306">
        <v>0</v>
      </c>
      <c r="J21" s="133">
        <f t="shared" si="2"/>
        <v>115</v>
      </c>
      <c r="K21" s="306">
        <v>75</v>
      </c>
      <c r="L21" s="306">
        <v>40</v>
      </c>
      <c r="M21" s="133">
        <f t="shared" si="3"/>
        <v>19</v>
      </c>
      <c r="N21" s="306">
        <v>13</v>
      </c>
      <c r="O21" s="306">
        <v>6</v>
      </c>
      <c r="P21" s="133">
        <f t="shared" si="4"/>
        <v>112</v>
      </c>
      <c r="Q21" s="306">
        <v>26</v>
      </c>
      <c r="R21" s="306">
        <v>86</v>
      </c>
    </row>
    <row r="22" spans="1:18" ht="10.199999999999999" customHeight="1">
      <c r="A22" s="336" t="s">
        <v>20</v>
      </c>
      <c r="B22" s="336"/>
      <c r="C22" s="336"/>
      <c r="D22" s="133">
        <f t="shared" si="0"/>
        <v>201</v>
      </c>
      <c r="E22" s="306">
        <v>88</v>
      </c>
      <c r="F22" s="306">
        <v>113</v>
      </c>
      <c r="G22" s="133">
        <f t="shared" si="1"/>
        <v>0</v>
      </c>
      <c r="H22" s="306">
        <v>0</v>
      </c>
      <c r="I22" s="306">
        <v>0</v>
      </c>
      <c r="J22" s="133">
        <f t="shared" si="2"/>
        <v>11</v>
      </c>
      <c r="K22" s="306">
        <v>0</v>
      </c>
      <c r="L22" s="306">
        <v>11</v>
      </c>
      <c r="M22" s="133">
        <f t="shared" si="3"/>
        <v>0</v>
      </c>
      <c r="N22" s="306">
        <v>0</v>
      </c>
      <c r="O22" s="306">
        <v>0</v>
      </c>
      <c r="P22" s="133">
        <f t="shared" si="4"/>
        <v>17</v>
      </c>
      <c r="Q22" s="306">
        <v>12</v>
      </c>
      <c r="R22" s="306">
        <v>5</v>
      </c>
    </row>
    <row r="23" spans="1:18" ht="10.199999999999999" customHeight="1">
      <c r="A23" s="336" t="s">
        <v>21</v>
      </c>
      <c r="B23" s="336"/>
      <c r="C23" s="336"/>
      <c r="D23" s="133">
        <f t="shared" si="0"/>
        <v>306</v>
      </c>
      <c r="E23" s="306">
        <v>169</v>
      </c>
      <c r="F23" s="306">
        <v>137</v>
      </c>
      <c r="G23" s="133">
        <f t="shared" si="1"/>
        <v>0</v>
      </c>
      <c r="H23" s="306">
        <v>0</v>
      </c>
      <c r="I23" s="306">
        <v>0</v>
      </c>
      <c r="J23" s="133">
        <f t="shared" si="2"/>
        <v>62</v>
      </c>
      <c r="K23" s="306">
        <v>25</v>
      </c>
      <c r="L23" s="306">
        <v>37</v>
      </c>
      <c r="M23" s="133">
        <f t="shared" si="3"/>
        <v>24</v>
      </c>
      <c r="N23" s="306">
        <v>17</v>
      </c>
      <c r="O23" s="306">
        <v>7</v>
      </c>
      <c r="P23" s="133">
        <f t="shared" si="4"/>
        <v>105</v>
      </c>
      <c r="Q23" s="306">
        <v>84</v>
      </c>
      <c r="R23" s="306">
        <v>21</v>
      </c>
    </row>
    <row r="24" spans="1:18" ht="10.199999999999999" customHeight="1">
      <c r="A24" s="336" t="s">
        <v>22</v>
      </c>
      <c r="B24" s="336"/>
      <c r="C24" s="336"/>
      <c r="D24" s="133">
        <f t="shared" si="0"/>
        <v>67</v>
      </c>
      <c r="E24" s="306">
        <v>31</v>
      </c>
      <c r="F24" s="306">
        <v>36</v>
      </c>
      <c r="G24" s="133">
        <f t="shared" si="1"/>
        <v>0</v>
      </c>
      <c r="H24" s="306">
        <v>0</v>
      </c>
      <c r="I24" s="306">
        <v>0</v>
      </c>
      <c r="J24" s="133">
        <f t="shared" si="2"/>
        <v>0</v>
      </c>
      <c r="K24" s="306">
        <v>0</v>
      </c>
      <c r="L24" s="306">
        <v>0</v>
      </c>
      <c r="M24" s="133">
        <f t="shared" si="3"/>
        <v>0</v>
      </c>
      <c r="N24" s="306">
        <v>0</v>
      </c>
      <c r="O24" s="306">
        <v>0</v>
      </c>
      <c r="P24" s="133">
        <f t="shared" si="4"/>
        <v>67</v>
      </c>
      <c r="Q24" s="306">
        <v>31</v>
      </c>
      <c r="R24" s="306">
        <v>36</v>
      </c>
    </row>
    <row r="25" spans="1:18" ht="10.199999999999999" customHeight="1">
      <c r="A25" s="336" t="s">
        <v>23</v>
      </c>
      <c r="B25" s="336"/>
      <c r="C25" s="336"/>
      <c r="D25" s="133">
        <f t="shared" si="0"/>
        <v>181</v>
      </c>
      <c r="E25" s="306">
        <v>57</v>
      </c>
      <c r="F25" s="306">
        <v>124</v>
      </c>
      <c r="G25" s="133">
        <f t="shared" si="1"/>
        <v>0</v>
      </c>
      <c r="H25" s="306">
        <v>0</v>
      </c>
      <c r="I25" s="306">
        <v>0</v>
      </c>
      <c r="J25" s="133">
        <f t="shared" si="2"/>
        <v>0</v>
      </c>
      <c r="K25" s="306">
        <v>0</v>
      </c>
      <c r="L25" s="306">
        <v>0</v>
      </c>
      <c r="M25" s="133">
        <f t="shared" si="3"/>
        <v>41</v>
      </c>
      <c r="N25" s="306">
        <v>20</v>
      </c>
      <c r="O25" s="306">
        <v>21</v>
      </c>
      <c r="P25" s="133">
        <f t="shared" si="4"/>
        <v>33</v>
      </c>
      <c r="Q25" s="306">
        <v>10</v>
      </c>
      <c r="R25" s="306">
        <v>23</v>
      </c>
    </row>
    <row r="26" spans="1:18" ht="10.199999999999999" customHeight="1">
      <c r="A26" s="336" t="s">
        <v>24</v>
      </c>
      <c r="B26" s="336"/>
      <c r="C26" s="336"/>
      <c r="D26" s="133">
        <f t="shared" si="0"/>
        <v>148</v>
      </c>
      <c r="E26" s="306">
        <v>12</v>
      </c>
      <c r="F26" s="306">
        <v>136</v>
      </c>
      <c r="G26" s="133">
        <f t="shared" si="1"/>
        <v>0</v>
      </c>
      <c r="H26" s="306">
        <v>0</v>
      </c>
      <c r="I26" s="306">
        <v>0</v>
      </c>
      <c r="J26" s="133">
        <f t="shared" si="2"/>
        <v>48</v>
      </c>
      <c r="K26" s="306">
        <v>0</v>
      </c>
      <c r="L26" s="306">
        <v>48</v>
      </c>
      <c r="M26" s="133">
        <f t="shared" si="3"/>
        <v>0</v>
      </c>
      <c r="N26" s="306">
        <v>0</v>
      </c>
      <c r="O26" s="306">
        <v>0</v>
      </c>
      <c r="P26" s="133">
        <f t="shared" si="4"/>
        <v>92</v>
      </c>
      <c r="Q26" s="306">
        <v>12</v>
      </c>
      <c r="R26" s="306">
        <v>80</v>
      </c>
    </row>
    <row r="27" spans="1:18" ht="10.199999999999999" customHeight="1">
      <c r="A27" s="336" t="s">
        <v>25</v>
      </c>
      <c r="B27" s="336"/>
      <c r="C27" s="336"/>
      <c r="D27" s="133">
        <f t="shared" si="0"/>
        <v>54</v>
      </c>
      <c r="E27" s="306">
        <v>0</v>
      </c>
      <c r="F27" s="306">
        <v>54</v>
      </c>
      <c r="G27" s="133">
        <f t="shared" si="1"/>
        <v>0</v>
      </c>
      <c r="H27" s="306">
        <v>0</v>
      </c>
      <c r="I27" s="306">
        <v>0</v>
      </c>
      <c r="J27" s="133">
        <f t="shared" si="2"/>
        <v>0</v>
      </c>
      <c r="K27" s="306">
        <v>0</v>
      </c>
      <c r="L27" s="306">
        <v>0</v>
      </c>
      <c r="M27" s="133">
        <f t="shared" si="3"/>
        <v>0</v>
      </c>
      <c r="N27" s="306">
        <v>0</v>
      </c>
      <c r="O27" s="306">
        <v>0</v>
      </c>
      <c r="P27" s="133">
        <f t="shared" si="4"/>
        <v>0</v>
      </c>
      <c r="Q27" s="306">
        <v>0</v>
      </c>
      <c r="R27" s="306">
        <v>0</v>
      </c>
    </row>
    <row r="28" spans="1:18" ht="10.199999999999999" customHeight="1">
      <c r="A28" s="336" t="s">
        <v>26</v>
      </c>
      <c r="B28" s="336"/>
      <c r="C28" s="336"/>
      <c r="D28" s="133">
        <f t="shared" si="0"/>
        <v>3</v>
      </c>
      <c r="E28" s="306">
        <v>0</v>
      </c>
      <c r="F28" s="306">
        <v>3</v>
      </c>
      <c r="G28" s="133">
        <f t="shared" si="1"/>
        <v>0</v>
      </c>
      <c r="H28" s="306">
        <v>0</v>
      </c>
      <c r="I28" s="306">
        <v>0</v>
      </c>
      <c r="J28" s="133">
        <f t="shared" si="2"/>
        <v>0</v>
      </c>
      <c r="K28" s="306">
        <v>0</v>
      </c>
      <c r="L28" s="306">
        <v>0</v>
      </c>
      <c r="M28" s="133">
        <f t="shared" si="3"/>
        <v>3</v>
      </c>
      <c r="N28" s="306">
        <v>0</v>
      </c>
      <c r="O28" s="306">
        <v>3</v>
      </c>
      <c r="P28" s="133">
        <f t="shared" si="4"/>
        <v>0</v>
      </c>
      <c r="Q28" s="306">
        <v>0</v>
      </c>
      <c r="R28" s="306">
        <v>0</v>
      </c>
    </row>
    <row r="29" spans="1:18" ht="10.199999999999999" customHeight="1">
      <c r="A29" s="336" t="s">
        <v>27</v>
      </c>
      <c r="B29" s="336"/>
      <c r="C29" s="336"/>
      <c r="D29" s="133">
        <f t="shared" si="0"/>
        <v>21</v>
      </c>
      <c r="E29" s="306">
        <v>14</v>
      </c>
      <c r="F29" s="306">
        <v>7</v>
      </c>
      <c r="G29" s="133">
        <f t="shared" si="1"/>
        <v>0</v>
      </c>
      <c r="H29" s="306">
        <v>0</v>
      </c>
      <c r="I29" s="306">
        <v>0</v>
      </c>
      <c r="J29" s="133">
        <f t="shared" si="2"/>
        <v>0</v>
      </c>
      <c r="K29" s="306">
        <v>0</v>
      </c>
      <c r="L29" s="306">
        <v>0</v>
      </c>
      <c r="M29" s="133">
        <f t="shared" si="3"/>
        <v>0</v>
      </c>
      <c r="N29" s="306">
        <v>0</v>
      </c>
      <c r="O29" s="306">
        <v>0</v>
      </c>
      <c r="P29" s="133">
        <f t="shared" si="4"/>
        <v>0</v>
      </c>
      <c r="Q29" s="306">
        <v>0</v>
      </c>
      <c r="R29" s="306">
        <v>0</v>
      </c>
    </row>
    <row r="30" spans="1:18" ht="10.199999999999999" customHeight="1">
      <c r="A30" s="340" t="s">
        <v>125</v>
      </c>
      <c r="B30" s="340"/>
      <c r="C30" s="340"/>
      <c r="D30" s="340"/>
      <c r="E30" s="340"/>
    </row>
    <row r="32" spans="1:18" ht="10.199999999999999" customHeight="1">
      <c r="D32" s="337" t="s">
        <v>129</v>
      </c>
      <c r="E32" s="338"/>
      <c r="F32" s="339"/>
      <c r="G32" s="337" t="s">
        <v>130</v>
      </c>
      <c r="H32" s="338"/>
      <c r="I32" s="339"/>
      <c r="J32" s="337" t="s">
        <v>131</v>
      </c>
      <c r="K32" s="338"/>
      <c r="L32" s="339"/>
      <c r="M32" s="337" t="s">
        <v>102</v>
      </c>
      <c r="N32" s="338"/>
      <c r="O32" s="339"/>
    </row>
    <row r="33" spans="1:15" ht="10.199999999999999" customHeight="1">
      <c r="D33" s="208" t="s">
        <v>33</v>
      </c>
      <c r="E33" s="133" t="s">
        <v>29</v>
      </c>
      <c r="F33" s="208" t="s">
        <v>32</v>
      </c>
      <c r="G33" s="208" t="s">
        <v>33</v>
      </c>
      <c r="H33" s="133" t="s">
        <v>29</v>
      </c>
      <c r="I33" s="208" t="s">
        <v>32</v>
      </c>
      <c r="J33" s="208" t="s">
        <v>33</v>
      </c>
      <c r="K33" s="133" t="s">
        <v>29</v>
      </c>
      <c r="L33" s="208" t="s">
        <v>32</v>
      </c>
      <c r="M33" s="208" t="s">
        <v>33</v>
      </c>
      <c r="N33" s="133" t="s">
        <v>29</v>
      </c>
      <c r="O33" s="208" t="s">
        <v>32</v>
      </c>
    </row>
    <row r="34" spans="1:15" ht="10.199999999999999" customHeight="1">
      <c r="A34" s="336" t="s">
        <v>746</v>
      </c>
      <c r="B34" s="336"/>
      <c r="C34" s="336"/>
      <c r="D34" s="133">
        <f>E34+F34</f>
        <v>1376</v>
      </c>
      <c r="E34" s="306">
        <v>840</v>
      </c>
      <c r="F34" s="306">
        <v>536</v>
      </c>
      <c r="G34" s="133">
        <f>H34+I34</f>
        <v>1215</v>
      </c>
      <c r="H34" s="306">
        <v>485</v>
      </c>
      <c r="I34" s="306">
        <v>730</v>
      </c>
      <c r="J34" s="133">
        <f>K34+L34</f>
        <v>949</v>
      </c>
      <c r="K34" s="306">
        <v>372</v>
      </c>
      <c r="L34" s="306">
        <v>577</v>
      </c>
      <c r="M34" s="133">
        <f>N34+O34</f>
        <v>2135</v>
      </c>
      <c r="N34" s="306">
        <v>925</v>
      </c>
      <c r="O34" s="133">
        <v>1210</v>
      </c>
    </row>
    <row r="35" spans="1:15" ht="10.199999999999999" customHeight="1">
      <c r="A35" s="336" t="s">
        <v>4</v>
      </c>
      <c r="B35" s="336"/>
      <c r="C35" s="336"/>
      <c r="D35" s="133">
        <f t="shared" ref="D35:D57" si="5">E35+F35</f>
        <v>246</v>
      </c>
      <c r="E35" s="306">
        <v>177</v>
      </c>
      <c r="F35" s="306">
        <v>69</v>
      </c>
      <c r="G35" s="133">
        <f t="shared" ref="G35:G57" si="6">H35+I35</f>
        <v>145</v>
      </c>
      <c r="H35" s="306">
        <v>74</v>
      </c>
      <c r="I35" s="306">
        <v>71</v>
      </c>
      <c r="J35" s="133">
        <f t="shared" ref="J35:J57" si="7">K35+L35</f>
        <v>100</v>
      </c>
      <c r="K35" s="306">
        <v>89</v>
      </c>
      <c r="L35" s="306">
        <v>11</v>
      </c>
      <c r="M35" s="133">
        <f t="shared" ref="M35:M57" si="8">N35+O35</f>
        <v>207</v>
      </c>
      <c r="N35" s="306">
        <v>90</v>
      </c>
      <c r="O35" s="306">
        <v>117</v>
      </c>
    </row>
    <row r="36" spans="1:15" ht="10.199999999999999" customHeight="1">
      <c r="A36" s="336" t="s">
        <v>5</v>
      </c>
      <c r="B36" s="336"/>
      <c r="C36" s="336"/>
      <c r="D36" s="133">
        <f t="shared" si="5"/>
        <v>326</v>
      </c>
      <c r="E36" s="306">
        <v>228</v>
      </c>
      <c r="F36" s="306">
        <v>98</v>
      </c>
      <c r="G36" s="133">
        <f t="shared" si="6"/>
        <v>256</v>
      </c>
      <c r="H36" s="306">
        <v>46</v>
      </c>
      <c r="I36" s="306">
        <v>210</v>
      </c>
      <c r="J36" s="133">
        <f t="shared" si="7"/>
        <v>166</v>
      </c>
      <c r="K36" s="306">
        <v>32</v>
      </c>
      <c r="L36" s="306">
        <v>134</v>
      </c>
      <c r="M36" s="133">
        <f t="shared" si="8"/>
        <v>330</v>
      </c>
      <c r="N36" s="306">
        <v>152</v>
      </c>
      <c r="O36" s="306">
        <v>178</v>
      </c>
    </row>
    <row r="37" spans="1:15" ht="10.199999999999999" customHeight="1">
      <c r="A37" s="336" t="s">
        <v>6</v>
      </c>
      <c r="B37" s="336"/>
      <c r="C37" s="336"/>
      <c r="D37" s="133">
        <f t="shared" si="5"/>
        <v>25</v>
      </c>
      <c r="E37" s="306">
        <v>7</v>
      </c>
      <c r="F37" s="306">
        <v>18</v>
      </c>
      <c r="G37" s="133">
        <f t="shared" si="6"/>
        <v>185</v>
      </c>
      <c r="H37" s="306">
        <v>99</v>
      </c>
      <c r="I37" s="306">
        <v>86</v>
      </c>
      <c r="J37" s="133">
        <f t="shared" si="7"/>
        <v>279</v>
      </c>
      <c r="K37" s="306">
        <v>74</v>
      </c>
      <c r="L37" s="306">
        <v>205</v>
      </c>
      <c r="M37" s="133">
        <f t="shared" si="8"/>
        <v>197</v>
      </c>
      <c r="N37" s="306">
        <v>116</v>
      </c>
      <c r="O37" s="306">
        <v>81</v>
      </c>
    </row>
    <row r="38" spans="1:15" ht="10.199999999999999" customHeight="1">
      <c r="A38" s="336" t="s">
        <v>15</v>
      </c>
      <c r="B38" s="336"/>
      <c r="C38" s="336"/>
      <c r="D38" s="133">
        <f t="shared" si="5"/>
        <v>50</v>
      </c>
      <c r="E38" s="306">
        <v>10</v>
      </c>
      <c r="F38" s="306">
        <v>40</v>
      </c>
      <c r="G38" s="133">
        <f t="shared" si="6"/>
        <v>102</v>
      </c>
      <c r="H38" s="306">
        <v>35</v>
      </c>
      <c r="I38" s="306">
        <v>67</v>
      </c>
      <c r="J38" s="133">
        <f t="shared" si="7"/>
        <v>53</v>
      </c>
      <c r="K38" s="306">
        <v>0</v>
      </c>
      <c r="L38" s="306">
        <v>53</v>
      </c>
      <c r="M38" s="133">
        <f t="shared" si="8"/>
        <v>187</v>
      </c>
      <c r="N38" s="306">
        <v>24</v>
      </c>
      <c r="O38" s="306">
        <v>163</v>
      </c>
    </row>
    <row r="39" spans="1:15" ht="10.199999999999999" customHeight="1">
      <c r="A39" s="336" t="s">
        <v>16</v>
      </c>
      <c r="B39" s="336"/>
      <c r="C39" s="336"/>
      <c r="D39" s="133">
        <f t="shared" si="5"/>
        <v>38</v>
      </c>
      <c r="E39" s="306">
        <v>0</v>
      </c>
      <c r="F39" s="306">
        <v>38</v>
      </c>
      <c r="G39" s="133">
        <f t="shared" si="6"/>
        <v>0</v>
      </c>
      <c r="H39" s="306">
        <v>0</v>
      </c>
      <c r="I39" s="306">
        <v>0</v>
      </c>
      <c r="J39" s="133">
        <f t="shared" si="7"/>
        <v>16</v>
      </c>
      <c r="K39" s="306">
        <v>0</v>
      </c>
      <c r="L39" s="306">
        <v>16</v>
      </c>
      <c r="M39" s="133">
        <f t="shared" si="8"/>
        <v>54</v>
      </c>
      <c r="N39" s="306">
        <v>31</v>
      </c>
      <c r="O39" s="306">
        <v>23</v>
      </c>
    </row>
    <row r="40" spans="1:15" ht="10.199999999999999" customHeight="1">
      <c r="A40" s="336" t="s">
        <v>17</v>
      </c>
      <c r="B40" s="336"/>
      <c r="C40" s="336"/>
      <c r="D40" s="133">
        <f t="shared" si="5"/>
        <v>0</v>
      </c>
      <c r="E40" s="306">
        <v>0</v>
      </c>
      <c r="F40" s="306">
        <v>0</v>
      </c>
      <c r="G40" s="133">
        <f t="shared" si="6"/>
        <v>0</v>
      </c>
      <c r="H40" s="306">
        <v>0</v>
      </c>
      <c r="I40" s="306">
        <v>0</v>
      </c>
      <c r="J40" s="133">
        <f t="shared" si="7"/>
        <v>12</v>
      </c>
      <c r="K40" s="306">
        <v>12</v>
      </c>
      <c r="L40" s="306">
        <v>0</v>
      </c>
      <c r="M40" s="133">
        <f t="shared" si="8"/>
        <v>5</v>
      </c>
      <c r="N40" s="306">
        <v>5</v>
      </c>
      <c r="O40" s="306">
        <v>0</v>
      </c>
    </row>
    <row r="41" spans="1:15" ht="10.199999999999999" customHeight="1">
      <c r="A41" s="336" t="s">
        <v>18</v>
      </c>
      <c r="B41" s="336"/>
      <c r="C41" s="336"/>
      <c r="D41" s="133">
        <f t="shared" si="5"/>
        <v>45</v>
      </c>
      <c r="E41" s="306">
        <v>0</v>
      </c>
      <c r="F41" s="306">
        <v>45</v>
      </c>
      <c r="G41" s="133">
        <f t="shared" si="6"/>
        <v>0</v>
      </c>
      <c r="H41" s="306">
        <v>0</v>
      </c>
      <c r="I41" s="306">
        <v>0</v>
      </c>
      <c r="J41" s="133">
        <f t="shared" si="7"/>
        <v>0</v>
      </c>
      <c r="K41" s="306">
        <v>0</v>
      </c>
      <c r="L41" s="306">
        <v>0</v>
      </c>
      <c r="M41" s="133">
        <f t="shared" si="8"/>
        <v>31</v>
      </c>
      <c r="N41" s="306">
        <v>31</v>
      </c>
      <c r="O41" s="306">
        <v>0</v>
      </c>
    </row>
    <row r="42" spans="1:15" ht="10.199999999999999" customHeight="1">
      <c r="A42" s="336" t="s">
        <v>19</v>
      </c>
      <c r="B42" s="336"/>
      <c r="C42" s="336"/>
      <c r="D42" s="133">
        <f t="shared" si="5"/>
        <v>26</v>
      </c>
      <c r="E42" s="306">
        <v>26</v>
      </c>
      <c r="F42" s="306">
        <v>0</v>
      </c>
      <c r="G42" s="133">
        <f t="shared" si="6"/>
        <v>36</v>
      </c>
      <c r="H42" s="306">
        <v>18</v>
      </c>
      <c r="I42" s="306">
        <v>18</v>
      </c>
      <c r="J42" s="133">
        <f t="shared" si="7"/>
        <v>62</v>
      </c>
      <c r="K42" s="306">
        <v>33</v>
      </c>
      <c r="L42" s="306">
        <v>29</v>
      </c>
      <c r="M42" s="133">
        <f t="shared" si="8"/>
        <v>134</v>
      </c>
      <c r="N42" s="306">
        <v>76</v>
      </c>
      <c r="O42" s="306">
        <v>58</v>
      </c>
    </row>
    <row r="43" spans="1:15" ht="10.199999999999999" customHeight="1">
      <c r="A43" s="336" t="s">
        <v>7</v>
      </c>
      <c r="B43" s="336"/>
      <c r="C43" s="336"/>
      <c r="D43" s="133">
        <f t="shared" si="5"/>
        <v>303</v>
      </c>
      <c r="E43" s="306">
        <v>194</v>
      </c>
      <c r="F43" s="306">
        <v>109</v>
      </c>
      <c r="G43" s="133">
        <f t="shared" si="6"/>
        <v>69</v>
      </c>
      <c r="H43" s="306">
        <v>53</v>
      </c>
      <c r="I43" s="306">
        <v>16</v>
      </c>
      <c r="J43" s="133">
        <f t="shared" si="7"/>
        <v>120</v>
      </c>
      <c r="K43" s="306">
        <v>57</v>
      </c>
      <c r="L43" s="306">
        <v>63</v>
      </c>
      <c r="M43" s="133">
        <f t="shared" si="8"/>
        <v>214</v>
      </c>
      <c r="N43" s="306">
        <v>124</v>
      </c>
      <c r="O43" s="306">
        <v>90</v>
      </c>
    </row>
    <row r="44" spans="1:15" ht="10.199999999999999" customHeight="1">
      <c r="A44" s="336" t="s">
        <v>8</v>
      </c>
      <c r="B44" s="336"/>
      <c r="C44" s="336"/>
      <c r="D44" s="133">
        <f t="shared" si="5"/>
        <v>63</v>
      </c>
      <c r="E44" s="306">
        <v>22</v>
      </c>
      <c r="F44" s="306">
        <v>41</v>
      </c>
      <c r="G44" s="133">
        <f t="shared" si="6"/>
        <v>128</v>
      </c>
      <c r="H44" s="306">
        <v>44</v>
      </c>
      <c r="I44" s="306">
        <v>84</v>
      </c>
      <c r="J44" s="133">
        <f t="shared" si="7"/>
        <v>10</v>
      </c>
      <c r="K44" s="306">
        <v>10</v>
      </c>
      <c r="L44" s="306">
        <v>0</v>
      </c>
      <c r="M44" s="133">
        <f t="shared" si="8"/>
        <v>244</v>
      </c>
      <c r="N44" s="306">
        <v>128</v>
      </c>
      <c r="O44" s="306">
        <v>116</v>
      </c>
    </row>
    <row r="45" spans="1:15" ht="10.199999999999999" customHeight="1">
      <c r="A45" s="336" t="s">
        <v>9</v>
      </c>
      <c r="B45" s="336"/>
      <c r="C45" s="336"/>
      <c r="D45" s="133">
        <f t="shared" si="5"/>
        <v>23</v>
      </c>
      <c r="E45" s="306">
        <v>23</v>
      </c>
      <c r="F45" s="306">
        <v>0</v>
      </c>
      <c r="G45" s="133">
        <f t="shared" si="6"/>
        <v>97</v>
      </c>
      <c r="H45" s="306">
        <v>46</v>
      </c>
      <c r="I45" s="306">
        <v>51</v>
      </c>
      <c r="J45" s="133">
        <f t="shared" si="7"/>
        <v>66</v>
      </c>
      <c r="K45" s="306">
        <v>36</v>
      </c>
      <c r="L45" s="306">
        <v>30</v>
      </c>
      <c r="M45" s="133">
        <f t="shared" si="8"/>
        <v>121</v>
      </c>
      <c r="N45" s="306">
        <v>36</v>
      </c>
      <c r="O45" s="306">
        <v>85</v>
      </c>
    </row>
    <row r="46" spans="1:15" ht="10.199999999999999" customHeight="1">
      <c r="A46" s="336" t="s">
        <v>10</v>
      </c>
      <c r="B46" s="336"/>
      <c r="C46" s="336"/>
      <c r="D46" s="133">
        <f t="shared" si="5"/>
        <v>0</v>
      </c>
      <c r="E46" s="306">
        <v>0</v>
      </c>
      <c r="F46" s="306">
        <v>0</v>
      </c>
      <c r="G46" s="133">
        <f t="shared" si="6"/>
        <v>86</v>
      </c>
      <c r="H46" s="306">
        <v>25</v>
      </c>
      <c r="I46" s="306">
        <v>61</v>
      </c>
      <c r="J46" s="133">
        <f t="shared" si="7"/>
        <v>29</v>
      </c>
      <c r="K46" s="306">
        <v>29</v>
      </c>
      <c r="L46" s="306">
        <v>0</v>
      </c>
      <c r="M46" s="133">
        <f t="shared" si="8"/>
        <v>128</v>
      </c>
      <c r="N46" s="306">
        <v>26</v>
      </c>
      <c r="O46" s="306">
        <v>102</v>
      </c>
    </row>
    <row r="47" spans="1:15" ht="10.199999999999999" customHeight="1">
      <c r="A47" s="336" t="s">
        <v>11</v>
      </c>
      <c r="B47" s="336"/>
      <c r="C47" s="336"/>
      <c r="D47" s="133">
        <f t="shared" si="5"/>
        <v>88</v>
      </c>
      <c r="E47" s="306">
        <v>72</v>
      </c>
      <c r="F47" s="306">
        <v>16</v>
      </c>
      <c r="G47" s="133">
        <f t="shared" si="6"/>
        <v>25</v>
      </c>
      <c r="H47" s="306">
        <v>20</v>
      </c>
      <c r="I47" s="306">
        <v>5</v>
      </c>
      <c r="J47" s="133">
        <f t="shared" si="7"/>
        <v>0</v>
      </c>
      <c r="K47" s="306">
        <v>0</v>
      </c>
      <c r="L47" s="306">
        <v>0</v>
      </c>
      <c r="M47" s="133">
        <f t="shared" si="8"/>
        <v>25</v>
      </c>
      <c r="N47" s="306">
        <v>0</v>
      </c>
      <c r="O47" s="306">
        <v>25</v>
      </c>
    </row>
    <row r="48" spans="1:15" ht="10.199999999999999" customHeight="1">
      <c r="A48" s="336" t="s">
        <v>12</v>
      </c>
      <c r="B48" s="336"/>
      <c r="C48" s="336"/>
      <c r="D48" s="133">
        <f t="shared" si="5"/>
        <v>18</v>
      </c>
      <c r="E48" s="306">
        <v>9</v>
      </c>
      <c r="F48" s="306">
        <v>9</v>
      </c>
      <c r="G48" s="133">
        <f t="shared" si="6"/>
        <v>42</v>
      </c>
      <c r="H48" s="306">
        <v>0</v>
      </c>
      <c r="I48" s="306">
        <v>42</v>
      </c>
      <c r="J48" s="133">
        <f t="shared" si="7"/>
        <v>0</v>
      </c>
      <c r="K48" s="306">
        <v>0</v>
      </c>
      <c r="L48" s="306">
        <v>0</v>
      </c>
      <c r="M48" s="133">
        <f t="shared" si="8"/>
        <v>32</v>
      </c>
      <c r="N48" s="306">
        <v>25</v>
      </c>
      <c r="O48" s="306">
        <v>7</v>
      </c>
    </row>
    <row r="49" spans="1:15" ht="10.199999999999999" customHeight="1">
      <c r="A49" s="336" t="s">
        <v>13</v>
      </c>
      <c r="B49" s="336"/>
      <c r="C49" s="336"/>
      <c r="D49" s="133">
        <f t="shared" si="5"/>
        <v>2</v>
      </c>
      <c r="E49" s="306">
        <v>2</v>
      </c>
      <c r="F49" s="306">
        <v>0</v>
      </c>
      <c r="G49" s="133">
        <f t="shared" si="6"/>
        <v>0</v>
      </c>
      <c r="H49" s="306">
        <v>0</v>
      </c>
      <c r="I49" s="306">
        <v>0</v>
      </c>
      <c r="J49" s="133">
        <f t="shared" si="7"/>
        <v>0</v>
      </c>
      <c r="K49" s="306">
        <v>0</v>
      </c>
      <c r="L49" s="306">
        <v>0</v>
      </c>
      <c r="M49" s="133">
        <f t="shared" si="8"/>
        <v>32</v>
      </c>
      <c r="N49" s="306">
        <v>3</v>
      </c>
      <c r="O49" s="306">
        <v>29</v>
      </c>
    </row>
    <row r="50" spans="1:15" ht="10.199999999999999" customHeight="1">
      <c r="A50" s="336" t="s">
        <v>20</v>
      </c>
      <c r="B50" s="336"/>
      <c r="C50" s="336"/>
      <c r="D50" s="133">
        <f t="shared" si="5"/>
        <v>107</v>
      </c>
      <c r="E50" s="306">
        <v>54</v>
      </c>
      <c r="F50" s="306">
        <v>53</v>
      </c>
      <c r="G50" s="133">
        <f t="shared" si="6"/>
        <v>0</v>
      </c>
      <c r="H50" s="306">
        <v>0</v>
      </c>
      <c r="I50" s="306">
        <v>0</v>
      </c>
      <c r="J50" s="133">
        <f t="shared" si="7"/>
        <v>0</v>
      </c>
      <c r="K50" s="306">
        <v>0</v>
      </c>
      <c r="L50" s="306">
        <v>0</v>
      </c>
      <c r="M50" s="133">
        <f t="shared" si="8"/>
        <v>66</v>
      </c>
      <c r="N50" s="306">
        <v>22</v>
      </c>
      <c r="O50" s="306">
        <v>44</v>
      </c>
    </row>
    <row r="51" spans="1:15" ht="10.199999999999999" customHeight="1">
      <c r="A51" s="336" t="s">
        <v>21</v>
      </c>
      <c r="B51" s="336"/>
      <c r="C51" s="336"/>
      <c r="D51" s="133">
        <f t="shared" si="5"/>
        <v>0</v>
      </c>
      <c r="E51" s="306">
        <v>0</v>
      </c>
      <c r="F51" s="306">
        <v>0</v>
      </c>
      <c r="G51" s="133">
        <f t="shared" si="6"/>
        <v>0</v>
      </c>
      <c r="H51" s="306">
        <v>0</v>
      </c>
      <c r="I51" s="306">
        <v>0</v>
      </c>
      <c r="J51" s="133">
        <f t="shared" si="7"/>
        <v>0</v>
      </c>
      <c r="K51" s="306">
        <v>0</v>
      </c>
      <c r="L51" s="306">
        <v>0</v>
      </c>
      <c r="M51" s="133">
        <f t="shared" si="8"/>
        <v>103</v>
      </c>
      <c r="N51" s="306">
        <v>36</v>
      </c>
      <c r="O51" s="306">
        <v>67</v>
      </c>
    </row>
    <row r="52" spans="1:15" ht="10.199999999999999" customHeight="1">
      <c r="A52" s="336" t="s">
        <v>22</v>
      </c>
      <c r="B52" s="336"/>
      <c r="C52" s="336"/>
      <c r="D52" s="133">
        <f t="shared" si="5"/>
        <v>0</v>
      </c>
      <c r="E52" s="306">
        <v>0</v>
      </c>
      <c r="F52" s="306">
        <v>0</v>
      </c>
      <c r="G52" s="133">
        <f t="shared" si="6"/>
        <v>0</v>
      </c>
      <c r="H52" s="306">
        <v>0</v>
      </c>
      <c r="I52" s="306">
        <v>0</v>
      </c>
      <c r="J52" s="133">
        <f t="shared" si="7"/>
        <v>0</v>
      </c>
      <c r="K52" s="306">
        <v>0</v>
      </c>
      <c r="L52" s="306">
        <v>0</v>
      </c>
      <c r="M52" s="133">
        <f t="shared" si="8"/>
        <v>0</v>
      </c>
      <c r="N52" s="306">
        <v>0</v>
      </c>
      <c r="O52" s="306">
        <v>0</v>
      </c>
    </row>
    <row r="53" spans="1:15" ht="10.199999999999999" customHeight="1">
      <c r="A53" s="336" t="s">
        <v>23</v>
      </c>
      <c r="B53" s="336"/>
      <c r="C53" s="336"/>
      <c r="D53" s="133">
        <f t="shared" si="5"/>
        <v>16</v>
      </c>
      <c r="E53" s="306">
        <v>16</v>
      </c>
      <c r="F53" s="306">
        <v>0</v>
      </c>
      <c r="G53" s="133">
        <f t="shared" si="6"/>
        <v>22</v>
      </c>
      <c r="H53" s="306">
        <v>11</v>
      </c>
      <c r="I53" s="306">
        <v>11</v>
      </c>
      <c r="J53" s="133">
        <f t="shared" si="7"/>
        <v>0</v>
      </c>
      <c r="K53" s="306">
        <v>0</v>
      </c>
      <c r="L53" s="306">
        <v>0</v>
      </c>
      <c r="M53" s="133">
        <f t="shared" si="8"/>
        <v>0</v>
      </c>
      <c r="N53" s="306">
        <v>0</v>
      </c>
      <c r="O53" s="306">
        <v>0</v>
      </c>
    </row>
    <row r="54" spans="1:15" ht="10.199999999999999" customHeight="1">
      <c r="A54" s="336" t="s">
        <v>24</v>
      </c>
      <c r="B54" s="336"/>
      <c r="C54" s="336"/>
      <c r="D54" s="133">
        <f t="shared" si="5"/>
        <v>0</v>
      </c>
      <c r="E54" s="306">
        <v>0</v>
      </c>
      <c r="F54" s="306">
        <v>0</v>
      </c>
      <c r="G54" s="133">
        <f t="shared" si="6"/>
        <v>8</v>
      </c>
      <c r="H54" s="306">
        <v>0</v>
      </c>
      <c r="I54" s="306">
        <v>8</v>
      </c>
      <c r="J54" s="133">
        <f t="shared" si="7"/>
        <v>0</v>
      </c>
      <c r="K54" s="306">
        <v>0</v>
      </c>
      <c r="L54" s="306">
        <v>0</v>
      </c>
      <c r="M54" s="133">
        <f t="shared" si="8"/>
        <v>0</v>
      </c>
      <c r="N54" s="306">
        <v>0</v>
      </c>
      <c r="O54" s="306">
        <v>0</v>
      </c>
    </row>
    <row r="55" spans="1:15" ht="10.199999999999999" customHeight="1">
      <c r="A55" s="336" t="s">
        <v>25</v>
      </c>
      <c r="B55" s="336"/>
      <c r="C55" s="336"/>
      <c r="D55" s="133">
        <f t="shared" si="5"/>
        <v>0</v>
      </c>
      <c r="E55" s="306">
        <v>0</v>
      </c>
      <c r="F55" s="306">
        <v>0</v>
      </c>
      <c r="G55" s="133">
        <f t="shared" si="6"/>
        <v>0</v>
      </c>
      <c r="H55" s="306">
        <v>0</v>
      </c>
      <c r="I55" s="306">
        <v>0</v>
      </c>
      <c r="J55" s="133">
        <f t="shared" si="7"/>
        <v>36</v>
      </c>
      <c r="K55" s="306">
        <v>0</v>
      </c>
      <c r="L55" s="306">
        <v>36</v>
      </c>
      <c r="M55" s="133">
        <f t="shared" si="8"/>
        <v>18</v>
      </c>
      <c r="N55" s="306">
        <v>0</v>
      </c>
      <c r="O55" s="306">
        <v>18</v>
      </c>
    </row>
    <row r="56" spans="1:15" ht="10.199999999999999" customHeight="1">
      <c r="A56" s="336" t="s">
        <v>26</v>
      </c>
      <c r="B56" s="336"/>
      <c r="C56" s="336"/>
      <c r="D56" s="133">
        <f t="shared" si="5"/>
        <v>0</v>
      </c>
      <c r="E56" s="306">
        <v>0</v>
      </c>
      <c r="F56" s="306">
        <v>0</v>
      </c>
      <c r="G56" s="133">
        <f t="shared" si="6"/>
        <v>0</v>
      </c>
      <c r="H56" s="306">
        <v>0</v>
      </c>
      <c r="I56" s="306">
        <v>0</v>
      </c>
      <c r="J56" s="133">
        <f t="shared" si="7"/>
        <v>0</v>
      </c>
      <c r="K56" s="306">
        <v>0</v>
      </c>
      <c r="L56" s="306">
        <v>0</v>
      </c>
      <c r="M56" s="133">
        <f t="shared" si="8"/>
        <v>0</v>
      </c>
      <c r="N56" s="306">
        <v>0</v>
      </c>
      <c r="O56" s="306">
        <v>0</v>
      </c>
    </row>
    <row r="57" spans="1:15" ht="10.199999999999999" customHeight="1">
      <c r="A57" s="336" t="s">
        <v>27</v>
      </c>
      <c r="B57" s="336"/>
      <c r="C57" s="336"/>
      <c r="D57" s="133">
        <f t="shared" si="5"/>
        <v>0</v>
      </c>
      <c r="E57" s="306">
        <v>0</v>
      </c>
      <c r="F57" s="306">
        <v>0</v>
      </c>
      <c r="G57" s="133">
        <f t="shared" si="6"/>
        <v>14</v>
      </c>
      <c r="H57" s="306">
        <v>14</v>
      </c>
      <c r="I57" s="306">
        <v>0</v>
      </c>
      <c r="J57" s="133">
        <f t="shared" si="7"/>
        <v>0</v>
      </c>
      <c r="K57" s="306">
        <v>0</v>
      </c>
      <c r="L57" s="306">
        <v>0</v>
      </c>
      <c r="M57" s="133">
        <f t="shared" si="8"/>
        <v>7</v>
      </c>
      <c r="N57" s="306">
        <v>0</v>
      </c>
      <c r="O57" s="306">
        <v>7</v>
      </c>
    </row>
    <row r="58" spans="1:15" ht="10.199999999999999" customHeight="1">
      <c r="A58" s="340" t="s">
        <v>125</v>
      </c>
      <c r="B58" s="340"/>
      <c r="C58" s="340"/>
      <c r="D58" s="340"/>
      <c r="E58" s="340"/>
    </row>
  </sheetData>
  <mergeCells count="63">
    <mergeCell ref="J32:L32"/>
    <mergeCell ref="M32:O32"/>
    <mergeCell ref="A55:C55"/>
    <mergeCell ref="A56:C56"/>
    <mergeCell ref="A57:C57"/>
    <mergeCell ref="A45:C45"/>
    <mergeCell ref="A46:C46"/>
    <mergeCell ref="A41:C41"/>
    <mergeCell ref="A42:C42"/>
    <mergeCell ref="A43:C43"/>
    <mergeCell ref="A38:C38"/>
    <mergeCell ref="A39:C39"/>
    <mergeCell ref="A40:C40"/>
    <mergeCell ref="A35:C35"/>
    <mergeCell ref="A36:C36"/>
    <mergeCell ref="A37:C37"/>
    <mergeCell ref="A58:E58"/>
    <mergeCell ref="A3:O3"/>
    <mergeCell ref="D4:F4"/>
    <mergeCell ref="A30:E30"/>
    <mergeCell ref="G4:I4"/>
    <mergeCell ref="J4:L4"/>
    <mergeCell ref="M4:O4"/>
    <mergeCell ref="A53:C53"/>
    <mergeCell ref="A54:C54"/>
    <mergeCell ref="A50:C50"/>
    <mergeCell ref="A51:C51"/>
    <mergeCell ref="A52:C52"/>
    <mergeCell ref="A47:C47"/>
    <mergeCell ref="A48:C48"/>
    <mergeCell ref="A49:C49"/>
    <mergeCell ref="A44:C44"/>
    <mergeCell ref="A24:C24"/>
    <mergeCell ref="A19:C19"/>
    <mergeCell ref="A20:C20"/>
    <mergeCell ref="A21:C21"/>
    <mergeCell ref="A34:C34"/>
    <mergeCell ref="A28:C28"/>
    <mergeCell ref="A29:C29"/>
    <mergeCell ref="A25:C25"/>
    <mergeCell ref="A26:C26"/>
    <mergeCell ref="A27:C27"/>
    <mergeCell ref="A13:C13"/>
    <mergeCell ref="A14:C14"/>
    <mergeCell ref="A15:C15"/>
    <mergeCell ref="A22:C22"/>
    <mergeCell ref="A23:C23"/>
    <mergeCell ref="A6:C6"/>
    <mergeCell ref="P4:R4"/>
    <mergeCell ref="D32:F32"/>
    <mergeCell ref="G32:I32"/>
    <mergeCell ref="A1:E1"/>
    <mergeCell ref="A2:E2"/>
    <mergeCell ref="A4:C4"/>
    <mergeCell ref="A10:C10"/>
    <mergeCell ref="A11:C11"/>
    <mergeCell ref="A12:C12"/>
    <mergeCell ref="A7:C7"/>
    <mergeCell ref="A8:C8"/>
    <mergeCell ref="A9:C9"/>
    <mergeCell ref="A16:C16"/>
    <mergeCell ref="A17:C17"/>
    <mergeCell ref="A18:C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E072-A5DD-4E69-935D-53DDD2475F71}">
  <dimension ref="A1:AB65"/>
  <sheetViews>
    <sheetView zoomScale="125" zoomScaleNormal="125" workbookViewId="0">
      <selection activeCell="A2" sqref="A2:C2"/>
    </sheetView>
  </sheetViews>
  <sheetFormatPr defaultRowHeight="10.199999999999999"/>
  <cols>
    <col min="1" max="1" width="14.44140625" style="207" customWidth="1"/>
    <col min="2" max="2" width="5.33203125" style="207" customWidth="1"/>
    <col min="3" max="16" width="4.77734375" style="207" customWidth="1"/>
    <col min="17" max="28" width="6.44140625" style="207" customWidth="1"/>
    <col min="29" max="226" width="8.88671875" style="207"/>
    <col min="227" max="227" width="6.6640625" style="207" customWidth="1"/>
    <col min="228" max="228" width="26.88671875" style="207" customWidth="1"/>
    <col min="229" max="229" width="0.6640625" style="207" customWidth="1"/>
    <col min="230" max="230" width="1" style="207" customWidth="1"/>
    <col min="231" max="231" width="6.6640625" style="207" customWidth="1"/>
    <col min="232" max="232" width="3.6640625" style="207" customWidth="1"/>
    <col min="233" max="249" width="11.44140625" style="207" customWidth="1"/>
    <col min="250" max="482" width="8.88671875" style="207"/>
    <col min="483" max="483" width="6.6640625" style="207" customWidth="1"/>
    <col min="484" max="484" width="26.88671875" style="207" customWidth="1"/>
    <col min="485" max="485" width="0.6640625" style="207" customWidth="1"/>
    <col min="486" max="486" width="1" style="207" customWidth="1"/>
    <col min="487" max="487" width="6.6640625" style="207" customWidth="1"/>
    <col min="488" max="488" width="3.6640625" style="207" customWidth="1"/>
    <col min="489" max="505" width="11.44140625" style="207" customWidth="1"/>
    <col min="506" max="738" width="8.88671875" style="207"/>
    <col min="739" max="739" width="6.6640625" style="207" customWidth="1"/>
    <col min="740" max="740" width="26.88671875" style="207" customWidth="1"/>
    <col min="741" max="741" width="0.6640625" style="207" customWidth="1"/>
    <col min="742" max="742" width="1" style="207" customWidth="1"/>
    <col min="743" max="743" width="6.6640625" style="207" customWidth="1"/>
    <col min="744" max="744" width="3.6640625" style="207" customWidth="1"/>
    <col min="745" max="761" width="11.44140625" style="207" customWidth="1"/>
    <col min="762" max="994" width="8.88671875" style="207"/>
    <col min="995" max="995" width="6.6640625" style="207" customWidth="1"/>
    <col min="996" max="996" width="26.88671875" style="207" customWidth="1"/>
    <col min="997" max="997" width="0.6640625" style="207" customWidth="1"/>
    <col min="998" max="998" width="1" style="207" customWidth="1"/>
    <col min="999" max="999" width="6.6640625" style="207" customWidth="1"/>
    <col min="1000" max="1000" width="3.6640625" style="207" customWidth="1"/>
    <col min="1001" max="1017" width="11.44140625" style="207" customWidth="1"/>
    <col min="1018" max="1250" width="8.88671875" style="207"/>
    <col min="1251" max="1251" width="6.6640625" style="207" customWidth="1"/>
    <col min="1252" max="1252" width="26.88671875" style="207" customWidth="1"/>
    <col min="1253" max="1253" width="0.6640625" style="207" customWidth="1"/>
    <col min="1254" max="1254" width="1" style="207" customWidth="1"/>
    <col min="1255" max="1255" width="6.6640625" style="207" customWidth="1"/>
    <col min="1256" max="1256" width="3.6640625" style="207" customWidth="1"/>
    <col min="1257" max="1273" width="11.44140625" style="207" customWidth="1"/>
    <col min="1274" max="1506" width="8.88671875" style="207"/>
    <col min="1507" max="1507" width="6.6640625" style="207" customWidth="1"/>
    <col min="1508" max="1508" width="26.88671875" style="207" customWidth="1"/>
    <col min="1509" max="1509" width="0.6640625" style="207" customWidth="1"/>
    <col min="1510" max="1510" width="1" style="207" customWidth="1"/>
    <col min="1511" max="1511" width="6.6640625" style="207" customWidth="1"/>
    <col min="1512" max="1512" width="3.6640625" style="207" customWidth="1"/>
    <col min="1513" max="1529" width="11.44140625" style="207" customWidth="1"/>
    <col min="1530" max="1762" width="8.88671875" style="207"/>
    <col min="1763" max="1763" width="6.6640625" style="207" customWidth="1"/>
    <col min="1764" max="1764" width="26.88671875" style="207" customWidth="1"/>
    <col min="1765" max="1765" width="0.6640625" style="207" customWidth="1"/>
    <col min="1766" max="1766" width="1" style="207" customWidth="1"/>
    <col min="1767" max="1767" width="6.6640625" style="207" customWidth="1"/>
    <col min="1768" max="1768" width="3.6640625" style="207" customWidth="1"/>
    <col min="1769" max="1785" width="11.44140625" style="207" customWidth="1"/>
    <col min="1786" max="2018" width="8.88671875" style="207"/>
    <col min="2019" max="2019" width="6.6640625" style="207" customWidth="1"/>
    <col min="2020" max="2020" width="26.88671875" style="207" customWidth="1"/>
    <col min="2021" max="2021" width="0.6640625" style="207" customWidth="1"/>
    <col min="2022" max="2022" width="1" style="207" customWidth="1"/>
    <col min="2023" max="2023" width="6.6640625" style="207" customWidth="1"/>
    <col min="2024" max="2024" width="3.6640625" style="207" customWidth="1"/>
    <col min="2025" max="2041" width="11.44140625" style="207" customWidth="1"/>
    <col min="2042" max="2274" width="8.88671875" style="207"/>
    <col min="2275" max="2275" width="6.6640625" style="207" customWidth="1"/>
    <col min="2276" max="2276" width="26.88671875" style="207" customWidth="1"/>
    <col min="2277" max="2277" width="0.6640625" style="207" customWidth="1"/>
    <col min="2278" max="2278" width="1" style="207" customWidth="1"/>
    <col min="2279" max="2279" width="6.6640625" style="207" customWidth="1"/>
    <col min="2280" max="2280" width="3.6640625" style="207" customWidth="1"/>
    <col min="2281" max="2297" width="11.44140625" style="207" customWidth="1"/>
    <col min="2298" max="2530" width="8.88671875" style="207"/>
    <col min="2531" max="2531" width="6.6640625" style="207" customWidth="1"/>
    <col min="2532" max="2532" width="26.88671875" style="207" customWidth="1"/>
    <col min="2533" max="2533" width="0.6640625" style="207" customWidth="1"/>
    <col min="2534" max="2534" width="1" style="207" customWidth="1"/>
    <col min="2535" max="2535" width="6.6640625" style="207" customWidth="1"/>
    <col min="2536" max="2536" width="3.6640625" style="207" customWidth="1"/>
    <col min="2537" max="2553" width="11.44140625" style="207" customWidth="1"/>
    <col min="2554" max="2786" width="8.88671875" style="207"/>
    <col min="2787" max="2787" width="6.6640625" style="207" customWidth="1"/>
    <col min="2788" max="2788" width="26.88671875" style="207" customWidth="1"/>
    <col min="2789" max="2789" width="0.6640625" style="207" customWidth="1"/>
    <col min="2790" max="2790" width="1" style="207" customWidth="1"/>
    <col min="2791" max="2791" width="6.6640625" style="207" customWidth="1"/>
    <col min="2792" max="2792" width="3.6640625" style="207" customWidth="1"/>
    <col min="2793" max="2809" width="11.44140625" style="207" customWidth="1"/>
    <col min="2810" max="3042" width="8.88671875" style="207"/>
    <col min="3043" max="3043" width="6.6640625" style="207" customWidth="1"/>
    <col min="3044" max="3044" width="26.88671875" style="207" customWidth="1"/>
    <col min="3045" max="3045" width="0.6640625" style="207" customWidth="1"/>
    <col min="3046" max="3046" width="1" style="207" customWidth="1"/>
    <col min="3047" max="3047" width="6.6640625" style="207" customWidth="1"/>
    <col min="3048" max="3048" width="3.6640625" style="207" customWidth="1"/>
    <col min="3049" max="3065" width="11.44140625" style="207" customWidth="1"/>
    <col min="3066" max="3298" width="8.88671875" style="207"/>
    <col min="3299" max="3299" width="6.6640625" style="207" customWidth="1"/>
    <col min="3300" max="3300" width="26.88671875" style="207" customWidth="1"/>
    <col min="3301" max="3301" width="0.6640625" style="207" customWidth="1"/>
    <col min="3302" max="3302" width="1" style="207" customWidth="1"/>
    <col min="3303" max="3303" width="6.6640625" style="207" customWidth="1"/>
    <col min="3304" max="3304" width="3.6640625" style="207" customWidth="1"/>
    <col min="3305" max="3321" width="11.44140625" style="207" customWidth="1"/>
    <col min="3322" max="3554" width="8.88671875" style="207"/>
    <col min="3555" max="3555" width="6.6640625" style="207" customWidth="1"/>
    <col min="3556" max="3556" width="26.88671875" style="207" customWidth="1"/>
    <col min="3557" max="3557" width="0.6640625" style="207" customWidth="1"/>
    <col min="3558" max="3558" width="1" style="207" customWidth="1"/>
    <col min="3559" max="3559" width="6.6640625" style="207" customWidth="1"/>
    <col min="3560" max="3560" width="3.6640625" style="207" customWidth="1"/>
    <col min="3561" max="3577" width="11.44140625" style="207" customWidth="1"/>
    <col min="3578" max="3810" width="8.88671875" style="207"/>
    <col min="3811" max="3811" width="6.6640625" style="207" customWidth="1"/>
    <col min="3812" max="3812" width="26.88671875" style="207" customWidth="1"/>
    <col min="3813" max="3813" width="0.6640625" style="207" customWidth="1"/>
    <col min="3814" max="3814" width="1" style="207" customWidth="1"/>
    <col min="3815" max="3815" width="6.6640625" style="207" customWidth="1"/>
    <col min="3816" max="3816" width="3.6640625" style="207" customWidth="1"/>
    <col min="3817" max="3833" width="11.44140625" style="207" customWidth="1"/>
    <col min="3834" max="4066" width="8.88671875" style="207"/>
    <col min="4067" max="4067" width="6.6640625" style="207" customWidth="1"/>
    <col min="4068" max="4068" width="26.88671875" style="207" customWidth="1"/>
    <col min="4069" max="4069" width="0.6640625" style="207" customWidth="1"/>
    <col min="4070" max="4070" width="1" style="207" customWidth="1"/>
    <col min="4071" max="4071" width="6.6640625" style="207" customWidth="1"/>
    <col min="4072" max="4072" width="3.6640625" style="207" customWidth="1"/>
    <col min="4073" max="4089" width="11.44140625" style="207" customWidth="1"/>
    <col min="4090" max="4322" width="8.88671875" style="207"/>
    <col min="4323" max="4323" width="6.6640625" style="207" customWidth="1"/>
    <col min="4324" max="4324" width="26.88671875" style="207" customWidth="1"/>
    <col min="4325" max="4325" width="0.6640625" style="207" customWidth="1"/>
    <col min="4326" max="4326" width="1" style="207" customWidth="1"/>
    <col min="4327" max="4327" width="6.6640625" style="207" customWidth="1"/>
    <col min="4328" max="4328" width="3.6640625" style="207" customWidth="1"/>
    <col min="4329" max="4345" width="11.44140625" style="207" customWidth="1"/>
    <col min="4346" max="4578" width="8.88671875" style="207"/>
    <col min="4579" max="4579" width="6.6640625" style="207" customWidth="1"/>
    <col min="4580" max="4580" width="26.88671875" style="207" customWidth="1"/>
    <col min="4581" max="4581" width="0.6640625" style="207" customWidth="1"/>
    <col min="4582" max="4582" width="1" style="207" customWidth="1"/>
    <col min="4583" max="4583" width="6.6640625" style="207" customWidth="1"/>
    <col min="4584" max="4584" width="3.6640625" style="207" customWidth="1"/>
    <col min="4585" max="4601" width="11.44140625" style="207" customWidth="1"/>
    <col min="4602" max="4834" width="8.88671875" style="207"/>
    <col min="4835" max="4835" width="6.6640625" style="207" customWidth="1"/>
    <col min="4836" max="4836" width="26.88671875" style="207" customWidth="1"/>
    <col min="4837" max="4837" width="0.6640625" style="207" customWidth="1"/>
    <col min="4838" max="4838" width="1" style="207" customWidth="1"/>
    <col min="4839" max="4839" width="6.6640625" style="207" customWidth="1"/>
    <col min="4840" max="4840" width="3.6640625" style="207" customWidth="1"/>
    <col min="4841" max="4857" width="11.44140625" style="207" customWidth="1"/>
    <col min="4858" max="5090" width="8.88671875" style="207"/>
    <col min="5091" max="5091" width="6.6640625" style="207" customWidth="1"/>
    <col min="5092" max="5092" width="26.88671875" style="207" customWidth="1"/>
    <col min="5093" max="5093" width="0.6640625" style="207" customWidth="1"/>
    <col min="5094" max="5094" width="1" style="207" customWidth="1"/>
    <col min="5095" max="5095" width="6.6640625" style="207" customWidth="1"/>
    <col min="5096" max="5096" width="3.6640625" style="207" customWidth="1"/>
    <col min="5097" max="5113" width="11.44140625" style="207" customWidth="1"/>
    <col min="5114" max="5346" width="8.88671875" style="207"/>
    <col min="5347" max="5347" width="6.6640625" style="207" customWidth="1"/>
    <col min="5348" max="5348" width="26.88671875" style="207" customWidth="1"/>
    <col min="5349" max="5349" width="0.6640625" style="207" customWidth="1"/>
    <col min="5350" max="5350" width="1" style="207" customWidth="1"/>
    <col min="5351" max="5351" width="6.6640625" style="207" customWidth="1"/>
    <col min="5352" max="5352" width="3.6640625" style="207" customWidth="1"/>
    <col min="5353" max="5369" width="11.44140625" style="207" customWidth="1"/>
    <col min="5370" max="5602" width="8.88671875" style="207"/>
    <col min="5603" max="5603" width="6.6640625" style="207" customWidth="1"/>
    <col min="5604" max="5604" width="26.88671875" style="207" customWidth="1"/>
    <col min="5605" max="5605" width="0.6640625" style="207" customWidth="1"/>
    <col min="5606" max="5606" width="1" style="207" customWidth="1"/>
    <col min="5607" max="5607" width="6.6640625" style="207" customWidth="1"/>
    <col min="5608" max="5608" width="3.6640625" style="207" customWidth="1"/>
    <col min="5609" max="5625" width="11.44140625" style="207" customWidth="1"/>
    <col min="5626" max="5858" width="8.88671875" style="207"/>
    <col min="5859" max="5859" width="6.6640625" style="207" customWidth="1"/>
    <col min="5860" max="5860" width="26.88671875" style="207" customWidth="1"/>
    <col min="5861" max="5861" width="0.6640625" style="207" customWidth="1"/>
    <col min="5862" max="5862" width="1" style="207" customWidth="1"/>
    <col min="5863" max="5863" width="6.6640625" style="207" customWidth="1"/>
    <col min="5864" max="5864" width="3.6640625" style="207" customWidth="1"/>
    <col min="5865" max="5881" width="11.44140625" style="207" customWidth="1"/>
    <col min="5882" max="6114" width="8.88671875" style="207"/>
    <col min="6115" max="6115" width="6.6640625" style="207" customWidth="1"/>
    <col min="6116" max="6116" width="26.88671875" style="207" customWidth="1"/>
    <col min="6117" max="6117" width="0.6640625" style="207" customWidth="1"/>
    <col min="6118" max="6118" width="1" style="207" customWidth="1"/>
    <col min="6119" max="6119" width="6.6640625" style="207" customWidth="1"/>
    <col min="6120" max="6120" width="3.6640625" style="207" customWidth="1"/>
    <col min="6121" max="6137" width="11.44140625" style="207" customWidth="1"/>
    <col min="6138" max="6370" width="8.88671875" style="207"/>
    <col min="6371" max="6371" width="6.6640625" style="207" customWidth="1"/>
    <col min="6372" max="6372" width="26.88671875" style="207" customWidth="1"/>
    <col min="6373" max="6373" width="0.6640625" style="207" customWidth="1"/>
    <col min="6374" max="6374" width="1" style="207" customWidth="1"/>
    <col min="6375" max="6375" width="6.6640625" style="207" customWidth="1"/>
    <col min="6376" max="6376" width="3.6640625" style="207" customWidth="1"/>
    <col min="6377" max="6393" width="11.44140625" style="207" customWidth="1"/>
    <col min="6394" max="6626" width="8.88671875" style="207"/>
    <col min="6627" max="6627" width="6.6640625" style="207" customWidth="1"/>
    <col min="6628" max="6628" width="26.88671875" style="207" customWidth="1"/>
    <col min="6629" max="6629" width="0.6640625" style="207" customWidth="1"/>
    <col min="6630" max="6630" width="1" style="207" customWidth="1"/>
    <col min="6631" max="6631" width="6.6640625" style="207" customWidth="1"/>
    <col min="6632" max="6632" width="3.6640625" style="207" customWidth="1"/>
    <col min="6633" max="6649" width="11.44140625" style="207" customWidth="1"/>
    <col min="6650" max="6882" width="8.88671875" style="207"/>
    <col min="6883" max="6883" width="6.6640625" style="207" customWidth="1"/>
    <col min="6884" max="6884" width="26.88671875" style="207" customWidth="1"/>
    <col min="6885" max="6885" width="0.6640625" style="207" customWidth="1"/>
    <col min="6886" max="6886" width="1" style="207" customWidth="1"/>
    <col min="6887" max="6887" width="6.6640625" style="207" customWidth="1"/>
    <col min="6888" max="6888" width="3.6640625" style="207" customWidth="1"/>
    <col min="6889" max="6905" width="11.44140625" style="207" customWidth="1"/>
    <col min="6906" max="7138" width="8.88671875" style="207"/>
    <col min="7139" max="7139" width="6.6640625" style="207" customWidth="1"/>
    <col min="7140" max="7140" width="26.88671875" style="207" customWidth="1"/>
    <col min="7141" max="7141" width="0.6640625" style="207" customWidth="1"/>
    <col min="7142" max="7142" width="1" style="207" customWidth="1"/>
    <col min="7143" max="7143" width="6.6640625" style="207" customWidth="1"/>
    <col min="7144" max="7144" width="3.6640625" style="207" customWidth="1"/>
    <col min="7145" max="7161" width="11.44140625" style="207" customWidth="1"/>
    <col min="7162" max="7394" width="8.88671875" style="207"/>
    <col min="7395" max="7395" width="6.6640625" style="207" customWidth="1"/>
    <col min="7396" max="7396" width="26.88671875" style="207" customWidth="1"/>
    <col min="7397" max="7397" width="0.6640625" style="207" customWidth="1"/>
    <col min="7398" max="7398" width="1" style="207" customWidth="1"/>
    <col min="7399" max="7399" width="6.6640625" style="207" customWidth="1"/>
    <col min="7400" max="7400" width="3.6640625" style="207" customWidth="1"/>
    <col min="7401" max="7417" width="11.44140625" style="207" customWidth="1"/>
    <col min="7418" max="7650" width="8.88671875" style="207"/>
    <col min="7651" max="7651" width="6.6640625" style="207" customWidth="1"/>
    <col min="7652" max="7652" width="26.88671875" style="207" customWidth="1"/>
    <col min="7653" max="7653" width="0.6640625" style="207" customWidth="1"/>
    <col min="7654" max="7654" width="1" style="207" customWidth="1"/>
    <col min="7655" max="7655" width="6.6640625" style="207" customWidth="1"/>
    <col min="7656" max="7656" width="3.6640625" style="207" customWidth="1"/>
    <col min="7657" max="7673" width="11.44140625" style="207" customWidth="1"/>
    <col min="7674" max="7906" width="8.88671875" style="207"/>
    <col min="7907" max="7907" width="6.6640625" style="207" customWidth="1"/>
    <col min="7908" max="7908" width="26.88671875" style="207" customWidth="1"/>
    <col min="7909" max="7909" width="0.6640625" style="207" customWidth="1"/>
    <col min="7910" max="7910" width="1" style="207" customWidth="1"/>
    <col min="7911" max="7911" width="6.6640625" style="207" customWidth="1"/>
    <col min="7912" max="7912" width="3.6640625" style="207" customWidth="1"/>
    <col min="7913" max="7929" width="11.44140625" style="207" customWidth="1"/>
    <col min="7930" max="8162" width="8.88671875" style="207"/>
    <col min="8163" max="8163" width="6.6640625" style="207" customWidth="1"/>
    <col min="8164" max="8164" width="26.88671875" style="207" customWidth="1"/>
    <col min="8165" max="8165" width="0.6640625" style="207" customWidth="1"/>
    <col min="8166" max="8166" width="1" style="207" customWidth="1"/>
    <col min="8167" max="8167" width="6.6640625" style="207" customWidth="1"/>
    <col min="8168" max="8168" width="3.6640625" style="207" customWidth="1"/>
    <col min="8169" max="8185" width="11.44140625" style="207" customWidth="1"/>
    <col min="8186" max="8418" width="8.88671875" style="207"/>
    <col min="8419" max="8419" width="6.6640625" style="207" customWidth="1"/>
    <col min="8420" max="8420" width="26.88671875" style="207" customWidth="1"/>
    <col min="8421" max="8421" width="0.6640625" style="207" customWidth="1"/>
    <col min="8422" max="8422" width="1" style="207" customWidth="1"/>
    <col min="8423" max="8423" width="6.6640625" style="207" customWidth="1"/>
    <col min="8424" max="8424" width="3.6640625" style="207" customWidth="1"/>
    <col min="8425" max="8441" width="11.44140625" style="207" customWidth="1"/>
    <col min="8442" max="8674" width="8.88671875" style="207"/>
    <col min="8675" max="8675" width="6.6640625" style="207" customWidth="1"/>
    <col min="8676" max="8676" width="26.88671875" style="207" customWidth="1"/>
    <col min="8677" max="8677" width="0.6640625" style="207" customWidth="1"/>
    <col min="8678" max="8678" width="1" style="207" customWidth="1"/>
    <col min="8679" max="8679" width="6.6640625" style="207" customWidth="1"/>
    <col min="8680" max="8680" width="3.6640625" style="207" customWidth="1"/>
    <col min="8681" max="8697" width="11.44140625" style="207" customWidth="1"/>
    <col min="8698" max="8930" width="8.88671875" style="207"/>
    <col min="8931" max="8931" width="6.6640625" style="207" customWidth="1"/>
    <col min="8932" max="8932" width="26.88671875" style="207" customWidth="1"/>
    <col min="8933" max="8933" width="0.6640625" style="207" customWidth="1"/>
    <col min="8934" max="8934" width="1" style="207" customWidth="1"/>
    <col min="8935" max="8935" width="6.6640625" style="207" customWidth="1"/>
    <col min="8936" max="8936" width="3.6640625" style="207" customWidth="1"/>
    <col min="8937" max="8953" width="11.44140625" style="207" customWidth="1"/>
    <col min="8954" max="9186" width="8.88671875" style="207"/>
    <col min="9187" max="9187" width="6.6640625" style="207" customWidth="1"/>
    <col min="9188" max="9188" width="26.88671875" style="207" customWidth="1"/>
    <col min="9189" max="9189" width="0.6640625" style="207" customWidth="1"/>
    <col min="9190" max="9190" width="1" style="207" customWidth="1"/>
    <col min="9191" max="9191" width="6.6640625" style="207" customWidth="1"/>
    <col min="9192" max="9192" width="3.6640625" style="207" customWidth="1"/>
    <col min="9193" max="9209" width="11.44140625" style="207" customWidth="1"/>
    <col min="9210" max="9442" width="8.88671875" style="207"/>
    <col min="9443" max="9443" width="6.6640625" style="207" customWidth="1"/>
    <col min="9444" max="9444" width="26.88671875" style="207" customWidth="1"/>
    <col min="9445" max="9445" width="0.6640625" style="207" customWidth="1"/>
    <col min="9446" max="9446" width="1" style="207" customWidth="1"/>
    <col min="9447" max="9447" width="6.6640625" style="207" customWidth="1"/>
    <col min="9448" max="9448" width="3.6640625" style="207" customWidth="1"/>
    <col min="9449" max="9465" width="11.44140625" style="207" customWidth="1"/>
    <col min="9466" max="9698" width="8.88671875" style="207"/>
    <col min="9699" max="9699" width="6.6640625" style="207" customWidth="1"/>
    <col min="9700" max="9700" width="26.88671875" style="207" customWidth="1"/>
    <col min="9701" max="9701" width="0.6640625" style="207" customWidth="1"/>
    <col min="9702" max="9702" width="1" style="207" customWidth="1"/>
    <col min="9703" max="9703" width="6.6640625" style="207" customWidth="1"/>
    <col min="9704" max="9704" width="3.6640625" style="207" customWidth="1"/>
    <col min="9705" max="9721" width="11.44140625" style="207" customWidth="1"/>
    <col min="9722" max="9954" width="8.88671875" style="207"/>
    <col min="9955" max="9955" width="6.6640625" style="207" customWidth="1"/>
    <col min="9956" max="9956" width="26.88671875" style="207" customWidth="1"/>
    <col min="9957" max="9957" width="0.6640625" style="207" customWidth="1"/>
    <col min="9958" max="9958" width="1" style="207" customWidth="1"/>
    <col min="9959" max="9959" width="6.6640625" style="207" customWidth="1"/>
    <col min="9960" max="9960" width="3.6640625" style="207" customWidth="1"/>
    <col min="9961" max="9977" width="11.44140625" style="207" customWidth="1"/>
    <col min="9978" max="10210" width="8.88671875" style="207"/>
    <col min="10211" max="10211" width="6.6640625" style="207" customWidth="1"/>
    <col min="10212" max="10212" width="26.88671875" style="207" customWidth="1"/>
    <col min="10213" max="10213" width="0.6640625" style="207" customWidth="1"/>
    <col min="10214" max="10214" width="1" style="207" customWidth="1"/>
    <col min="10215" max="10215" width="6.6640625" style="207" customWidth="1"/>
    <col min="10216" max="10216" width="3.6640625" style="207" customWidth="1"/>
    <col min="10217" max="10233" width="11.44140625" style="207" customWidth="1"/>
    <col min="10234" max="10466" width="8.88671875" style="207"/>
    <col min="10467" max="10467" width="6.6640625" style="207" customWidth="1"/>
    <col min="10468" max="10468" width="26.88671875" style="207" customWidth="1"/>
    <col min="10469" max="10469" width="0.6640625" style="207" customWidth="1"/>
    <col min="10470" max="10470" width="1" style="207" customWidth="1"/>
    <col min="10471" max="10471" width="6.6640625" style="207" customWidth="1"/>
    <col min="10472" max="10472" width="3.6640625" style="207" customWidth="1"/>
    <col min="10473" max="10489" width="11.44140625" style="207" customWidth="1"/>
    <col min="10490" max="10722" width="8.88671875" style="207"/>
    <col min="10723" max="10723" width="6.6640625" style="207" customWidth="1"/>
    <col min="10724" max="10724" width="26.88671875" style="207" customWidth="1"/>
    <col min="10725" max="10725" width="0.6640625" style="207" customWidth="1"/>
    <col min="10726" max="10726" width="1" style="207" customWidth="1"/>
    <col min="10727" max="10727" width="6.6640625" style="207" customWidth="1"/>
    <col min="10728" max="10728" width="3.6640625" style="207" customWidth="1"/>
    <col min="10729" max="10745" width="11.44140625" style="207" customWidth="1"/>
    <col min="10746" max="10978" width="8.88671875" style="207"/>
    <col min="10979" max="10979" width="6.6640625" style="207" customWidth="1"/>
    <col min="10980" max="10980" width="26.88671875" style="207" customWidth="1"/>
    <col min="10981" max="10981" width="0.6640625" style="207" customWidth="1"/>
    <col min="10982" max="10982" width="1" style="207" customWidth="1"/>
    <col min="10983" max="10983" width="6.6640625" style="207" customWidth="1"/>
    <col min="10984" max="10984" width="3.6640625" style="207" customWidth="1"/>
    <col min="10985" max="11001" width="11.44140625" style="207" customWidth="1"/>
    <col min="11002" max="11234" width="8.88671875" style="207"/>
    <col min="11235" max="11235" width="6.6640625" style="207" customWidth="1"/>
    <col min="11236" max="11236" width="26.88671875" style="207" customWidth="1"/>
    <col min="11237" max="11237" width="0.6640625" style="207" customWidth="1"/>
    <col min="11238" max="11238" width="1" style="207" customWidth="1"/>
    <col min="11239" max="11239" width="6.6640625" style="207" customWidth="1"/>
    <col min="11240" max="11240" width="3.6640625" style="207" customWidth="1"/>
    <col min="11241" max="11257" width="11.44140625" style="207" customWidth="1"/>
    <col min="11258" max="11490" width="8.88671875" style="207"/>
    <col min="11491" max="11491" width="6.6640625" style="207" customWidth="1"/>
    <col min="11492" max="11492" width="26.88671875" style="207" customWidth="1"/>
    <col min="11493" max="11493" width="0.6640625" style="207" customWidth="1"/>
    <col min="11494" max="11494" width="1" style="207" customWidth="1"/>
    <col min="11495" max="11495" width="6.6640625" style="207" customWidth="1"/>
    <col min="11496" max="11496" width="3.6640625" style="207" customWidth="1"/>
    <col min="11497" max="11513" width="11.44140625" style="207" customWidth="1"/>
    <col min="11514" max="11746" width="8.88671875" style="207"/>
    <col min="11747" max="11747" width="6.6640625" style="207" customWidth="1"/>
    <col min="11748" max="11748" width="26.88671875" style="207" customWidth="1"/>
    <col min="11749" max="11749" width="0.6640625" style="207" customWidth="1"/>
    <col min="11750" max="11750" width="1" style="207" customWidth="1"/>
    <col min="11751" max="11751" width="6.6640625" style="207" customWidth="1"/>
    <col min="11752" max="11752" width="3.6640625" style="207" customWidth="1"/>
    <col min="11753" max="11769" width="11.44140625" style="207" customWidth="1"/>
    <col min="11770" max="12002" width="8.88671875" style="207"/>
    <col min="12003" max="12003" width="6.6640625" style="207" customWidth="1"/>
    <col min="12004" max="12004" width="26.88671875" style="207" customWidth="1"/>
    <col min="12005" max="12005" width="0.6640625" style="207" customWidth="1"/>
    <col min="12006" max="12006" width="1" style="207" customWidth="1"/>
    <col min="12007" max="12007" width="6.6640625" style="207" customWidth="1"/>
    <col min="12008" max="12008" width="3.6640625" style="207" customWidth="1"/>
    <col min="12009" max="12025" width="11.44140625" style="207" customWidth="1"/>
    <col min="12026" max="12258" width="8.88671875" style="207"/>
    <col min="12259" max="12259" width="6.6640625" style="207" customWidth="1"/>
    <col min="12260" max="12260" width="26.88671875" style="207" customWidth="1"/>
    <col min="12261" max="12261" width="0.6640625" style="207" customWidth="1"/>
    <col min="12262" max="12262" width="1" style="207" customWidth="1"/>
    <col min="12263" max="12263" width="6.6640625" style="207" customWidth="1"/>
    <col min="12264" max="12264" width="3.6640625" style="207" customWidth="1"/>
    <col min="12265" max="12281" width="11.44140625" style="207" customWidth="1"/>
    <col min="12282" max="12514" width="8.88671875" style="207"/>
    <col min="12515" max="12515" width="6.6640625" style="207" customWidth="1"/>
    <col min="12516" max="12516" width="26.88671875" style="207" customWidth="1"/>
    <col min="12517" max="12517" width="0.6640625" style="207" customWidth="1"/>
    <col min="12518" max="12518" width="1" style="207" customWidth="1"/>
    <col min="12519" max="12519" width="6.6640625" style="207" customWidth="1"/>
    <col min="12520" max="12520" width="3.6640625" style="207" customWidth="1"/>
    <col min="12521" max="12537" width="11.44140625" style="207" customWidth="1"/>
    <col min="12538" max="12770" width="8.88671875" style="207"/>
    <col min="12771" max="12771" width="6.6640625" style="207" customWidth="1"/>
    <col min="12772" max="12772" width="26.88671875" style="207" customWidth="1"/>
    <col min="12773" max="12773" width="0.6640625" style="207" customWidth="1"/>
    <col min="12774" max="12774" width="1" style="207" customWidth="1"/>
    <col min="12775" max="12775" width="6.6640625" style="207" customWidth="1"/>
    <col min="12776" max="12776" width="3.6640625" style="207" customWidth="1"/>
    <col min="12777" max="12793" width="11.44140625" style="207" customWidth="1"/>
    <col min="12794" max="13026" width="8.88671875" style="207"/>
    <col min="13027" max="13027" width="6.6640625" style="207" customWidth="1"/>
    <col min="13028" max="13028" width="26.88671875" style="207" customWidth="1"/>
    <col min="13029" max="13029" width="0.6640625" style="207" customWidth="1"/>
    <col min="13030" max="13030" width="1" style="207" customWidth="1"/>
    <col min="13031" max="13031" width="6.6640625" style="207" customWidth="1"/>
    <col min="13032" max="13032" width="3.6640625" style="207" customWidth="1"/>
    <col min="13033" max="13049" width="11.44140625" style="207" customWidth="1"/>
    <col min="13050" max="13282" width="8.88671875" style="207"/>
    <col min="13283" max="13283" width="6.6640625" style="207" customWidth="1"/>
    <col min="13284" max="13284" width="26.88671875" style="207" customWidth="1"/>
    <col min="13285" max="13285" width="0.6640625" style="207" customWidth="1"/>
    <col min="13286" max="13286" width="1" style="207" customWidth="1"/>
    <col min="13287" max="13287" width="6.6640625" style="207" customWidth="1"/>
    <col min="13288" max="13288" width="3.6640625" style="207" customWidth="1"/>
    <col min="13289" max="13305" width="11.44140625" style="207" customWidth="1"/>
    <col min="13306" max="13538" width="8.88671875" style="207"/>
    <col min="13539" max="13539" width="6.6640625" style="207" customWidth="1"/>
    <col min="13540" max="13540" width="26.88671875" style="207" customWidth="1"/>
    <col min="13541" max="13541" width="0.6640625" style="207" customWidth="1"/>
    <col min="13542" max="13542" width="1" style="207" customWidth="1"/>
    <col min="13543" max="13543" width="6.6640625" style="207" customWidth="1"/>
    <col min="13544" max="13544" width="3.6640625" style="207" customWidth="1"/>
    <col min="13545" max="13561" width="11.44140625" style="207" customWidth="1"/>
    <col min="13562" max="13794" width="8.88671875" style="207"/>
    <col min="13795" max="13795" width="6.6640625" style="207" customWidth="1"/>
    <col min="13796" max="13796" width="26.88671875" style="207" customWidth="1"/>
    <col min="13797" max="13797" width="0.6640625" style="207" customWidth="1"/>
    <col min="13798" max="13798" width="1" style="207" customWidth="1"/>
    <col min="13799" max="13799" width="6.6640625" style="207" customWidth="1"/>
    <col min="13800" max="13800" width="3.6640625" style="207" customWidth="1"/>
    <col min="13801" max="13817" width="11.44140625" style="207" customWidth="1"/>
    <col min="13818" max="14050" width="8.88671875" style="207"/>
    <col min="14051" max="14051" width="6.6640625" style="207" customWidth="1"/>
    <col min="14052" max="14052" width="26.88671875" style="207" customWidth="1"/>
    <col min="14053" max="14053" width="0.6640625" style="207" customWidth="1"/>
    <col min="14054" max="14054" width="1" style="207" customWidth="1"/>
    <col min="14055" max="14055" width="6.6640625" style="207" customWidth="1"/>
    <col min="14056" max="14056" width="3.6640625" style="207" customWidth="1"/>
    <col min="14057" max="14073" width="11.44140625" style="207" customWidth="1"/>
    <col min="14074" max="14306" width="8.88671875" style="207"/>
    <col min="14307" max="14307" width="6.6640625" style="207" customWidth="1"/>
    <col min="14308" max="14308" width="26.88671875" style="207" customWidth="1"/>
    <col min="14309" max="14309" width="0.6640625" style="207" customWidth="1"/>
    <col min="14310" max="14310" width="1" style="207" customWidth="1"/>
    <col min="14311" max="14311" width="6.6640625" style="207" customWidth="1"/>
    <col min="14312" max="14312" width="3.6640625" style="207" customWidth="1"/>
    <col min="14313" max="14329" width="11.44140625" style="207" customWidth="1"/>
    <col min="14330" max="14562" width="8.88671875" style="207"/>
    <col min="14563" max="14563" width="6.6640625" style="207" customWidth="1"/>
    <col min="14564" max="14564" width="26.88671875" style="207" customWidth="1"/>
    <col min="14565" max="14565" width="0.6640625" style="207" customWidth="1"/>
    <col min="14566" max="14566" width="1" style="207" customWidth="1"/>
    <col min="14567" max="14567" width="6.6640625" style="207" customWidth="1"/>
    <col min="14568" max="14568" width="3.6640625" style="207" customWidth="1"/>
    <col min="14569" max="14585" width="11.44140625" style="207" customWidth="1"/>
    <col min="14586" max="14818" width="8.88671875" style="207"/>
    <col min="14819" max="14819" width="6.6640625" style="207" customWidth="1"/>
    <col min="14820" max="14820" width="26.88671875" style="207" customWidth="1"/>
    <col min="14821" max="14821" width="0.6640625" style="207" customWidth="1"/>
    <col min="14822" max="14822" width="1" style="207" customWidth="1"/>
    <col min="14823" max="14823" width="6.6640625" style="207" customWidth="1"/>
    <col min="14824" max="14824" width="3.6640625" style="207" customWidth="1"/>
    <col min="14825" max="14841" width="11.44140625" style="207" customWidth="1"/>
    <col min="14842" max="15074" width="8.88671875" style="207"/>
    <col min="15075" max="15075" width="6.6640625" style="207" customWidth="1"/>
    <col min="15076" max="15076" width="26.88671875" style="207" customWidth="1"/>
    <col min="15077" max="15077" width="0.6640625" style="207" customWidth="1"/>
    <col min="15078" max="15078" width="1" style="207" customWidth="1"/>
    <col min="15079" max="15079" width="6.6640625" style="207" customWidth="1"/>
    <col min="15080" max="15080" width="3.6640625" style="207" customWidth="1"/>
    <col min="15081" max="15097" width="11.44140625" style="207" customWidth="1"/>
    <col min="15098" max="15330" width="8.88671875" style="207"/>
    <col min="15331" max="15331" width="6.6640625" style="207" customWidth="1"/>
    <col min="15332" max="15332" width="26.88671875" style="207" customWidth="1"/>
    <col min="15333" max="15333" width="0.6640625" style="207" customWidth="1"/>
    <col min="15334" max="15334" width="1" style="207" customWidth="1"/>
    <col min="15335" max="15335" width="6.6640625" style="207" customWidth="1"/>
    <col min="15336" max="15336" width="3.6640625" style="207" customWidth="1"/>
    <col min="15337" max="15353" width="11.44140625" style="207" customWidth="1"/>
    <col min="15354" max="15586" width="8.88671875" style="207"/>
    <col min="15587" max="15587" width="6.6640625" style="207" customWidth="1"/>
    <col min="15588" max="15588" width="26.88671875" style="207" customWidth="1"/>
    <col min="15589" max="15589" width="0.6640625" style="207" customWidth="1"/>
    <col min="15590" max="15590" width="1" style="207" customWidth="1"/>
    <col min="15591" max="15591" width="6.6640625" style="207" customWidth="1"/>
    <col min="15592" max="15592" width="3.6640625" style="207" customWidth="1"/>
    <col min="15593" max="15609" width="11.44140625" style="207" customWidth="1"/>
    <col min="15610" max="15842" width="8.88671875" style="207"/>
    <col min="15843" max="15843" width="6.6640625" style="207" customWidth="1"/>
    <col min="15844" max="15844" width="26.88671875" style="207" customWidth="1"/>
    <col min="15845" max="15845" width="0.6640625" style="207" customWidth="1"/>
    <col min="15846" max="15846" width="1" style="207" customWidth="1"/>
    <col min="15847" max="15847" width="6.6640625" style="207" customWidth="1"/>
    <col min="15848" max="15848" width="3.6640625" style="207" customWidth="1"/>
    <col min="15849" max="15865" width="11.44140625" style="207" customWidth="1"/>
    <col min="15866" max="16098" width="8.88671875" style="207"/>
    <col min="16099" max="16099" width="6.6640625" style="207" customWidth="1"/>
    <col min="16100" max="16100" width="26.88671875" style="207" customWidth="1"/>
    <col min="16101" max="16101" width="0.6640625" style="207" customWidth="1"/>
    <col min="16102" max="16102" width="1" style="207" customWidth="1"/>
    <col min="16103" max="16103" width="6.6640625" style="207" customWidth="1"/>
    <col min="16104" max="16104" width="3.6640625" style="207" customWidth="1"/>
    <col min="16105" max="16121" width="11.44140625" style="207" customWidth="1"/>
    <col min="16122" max="16384" width="8.88671875" style="207"/>
  </cols>
  <sheetData>
    <row r="1" spans="1:28" ht="10.199999999999999" customHeight="1">
      <c r="A1" s="340" t="s">
        <v>2278</v>
      </c>
      <c r="B1" s="340"/>
      <c r="C1" s="340"/>
      <c r="D1" s="260"/>
      <c r="E1" s="260"/>
      <c r="F1" s="260"/>
      <c r="G1" s="260"/>
      <c r="H1" s="260"/>
      <c r="I1" s="260"/>
      <c r="J1" s="260"/>
      <c r="K1" s="260"/>
      <c r="L1" s="260"/>
      <c r="M1" s="260"/>
      <c r="N1" s="260"/>
      <c r="O1" s="260"/>
      <c r="P1" s="260"/>
    </row>
    <row r="2" spans="1:28" ht="10.199999999999999" customHeight="1">
      <c r="A2" s="340" t="s">
        <v>125</v>
      </c>
      <c r="B2" s="340"/>
      <c r="C2" s="340"/>
      <c r="D2" s="260"/>
      <c r="E2" s="260"/>
      <c r="F2" s="260"/>
      <c r="G2" s="260"/>
      <c r="H2" s="260"/>
      <c r="I2" s="260"/>
      <c r="J2" s="260"/>
      <c r="K2" s="260"/>
      <c r="L2" s="260"/>
      <c r="M2" s="260"/>
      <c r="N2" s="260"/>
      <c r="O2" s="260"/>
      <c r="P2" s="260"/>
    </row>
    <row r="3" spans="1:28" ht="10.199999999999999" customHeight="1">
      <c r="A3" s="342" t="s">
        <v>103</v>
      </c>
      <c r="B3" s="343"/>
      <c r="C3" s="343"/>
      <c r="D3" s="343"/>
      <c r="E3" s="343"/>
      <c r="F3" s="343"/>
      <c r="G3" s="343"/>
      <c r="H3" s="343"/>
      <c r="I3" s="343"/>
      <c r="J3" s="343"/>
      <c r="K3" s="343"/>
      <c r="L3" s="343"/>
      <c r="M3" s="343"/>
      <c r="N3" s="267"/>
      <c r="O3" s="260"/>
      <c r="P3" s="260"/>
    </row>
    <row r="4" spans="1:28" ht="10.199999999999999" customHeight="1">
      <c r="A4" s="310">
        <v>1</v>
      </c>
      <c r="B4" s="344" t="s">
        <v>99</v>
      </c>
      <c r="C4" s="345"/>
      <c r="D4" s="346"/>
      <c r="E4" s="337" t="s">
        <v>127</v>
      </c>
      <c r="F4" s="338"/>
      <c r="G4" s="339"/>
      <c r="H4" s="337" t="s">
        <v>100</v>
      </c>
      <c r="I4" s="338"/>
      <c r="J4" s="339"/>
      <c r="K4" s="337" t="s">
        <v>128</v>
      </c>
      <c r="L4" s="338"/>
      <c r="M4" s="339"/>
      <c r="N4" s="337" t="s">
        <v>101</v>
      </c>
      <c r="O4" s="338"/>
      <c r="P4" s="339"/>
      <c r="Q4" s="337" t="s">
        <v>129</v>
      </c>
      <c r="R4" s="338"/>
      <c r="S4" s="339"/>
      <c r="T4" s="337" t="s">
        <v>130</v>
      </c>
      <c r="U4" s="338"/>
      <c r="V4" s="339"/>
      <c r="W4" s="337" t="s">
        <v>131</v>
      </c>
      <c r="X4" s="338"/>
      <c r="Y4" s="339"/>
      <c r="Z4" s="337" t="s">
        <v>102</v>
      </c>
      <c r="AA4" s="338"/>
      <c r="AB4" s="339"/>
    </row>
    <row r="5" spans="1:28" ht="10.199999999999999" customHeight="1">
      <c r="A5" s="217"/>
      <c r="B5" s="208" t="s">
        <v>33</v>
      </c>
      <c r="C5" s="133" t="s">
        <v>29</v>
      </c>
      <c r="D5" s="208" t="s">
        <v>32</v>
      </c>
      <c r="E5" s="208" t="s">
        <v>33</v>
      </c>
      <c r="F5" s="133" t="s">
        <v>29</v>
      </c>
      <c r="G5" s="208" t="s">
        <v>32</v>
      </c>
      <c r="H5" s="208" t="s">
        <v>33</v>
      </c>
      <c r="I5" s="133" t="s">
        <v>29</v>
      </c>
      <c r="J5" s="208" t="s">
        <v>32</v>
      </c>
      <c r="K5" s="208" t="s">
        <v>33</v>
      </c>
      <c r="L5" s="133" t="s">
        <v>29</v>
      </c>
      <c r="M5" s="208" t="s">
        <v>32</v>
      </c>
      <c r="N5" s="208" t="s">
        <v>33</v>
      </c>
      <c r="O5" s="133" t="s">
        <v>29</v>
      </c>
      <c r="P5" s="208" t="s">
        <v>32</v>
      </c>
      <c r="Q5" s="208" t="s">
        <v>33</v>
      </c>
      <c r="R5" s="133" t="s">
        <v>29</v>
      </c>
      <c r="S5" s="208" t="s">
        <v>32</v>
      </c>
      <c r="T5" s="208" t="s">
        <v>33</v>
      </c>
      <c r="U5" s="133" t="s">
        <v>29</v>
      </c>
      <c r="V5" s="208" t="s">
        <v>32</v>
      </c>
      <c r="W5" s="208" t="s">
        <v>33</v>
      </c>
      <c r="X5" s="133" t="s">
        <v>29</v>
      </c>
      <c r="Y5" s="208" t="s">
        <v>32</v>
      </c>
      <c r="Z5" s="208" t="s">
        <v>33</v>
      </c>
      <c r="AA5" s="133" t="s">
        <v>29</v>
      </c>
      <c r="AB5" s="208" t="s">
        <v>32</v>
      </c>
    </row>
    <row r="6" spans="1:28" ht="10.199999999999999" customHeight="1">
      <c r="A6" s="217" t="s">
        <v>746</v>
      </c>
      <c r="B6" s="309">
        <f>C6+D6</f>
        <v>26856</v>
      </c>
      <c r="C6" s="309">
        <v>13036</v>
      </c>
      <c r="D6" s="309">
        <v>13820</v>
      </c>
      <c r="E6" s="133">
        <f>F6+G6</f>
        <v>969</v>
      </c>
      <c r="F6" s="306">
        <v>458</v>
      </c>
      <c r="G6" s="306">
        <v>511</v>
      </c>
      <c r="H6" s="133">
        <f>I6+J6</f>
        <v>5955</v>
      </c>
      <c r="I6" s="133">
        <v>3044</v>
      </c>
      <c r="J6" s="133">
        <v>2911</v>
      </c>
      <c r="K6" s="133">
        <f>L6+M6</f>
        <v>1720</v>
      </c>
      <c r="L6" s="133">
        <v>1017</v>
      </c>
      <c r="M6" s="306">
        <v>703</v>
      </c>
      <c r="N6" s="133">
        <f>O6+P6</f>
        <v>9215</v>
      </c>
      <c r="O6" s="133">
        <v>4461</v>
      </c>
      <c r="P6" s="133">
        <v>4754</v>
      </c>
      <c r="Q6" s="133">
        <f>R6+S6</f>
        <v>1376</v>
      </c>
      <c r="R6" s="306">
        <v>840</v>
      </c>
      <c r="S6" s="306">
        <v>536</v>
      </c>
      <c r="T6" s="133">
        <f>U6+V6</f>
        <v>1215</v>
      </c>
      <c r="U6" s="306">
        <v>485</v>
      </c>
      <c r="V6" s="306">
        <v>730</v>
      </c>
      <c r="W6" s="133">
        <f>X6+Y6</f>
        <v>949</v>
      </c>
      <c r="X6" s="306">
        <v>372</v>
      </c>
      <c r="Y6" s="306">
        <v>577</v>
      </c>
      <c r="Z6" s="133">
        <f>AA6+AB6</f>
        <v>2135</v>
      </c>
      <c r="AA6" s="306">
        <v>925</v>
      </c>
      <c r="AB6" s="133">
        <v>1210</v>
      </c>
    </row>
    <row r="7" spans="1:28" ht="10.199999999999999" customHeight="1">
      <c r="A7" s="217" t="s">
        <v>35</v>
      </c>
      <c r="B7" s="133">
        <f t="shared" ref="B7:B24" si="0">C7+D7</f>
        <v>3711</v>
      </c>
      <c r="C7" s="133">
        <v>1905</v>
      </c>
      <c r="D7" s="133">
        <v>1806</v>
      </c>
      <c r="E7" s="133">
        <f t="shared" ref="E7:E24" si="1">F7+G7</f>
        <v>86</v>
      </c>
      <c r="F7" s="306">
        <v>59</v>
      </c>
      <c r="G7" s="306">
        <v>27</v>
      </c>
      <c r="H7" s="133">
        <f t="shared" ref="H7:H24" si="2">I7+J7</f>
        <v>779</v>
      </c>
      <c r="I7" s="306">
        <v>387</v>
      </c>
      <c r="J7" s="306">
        <v>392</v>
      </c>
      <c r="K7" s="133">
        <f t="shared" ref="K7:K24" si="3">L7+M7</f>
        <v>274</v>
      </c>
      <c r="L7" s="306">
        <v>151</v>
      </c>
      <c r="M7" s="306">
        <v>123</v>
      </c>
      <c r="N7" s="133">
        <f t="shared" ref="N7:N24" si="4">O7+P7</f>
        <v>1264</v>
      </c>
      <c r="O7" s="306">
        <v>555</v>
      </c>
      <c r="P7" s="306">
        <v>709</v>
      </c>
      <c r="Q7" s="133">
        <f t="shared" ref="Q7:Q24" si="5">R7+S7</f>
        <v>246</v>
      </c>
      <c r="R7" s="306">
        <v>177</v>
      </c>
      <c r="S7" s="306">
        <v>69</v>
      </c>
      <c r="T7" s="133">
        <f t="shared" ref="T7:T24" si="6">U7+V7</f>
        <v>145</v>
      </c>
      <c r="U7" s="306">
        <v>74</v>
      </c>
      <c r="V7" s="306">
        <v>71</v>
      </c>
      <c r="W7" s="133">
        <f t="shared" ref="W7:W24" si="7">X7+Y7</f>
        <v>100</v>
      </c>
      <c r="X7" s="306">
        <v>89</v>
      </c>
      <c r="Y7" s="306">
        <v>11</v>
      </c>
      <c r="Z7" s="133">
        <f t="shared" ref="Z7:Z24" si="8">AA7+AB7</f>
        <v>207</v>
      </c>
      <c r="AA7" s="306">
        <v>90</v>
      </c>
      <c r="AB7" s="306">
        <v>117</v>
      </c>
    </row>
    <row r="8" spans="1:28" ht="10.199999999999999" customHeight="1">
      <c r="A8" s="217" t="s">
        <v>36</v>
      </c>
      <c r="B8" s="133">
        <f t="shared" si="0"/>
        <v>4883</v>
      </c>
      <c r="C8" s="133">
        <v>2333</v>
      </c>
      <c r="D8" s="133">
        <v>2550</v>
      </c>
      <c r="E8" s="133">
        <f t="shared" si="1"/>
        <v>95</v>
      </c>
      <c r="F8" s="306">
        <v>13</v>
      </c>
      <c r="G8" s="306">
        <v>82</v>
      </c>
      <c r="H8" s="133">
        <f t="shared" si="2"/>
        <v>1402</v>
      </c>
      <c r="I8" s="306">
        <v>737</v>
      </c>
      <c r="J8" s="306">
        <v>665</v>
      </c>
      <c r="K8" s="133">
        <f t="shared" si="3"/>
        <v>198</v>
      </c>
      <c r="L8" s="306">
        <v>147</v>
      </c>
      <c r="M8" s="306">
        <v>51</v>
      </c>
      <c r="N8" s="133">
        <f t="shared" si="4"/>
        <v>1628</v>
      </c>
      <c r="O8" s="306">
        <v>801</v>
      </c>
      <c r="P8" s="306">
        <v>827</v>
      </c>
      <c r="Q8" s="133">
        <f t="shared" si="5"/>
        <v>326</v>
      </c>
      <c r="R8" s="306">
        <v>228</v>
      </c>
      <c r="S8" s="306">
        <v>98</v>
      </c>
      <c r="T8" s="133">
        <f t="shared" si="6"/>
        <v>256</v>
      </c>
      <c r="U8" s="306">
        <v>46</v>
      </c>
      <c r="V8" s="306">
        <v>210</v>
      </c>
      <c r="W8" s="133">
        <f t="shared" si="7"/>
        <v>166</v>
      </c>
      <c r="X8" s="306">
        <v>32</v>
      </c>
      <c r="Y8" s="306">
        <v>134</v>
      </c>
      <c r="Z8" s="133">
        <f t="shared" si="8"/>
        <v>330</v>
      </c>
      <c r="AA8" s="306">
        <v>152</v>
      </c>
      <c r="AB8" s="306">
        <v>178</v>
      </c>
    </row>
    <row r="9" spans="1:28" ht="10.199999999999999" customHeight="1">
      <c r="A9" s="217" t="s">
        <v>37</v>
      </c>
      <c r="B9" s="133">
        <f t="shared" si="0"/>
        <v>3179</v>
      </c>
      <c r="C9" s="133">
        <v>1528</v>
      </c>
      <c r="D9" s="133">
        <v>1651</v>
      </c>
      <c r="E9" s="133">
        <f t="shared" si="1"/>
        <v>138</v>
      </c>
      <c r="F9" s="306">
        <v>91</v>
      </c>
      <c r="G9" s="306">
        <v>47</v>
      </c>
      <c r="H9" s="133">
        <f t="shared" si="2"/>
        <v>387</v>
      </c>
      <c r="I9" s="306">
        <v>125</v>
      </c>
      <c r="J9" s="306">
        <v>262</v>
      </c>
      <c r="K9" s="133">
        <f t="shared" si="3"/>
        <v>203</v>
      </c>
      <c r="L9" s="306">
        <v>114</v>
      </c>
      <c r="M9" s="306">
        <v>89</v>
      </c>
      <c r="N9" s="133">
        <f t="shared" si="4"/>
        <v>1200</v>
      </c>
      <c r="O9" s="306">
        <v>708</v>
      </c>
      <c r="P9" s="306">
        <v>492</v>
      </c>
      <c r="Q9" s="133">
        <f t="shared" si="5"/>
        <v>25</v>
      </c>
      <c r="R9" s="306">
        <v>7</v>
      </c>
      <c r="S9" s="306">
        <v>18</v>
      </c>
      <c r="T9" s="133">
        <f t="shared" si="6"/>
        <v>185</v>
      </c>
      <c r="U9" s="306">
        <v>99</v>
      </c>
      <c r="V9" s="306">
        <v>86</v>
      </c>
      <c r="W9" s="133">
        <f t="shared" si="7"/>
        <v>279</v>
      </c>
      <c r="X9" s="306">
        <v>74</v>
      </c>
      <c r="Y9" s="306">
        <v>205</v>
      </c>
      <c r="Z9" s="133">
        <f t="shared" si="8"/>
        <v>197</v>
      </c>
      <c r="AA9" s="306">
        <v>116</v>
      </c>
      <c r="AB9" s="306">
        <v>81</v>
      </c>
    </row>
    <row r="10" spans="1:28" ht="10.199999999999999" customHeight="1">
      <c r="A10" s="217" t="s">
        <v>38</v>
      </c>
      <c r="B10" s="133">
        <v>2129</v>
      </c>
      <c r="C10" s="133">
        <v>1040</v>
      </c>
      <c r="D10" s="133">
        <v>1089</v>
      </c>
      <c r="E10" s="133">
        <v>176</v>
      </c>
      <c r="F10" s="133">
        <v>95</v>
      </c>
      <c r="G10" s="133">
        <v>81</v>
      </c>
      <c r="H10" s="133">
        <v>307</v>
      </c>
      <c r="I10" s="133">
        <v>127</v>
      </c>
      <c r="J10" s="133">
        <v>180</v>
      </c>
      <c r="K10" s="133">
        <v>275</v>
      </c>
      <c r="L10" s="133">
        <v>224</v>
      </c>
      <c r="M10" s="133">
        <v>51</v>
      </c>
      <c r="N10" s="133">
        <v>688</v>
      </c>
      <c r="O10" s="133">
        <v>359</v>
      </c>
      <c r="P10" s="133">
        <v>329</v>
      </c>
      <c r="Q10" s="133">
        <v>88</v>
      </c>
      <c r="R10" s="133">
        <v>10</v>
      </c>
      <c r="S10" s="133">
        <v>78</v>
      </c>
      <c r="T10" s="133">
        <v>102</v>
      </c>
      <c r="U10" s="133">
        <v>35</v>
      </c>
      <c r="V10" s="133">
        <v>67</v>
      </c>
      <c r="W10" s="133">
        <v>69</v>
      </c>
      <c r="X10" s="133">
        <v>0</v>
      </c>
      <c r="Y10" s="133">
        <v>69</v>
      </c>
      <c r="Z10" s="133">
        <v>241</v>
      </c>
      <c r="AA10" s="133">
        <v>55</v>
      </c>
      <c r="AB10" s="133">
        <v>186</v>
      </c>
    </row>
    <row r="11" spans="1:28" ht="10.199999999999999" customHeight="1">
      <c r="A11" s="217" t="s">
        <v>39</v>
      </c>
      <c r="B11" s="133">
        <v>1821</v>
      </c>
      <c r="C11" s="133">
        <v>960</v>
      </c>
      <c r="D11" s="133">
        <v>861</v>
      </c>
      <c r="E11" s="133">
        <v>11</v>
      </c>
      <c r="F11" s="133">
        <v>7</v>
      </c>
      <c r="G11" s="133">
        <v>4</v>
      </c>
      <c r="H11" s="133">
        <v>345</v>
      </c>
      <c r="I11" s="133">
        <v>182</v>
      </c>
      <c r="J11" s="133">
        <v>163</v>
      </c>
      <c r="K11" s="133">
        <v>135</v>
      </c>
      <c r="L11" s="133">
        <v>95</v>
      </c>
      <c r="M11" s="133">
        <v>40</v>
      </c>
      <c r="N11" s="133">
        <v>756</v>
      </c>
      <c r="O11" s="133">
        <v>364</v>
      </c>
      <c r="P11" s="133">
        <v>392</v>
      </c>
      <c r="Q11" s="133">
        <v>71</v>
      </c>
      <c r="R11" s="133">
        <v>26</v>
      </c>
      <c r="S11" s="133">
        <v>45</v>
      </c>
      <c r="T11" s="133">
        <v>36</v>
      </c>
      <c r="U11" s="133">
        <v>18</v>
      </c>
      <c r="V11" s="133">
        <v>18</v>
      </c>
      <c r="W11" s="133">
        <v>74</v>
      </c>
      <c r="X11" s="133">
        <v>45</v>
      </c>
      <c r="Y11" s="133">
        <v>29</v>
      </c>
      <c r="Z11" s="133">
        <v>170</v>
      </c>
      <c r="AA11" s="133">
        <v>112</v>
      </c>
      <c r="AB11" s="133">
        <v>58</v>
      </c>
    </row>
    <row r="12" spans="1:28" ht="10.199999999999999" customHeight="1">
      <c r="A12" s="217" t="s">
        <v>40</v>
      </c>
      <c r="B12" s="133">
        <f t="shared" si="0"/>
        <v>2942</v>
      </c>
      <c r="C12" s="133">
        <v>1396</v>
      </c>
      <c r="D12" s="133">
        <v>1546</v>
      </c>
      <c r="E12" s="133">
        <f t="shared" si="1"/>
        <v>202</v>
      </c>
      <c r="F12" s="306">
        <v>80</v>
      </c>
      <c r="G12" s="306">
        <v>122</v>
      </c>
      <c r="H12" s="133">
        <f t="shared" si="2"/>
        <v>689</v>
      </c>
      <c r="I12" s="306">
        <v>375</v>
      </c>
      <c r="J12" s="306">
        <v>314</v>
      </c>
      <c r="K12" s="133">
        <f t="shared" si="3"/>
        <v>73</v>
      </c>
      <c r="L12" s="306">
        <v>25</v>
      </c>
      <c r="M12" s="306">
        <v>48</v>
      </c>
      <c r="N12" s="133">
        <f t="shared" si="4"/>
        <v>980</v>
      </c>
      <c r="O12" s="306">
        <v>442</v>
      </c>
      <c r="P12" s="306">
        <v>538</v>
      </c>
      <c r="Q12" s="133">
        <f t="shared" si="5"/>
        <v>303</v>
      </c>
      <c r="R12" s="306">
        <v>194</v>
      </c>
      <c r="S12" s="306">
        <v>109</v>
      </c>
      <c r="T12" s="133">
        <f t="shared" si="6"/>
        <v>69</v>
      </c>
      <c r="U12" s="306">
        <v>53</v>
      </c>
      <c r="V12" s="306">
        <v>16</v>
      </c>
      <c r="W12" s="133">
        <f t="shared" si="7"/>
        <v>120</v>
      </c>
      <c r="X12" s="306">
        <v>57</v>
      </c>
      <c r="Y12" s="306">
        <v>63</v>
      </c>
      <c r="Z12" s="133">
        <f t="shared" si="8"/>
        <v>214</v>
      </c>
      <c r="AA12" s="306">
        <v>124</v>
      </c>
      <c r="AB12" s="306">
        <v>90</v>
      </c>
    </row>
    <row r="13" spans="1:28" ht="10.199999999999999" customHeight="1">
      <c r="A13" s="217" t="s">
        <v>41</v>
      </c>
      <c r="B13" s="133">
        <f t="shared" si="0"/>
        <v>2435</v>
      </c>
      <c r="C13" s="133">
        <v>1314</v>
      </c>
      <c r="D13" s="133">
        <v>1121</v>
      </c>
      <c r="E13" s="133">
        <f t="shared" si="1"/>
        <v>59</v>
      </c>
      <c r="F13" s="306">
        <v>21</v>
      </c>
      <c r="G13" s="306">
        <v>38</v>
      </c>
      <c r="H13" s="133">
        <f t="shared" si="2"/>
        <v>848</v>
      </c>
      <c r="I13" s="306">
        <v>546</v>
      </c>
      <c r="J13" s="306">
        <v>302</v>
      </c>
      <c r="K13" s="133">
        <f t="shared" si="3"/>
        <v>136</v>
      </c>
      <c r="L13" s="306">
        <v>74</v>
      </c>
      <c r="M13" s="306">
        <v>62</v>
      </c>
      <c r="N13" s="133">
        <f t="shared" si="4"/>
        <v>638</v>
      </c>
      <c r="O13" s="306">
        <v>323</v>
      </c>
      <c r="P13" s="306">
        <v>315</v>
      </c>
      <c r="Q13" s="133">
        <f t="shared" si="5"/>
        <v>63</v>
      </c>
      <c r="R13" s="306">
        <v>22</v>
      </c>
      <c r="S13" s="306">
        <v>41</v>
      </c>
      <c r="T13" s="133">
        <f t="shared" si="6"/>
        <v>128</v>
      </c>
      <c r="U13" s="306">
        <v>44</v>
      </c>
      <c r="V13" s="306">
        <v>84</v>
      </c>
      <c r="W13" s="133">
        <f t="shared" si="7"/>
        <v>10</v>
      </c>
      <c r="X13" s="306">
        <v>10</v>
      </c>
      <c r="Y13" s="306">
        <v>0</v>
      </c>
      <c r="Z13" s="133">
        <f t="shared" si="8"/>
        <v>244</v>
      </c>
      <c r="AA13" s="306">
        <v>128</v>
      </c>
      <c r="AB13" s="306">
        <v>116</v>
      </c>
    </row>
    <row r="14" spans="1:28" ht="10.199999999999999" customHeight="1">
      <c r="A14" s="217" t="s">
        <v>42</v>
      </c>
      <c r="B14" s="133">
        <f t="shared" si="0"/>
        <v>2025</v>
      </c>
      <c r="C14" s="306">
        <v>847</v>
      </c>
      <c r="D14" s="133">
        <v>1178</v>
      </c>
      <c r="E14" s="133">
        <f t="shared" si="1"/>
        <v>107</v>
      </c>
      <c r="F14" s="306">
        <v>63</v>
      </c>
      <c r="G14" s="306">
        <v>44</v>
      </c>
      <c r="H14" s="133">
        <f t="shared" si="2"/>
        <v>470</v>
      </c>
      <c r="I14" s="306">
        <v>221</v>
      </c>
      <c r="J14" s="306">
        <v>249</v>
      </c>
      <c r="K14" s="133">
        <f t="shared" si="3"/>
        <v>130</v>
      </c>
      <c r="L14" s="306">
        <v>67</v>
      </c>
      <c r="M14" s="306">
        <v>63</v>
      </c>
      <c r="N14" s="133">
        <f t="shared" si="4"/>
        <v>712</v>
      </c>
      <c r="O14" s="306">
        <v>208</v>
      </c>
      <c r="P14" s="306">
        <v>504</v>
      </c>
      <c r="Q14" s="133">
        <f t="shared" si="5"/>
        <v>23</v>
      </c>
      <c r="R14" s="306">
        <v>23</v>
      </c>
      <c r="S14" s="306">
        <v>0</v>
      </c>
      <c r="T14" s="133">
        <f t="shared" si="6"/>
        <v>97</v>
      </c>
      <c r="U14" s="306">
        <v>46</v>
      </c>
      <c r="V14" s="306">
        <v>51</v>
      </c>
      <c r="W14" s="133">
        <f t="shared" si="7"/>
        <v>66</v>
      </c>
      <c r="X14" s="306">
        <v>36</v>
      </c>
      <c r="Y14" s="306">
        <v>30</v>
      </c>
      <c r="Z14" s="133">
        <f t="shared" si="8"/>
        <v>121</v>
      </c>
      <c r="AA14" s="306">
        <v>36</v>
      </c>
      <c r="AB14" s="306">
        <v>85</v>
      </c>
    </row>
    <row r="15" spans="1:28" ht="10.199999999999999" customHeight="1">
      <c r="A15" s="217" t="s">
        <v>43</v>
      </c>
      <c r="B15" s="133">
        <f t="shared" si="0"/>
        <v>1264</v>
      </c>
      <c r="C15" s="306">
        <v>700</v>
      </c>
      <c r="D15" s="306">
        <v>564</v>
      </c>
      <c r="E15" s="133">
        <f t="shared" si="1"/>
        <v>22</v>
      </c>
      <c r="F15" s="306">
        <v>19</v>
      </c>
      <c r="G15" s="306">
        <v>3</v>
      </c>
      <c r="H15" s="133">
        <f t="shared" si="2"/>
        <v>257</v>
      </c>
      <c r="I15" s="306">
        <v>170</v>
      </c>
      <c r="J15" s="306">
        <v>87</v>
      </c>
      <c r="K15" s="133">
        <f t="shared" si="3"/>
        <v>147</v>
      </c>
      <c r="L15" s="306">
        <v>51</v>
      </c>
      <c r="M15" s="306">
        <v>96</v>
      </c>
      <c r="N15" s="133">
        <f t="shared" si="4"/>
        <v>458</v>
      </c>
      <c r="O15" s="306">
        <v>275</v>
      </c>
      <c r="P15" s="306">
        <v>183</v>
      </c>
      <c r="Q15" s="133">
        <f t="shared" si="5"/>
        <v>0</v>
      </c>
      <c r="R15" s="306">
        <v>0</v>
      </c>
      <c r="S15" s="306">
        <v>0</v>
      </c>
      <c r="T15" s="133">
        <f t="shared" si="6"/>
        <v>86</v>
      </c>
      <c r="U15" s="306">
        <v>25</v>
      </c>
      <c r="V15" s="306">
        <v>61</v>
      </c>
      <c r="W15" s="133">
        <f t="shared" si="7"/>
        <v>29</v>
      </c>
      <c r="X15" s="306">
        <v>29</v>
      </c>
      <c r="Y15" s="306">
        <v>0</v>
      </c>
      <c r="Z15" s="133">
        <f t="shared" si="8"/>
        <v>128</v>
      </c>
      <c r="AA15" s="306">
        <v>26</v>
      </c>
      <c r="AB15" s="306">
        <v>102</v>
      </c>
    </row>
    <row r="16" spans="1:28" ht="10.199999999999999" customHeight="1">
      <c r="A16" s="217" t="s">
        <v>44</v>
      </c>
      <c r="B16" s="133">
        <f t="shared" si="0"/>
        <v>766</v>
      </c>
      <c r="C16" s="306">
        <v>352</v>
      </c>
      <c r="D16" s="306">
        <v>414</v>
      </c>
      <c r="E16" s="133">
        <f t="shared" si="1"/>
        <v>65</v>
      </c>
      <c r="F16" s="306">
        <v>2</v>
      </c>
      <c r="G16" s="306">
        <v>63</v>
      </c>
      <c r="H16" s="133">
        <f t="shared" si="2"/>
        <v>65</v>
      </c>
      <c r="I16" s="306">
        <v>35</v>
      </c>
      <c r="J16" s="306">
        <v>30</v>
      </c>
      <c r="K16" s="133">
        <f t="shared" si="3"/>
        <v>56</v>
      </c>
      <c r="L16" s="306">
        <v>19</v>
      </c>
      <c r="M16" s="306">
        <v>37</v>
      </c>
      <c r="N16" s="133">
        <f t="shared" si="4"/>
        <v>345</v>
      </c>
      <c r="O16" s="306">
        <v>185</v>
      </c>
      <c r="P16" s="306">
        <v>160</v>
      </c>
      <c r="Q16" s="133">
        <f t="shared" si="5"/>
        <v>88</v>
      </c>
      <c r="R16" s="306">
        <v>72</v>
      </c>
      <c r="S16" s="306">
        <v>16</v>
      </c>
      <c r="T16" s="133">
        <f t="shared" si="6"/>
        <v>25</v>
      </c>
      <c r="U16" s="306">
        <v>20</v>
      </c>
      <c r="V16" s="306">
        <v>5</v>
      </c>
      <c r="W16" s="133">
        <f t="shared" si="7"/>
        <v>0</v>
      </c>
      <c r="X16" s="306">
        <v>0</v>
      </c>
      <c r="Y16" s="306">
        <v>0</v>
      </c>
      <c r="Z16" s="133">
        <f t="shared" si="8"/>
        <v>25</v>
      </c>
      <c r="AA16" s="306">
        <v>0</v>
      </c>
      <c r="AB16" s="306">
        <v>25</v>
      </c>
    </row>
    <row r="17" spans="1:28" ht="10.199999999999999" customHeight="1">
      <c r="A17" s="217" t="s">
        <v>45</v>
      </c>
      <c r="B17" s="133">
        <f t="shared" si="0"/>
        <v>398</v>
      </c>
      <c r="C17" s="306">
        <v>147</v>
      </c>
      <c r="D17" s="306">
        <v>251</v>
      </c>
      <c r="E17" s="133">
        <f t="shared" si="1"/>
        <v>8</v>
      </c>
      <c r="F17" s="306">
        <v>8</v>
      </c>
      <c r="G17" s="306">
        <v>0</v>
      </c>
      <c r="H17" s="133">
        <f t="shared" si="2"/>
        <v>170</v>
      </c>
      <c r="I17" s="306">
        <v>39</v>
      </c>
      <c r="J17" s="306">
        <v>131</v>
      </c>
      <c r="K17" s="133">
        <f t="shared" si="3"/>
        <v>6</v>
      </c>
      <c r="L17" s="306">
        <v>0</v>
      </c>
      <c r="M17" s="306">
        <v>6</v>
      </c>
      <c r="N17" s="133">
        <f t="shared" si="4"/>
        <v>120</v>
      </c>
      <c r="O17" s="306">
        <v>66</v>
      </c>
      <c r="P17" s="306">
        <v>54</v>
      </c>
      <c r="Q17" s="133">
        <f t="shared" si="5"/>
        <v>18</v>
      </c>
      <c r="R17" s="306">
        <v>9</v>
      </c>
      <c r="S17" s="306">
        <v>9</v>
      </c>
      <c r="T17" s="133">
        <f t="shared" si="6"/>
        <v>42</v>
      </c>
      <c r="U17" s="306">
        <v>0</v>
      </c>
      <c r="V17" s="306">
        <v>42</v>
      </c>
      <c r="W17" s="133">
        <f t="shared" si="7"/>
        <v>0</v>
      </c>
      <c r="X17" s="306">
        <v>0</v>
      </c>
      <c r="Y17" s="306">
        <v>0</v>
      </c>
      <c r="Z17" s="133">
        <f t="shared" si="8"/>
        <v>32</v>
      </c>
      <c r="AA17" s="306">
        <v>25</v>
      </c>
      <c r="AB17" s="306">
        <v>7</v>
      </c>
    </row>
    <row r="18" spans="1:28" ht="10.199999999999999" customHeight="1">
      <c r="A18" s="217" t="s">
        <v>46</v>
      </c>
      <c r="B18" s="133">
        <f t="shared" si="0"/>
        <v>322</v>
      </c>
      <c r="C18" s="306">
        <v>143</v>
      </c>
      <c r="D18" s="306">
        <v>179</v>
      </c>
      <c r="E18" s="133">
        <f t="shared" si="1"/>
        <v>0</v>
      </c>
      <c r="F18" s="306">
        <v>0</v>
      </c>
      <c r="G18" s="306">
        <v>0</v>
      </c>
      <c r="H18" s="133">
        <f t="shared" si="2"/>
        <v>115</v>
      </c>
      <c r="I18" s="306">
        <v>75</v>
      </c>
      <c r="J18" s="306">
        <v>40</v>
      </c>
      <c r="K18" s="133">
        <f t="shared" si="3"/>
        <v>19</v>
      </c>
      <c r="L18" s="306">
        <v>13</v>
      </c>
      <c r="M18" s="306">
        <v>6</v>
      </c>
      <c r="N18" s="133">
        <f t="shared" si="4"/>
        <v>112</v>
      </c>
      <c r="O18" s="306">
        <v>26</v>
      </c>
      <c r="P18" s="306">
        <v>86</v>
      </c>
      <c r="Q18" s="133">
        <f t="shared" si="5"/>
        <v>2</v>
      </c>
      <c r="R18" s="306">
        <v>2</v>
      </c>
      <c r="S18" s="306">
        <v>0</v>
      </c>
      <c r="T18" s="133">
        <f t="shared" si="6"/>
        <v>0</v>
      </c>
      <c r="U18" s="306">
        <v>0</v>
      </c>
      <c r="V18" s="306">
        <v>0</v>
      </c>
      <c r="W18" s="133">
        <f t="shared" si="7"/>
        <v>0</v>
      </c>
      <c r="X18" s="306">
        <v>0</v>
      </c>
      <c r="Y18" s="306">
        <v>0</v>
      </c>
      <c r="Z18" s="133">
        <f t="shared" si="8"/>
        <v>32</v>
      </c>
      <c r="AA18" s="306">
        <v>3</v>
      </c>
      <c r="AB18" s="306">
        <v>29</v>
      </c>
    </row>
    <row r="19" spans="1:28" ht="10.199999999999999" customHeight="1">
      <c r="A19" s="217" t="s">
        <v>47</v>
      </c>
      <c r="B19" s="133">
        <v>507</v>
      </c>
      <c r="C19" s="133">
        <v>257</v>
      </c>
      <c r="D19" s="133">
        <v>250</v>
      </c>
      <c r="E19" s="133">
        <v>0</v>
      </c>
      <c r="F19" s="133">
        <v>0</v>
      </c>
      <c r="G19" s="133">
        <v>0</v>
      </c>
      <c r="H19" s="133">
        <v>73</v>
      </c>
      <c r="I19" s="133">
        <v>25</v>
      </c>
      <c r="J19" s="133">
        <v>48</v>
      </c>
      <c r="K19" s="133">
        <v>24</v>
      </c>
      <c r="L19" s="133">
        <v>17</v>
      </c>
      <c r="M19" s="133">
        <v>7</v>
      </c>
      <c r="N19" s="133">
        <v>122</v>
      </c>
      <c r="O19" s="133">
        <v>96</v>
      </c>
      <c r="P19" s="133">
        <v>26</v>
      </c>
      <c r="Q19" s="133">
        <v>107</v>
      </c>
      <c r="R19" s="133">
        <v>54</v>
      </c>
      <c r="S19" s="133">
        <v>53</v>
      </c>
      <c r="T19" s="133">
        <v>0</v>
      </c>
      <c r="U19" s="133">
        <v>0</v>
      </c>
      <c r="V19" s="133">
        <v>0</v>
      </c>
      <c r="W19" s="133">
        <v>0</v>
      </c>
      <c r="X19" s="133">
        <v>0</v>
      </c>
      <c r="Y19" s="133">
        <v>0</v>
      </c>
      <c r="Z19" s="133">
        <v>169</v>
      </c>
      <c r="AA19" s="133">
        <v>58</v>
      </c>
      <c r="AB19" s="133">
        <v>111</v>
      </c>
    </row>
    <row r="20" spans="1:28" ht="10.199999999999999" customHeight="1">
      <c r="A20" s="217" t="s">
        <v>63</v>
      </c>
      <c r="B20" s="133">
        <v>248</v>
      </c>
      <c r="C20" s="133">
        <v>88</v>
      </c>
      <c r="D20" s="133">
        <v>160</v>
      </c>
      <c r="E20" s="133">
        <v>0</v>
      </c>
      <c r="F20" s="133">
        <v>0</v>
      </c>
      <c r="G20" s="133">
        <v>0</v>
      </c>
      <c r="H20" s="133">
        <v>0</v>
      </c>
      <c r="I20" s="133">
        <v>0</v>
      </c>
      <c r="J20" s="133">
        <v>0</v>
      </c>
      <c r="K20" s="133">
        <v>41</v>
      </c>
      <c r="L20" s="133">
        <v>20</v>
      </c>
      <c r="M20" s="133">
        <v>21</v>
      </c>
      <c r="N20" s="133">
        <v>100</v>
      </c>
      <c r="O20" s="133">
        <v>41</v>
      </c>
      <c r="P20" s="133">
        <v>59</v>
      </c>
      <c r="Q20" s="133">
        <v>16</v>
      </c>
      <c r="R20" s="133">
        <v>16</v>
      </c>
      <c r="S20" s="133">
        <v>0</v>
      </c>
      <c r="T20" s="133">
        <v>22</v>
      </c>
      <c r="U20" s="133">
        <v>11</v>
      </c>
      <c r="V20" s="133">
        <v>11</v>
      </c>
      <c r="W20" s="133">
        <v>0</v>
      </c>
      <c r="X20" s="133">
        <v>0</v>
      </c>
      <c r="Y20" s="133">
        <v>0</v>
      </c>
      <c r="Z20" s="133">
        <v>0</v>
      </c>
      <c r="AA20" s="133">
        <v>0</v>
      </c>
      <c r="AB20" s="133">
        <v>0</v>
      </c>
    </row>
    <row r="21" spans="1:28" ht="10.199999999999999" customHeight="1">
      <c r="A21" s="217" t="s">
        <v>65</v>
      </c>
      <c r="B21" s="133">
        <f t="shared" si="0"/>
        <v>148</v>
      </c>
      <c r="C21" s="306">
        <v>12</v>
      </c>
      <c r="D21" s="306">
        <v>136</v>
      </c>
      <c r="E21" s="133">
        <f t="shared" si="1"/>
        <v>0</v>
      </c>
      <c r="F21" s="306">
        <v>0</v>
      </c>
      <c r="G21" s="306">
        <v>0</v>
      </c>
      <c r="H21" s="133">
        <f t="shared" si="2"/>
        <v>48</v>
      </c>
      <c r="I21" s="306">
        <v>0</v>
      </c>
      <c r="J21" s="306">
        <v>48</v>
      </c>
      <c r="K21" s="133">
        <f t="shared" si="3"/>
        <v>0</v>
      </c>
      <c r="L21" s="306">
        <v>0</v>
      </c>
      <c r="M21" s="306">
        <v>0</v>
      </c>
      <c r="N21" s="133">
        <f t="shared" si="4"/>
        <v>92</v>
      </c>
      <c r="O21" s="306">
        <v>12</v>
      </c>
      <c r="P21" s="306">
        <v>80</v>
      </c>
      <c r="Q21" s="133">
        <f t="shared" si="5"/>
        <v>0</v>
      </c>
      <c r="R21" s="306">
        <v>0</v>
      </c>
      <c r="S21" s="306">
        <v>0</v>
      </c>
      <c r="T21" s="133">
        <f t="shared" si="6"/>
        <v>8</v>
      </c>
      <c r="U21" s="306">
        <v>0</v>
      </c>
      <c r="V21" s="306">
        <v>8</v>
      </c>
      <c r="W21" s="133">
        <f t="shared" si="7"/>
        <v>0</v>
      </c>
      <c r="X21" s="306">
        <v>0</v>
      </c>
      <c r="Y21" s="306">
        <v>0</v>
      </c>
      <c r="Z21" s="133">
        <f t="shared" si="8"/>
        <v>0</v>
      </c>
      <c r="AA21" s="306">
        <v>0</v>
      </c>
      <c r="AB21" s="306">
        <v>0</v>
      </c>
    </row>
    <row r="22" spans="1:28" ht="10.199999999999999" customHeight="1">
      <c r="A22" s="217" t="s">
        <v>66</v>
      </c>
      <c r="B22" s="133">
        <f t="shared" si="0"/>
        <v>54</v>
      </c>
      <c r="C22" s="306">
        <v>0</v>
      </c>
      <c r="D22" s="306">
        <v>54</v>
      </c>
      <c r="E22" s="133">
        <f t="shared" si="1"/>
        <v>0</v>
      </c>
      <c r="F22" s="306">
        <v>0</v>
      </c>
      <c r="G22" s="306">
        <v>0</v>
      </c>
      <c r="H22" s="133">
        <f t="shared" si="2"/>
        <v>0</v>
      </c>
      <c r="I22" s="306">
        <v>0</v>
      </c>
      <c r="J22" s="306">
        <v>0</v>
      </c>
      <c r="K22" s="133">
        <f t="shared" si="3"/>
        <v>0</v>
      </c>
      <c r="L22" s="306">
        <v>0</v>
      </c>
      <c r="M22" s="306">
        <v>0</v>
      </c>
      <c r="N22" s="133">
        <f t="shared" si="4"/>
        <v>0</v>
      </c>
      <c r="O22" s="306">
        <v>0</v>
      </c>
      <c r="P22" s="306">
        <v>0</v>
      </c>
      <c r="Q22" s="133">
        <f t="shared" si="5"/>
        <v>0</v>
      </c>
      <c r="R22" s="306">
        <v>0</v>
      </c>
      <c r="S22" s="306">
        <v>0</v>
      </c>
      <c r="T22" s="133">
        <f t="shared" si="6"/>
        <v>0</v>
      </c>
      <c r="U22" s="306">
        <v>0</v>
      </c>
      <c r="V22" s="306">
        <v>0</v>
      </c>
      <c r="W22" s="133">
        <f t="shared" si="7"/>
        <v>36</v>
      </c>
      <c r="X22" s="306">
        <v>0</v>
      </c>
      <c r="Y22" s="306">
        <v>36</v>
      </c>
      <c r="Z22" s="133">
        <f t="shared" si="8"/>
        <v>18</v>
      </c>
      <c r="AA22" s="306">
        <v>0</v>
      </c>
      <c r="AB22" s="306">
        <v>18</v>
      </c>
    </row>
    <row r="23" spans="1:28" ht="10.199999999999999" customHeight="1">
      <c r="A23" s="217" t="s">
        <v>67</v>
      </c>
      <c r="B23" s="133">
        <f t="shared" si="0"/>
        <v>3</v>
      </c>
      <c r="C23" s="306">
        <v>0</v>
      </c>
      <c r="D23" s="306">
        <v>3</v>
      </c>
      <c r="E23" s="133">
        <f t="shared" si="1"/>
        <v>0</v>
      </c>
      <c r="F23" s="306">
        <v>0</v>
      </c>
      <c r="G23" s="306">
        <v>0</v>
      </c>
      <c r="H23" s="133">
        <f t="shared" si="2"/>
        <v>0</v>
      </c>
      <c r="I23" s="306">
        <v>0</v>
      </c>
      <c r="J23" s="306">
        <v>0</v>
      </c>
      <c r="K23" s="133">
        <f t="shared" si="3"/>
        <v>3</v>
      </c>
      <c r="L23" s="306">
        <v>0</v>
      </c>
      <c r="M23" s="306">
        <v>3</v>
      </c>
      <c r="N23" s="133">
        <f t="shared" si="4"/>
        <v>0</v>
      </c>
      <c r="O23" s="306">
        <v>0</v>
      </c>
      <c r="P23" s="306">
        <v>0</v>
      </c>
      <c r="Q23" s="133">
        <f t="shared" si="5"/>
        <v>0</v>
      </c>
      <c r="R23" s="306">
        <v>0</v>
      </c>
      <c r="S23" s="306">
        <v>0</v>
      </c>
      <c r="T23" s="133">
        <f t="shared" si="6"/>
        <v>0</v>
      </c>
      <c r="U23" s="306">
        <v>0</v>
      </c>
      <c r="V23" s="306">
        <v>0</v>
      </c>
      <c r="W23" s="133">
        <f t="shared" si="7"/>
        <v>0</v>
      </c>
      <c r="X23" s="306">
        <v>0</v>
      </c>
      <c r="Y23" s="306">
        <v>0</v>
      </c>
      <c r="Z23" s="133">
        <f t="shared" si="8"/>
        <v>0</v>
      </c>
      <c r="AA23" s="306">
        <v>0</v>
      </c>
      <c r="AB23" s="306">
        <v>0</v>
      </c>
    </row>
    <row r="24" spans="1:28" ht="10.199999999999999" customHeight="1">
      <c r="A24" s="217" t="s">
        <v>2265</v>
      </c>
      <c r="B24" s="133">
        <f t="shared" si="0"/>
        <v>21</v>
      </c>
      <c r="C24" s="306">
        <v>14</v>
      </c>
      <c r="D24" s="306">
        <v>7</v>
      </c>
      <c r="E24" s="133">
        <f t="shared" si="1"/>
        <v>0</v>
      </c>
      <c r="F24" s="306">
        <v>0</v>
      </c>
      <c r="G24" s="306">
        <v>0</v>
      </c>
      <c r="H24" s="133">
        <f t="shared" si="2"/>
        <v>0</v>
      </c>
      <c r="I24" s="306">
        <v>0</v>
      </c>
      <c r="J24" s="306">
        <v>0</v>
      </c>
      <c r="K24" s="133">
        <f t="shared" si="3"/>
        <v>0</v>
      </c>
      <c r="L24" s="306">
        <v>0</v>
      </c>
      <c r="M24" s="306">
        <v>0</v>
      </c>
      <c r="N24" s="133">
        <f t="shared" si="4"/>
        <v>0</v>
      </c>
      <c r="O24" s="306">
        <v>0</v>
      </c>
      <c r="P24" s="306">
        <v>0</v>
      </c>
      <c r="Q24" s="133">
        <f t="shared" si="5"/>
        <v>0</v>
      </c>
      <c r="R24" s="306">
        <v>0</v>
      </c>
      <c r="S24" s="306">
        <v>0</v>
      </c>
      <c r="T24" s="133">
        <f t="shared" si="6"/>
        <v>14</v>
      </c>
      <c r="U24" s="306">
        <v>14</v>
      </c>
      <c r="V24" s="306">
        <v>0</v>
      </c>
      <c r="W24" s="133">
        <f t="shared" si="7"/>
        <v>0</v>
      </c>
      <c r="X24" s="306">
        <v>0</v>
      </c>
      <c r="Y24" s="306">
        <v>0</v>
      </c>
      <c r="Z24" s="133">
        <f t="shared" si="8"/>
        <v>7</v>
      </c>
      <c r="AA24" s="306">
        <v>0</v>
      </c>
      <c r="AB24" s="306">
        <v>7</v>
      </c>
    </row>
    <row r="25" spans="1:28" ht="10.199999999999999" customHeight="1">
      <c r="A25" s="340" t="s">
        <v>125</v>
      </c>
      <c r="B25" s="340"/>
      <c r="C25" s="340"/>
      <c r="Q25" s="340"/>
      <c r="R25" s="340"/>
    </row>
    <row r="26" spans="1:28" ht="10.199999999999999" customHeight="1"/>
    <row r="27" spans="1:28" ht="10.199999999999999" customHeight="1"/>
    <row r="28" spans="1:28" ht="10.199999999999999" customHeight="1"/>
    <row r="29" spans="1:28" ht="10.199999999999999" customHeight="1"/>
    <row r="30" spans="1:28" ht="10.199999999999999" customHeight="1"/>
    <row r="31" spans="1:28" ht="10.199999999999999" customHeight="1"/>
    <row r="32" spans="1:28" ht="10.199999999999999" customHeight="1"/>
    <row r="33" ht="10.199999999999999" customHeight="1"/>
    <row r="34" ht="10.199999999999999" customHeight="1"/>
    <row r="35" ht="10.199999999999999" customHeight="1"/>
    <row r="36" ht="10.199999999999999" customHeight="1"/>
    <row r="37" ht="10.199999999999999" customHeight="1"/>
    <row r="38" ht="10.199999999999999" customHeight="1"/>
    <row r="39" ht="10.199999999999999" customHeight="1"/>
    <row r="40" ht="10.199999999999999" customHeight="1"/>
    <row r="41" ht="10.199999999999999" customHeight="1"/>
    <row r="42" ht="10.199999999999999" customHeight="1"/>
    <row r="43" ht="10.199999999999999" customHeight="1"/>
    <row r="44" ht="10.199999999999999" customHeight="1"/>
    <row r="45" ht="10.199999999999999" customHeight="1"/>
    <row r="46" ht="10.199999999999999" customHeight="1"/>
    <row r="47" ht="10.199999999999999" customHeight="1"/>
    <row r="48" ht="10.199999999999999" customHeight="1"/>
    <row r="49" ht="10.199999999999999" customHeight="1"/>
    <row r="50" ht="10.199999999999999" customHeight="1"/>
    <row r="51" ht="10.199999999999999" customHeight="1"/>
    <row r="52" ht="10.199999999999999" customHeight="1"/>
    <row r="53" ht="10.199999999999999" customHeight="1"/>
    <row r="54" ht="10.199999999999999" customHeight="1"/>
    <row r="55" ht="10.199999999999999" customHeight="1"/>
    <row r="56" ht="10.199999999999999" customHeight="1"/>
    <row r="57" ht="10.199999999999999" customHeight="1"/>
    <row r="58" ht="10.199999999999999" customHeight="1"/>
    <row r="59" ht="10.199999999999999" customHeight="1"/>
    <row r="60" ht="10.199999999999999" customHeight="1"/>
    <row r="61" ht="10.199999999999999" customHeight="1"/>
    <row r="62" ht="10.199999999999999" customHeight="1"/>
    <row r="63" ht="10.199999999999999" customHeight="1"/>
    <row r="64" ht="10.199999999999999" customHeight="1"/>
    <row r="65" ht="10.199999999999999" customHeight="1"/>
  </sheetData>
  <mergeCells count="14">
    <mergeCell ref="Q25:R25"/>
    <mergeCell ref="A25:C25"/>
    <mergeCell ref="Q4:S4"/>
    <mergeCell ref="T4:V4"/>
    <mergeCell ref="W4:Y4"/>
    <mergeCell ref="Z4:AB4"/>
    <mergeCell ref="N4:P4"/>
    <mergeCell ref="A1:C1"/>
    <mergeCell ref="A2:C2"/>
    <mergeCell ref="A3:M3"/>
    <mergeCell ref="B4:D4"/>
    <mergeCell ref="E4:G4"/>
    <mergeCell ref="H4:J4"/>
    <mergeCell ref="K4: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4918-D370-47E8-BC3A-A257C06AEE94}">
  <dimension ref="A1:I58"/>
  <sheetViews>
    <sheetView view="pageBreakPreview" zoomScale="125" zoomScaleNormal="100" zoomScaleSheetLayoutView="125" workbookViewId="0">
      <selection activeCell="A2" sqref="A2:D2"/>
    </sheetView>
  </sheetViews>
  <sheetFormatPr defaultRowHeight="10.199999999999999" customHeight="1"/>
  <cols>
    <col min="1" max="1" width="16.33203125" style="269" customWidth="1"/>
    <col min="2" max="16384" width="8.88671875" style="269"/>
  </cols>
  <sheetData>
    <row r="1" spans="1:9" ht="10.199999999999999" customHeight="1">
      <c r="A1" s="267" t="s">
        <v>2279</v>
      </c>
      <c r="B1" s="267"/>
      <c r="C1" s="267"/>
      <c r="D1" s="267"/>
      <c r="E1" s="267"/>
      <c r="F1" s="267"/>
      <c r="G1" s="267"/>
      <c r="H1" s="267"/>
      <c r="I1" s="267"/>
    </row>
    <row r="2" spans="1:9" ht="10.199999999999999" customHeight="1">
      <c r="A2" s="347" t="s">
        <v>125</v>
      </c>
      <c r="B2" s="347"/>
      <c r="C2" s="347"/>
      <c r="D2" s="347"/>
      <c r="E2" s="267"/>
      <c r="F2" s="267"/>
      <c r="G2" s="267"/>
      <c r="H2" s="267"/>
      <c r="I2" s="267"/>
    </row>
    <row r="3" spans="1:9" ht="13.8" customHeight="1">
      <c r="A3" s="307"/>
      <c r="B3" s="348" t="s">
        <v>100</v>
      </c>
      <c r="C3" s="348"/>
      <c r="D3" s="348"/>
      <c r="E3" s="348"/>
      <c r="F3" s="348" t="s">
        <v>2262</v>
      </c>
      <c r="G3" s="348"/>
      <c r="H3" s="348"/>
      <c r="I3" s="349"/>
    </row>
    <row r="4" spans="1:9" ht="21.6" customHeight="1">
      <c r="A4" s="304"/>
      <c r="B4" s="337" t="s">
        <v>2263</v>
      </c>
      <c r="C4" s="339"/>
      <c r="D4" s="337" t="s">
        <v>2264</v>
      </c>
      <c r="E4" s="339"/>
      <c r="F4" s="337" t="s">
        <v>2263</v>
      </c>
      <c r="G4" s="339"/>
      <c r="H4" s="337" t="s">
        <v>2264</v>
      </c>
      <c r="I4" s="339"/>
    </row>
    <row r="5" spans="1:9" ht="11.4" customHeight="1">
      <c r="A5" s="304"/>
      <c r="B5" s="208" t="s">
        <v>742</v>
      </c>
      <c r="C5" s="208" t="s">
        <v>132</v>
      </c>
      <c r="D5" s="208" t="s">
        <v>742</v>
      </c>
      <c r="E5" s="208" t="s">
        <v>132</v>
      </c>
      <c r="F5" s="208" t="s">
        <v>742</v>
      </c>
      <c r="G5" s="208" t="s">
        <v>132</v>
      </c>
      <c r="H5" s="208" t="s">
        <v>742</v>
      </c>
      <c r="I5" s="208" t="s">
        <v>132</v>
      </c>
    </row>
    <row r="6" spans="1:9" ht="10.199999999999999" customHeight="1">
      <c r="A6" s="217" t="s">
        <v>830</v>
      </c>
      <c r="B6" s="217" t="s">
        <v>28</v>
      </c>
      <c r="C6" s="217" t="s">
        <v>28</v>
      </c>
      <c r="D6" s="217" t="s">
        <v>28</v>
      </c>
      <c r="E6" s="217" t="s">
        <v>28</v>
      </c>
      <c r="F6" s="217" t="s">
        <v>28</v>
      </c>
      <c r="G6" s="217" t="s">
        <v>28</v>
      </c>
      <c r="H6" s="217" t="s">
        <v>28</v>
      </c>
      <c r="I6" s="217" t="s">
        <v>28</v>
      </c>
    </row>
    <row r="7" spans="1:9" ht="10.199999999999999" customHeight="1">
      <c r="A7" s="217" t="s">
        <v>606</v>
      </c>
      <c r="B7" s="133">
        <v>5783</v>
      </c>
      <c r="C7" s="133">
        <v>5783</v>
      </c>
      <c r="D7" s="133">
        <v>5955</v>
      </c>
      <c r="E7" s="133">
        <v>5955</v>
      </c>
      <c r="F7" s="133">
        <v>7546</v>
      </c>
      <c r="G7" s="133">
        <v>7546</v>
      </c>
      <c r="H7" s="133">
        <v>9215</v>
      </c>
      <c r="I7" s="133">
        <v>9215</v>
      </c>
    </row>
    <row r="8" spans="1:9" ht="10.199999999999999" customHeight="1">
      <c r="A8" s="217" t="s">
        <v>831</v>
      </c>
      <c r="B8" s="133">
        <v>2985</v>
      </c>
      <c r="C8" s="305">
        <v>0.51600000000000001</v>
      </c>
      <c r="D8" s="133">
        <v>3044</v>
      </c>
      <c r="E8" s="305">
        <v>0.51100000000000001</v>
      </c>
      <c r="F8" s="133">
        <v>3604</v>
      </c>
      <c r="G8" s="305">
        <v>0.47799999999999998</v>
      </c>
      <c r="H8" s="133">
        <v>4461</v>
      </c>
      <c r="I8" s="305">
        <v>0.48399999999999999</v>
      </c>
    </row>
    <row r="9" spans="1:9" ht="10.199999999999999" customHeight="1">
      <c r="A9" s="217" t="s">
        <v>833</v>
      </c>
      <c r="B9" s="133">
        <v>2798</v>
      </c>
      <c r="C9" s="305">
        <v>0.48399999999999999</v>
      </c>
      <c r="D9" s="133">
        <v>2911</v>
      </c>
      <c r="E9" s="305">
        <v>0.48899999999999999</v>
      </c>
      <c r="F9" s="133">
        <v>3942</v>
      </c>
      <c r="G9" s="305">
        <v>0.52200000000000002</v>
      </c>
      <c r="H9" s="133">
        <v>4754</v>
      </c>
      <c r="I9" s="305">
        <v>0.51600000000000001</v>
      </c>
    </row>
    <row r="10" spans="1:9" ht="10.199999999999999" customHeight="1">
      <c r="A10" s="217" t="s">
        <v>28</v>
      </c>
      <c r="B10" s="208" t="s">
        <v>28</v>
      </c>
      <c r="C10" s="208" t="s">
        <v>28</v>
      </c>
      <c r="D10" s="208" t="s">
        <v>28</v>
      </c>
      <c r="E10" s="208" t="s">
        <v>28</v>
      </c>
      <c r="F10" s="208" t="s">
        <v>28</v>
      </c>
      <c r="G10" s="208" t="s">
        <v>28</v>
      </c>
      <c r="H10" s="208" t="s">
        <v>28</v>
      </c>
      <c r="I10" s="208" t="s">
        <v>28</v>
      </c>
    </row>
    <row r="11" spans="1:9" ht="10.199999999999999" customHeight="1">
      <c r="A11" s="217" t="s">
        <v>835</v>
      </c>
      <c r="B11" s="306">
        <v>708</v>
      </c>
      <c r="C11" s="305">
        <v>0.122</v>
      </c>
      <c r="D11" s="306">
        <v>779</v>
      </c>
      <c r="E11" s="305">
        <v>0.13100000000000001</v>
      </c>
      <c r="F11" s="133">
        <v>1007</v>
      </c>
      <c r="G11" s="305">
        <v>0.13300000000000001</v>
      </c>
      <c r="H11" s="133">
        <v>1264</v>
      </c>
      <c r="I11" s="305">
        <v>0.13700000000000001</v>
      </c>
    </row>
    <row r="12" spans="1:9" ht="10.199999999999999" customHeight="1">
      <c r="A12" s="217" t="s">
        <v>836</v>
      </c>
      <c r="B12" s="133">
        <v>1402</v>
      </c>
      <c r="C12" s="305">
        <v>0.24199999999999999</v>
      </c>
      <c r="D12" s="133">
        <v>1402</v>
      </c>
      <c r="E12" s="305">
        <v>0.23499999999999999</v>
      </c>
      <c r="F12" s="133">
        <v>1195</v>
      </c>
      <c r="G12" s="305">
        <v>0.158</v>
      </c>
      <c r="H12" s="133">
        <v>1628</v>
      </c>
      <c r="I12" s="305">
        <v>0.17699999999999999</v>
      </c>
    </row>
    <row r="13" spans="1:9" ht="10.199999999999999" customHeight="1">
      <c r="A13" s="217" t="s">
        <v>839</v>
      </c>
      <c r="B13" s="306">
        <v>378</v>
      </c>
      <c r="C13" s="305">
        <v>6.5000000000000002E-2</v>
      </c>
      <c r="D13" s="306">
        <v>387</v>
      </c>
      <c r="E13" s="305">
        <v>6.5000000000000002E-2</v>
      </c>
      <c r="F13" s="306">
        <v>788</v>
      </c>
      <c r="G13" s="305">
        <v>0.104</v>
      </c>
      <c r="H13" s="133">
        <v>1200</v>
      </c>
      <c r="I13" s="305">
        <v>0.13</v>
      </c>
    </row>
    <row r="14" spans="1:9" ht="10.199999999999999" customHeight="1">
      <c r="A14" s="217" t="s">
        <v>841</v>
      </c>
      <c r="B14" s="306">
        <v>307</v>
      </c>
      <c r="C14" s="305">
        <v>5.2999999999999999E-2</v>
      </c>
      <c r="D14" s="306">
        <v>307</v>
      </c>
      <c r="E14" s="305">
        <v>5.1999999999999998E-2</v>
      </c>
      <c r="F14" s="306">
        <v>584</v>
      </c>
      <c r="G14" s="305">
        <v>7.6999999999999999E-2</v>
      </c>
      <c r="H14" s="306">
        <v>688</v>
      </c>
      <c r="I14" s="305">
        <v>7.4999999999999997E-2</v>
      </c>
    </row>
    <row r="15" spans="1:9" ht="10.199999999999999" customHeight="1">
      <c r="A15" s="217" t="s">
        <v>843</v>
      </c>
      <c r="B15" s="306">
        <v>311</v>
      </c>
      <c r="C15" s="305">
        <v>5.3999999999999999E-2</v>
      </c>
      <c r="D15" s="306">
        <v>345</v>
      </c>
      <c r="E15" s="305">
        <v>5.8000000000000003E-2</v>
      </c>
      <c r="F15" s="306">
        <v>614</v>
      </c>
      <c r="G15" s="305">
        <v>8.1000000000000003E-2</v>
      </c>
      <c r="H15" s="306">
        <v>756</v>
      </c>
      <c r="I15" s="305">
        <v>8.2000000000000003E-2</v>
      </c>
    </row>
    <row r="16" spans="1:9" ht="10.199999999999999" customHeight="1">
      <c r="A16" s="217" t="s">
        <v>846</v>
      </c>
      <c r="B16" s="133">
        <v>1537</v>
      </c>
      <c r="C16" s="305">
        <v>0.26600000000000001</v>
      </c>
      <c r="D16" s="133">
        <v>1537</v>
      </c>
      <c r="E16" s="305">
        <v>0.25800000000000001</v>
      </c>
      <c r="F16" s="133">
        <v>1519</v>
      </c>
      <c r="G16" s="305">
        <v>0.20100000000000001</v>
      </c>
      <c r="H16" s="133">
        <v>1618</v>
      </c>
      <c r="I16" s="305">
        <v>0.17599999999999999</v>
      </c>
    </row>
    <row r="17" spans="1:9" ht="10.199999999999999" customHeight="1">
      <c r="A17" s="217" t="s">
        <v>849</v>
      </c>
      <c r="B17" s="306">
        <v>690</v>
      </c>
      <c r="C17" s="305">
        <v>0.11899999999999999</v>
      </c>
      <c r="D17" s="306">
        <v>727</v>
      </c>
      <c r="E17" s="305">
        <v>0.122</v>
      </c>
      <c r="F17" s="306">
        <v>999</v>
      </c>
      <c r="G17" s="305">
        <v>0.13200000000000001</v>
      </c>
      <c r="H17" s="133">
        <v>1170</v>
      </c>
      <c r="I17" s="305">
        <v>0.127</v>
      </c>
    </row>
    <row r="18" spans="1:9" ht="10.199999999999999" customHeight="1">
      <c r="A18" s="217" t="s">
        <v>851</v>
      </c>
      <c r="B18" s="306">
        <v>221</v>
      </c>
      <c r="C18" s="305">
        <v>3.7999999999999999E-2</v>
      </c>
      <c r="D18" s="306">
        <v>235</v>
      </c>
      <c r="E18" s="305">
        <v>3.9E-2</v>
      </c>
      <c r="F18" s="306">
        <v>443</v>
      </c>
      <c r="G18" s="305">
        <v>5.8999999999999997E-2</v>
      </c>
      <c r="H18" s="306">
        <v>465</v>
      </c>
      <c r="I18" s="305">
        <v>0.05</v>
      </c>
    </row>
    <row r="19" spans="1:9" ht="10.199999999999999" customHeight="1">
      <c r="A19" s="217" t="s">
        <v>852</v>
      </c>
      <c r="B19" s="306">
        <v>108</v>
      </c>
      <c r="C19" s="305">
        <v>1.9E-2</v>
      </c>
      <c r="D19" s="306">
        <v>115</v>
      </c>
      <c r="E19" s="305">
        <v>1.9E-2</v>
      </c>
      <c r="F19" s="306">
        <v>100</v>
      </c>
      <c r="G19" s="305">
        <v>1.2999999999999999E-2</v>
      </c>
      <c r="H19" s="306">
        <v>112</v>
      </c>
      <c r="I19" s="305">
        <v>1.2E-2</v>
      </c>
    </row>
    <row r="20" spans="1:9" ht="10.199999999999999" customHeight="1">
      <c r="A20" s="217" t="s">
        <v>853</v>
      </c>
      <c r="B20" s="306">
        <v>73</v>
      </c>
      <c r="C20" s="305">
        <v>1.2999999999999999E-2</v>
      </c>
      <c r="D20" s="306">
        <v>73</v>
      </c>
      <c r="E20" s="305">
        <v>1.2E-2</v>
      </c>
      <c r="F20" s="306">
        <v>117</v>
      </c>
      <c r="G20" s="305">
        <v>1.6E-2</v>
      </c>
      <c r="H20" s="306">
        <v>122</v>
      </c>
      <c r="I20" s="305">
        <v>1.2999999999999999E-2</v>
      </c>
    </row>
    <row r="21" spans="1:9" ht="10.199999999999999" customHeight="1">
      <c r="A21" s="217" t="s">
        <v>854</v>
      </c>
      <c r="B21" s="306">
        <v>48</v>
      </c>
      <c r="C21" s="305">
        <v>8.0000000000000002E-3</v>
      </c>
      <c r="D21" s="306">
        <v>48</v>
      </c>
      <c r="E21" s="305">
        <v>8.0000000000000002E-3</v>
      </c>
      <c r="F21" s="306">
        <v>180</v>
      </c>
      <c r="G21" s="305">
        <v>2.4E-2</v>
      </c>
      <c r="H21" s="306">
        <v>192</v>
      </c>
      <c r="I21" s="305">
        <v>2.1000000000000001E-2</v>
      </c>
    </row>
    <row r="22" spans="1:9" ht="10.199999999999999" customHeight="1">
      <c r="A22" s="217" t="s">
        <v>855</v>
      </c>
      <c r="B22" s="306">
        <v>0</v>
      </c>
      <c r="C22" s="305">
        <v>0</v>
      </c>
      <c r="D22" s="306">
        <v>0</v>
      </c>
      <c r="E22" s="305">
        <v>0</v>
      </c>
      <c r="F22" s="306">
        <v>0</v>
      </c>
      <c r="G22" s="305">
        <v>0</v>
      </c>
      <c r="H22" s="306">
        <v>0</v>
      </c>
      <c r="I22" s="305">
        <v>0</v>
      </c>
    </row>
    <row r="23" spans="1:9" ht="10.199999999999999" customHeight="1">
      <c r="A23" s="217" t="s">
        <v>856</v>
      </c>
      <c r="B23" s="306">
        <v>0</v>
      </c>
      <c r="C23" s="305">
        <v>0</v>
      </c>
      <c r="D23" s="306">
        <v>0</v>
      </c>
      <c r="E23" s="305">
        <v>0</v>
      </c>
      <c r="F23" s="306">
        <v>0</v>
      </c>
      <c r="G23" s="305">
        <v>0</v>
      </c>
      <c r="H23" s="306">
        <v>0</v>
      </c>
      <c r="I23" s="305">
        <v>0</v>
      </c>
    </row>
    <row r="24" spans="1:9" ht="10.199999999999999" customHeight="1">
      <c r="A24" s="217" t="s">
        <v>28</v>
      </c>
      <c r="B24" s="208" t="s">
        <v>28</v>
      </c>
      <c r="C24" s="208" t="s">
        <v>28</v>
      </c>
      <c r="D24" s="208" t="s">
        <v>28</v>
      </c>
      <c r="E24" s="208" t="s">
        <v>28</v>
      </c>
      <c r="F24" s="208" t="s">
        <v>28</v>
      </c>
      <c r="G24" s="208" t="s">
        <v>28</v>
      </c>
      <c r="H24" s="208" t="s">
        <v>28</v>
      </c>
      <c r="I24" s="208" t="s">
        <v>28</v>
      </c>
    </row>
    <row r="25" spans="1:9" ht="10.199999999999999" customHeight="1">
      <c r="A25" s="217" t="s">
        <v>857</v>
      </c>
      <c r="B25" s="306">
        <v>21.5</v>
      </c>
      <c r="C25" s="208" t="s">
        <v>136</v>
      </c>
      <c r="D25" s="306">
        <v>21.3</v>
      </c>
      <c r="E25" s="208" t="s">
        <v>136</v>
      </c>
      <c r="F25" s="306">
        <v>22</v>
      </c>
      <c r="G25" s="208" t="s">
        <v>136</v>
      </c>
      <c r="H25" s="306">
        <v>18.5</v>
      </c>
      <c r="I25" s="208" t="s">
        <v>136</v>
      </c>
    </row>
    <row r="26" spans="1:9" ht="10.199999999999999" customHeight="1">
      <c r="A26" s="217" t="s">
        <v>28</v>
      </c>
      <c r="B26" s="208" t="s">
        <v>28</v>
      </c>
      <c r="C26" s="208" t="s">
        <v>28</v>
      </c>
      <c r="D26" s="208" t="s">
        <v>28</v>
      </c>
      <c r="E26" s="208" t="s">
        <v>28</v>
      </c>
      <c r="F26" s="208" t="s">
        <v>28</v>
      </c>
      <c r="G26" s="208" t="s">
        <v>28</v>
      </c>
      <c r="H26" s="208" t="s">
        <v>28</v>
      </c>
      <c r="I26" s="208" t="s">
        <v>28</v>
      </c>
    </row>
    <row r="27" spans="1:9" ht="10.199999999999999" customHeight="1">
      <c r="A27" s="217" t="s">
        <v>860</v>
      </c>
      <c r="B27" s="133">
        <v>3072</v>
      </c>
      <c r="C27" s="305">
        <v>0.53100000000000003</v>
      </c>
      <c r="D27" s="133">
        <v>3164</v>
      </c>
      <c r="E27" s="305">
        <v>0.53100000000000003</v>
      </c>
      <c r="F27" s="133">
        <v>4190</v>
      </c>
      <c r="G27" s="305">
        <v>0.55500000000000005</v>
      </c>
      <c r="H27" s="133">
        <v>4680</v>
      </c>
      <c r="I27" s="305">
        <v>0.50800000000000001</v>
      </c>
    </row>
    <row r="28" spans="1:9" ht="10.199999999999999" customHeight="1">
      <c r="A28" s="217" t="s">
        <v>863</v>
      </c>
      <c r="B28" s="133">
        <v>2908</v>
      </c>
      <c r="C28" s="305">
        <v>0.503</v>
      </c>
      <c r="D28" s="133">
        <v>2988</v>
      </c>
      <c r="E28" s="305">
        <v>0.502</v>
      </c>
      <c r="F28" s="133">
        <v>3852</v>
      </c>
      <c r="G28" s="305">
        <v>0.51</v>
      </c>
      <c r="H28" s="133">
        <v>4296</v>
      </c>
      <c r="I28" s="305">
        <v>0.46600000000000003</v>
      </c>
    </row>
    <row r="29" spans="1:9" ht="10.199999999999999" customHeight="1">
      <c r="A29" s="217" t="s">
        <v>867</v>
      </c>
      <c r="B29" s="306">
        <v>110</v>
      </c>
      <c r="C29" s="305">
        <v>1.9E-2</v>
      </c>
      <c r="D29" s="306">
        <v>110</v>
      </c>
      <c r="E29" s="305">
        <v>1.7999999999999999E-2</v>
      </c>
      <c r="F29" s="306">
        <v>285</v>
      </c>
      <c r="G29" s="305">
        <v>3.7999999999999999E-2</v>
      </c>
      <c r="H29" s="306">
        <v>297</v>
      </c>
      <c r="I29" s="305">
        <v>3.2000000000000001E-2</v>
      </c>
    </row>
    <row r="30" spans="1:9" ht="10.199999999999999" customHeight="1">
      <c r="A30" s="217" t="s">
        <v>868</v>
      </c>
      <c r="B30" s="306">
        <v>48</v>
      </c>
      <c r="C30" s="305">
        <v>8.0000000000000002E-3</v>
      </c>
      <c r="D30" s="306">
        <v>48</v>
      </c>
      <c r="E30" s="305">
        <v>8.0000000000000002E-3</v>
      </c>
      <c r="F30" s="306">
        <v>180</v>
      </c>
      <c r="G30" s="305">
        <v>2.4E-2</v>
      </c>
      <c r="H30" s="306">
        <v>192</v>
      </c>
      <c r="I30" s="305">
        <v>2.1000000000000001E-2</v>
      </c>
    </row>
    <row r="31" spans="1:9" ht="10.199999999999999" customHeight="1">
      <c r="A31" s="217" t="s">
        <v>28</v>
      </c>
      <c r="B31" s="208" t="s">
        <v>28</v>
      </c>
      <c r="C31" s="208" t="s">
        <v>28</v>
      </c>
      <c r="D31" s="208" t="s">
        <v>28</v>
      </c>
      <c r="E31" s="208" t="s">
        <v>28</v>
      </c>
      <c r="F31" s="208" t="s">
        <v>28</v>
      </c>
      <c r="G31" s="208" t="s">
        <v>28</v>
      </c>
      <c r="H31" s="208" t="s">
        <v>28</v>
      </c>
      <c r="I31" s="208" t="s">
        <v>28</v>
      </c>
    </row>
    <row r="32" spans="1:9" ht="10.199999999999999" customHeight="1">
      <c r="A32" s="217" t="s">
        <v>860</v>
      </c>
      <c r="B32" s="133">
        <v>3072</v>
      </c>
      <c r="C32" s="133">
        <v>3072</v>
      </c>
      <c r="D32" s="133">
        <v>3164</v>
      </c>
      <c r="E32" s="133">
        <v>3164</v>
      </c>
      <c r="F32" s="133">
        <v>4190</v>
      </c>
      <c r="G32" s="133">
        <v>4190</v>
      </c>
      <c r="H32" s="133">
        <v>4680</v>
      </c>
      <c r="I32" s="133">
        <v>4680</v>
      </c>
    </row>
    <row r="33" spans="1:9" ht="10.199999999999999" customHeight="1">
      <c r="A33" s="217" t="s">
        <v>869</v>
      </c>
      <c r="B33" s="133">
        <v>1659</v>
      </c>
      <c r="C33" s="305">
        <v>0.54</v>
      </c>
      <c r="D33" s="133">
        <v>1718</v>
      </c>
      <c r="E33" s="305">
        <v>0.54300000000000004</v>
      </c>
      <c r="F33" s="133">
        <v>1988</v>
      </c>
      <c r="G33" s="305">
        <v>0.47399999999999998</v>
      </c>
      <c r="H33" s="133">
        <v>2163</v>
      </c>
      <c r="I33" s="305">
        <v>0.46200000000000002</v>
      </c>
    </row>
    <row r="34" spans="1:9" ht="10.199999999999999" customHeight="1">
      <c r="A34" s="217" t="s">
        <v>871</v>
      </c>
      <c r="B34" s="133">
        <v>1413</v>
      </c>
      <c r="C34" s="305">
        <v>0.46</v>
      </c>
      <c r="D34" s="133">
        <v>1446</v>
      </c>
      <c r="E34" s="305">
        <v>0.45700000000000002</v>
      </c>
      <c r="F34" s="133">
        <v>2202</v>
      </c>
      <c r="G34" s="305">
        <v>0.52600000000000002</v>
      </c>
      <c r="H34" s="133">
        <v>2517</v>
      </c>
      <c r="I34" s="305">
        <v>0.53800000000000003</v>
      </c>
    </row>
    <row r="35" spans="1:9" ht="10.199999999999999" customHeight="1">
      <c r="A35" s="217" t="s">
        <v>28</v>
      </c>
      <c r="B35" s="208" t="s">
        <v>28</v>
      </c>
      <c r="C35" s="208" t="s">
        <v>28</v>
      </c>
      <c r="D35" s="208" t="s">
        <v>28</v>
      </c>
      <c r="E35" s="208" t="s">
        <v>28</v>
      </c>
      <c r="F35" s="208" t="s">
        <v>28</v>
      </c>
      <c r="G35" s="208" t="s">
        <v>28</v>
      </c>
      <c r="H35" s="208" t="s">
        <v>28</v>
      </c>
      <c r="I35" s="208" t="s">
        <v>28</v>
      </c>
    </row>
    <row r="36" spans="1:9" ht="10.199999999999999" customHeight="1">
      <c r="A36" s="217" t="s">
        <v>868</v>
      </c>
      <c r="B36" s="306">
        <v>48</v>
      </c>
      <c r="C36" s="306">
        <v>48</v>
      </c>
      <c r="D36" s="306">
        <v>48</v>
      </c>
      <c r="E36" s="306">
        <v>48</v>
      </c>
      <c r="F36" s="306">
        <v>180</v>
      </c>
      <c r="G36" s="306">
        <v>180</v>
      </c>
      <c r="H36" s="306">
        <v>192</v>
      </c>
      <c r="I36" s="306">
        <v>192</v>
      </c>
    </row>
    <row r="37" spans="1:9" ht="10.199999999999999" customHeight="1">
      <c r="A37" s="217" t="s">
        <v>869</v>
      </c>
      <c r="B37" s="306">
        <v>0</v>
      </c>
      <c r="C37" s="305">
        <v>0</v>
      </c>
      <c r="D37" s="306">
        <v>0</v>
      </c>
      <c r="E37" s="305">
        <v>0</v>
      </c>
      <c r="F37" s="306">
        <v>41</v>
      </c>
      <c r="G37" s="305">
        <v>0.22800000000000001</v>
      </c>
      <c r="H37" s="306">
        <v>53</v>
      </c>
      <c r="I37" s="305">
        <v>0.27600000000000002</v>
      </c>
    </row>
    <row r="38" spans="1:9" ht="10.199999999999999" customHeight="1">
      <c r="A38" s="217" t="s">
        <v>871</v>
      </c>
      <c r="B38" s="306">
        <v>48</v>
      </c>
      <c r="C38" s="305">
        <v>1</v>
      </c>
      <c r="D38" s="306">
        <v>48</v>
      </c>
      <c r="E38" s="305">
        <v>1</v>
      </c>
      <c r="F38" s="306">
        <v>139</v>
      </c>
      <c r="G38" s="305">
        <v>0.77200000000000002</v>
      </c>
      <c r="H38" s="306">
        <v>139</v>
      </c>
      <c r="I38" s="305">
        <v>0.72399999999999998</v>
      </c>
    </row>
    <row r="39" spans="1:9" ht="10.199999999999999" customHeight="1">
      <c r="A39" s="217" t="s">
        <v>28</v>
      </c>
      <c r="B39" s="208" t="s">
        <v>28</v>
      </c>
      <c r="C39" s="208" t="s">
        <v>28</v>
      </c>
      <c r="D39" s="208" t="s">
        <v>28</v>
      </c>
      <c r="E39" s="208" t="s">
        <v>28</v>
      </c>
      <c r="F39" s="208" t="s">
        <v>28</v>
      </c>
      <c r="G39" s="208" t="s">
        <v>28</v>
      </c>
      <c r="H39" s="208" t="s">
        <v>28</v>
      </c>
      <c r="I39" s="208" t="s">
        <v>28</v>
      </c>
    </row>
    <row r="40" spans="1:9" ht="10.199999999999999" customHeight="1">
      <c r="A40" s="217" t="s">
        <v>28</v>
      </c>
      <c r="B40" s="208" t="s">
        <v>28</v>
      </c>
      <c r="C40" s="208" t="s">
        <v>28</v>
      </c>
      <c r="D40" s="208" t="s">
        <v>28</v>
      </c>
      <c r="E40" s="208" t="s">
        <v>28</v>
      </c>
      <c r="F40" s="208" t="s">
        <v>28</v>
      </c>
      <c r="G40" s="208" t="s">
        <v>28</v>
      </c>
      <c r="H40" s="208" t="s">
        <v>28</v>
      </c>
      <c r="I40" s="208" t="s">
        <v>28</v>
      </c>
    </row>
    <row r="41" spans="1:9" ht="10.199999999999999" customHeight="1">
      <c r="A41" s="217" t="s">
        <v>876</v>
      </c>
      <c r="B41" s="208" t="s">
        <v>28</v>
      </c>
      <c r="C41" s="208" t="s">
        <v>28</v>
      </c>
      <c r="D41" s="208" t="s">
        <v>28</v>
      </c>
      <c r="E41" s="208" t="s">
        <v>28</v>
      </c>
      <c r="F41" s="208" t="s">
        <v>28</v>
      </c>
      <c r="G41" s="208" t="s">
        <v>28</v>
      </c>
      <c r="H41" s="208" t="s">
        <v>28</v>
      </c>
      <c r="I41" s="208" t="s">
        <v>28</v>
      </c>
    </row>
    <row r="42" spans="1:9" ht="10.199999999999999" customHeight="1">
      <c r="A42" s="217" t="s">
        <v>877</v>
      </c>
      <c r="B42" s="306">
        <v>401</v>
      </c>
      <c r="C42" s="208" t="s">
        <v>136</v>
      </c>
      <c r="D42" s="306">
        <v>435</v>
      </c>
      <c r="E42" s="208" t="s">
        <v>136</v>
      </c>
      <c r="F42" s="306">
        <v>396</v>
      </c>
      <c r="G42" s="208" t="s">
        <v>136</v>
      </c>
      <c r="H42" s="306">
        <v>573</v>
      </c>
      <c r="I42" s="208" t="s">
        <v>136</v>
      </c>
    </row>
    <row r="43" spans="1:9" ht="10.199999999999999" customHeight="1">
      <c r="A43" s="217" t="s">
        <v>831</v>
      </c>
      <c r="B43" s="306">
        <v>189</v>
      </c>
      <c r="C43" s="305">
        <v>0.47099999999999997</v>
      </c>
      <c r="D43" s="306">
        <v>211</v>
      </c>
      <c r="E43" s="305">
        <v>0.48499999999999999</v>
      </c>
      <c r="F43" s="306">
        <v>185</v>
      </c>
      <c r="G43" s="305">
        <v>0.46700000000000003</v>
      </c>
      <c r="H43" s="306">
        <v>252</v>
      </c>
      <c r="I43" s="305">
        <v>0.44</v>
      </c>
    </row>
    <row r="44" spans="1:9" ht="10.199999999999999" customHeight="1">
      <c r="A44" s="217" t="s">
        <v>833</v>
      </c>
      <c r="B44" s="306">
        <v>212</v>
      </c>
      <c r="C44" s="305">
        <v>0.52900000000000003</v>
      </c>
      <c r="D44" s="306">
        <v>224</v>
      </c>
      <c r="E44" s="305">
        <v>0.51500000000000001</v>
      </c>
      <c r="F44" s="306">
        <v>211</v>
      </c>
      <c r="G44" s="305">
        <v>0.53300000000000003</v>
      </c>
      <c r="H44" s="306">
        <v>321</v>
      </c>
      <c r="I44" s="305">
        <v>0.56000000000000005</v>
      </c>
    </row>
    <row r="45" spans="1:9" ht="10.199999999999999" customHeight="1">
      <c r="A45" s="267" t="s">
        <v>28</v>
      </c>
      <c r="B45" s="267"/>
      <c r="C45" s="267"/>
      <c r="D45" s="267"/>
      <c r="E45" s="267"/>
      <c r="F45" s="267"/>
      <c r="G45" s="267"/>
      <c r="H45" s="267"/>
      <c r="I45" s="267"/>
    </row>
    <row r="46" spans="1:9" ht="10.199999999999999" customHeight="1">
      <c r="A46" s="267"/>
      <c r="B46" s="267"/>
      <c r="C46" s="267"/>
      <c r="D46" s="267"/>
      <c r="E46" s="267"/>
      <c r="F46" s="267"/>
      <c r="G46" s="267"/>
      <c r="H46" s="267"/>
      <c r="I46" s="267"/>
    </row>
    <row r="47" spans="1:9" ht="10.199999999999999" customHeight="1">
      <c r="A47" s="267" t="s">
        <v>28</v>
      </c>
      <c r="B47" s="267"/>
      <c r="C47" s="267"/>
      <c r="D47" s="267"/>
      <c r="E47" s="267"/>
      <c r="F47" s="267"/>
      <c r="G47" s="267"/>
      <c r="H47" s="267"/>
      <c r="I47" s="267"/>
    </row>
    <row r="48" spans="1:9" ht="10.199999999999999" customHeight="1">
      <c r="A48" s="267"/>
      <c r="B48" s="267"/>
      <c r="C48" s="267"/>
      <c r="D48" s="267"/>
      <c r="E48" s="267"/>
      <c r="F48" s="267"/>
      <c r="G48" s="267"/>
      <c r="H48" s="267"/>
      <c r="I48" s="267"/>
    </row>
    <row r="49" spans="1:9" ht="10.199999999999999" customHeight="1">
      <c r="A49" s="267" t="s">
        <v>28</v>
      </c>
      <c r="B49" s="267"/>
      <c r="C49" s="267"/>
      <c r="D49" s="267"/>
      <c r="E49" s="267"/>
      <c r="F49" s="267"/>
      <c r="G49" s="267"/>
      <c r="H49" s="267"/>
      <c r="I49" s="267"/>
    </row>
    <row r="50" spans="1:9" ht="10.199999999999999" customHeight="1">
      <c r="A50" s="267"/>
      <c r="B50" s="267"/>
      <c r="C50" s="267"/>
      <c r="D50" s="267"/>
      <c r="E50" s="267"/>
      <c r="F50" s="267"/>
      <c r="G50" s="267"/>
      <c r="H50" s="267"/>
      <c r="I50" s="267"/>
    </row>
    <row r="51" spans="1:9" ht="10.199999999999999" customHeight="1">
      <c r="A51" s="267" t="s">
        <v>28</v>
      </c>
      <c r="B51" s="267"/>
      <c r="C51" s="267"/>
      <c r="D51" s="267"/>
      <c r="E51" s="267"/>
      <c r="F51" s="267"/>
      <c r="G51" s="267"/>
      <c r="H51" s="267"/>
      <c r="I51" s="267"/>
    </row>
    <row r="52" spans="1:9" ht="10.199999999999999" customHeight="1">
      <c r="A52" s="267"/>
      <c r="B52" s="267"/>
      <c r="C52" s="267"/>
      <c r="D52" s="267"/>
      <c r="E52" s="267"/>
      <c r="F52" s="267"/>
      <c r="G52" s="267"/>
      <c r="H52" s="267"/>
      <c r="I52" s="267"/>
    </row>
    <row r="53" spans="1:9" ht="10.199999999999999" customHeight="1">
      <c r="A53" s="267" t="s">
        <v>28</v>
      </c>
      <c r="B53" s="267"/>
      <c r="C53" s="267"/>
      <c r="D53" s="267"/>
      <c r="E53" s="267"/>
      <c r="F53" s="267"/>
      <c r="G53" s="267"/>
      <c r="H53" s="267"/>
      <c r="I53" s="267"/>
    </row>
    <row r="54" spans="1:9" ht="10.199999999999999" customHeight="1">
      <c r="A54" s="267"/>
      <c r="B54" s="267"/>
      <c r="C54" s="267"/>
      <c r="D54" s="267"/>
      <c r="E54" s="267"/>
      <c r="F54" s="267"/>
      <c r="G54" s="267"/>
      <c r="H54" s="267"/>
      <c r="I54" s="267"/>
    </row>
    <row r="55" spans="1:9" ht="10.199999999999999" customHeight="1">
      <c r="A55" s="267" t="s">
        <v>28</v>
      </c>
      <c r="B55" s="267"/>
      <c r="C55" s="267"/>
      <c r="D55" s="267"/>
      <c r="E55" s="267"/>
      <c r="F55" s="267"/>
      <c r="G55" s="267"/>
      <c r="H55" s="267"/>
      <c r="I55" s="267"/>
    </row>
    <row r="56" spans="1:9" ht="10.199999999999999" customHeight="1">
      <c r="A56" s="267"/>
      <c r="B56" s="267"/>
      <c r="C56" s="267"/>
      <c r="D56" s="267"/>
      <c r="E56" s="267"/>
      <c r="F56" s="267"/>
      <c r="G56" s="267"/>
      <c r="H56" s="267"/>
      <c r="I56" s="267"/>
    </row>
    <row r="57" spans="1:9" ht="10.199999999999999" customHeight="1">
      <c r="A57" s="267" t="s">
        <v>28</v>
      </c>
      <c r="B57" s="267"/>
      <c r="C57" s="267"/>
      <c r="D57" s="267"/>
      <c r="E57" s="267"/>
      <c r="F57" s="267"/>
      <c r="G57" s="267"/>
      <c r="H57" s="267"/>
      <c r="I57" s="267"/>
    </row>
    <row r="58" spans="1:9" ht="10.199999999999999" customHeight="1">
      <c r="A58" s="267"/>
      <c r="B58" s="267"/>
      <c r="C58" s="267"/>
      <c r="D58" s="267"/>
      <c r="E58" s="267"/>
      <c r="F58" s="267"/>
      <c r="G58" s="267"/>
      <c r="H58" s="267"/>
      <c r="I58" s="267"/>
    </row>
  </sheetData>
  <mergeCells count="7">
    <mergeCell ref="A2:D2"/>
    <mergeCell ref="B3:E3"/>
    <mergeCell ref="F3:I3"/>
    <mergeCell ref="B4:C4"/>
    <mergeCell ref="D4:E4"/>
    <mergeCell ref="F4:G4"/>
    <mergeCell ref="H4:I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BFFC-9CB9-49FE-A57A-0FBE2FDB5416}">
  <dimension ref="A1:D12"/>
  <sheetViews>
    <sheetView topLeftCell="A4" workbookViewId="0">
      <selection activeCell="A2" sqref="A2"/>
    </sheetView>
  </sheetViews>
  <sheetFormatPr defaultRowHeight="14.4"/>
  <sheetData>
    <row r="1" spans="1:4">
      <c r="A1" t="s">
        <v>2280</v>
      </c>
    </row>
    <row r="3" spans="1:4">
      <c r="A3" s="3"/>
      <c r="B3" s="77" t="s">
        <v>690</v>
      </c>
      <c r="C3" s="77" t="s">
        <v>100</v>
      </c>
      <c r="D3" s="77" t="s">
        <v>101</v>
      </c>
    </row>
    <row r="4" spans="1:4">
      <c r="A4" s="3" t="s">
        <v>1230</v>
      </c>
      <c r="B4" s="5" t="s">
        <v>859</v>
      </c>
      <c r="C4" s="5" t="s">
        <v>858</v>
      </c>
      <c r="D4" s="5" t="s">
        <v>859</v>
      </c>
    </row>
    <row r="5" spans="1:4">
      <c r="A5" s="3" t="s">
        <v>1231</v>
      </c>
      <c r="B5" s="5" t="s">
        <v>1232</v>
      </c>
      <c r="C5" s="5" t="s">
        <v>1233</v>
      </c>
      <c r="D5" s="5" t="s">
        <v>1234</v>
      </c>
    </row>
    <row r="6" spans="1:4">
      <c r="A6" s="3" t="s">
        <v>1235</v>
      </c>
      <c r="B6" s="5" t="s">
        <v>1236</v>
      </c>
      <c r="C6" s="5" t="s">
        <v>1237</v>
      </c>
      <c r="D6" s="5" t="s">
        <v>1238</v>
      </c>
    </row>
    <row r="9" spans="1:4">
      <c r="A9" s="3"/>
      <c r="B9" s="77" t="s">
        <v>690</v>
      </c>
      <c r="C9" s="77" t="s">
        <v>100</v>
      </c>
      <c r="D9" s="77" t="s">
        <v>101</v>
      </c>
    </row>
    <row r="10" spans="1:4">
      <c r="A10" s="3" t="s">
        <v>1230</v>
      </c>
      <c r="B10" s="218">
        <v>18.5</v>
      </c>
      <c r="C10" s="218">
        <v>21.3</v>
      </c>
      <c r="D10" s="218">
        <v>18.5</v>
      </c>
    </row>
    <row r="11" spans="1:4">
      <c r="A11" s="3" t="s">
        <v>1231</v>
      </c>
      <c r="B11" s="218">
        <v>18.399999999999999</v>
      </c>
      <c r="C11" s="218">
        <v>23.7</v>
      </c>
      <c r="D11" s="218">
        <v>17</v>
      </c>
    </row>
    <row r="12" spans="1:4">
      <c r="A12" s="3" t="s">
        <v>1235</v>
      </c>
      <c r="B12" s="218">
        <v>18.600000000000001</v>
      </c>
      <c r="C12" s="218">
        <v>17.7</v>
      </c>
      <c r="D12" s="218">
        <v>20.399999999999999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DE5C-BF0C-4CDA-B9D0-E6961D3265CE}">
  <dimension ref="A1:U45"/>
  <sheetViews>
    <sheetView topLeftCell="C13" workbookViewId="0">
      <selection activeCell="C2" sqref="C2"/>
    </sheetView>
  </sheetViews>
  <sheetFormatPr defaultRowHeight="13.2"/>
  <cols>
    <col min="1" max="3" width="8.88671875" style="69"/>
    <col min="4" max="9" width="8.88671875" style="68"/>
    <col min="10" max="13" width="19.44140625" style="69" customWidth="1"/>
    <col min="14" max="265" width="8.88671875" style="69"/>
    <col min="266" max="269" width="19.44140625" style="69" customWidth="1"/>
    <col min="270" max="521" width="8.88671875" style="69"/>
    <col min="522" max="525" width="19.44140625" style="69" customWidth="1"/>
    <col min="526" max="777" width="8.88671875" style="69"/>
    <col min="778" max="781" width="19.44140625" style="69" customWidth="1"/>
    <col min="782" max="1033" width="8.88671875" style="69"/>
    <col min="1034" max="1037" width="19.44140625" style="69" customWidth="1"/>
    <col min="1038" max="1289" width="8.88671875" style="69"/>
    <col min="1290" max="1293" width="19.44140625" style="69" customWidth="1"/>
    <col min="1294" max="1545" width="8.88671875" style="69"/>
    <col min="1546" max="1549" width="19.44140625" style="69" customWidth="1"/>
    <col min="1550" max="1801" width="8.88671875" style="69"/>
    <col min="1802" max="1805" width="19.44140625" style="69" customWidth="1"/>
    <col min="1806" max="2057" width="8.88671875" style="69"/>
    <col min="2058" max="2061" width="19.44140625" style="69" customWidth="1"/>
    <col min="2062" max="2313" width="8.88671875" style="69"/>
    <col min="2314" max="2317" width="19.44140625" style="69" customWidth="1"/>
    <col min="2318" max="2569" width="8.88671875" style="69"/>
    <col min="2570" max="2573" width="19.44140625" style="69" customWidth="1"/>
    <col min="2574" max="2825" width="8.88671875" style="69"/>
    <col min="2826" max="2829" width="19.44140625" style="69" customWidth="1"/>
    <col min="2830" max="3081" width="8.88671875" style="69"/>
    <col min="3082" max="3085" width="19.44140625" style="69" customWidth="1"/>
    <col min="3086" max="3337" width="8.88671875" style="69"/>
    <col min="3338" max="3341" width="19.44140625" style="69" customWidth="1"/>
    <col min="3342" max="3593" width="8.88671875" style="69"/>
    <col min="3594" max="3597" width="19.44140625" style="69" customWidth="1"/>
    <col min="3598" max="3849" width="8.88671875" style="69"/>
    <col min="3850" max="3853" width="19.44140625" style="69" customWidth="1"/>
    <col min="3854" max="4105" width="8.88671875" style="69"/>
    <col min="4106" max="4109" width="19.44140625" style="69" customWidth="1"/>
    <col min="4110" max="4361" width="8.88671875" style="69"/>
    <col min="4362" max="4365" width="19.44140625" style="69" customWidth="1"/>
    <col min="4366" max="4617" width="8.88671875" style="69"/>
    <col min="4618" max="4621" width="19.44140625" style="69" customWidth="1"/>
    <col min="4622" max="4873" width="8.88671875" style="69"/>
    <col min="4874" max="4877" width="19.44140625" style="69" customWidth="1"/>
    <col min="4878" max="5129" width="8.88671875" style="69"/>
    <col min="5130" max="5133" width="19.44140625" style="69" customWidth="1"/>
    <col min="5134" max="5385" width="8.88671875" style="69"/>
    <col min="5386" max="5389" width="19.44140625" style="69" customWidth="1"/>
    <col min="5390" max="5641" width="8.88671875" style="69"/>
    <col min="5642" max="5645" width="19.44140625" style="69" customWidth="1"/>
    <col min="5646" max="5897" width="8.88671875" style="69"/>
    <col min="5898" max="5901" width="19.44140625" style="69" customWidth="1"/>
    <col min="5902" max="6153" width="8.88671875" style="69"/>
    <col min="6154" max="6157" width="19.44140625" style="69" customWidth="1"/>
    <col min="6158" max="6409" width="8.88671875" style="69"/>
    <col min="6410" max="6413" width="19.44140625" style="69" customWidth="1"/>
    <col min="6414" max="6665" width="8.88671875" style="69"/>
    <col min="6666" max="6669" width="19.44140625" style="69" customWidth="1"/>
    <col min="6670" max="6921" width="8.88671875" style="69"/>
    <col min="6922" max="6925" width="19.44140625" style="69" customWidth="1"/>
    <col min="6926" max="7177" width="8.88671875" style="69"/>
    <col min="7178" max="7181" width="19.44140625" style="69" customWidth="1"/>
    <col min="7182" max="7433" width="8.88671875" style="69"/>
    <col min="7434" max="7437" width="19.44140625" style="69" customWidth="1"/>
    <col min="7438" max="7689" width="8.88671875" style="69"/>
    <col min="7690" max="7693" width="19.44140625" style="69" customWidth="1"/>
    <col min="7694" max="7945" width="8.88671875" style="69"/>
    <col min="7946" max="7949" width="19.44140625" style="69" customWidth="1"/>
    <col min="7950" max="8201" width="8.88671875" style="69"/>
    <col min="8202" max="8205" width="19.44140625" style="69" customWidth="1"/>
    <col min="8206" max="8457" width="8.88671875" style="69"/>
    <col min="8458" max="8461" width="19.44140625" style="69" customWidth="1"/>
    <col min="8462" max="8713" width="8.88671875" style="69"/>
    <col min="8714" max="8717" width="19.44140625" style="69" customWidth="1"/>
    <col min="8718" max="8969" width="8.88671875" style="69"/>
    <col min="8970" max="8973" width="19.44140625" style="69" customWidth="1"/>
    <col min="8974" max="9225" width="8.88671875" style="69"/>
    <col min="9226" max="9229" width="19.44140625" style="69" customWidth="1"/>
    <col min="9230" max="9481" width="8.88671875" style="69"/>
    <col min="9482" max="9485" width="19.44140625" style="69" customWidth="1"/>
    <col min="9486" max="9737" width="8.88671875" style="69"/>
    <col min="9738" max="9741" width="19.44140625" style="69" customWidth="1"/>
    <col min="9742" max="9993" width="8.88671875" style="69"/>
    <col min="9994" max="9997" width="19.44140625" style="69" customWidth="1"/>
    <col min="9998" max="10249" width="8.88671875" style="69"/>
    <col min="10250" max="10253" width="19.44140625" style="69" customWidth="1"/>
    <col min="10254" max="10505" width="8.88671875" style="69"/>
    <col min="10506" max="10509" width="19.44140625" style="69" customWidth="1"/>
    <col min="10510" max="10761" width="8.88671875" style="69"/>
    <col min="10762" max="10765" width="19.44140625" style="69" customWidth="1"/>
    <col min="10766" max="11017" width="8.88671875" style="69"/>
    <col min="11018" max="11021" width="19.44140625" style="69" customWidth="1"/>
    <col min="11022" max="11273" width="8.88671875" style="69"/>
    <col min="11274" max="11277" width="19.44140625" style="69" customWidth="1"/>
    <col min="11278" max="11529" width="8.88671875" style="69"/>
    <col min="11530" max="11533" width="19.44140625" style="69" customWidth="1"/>
    <col min="11534" max="11785" width="8.88671875" style="69"/>
    <col min="11786" max="11789" width="19.44140625" style="69" customWidth="1"/>
    <col min="11790" max="12041" width="8.88671875" style="69"/>
    <col min="12042" max="12045" width="19.44140625" style="69" customWidth="1"/>
    <col min="12046" max="12297" width="8.88671875" style="69"/>
    <col min="12298" max="12301" width="19.44140625" style="69" customWidth="1"/>
    <col min="12302" max="12553" width="8.88671875" style="69"/>
    <col min="12554" max="12557" width="19.44140625" style="69" customWidth="1"/>
    <col min="12558" max="12809" width="8.88671875" style="69"/>
    <col min="12810" max="12813" width="19.44140625" style="69" customWidth="1"/>
    <col min="12814" max="13065" width="8.88671875" style="69"/>
    <col min="13066" max="13069" width="19.44140625" style="69" customWidth="1"/>
    <col min="13070" max="13321" width="8.88671875" style="69"/>
    <col min="13322" max="13325" width="19.44140625" style="69" customWidth="1"/>
    <col min="13326" max="13577" width="8.88671875" style="69"/>
    <col min="13578" max="13581" width="19.44140625" style="69" customWidth="1"/>
    <col min="13582" max="13833" width="8.88671875" style="69"/>
    <col min="13834" max="13837" width="19.44140625" style="69" customWidth="1"/>
    <col min="13838" max="14089" width="8.88671875" style="69"/>
    <col min="14090" max="14093" width="19.44140625" style="69" customWidth="1"/>
    <col min="14094" max="14345" width="8.88671875" style="69"/>
    <col min="14346" max="14349" width="19.44140625" style="69" customWidth="1"/>
    <col min="14350" max="14601" width="8.88671875" style="69"/>
    <col min="14602" max="14605" width="19.44140625" style="69" customWidth="1"/>
    <col min="14606" max="14857" width="8.88671875" style="69"/>
    <col min="14858" max="14861" width="19.44140625" style="69" customWidth="1"/>
    <col min="14862" max="15113" width="8.88671875" style="69"/>
    <col min="15114" max="15117" width="19.44140625" style="69" customWidth="1"/>
    <col min="15118" max="15369" width="8.88671875" style="69"/>
    <col min="15370" max="15373" width="19.44140625" style="69" customWidth="1"/>
    <col min="15374" max="15625" width="8.88671875" style="69"/>
    <col min="15626" max="15629" width="19.44140625" style="69" customWidth="1"/>
    <col min="15630" max="15881" width="8.88671875" style="69"/>
    <col min="15882" max="15885" width="19.44140625" style="69" customWidth="1"/>
    <col min="15886" max="16137" width="8.88671875" style="69"/>
    <col min="16138" max="16141" width="19.44140625" style="69" customWidth="1"/>
    <col min="16142" max="16384" width="8.88671875" style="69"/>
  </cols>
  <sheetData>
    <row r="1" spans="1:21">
      <c r="C1" s="69" t="s">
        <v>2281</v>
      </c>
    </row>
    <row r="2" spans="1:21">
      <c r="C2" s="69" t="s">
        <v>2261</v>
      </c>
    </row>
    <row r="5" spans="1:21" ht="13.2" customHeight="1">
      <c r="A5" s="65"/>
      <c r="B5" s="66"/>
      <c r="C5" s="67"/>
      <c r="D5" s="64" t="s">
        <v>99</v>
      </c>
      <c r="E5" s="64"/>
      <c r="F5" s="64" t="s">
        <v>100</v>
      </c>
      <c r="G5" s="64"/>
      <c r="H5" s="64" t="s">
        <v>101</v>
      </c>
      <c r="K5" s="69" t="s">
        <v>99</v>
      </c>
      <c r="M5" s="69" t="s">
        <v>100</v>
      </c>
      <c r="O5" s="69" t="s">
        <v>101</v>
      </c>
    </row>
    <row r="6" spans="1:21">
      <c r="A6" s="350" t="s">
        <v>2</v>
      </c>
      <c r="B6" s="350"/>
      <c r="C6" s="350"/>
      <c r="D6" s="64" t="s">
        <v>607</v>
      </c>
      <c r="E6" s="64"/>
      <c r="F6" s="64" t="s">
        <v>608</v>
      </c>
      <c r="G6" s="64"/>
      <c r="H6" s="64" t="s">
        <v>609</v>
      </c>
      <c r="K6" s="69" t="s">
        <v>607</v>
      </c>
      <c r="M6" s="69" t="s">
        <v>608</v>
      </c>
      <c r="O6" s="69" t="s">
        <v>609</v>
      </c>
    </row>
    <row r="7" spans="1:21">
      <c r="A7" s="350" t="s">
        <v>3</v>
      </c>
      <c r="B7" s="350"/>
      <c r="C7" s="350"/>
      <c r="D7" s="64" t="s">
        <v>755</v>
      </c>
      <c r="E7" s="64" t="s">
        <v>782</v>
      </c>
      <c r="F7" s="64" t="s">
        <v>756</v>
      </c>
      <c r="G7" s="64" t="s">
        <v>783</v>
      </c>
      <c r="H7" s="64" t="s">
        <v>757</v>
      </c>
      <c r="I7" s="64" t="s">
        <v>785</v>
      </c>
      <c r="K7" s="69" t="s">
        <v>755</v>
      </c>
      <c r="L7" s="69" t="s">
        <v>782</v>
      </c>
      <c r="M7" s="69" t="s">
        <v>756</v>
      </c>
      <c r="N7" s="69" t="s">
        <v>783</v>
      </c>
      <c r="O7" s="69" t="s">
        <v>757</v>
      </c>
      <c r="P7" s="69" t="s">
        <v>785</v>
      </c>
      <c r="S7" s="69">
        <f>K7*100/L7</f>
        <v>94.327062228654128</v>
      </c>
      <c r="T7" s="69">
        <f>M7*100/N7</f>
        <v>104.56887667468224</v>
      </c>
      <c r="U7" s="69">
        <f>O7*100/P7</f>
        <v>93.836769036600757</v>
      </c>
    </row>
    <row r="8" spans="1:21">
      <c r="A8" s="350" t="s">
        <v>4</v>
      </c>
      <c r="B8" s="350"/>
      <c r="C8" s="350"/>
      <c r="D8" s="64" t="s">
        <v>758</v>
      </c>
      <c r="E8" s="64" t="s">
        <v>786</v>
      </c>
      <c r="F8" s="64" t="s">
        <v>759</v>
      </c>
      <c r="G8" s="64" t="s">
        <v>787</v>
      </c>
      <c r="H8" s="64" t="s">
        <v>760</v>
      </c>
      <c r="I8" s="64" t="s">
        <v>788</v>
      </c>
      <c r="K8" s="69">
        <v>1905</v>
      </c>
      <c r="L8" s="69">
        <v>1806</v>
      </c>
      <c r="M8" s="69">
        <v>387</v>
      </c>
      <c r="N8" s="69">
        <v>392</v>
      </c>
      <c r="O8" s="69">
        <v>555</v>
      </c>
      <c r="P8" s="69">
        <v>709</v>
      </c>
      <c r="Q8" s="69">
        <v>709</v>
      </c>
      <c r="S8" s="69">
        <f t="shared" ref="S8:S21" si="0">K8*100/L8</f>
        <v>105.48172757475083</v>
      </c>
      <c r="T8" s="69">
        <f t="shared" ref="T8:T21" si="1">M8*100/N8</f>
        <v>98.724489795918373</v>
      </c>
      <c r="U8" s="69">
        <f t="shared" ref="U8:U21" si="2">O8*100/P8</f>
        <v>78.279266572637511</v>
      </c>
    </row>
    <row r="9" spans="1:21">
      <c r="A9" s="350" t="s">
        <v>5</v>
      </c>
      <c r="B9" s="350"/>
      <c r="C9" s="350"/>
      <c r="D9" s="64" t="s">
        <v>761</v>
      </c>
      <c r="E9" s="64" t="s">
        <v>789</v>
      </c>
      <c r="F9" s="64" t="s">
        <v>762</v>
      </c>
      <c r="G9" s="64" t="s">
        <v>790</v>
      </c>
      <c r="H9" s="64" t="s">
        <v>613</v>
      </c>
      <c r="I9" s="64" t="s">
        <v>792</v>
      </c>
      <c r="K9" s="69">
        <v>2333</v>
      </c>
      <c r="L9" s="69">
        <v>2550</v>
      </c>
      <c r="M9" s="69">
        <v>737</v>
      </c>
      <c r="N9" s="69">
        <v>665</v>
      </c>
      <c r="O9" s="69">
        <v>801</v>
      </c>
      <c r="P9" s="69">
        <v>827</v>
      </c>
      <c r="S9" s="69">
        <f t="shared" si="0"/>
        <v>91.490196078431367</v>
      </c>
      <c r="T9" s="69">
        <f t="shared" si="1"/>
        <v>110.82706766917293</v>
      </c>
      <c r="U9" s="69">
        <f t="shared" si="2"/>
        <v>96.856106408706168</v>
      </c>
    </row>
    <row r="10" spans="1:21">
      <c r="A10" s="350" t="s">
        <v>6</v>
      </c>
      <c r="B10" s="350"/>
      <c r="C10" s="350"/>
      <c r="D10" s="64" t="s">
        <v>763</v>
      </c>
      <c r="E10" s="64" t="s">
        <v>794</v>
      </c>
      <c r="F10" s="64" t="s">
        <v>764</v>
      </c>
      <c r="G10" s="64" t="s">
        <v>395</v>
      </c>
      <c r="H10" s="64" t="s">
        <v>765</v>
      </c>
      <c r="I10" s="64" t="s">
        <v>494</v>
      </c>
      <c r="K10" s="69">
        <v>1528</v>
      </c>
      <c r="L10" s="69">
        <v>1651</v>
      </c>
      <c r="M10" s="69">
        <v>125</v>
      </c>
      <c r="N10" s="69">
        <v>262</v>
      </c>
      <c r="O10" s="69">
        <v>708</v>
      </c>
      <c r="P10" s="69">
        <v>492</v>
      </c>
      <c r="S10" s="69">
        <f t="shared" si="0"/>
        <v>92.549969715324039</v>
      </c>
      <c r="T10" s="69">
        <f t="shared" si="1"/>
        <v>47.709923664122137</v>
      </c>
      <c r="U10" s="69">
        <f t="shared" si="2"/>
        <v>143.90243902439025</v>
      </c>
    </row>
    <row r="11" spans="1:21">
      <c r="A11" s="70" t="s">
        <v>809</v>
      </c>
      <c r="B11" s="70"/>
      <c r="C11" s="70"/>
      <c r="D11" s="64">
        <v>1040</v>
      </c>
      <c r="E11" s="64">
        <v>1089</v>
      </c>
      <c r="F11" s="64">
        <v>127</v>
      </c>
      <c r="G11" s="64">
        <v>180</v>
      </c>
      <c r="H11" s="64">
        <v>359</v>
      </c>
      <c r="I11" s="64">
        <v>329</v>
      </c>
      <c r="K11" s="69">
        <v>1040</v>
      </c>
      <c r="L11" s="69">
        <v>1089</v>
      </c>
      <c r="M11" s="69">
        <v>127</v>
      </c>
      <c r="N11" s="69">
        <v>180</v>
      </c>
      <c r="O11" s="69">
        <v>359</v>
      </c>
      <c r="P11" s="69">
        <v>329</v>
      </c>
      <c r="S11" s="69">
        <f t="shared" si="0"/>
        <v>95.500459136822769</v>
      </c>
      <c r="T11" s="69">
        <f t="shared" si="1"/>
        <v>70.555555555555557</v>
      </c>
      <c r="U11" s="69">
        <f t="shared" si="2"/>
        <v>109.11854103343465</v>
      </c>
    </row>
    <row r="12" spans="1:21">
      <c r="A12" s="70" t="s">
        <v>810</v>
      </c>
      <c r="B12" s="70"/>
      <c r="C12" s="70"/>
      <c r="D12" s="64">
        <v>960</v>
      </c>
      <c r="E12" s="64">
        <v>861</v>
      </c>
      <c r="F12" s="64">
        <v>182</v>
      </c>
      <c r="G12" s="64">
        <v>163</v>
      </c>
      <c r="H12" s="64">
        <v>364</v>
      </c>
      <c r="I12" s="64">
        <v>392</v>
      </c>
      <c r="K12" s="69">
        <v>960</v>
      </c>
      <c r="L12" s="69">
        <v>861</v>
      </c>
      <c r="M12" s="69">
        <v>182</v>
      </c>
      <c r="N12" s="69">
        <v>163</v>
      </c>
      <c r="O12" s="69">
        <v>364</v>
      </c>
      <c r="P12" s="69">
        <v>392</v>
      </c>
      <c r="S12" s="69">
        <f t="shared" si="0"/>
        <v>111.49825783972125</v>
      </c>
      <c r="T12" s="69">
        <f t="shared" si="1"/>
        <v>111.65644171779141</v>
      </c>
      <c r="U12" s="69">
        <f t="shared" si="2"/>
        <v>92.857142857142861</v>
      </c>
    </row>
    <row r="13" spans="1:21">
      <c r="A13" s="350" t="s">
        <v>7</v>
      </c>
      <c r="B13" s="350"/>
      <c r="C13" s="350"/>
      <c r="D13" s="64" t="s">
        <v>770</v>
      </c>
      <c r="E13" s="64" t="s">
        <v>796</v>
      </c>
      <c r="F13" s="64" t="s">
        <v>502</v>
      </c>
      <c r="G13" s="64" t="s">
        <v>91</v>
      </c>
      <c r="H13" s="64" t="s">
        <v>771</v>
      </c>
      <c r="I13" s="64" t="s">
        <v>797</v>
      </c>
      <c r="K13" s="69">
        <v>1396</v>
      </c>
      <c r="L13" s="69">
        <v>1546</v>
      </c>
      <c r="M13" s="69">
        <v>375</v>
      </c>
      <c r="N13" s="69">
        <v>314</v>
      </c>
      <c r="O13" s="69">
        <v>442</v>
      </c>
      <c r="P13" s="69">
        <v>538</v>
      </c>
      <c r="S13" s="69">
        <f t="shared" si="0"/>
        <v>90.297542043984478</v>
      </c>
      <c r="T13" s="69">
        <f t="shared" si="1"/>
        <v>119.42675159235669</v>
      </c>
      <c r="U13" s="69">
        <f t="shared" si="2"/>
        <v>82.156133828996289</v>
      </c>
    </row>
    <row r="14" spans="1:21">
      <c r="A14" s="350" t="s">
        <v>8</v>
      </c>
      <c r="B14" s="350"/>
      <c r="C14" s="350"/>
      <c r="D14" s="64" t="s">
        <v>773</v>
      </c>
      <c r="E14" s="64" t="s">
        <v>798</v>
      </c>
      <c r="F14" s="64" t="s">
        <v>170</v>
      </c>
      <c r="G14" s="64" t="s">
        <v>799</v>
      </c>
      <c r="H14" s="64" t="s">
        <v>774</v>
      </c>
      <c r="I14" s="64" t="s">
        <v>437</v>
      </c>
      <c r="K14" s="69">
        <v>1314</v>
      </c>
      <c r="L14" s="69">
        <v>1121</v>
      </c>
      <c r="M14" s="69">
        <v>546</v>
      </c>
      <c r="N14" s="69">
        <v>302</v>
      </c>
      <c r="O14" s="69">
        <v>323</v>
      </c>
      <c r="P14" s="69">
        <v>315</v>
      </c>
      <c r="S14" s="69">
        <f t="shared" si="0"/>
        <v>117.21677074041035</v>
      </c>
      <c r="T14" s="69">
        <f t="shared" si="1"/>
        <v>180.79470198675497</v>
      </c>
      <c r="U14" s="69">
        <f t="shared" si="2"/>
        <v>102.53968253968254</v>
      </c>
    </row>
    <row r="15" spans="1:21">
      <c r="A15" s="350" t="s">
        <v>9</v>
      </c>
      <c r="B15" s="350"/>
      <c r="C15" s="350"/>
      <c r="D15" s="64" t="s">
        <v>775</v>
      </c>
      <c r="E15" s="64" t="s">
        <v>312</v>
      </c>
      <c r="F15" s="64" t="s">
        <v>630</v>
      </c>
      <c r="G15" s="64" t="s">
        <v>678</v>
      </c>
      <c r="H15" s="64" t="s">
        <v>776</v>
      </c>
      <c r="I15" s="64" t="s">
        <v>800</v>
      </c>
      <c r="K15" s="69">
        <v>847</v>
      </c>
      <c r="L15" s="69">
        <v>1178</v>
      </c>
      <c r="M15" s="69">
        <v>221</v>
      </c>
      <c r="N15" s="69">
        <v>249</v>
      </c>
      <c r="O15" s="69">
        <v>208</v>
      </c>
      <c r="P15" s="69">
        <v>504</v>
      </c>
      <c r="S15" s="69">
        <f t="shared" si="0"/>
        <v>71.901528013582336</v>
      </c>
      <c r="T15" s="69">
        <f t="shared" si="1"/>
        <v>88.755020080321287</v>
      </c>
      <c r="U15" s="69">
        <f t="shared" si="2"/>
        <v>41.269841269841272</v>
      </c>
    </row>
    <row r="16" spans="1:21">
      <c r="A16" s="350" t="s">
        <v>10</v>
      </c>
      <c r="B16" s="350"/>
      <c r="C16" s="350"/>
      <c r="D16" s="64" t="s">
        <v>777</v>
      </c>
      <c r="E16" s="64" t="s">
        <v>654</v>
      </c>
      <c r="F16" s="64" t="s">
        <v>116</v>
      </c>
      <c r="G16" s="64" t="s">
        <v>78</v>
      </c>
      <c r="H16" s="64" t="s">
        <v>779</v>
      </c>
      <c r="I16" s="64" t="s">
        <v>802</v>
      </c>
      <c r="K16" s="69">
        <v>700</v>
      </c>
      <c r="L16" s="69">
        <v>564</v>
      </c>
      <c r="M16" s="69">
        <v>170</v>
      </c>
      <c r="N16" s="69">
        <v>87</v>
      </c>
      <c r="O16" s="69">
        <v>275</v>
      </c>
      <c r="P16" s="69">
        <v>183</v>
      </c>
      <c r="S16" s="69">
        <f t="shared" si="0"/>
        <v>124.11347517730496</v>
      </c>
      <c r="T16" s="69">
        <f t="shared" si="1"/>
        <v>195.40229885057471</v>
      </c>
      <c r="U16" s="69">
        <f t="shared" si="2"/>
        <v>150.27322404371586</v>
      </c>
    </row>
    <row r="17" spans="1:21">
      <c r="A17" s="350" t="s">
        <v>11</v>
      </c>
      <c r="B17" s="350"/>
      <c r="C17" s="350"/>
      <c r="D17" s="64" t="s">
        <v>780</v>
      </c>
      <c r="E17" s="64" t="s">
        <v>804</v>
      </c>
      <c r="F17" s="64" t="s">
        <v>83</v>
      </c>
      <c r="G17" s="64" t="s">
        <v>271</v>
      </c>
      <c r="H17" s="64" t="s">
        <v>781</v>
      </c>
      <c r="I17" s="64" t="s">
        <v>433</v>
      </c>
      <c r="K17" s="69">
        <v>352</v>
      </c>
      <c r="L17" s="69">
        <v>414</v>
      </c>
      <c r="M17" s="69">
        <v>35</v>
      </c>
      <c r="N17" s="69">
        <v>30</v>
      </c>
      <c r="O17" s="69">
        <v>185</v>
      </c>
      <c r="P17" s="69">
        <v>160</v>
      </c>
      <c r="S17" s="69">
        <f t="shared" si="0"/>
        <v>85.024154589371975</v>
      </c>
      <c r="T17" s="69">
        <f t="shared" si="1"/>
        <v>116.66666666666667</v>
      </c>
      <c r="U17" s="69">
        <f t="shared" si="2"/>
        <v>115.625</v>
      </c>
    </row>
    <row r="18" spans="1:21">
      <c r="A18" s="350" t="s">
        <v>12</v>
      </c>
      <c r="B18" s="350"/>
      <c r="C18" s="350"/>
      <c r="D18" s="64" t="s">
        <v>389</v>
      </c>
      <c r="E18" s="64" t="s">
        <v>805</v>
      </c>
      <c r="F18" s="64" t="s">
        <v>543</v>
      </c>
      <c r="G18" s="64" t="s">
        <v>806</v>
      </c>
      <c r="H18" s="64" t="s">
        <v>205</v>
      </c>
      <c r="I18" s="64" t="s">
        <v>326</v>
      </c>
      <c r="K18" s="69">
        <v>147</v>
      </c>
      <c r="L18" s="69">
        <v>251</v>
      </c>
      <c r="M18" s="69">
        <v>39</v>
      </c>
      <c r="N18" s="69">
        <v>131</v>
      </c>
      <c r="O18" s="69">
        <v>66</v>
      </c>
      <c r="P18" s="69">
        <v>54</v>
      </c>
      <c r="S18" s="69">
        <f t="shared" si="0"/>
        <v>58.56573705179283</v>
      </c>
      <c r="T18" s="69">
        <f t="shared" si="1"/>
        <v>29.770992366412212</v>
      </c>
      <c r="U18" s="69">
        <f t="shared" si="2"/>
        <v>122.22222222222223</v>
      </c>
    </row>
    <row r="19" spans="1:21">
      <c r="A19" s="350" t="s">
        <v>13</v>
      </c>
      <c r="B19" s="350"/>
      <c r="C19" s="350"/>
      <c r="D19" s="64" t="s">
        <v>768</v>
      </c>
      <c r="E19" s="64" t="s">
        <v>807</v>
      </c>
      <c r="F19" s="64" t="s">
        <v>496</v>
      </c>
      <c r="G19" s="64" t="s">
        <v>263</v>
      </c>
      <c r="H19" s="64" t="s">
        <v>85</v>
      </c>
      <c r="I19" s="64" t="s">
        <v>400</v>
      </c>
      <c r="K19" s="69">
        <v>143</v>
      </c>
      <c r="L19" s="69">
        <v>179</v>
      </c>
      <c r="M19" s="69">
        <v>75</v>
      </c>
      <c r="N19" s="69">
        <v>40</v>
      </c>
      <c r="O19" s="69">
        <v>26</v>
      </c>
      <c r="P19" s="69">
        <v>86</v>
      </c>
      <c r="S19" s="69">
        <f t="shared" si="0"/>
        <v>79.888268156424587</v>
      </c>
      <c r="T19" s="69">
        <f t="shared" si="1"/>
        <v>187.5</v>
      </c>
      <c r="U19" s="69">
        <f t="shared" si="2"/>
        <v>30.232558139534884</v>
      </c>
    </row>
    <row r="20" spans="1:21">
      <c r="A20" s="70" t="s">
        <v>811</v>
      </c>
      <c r="B20" s="70"/>
      <c r="C20" s="70"/>
      <c r="D20" s="64">
        <v>257</v>
      </c>
      <c r="E20" s="64">
        <v>250</v>
      </c>
      <c r="F20" s="64">
        <v>25</v>
      </c>
      <c r="G20" s="64">
        <v>48</v>
      </c>
      <c r="H20" s="64">
        <v>96</v>
      </c>
      <c r="I20" s="64">
        <v>26</v>
      </c>
      <c r="K20" s="69">
        <v>257</v>
      </c>
      <c r="L20" s="69">
        <v>250</v>
      </c>
      <c r="M20" s="69">
        <v>25</v>
      </c>
      <c r="N20" s="69">
        <v>48</v>
      </c>
      <c r="O20" s="69">
        <v>0</v>
      </c>
      <c r="P20" s="69">
        <v>26</v>
      </c>
      <c r="S20" s="69">
        <f t="shared" si="0"/>
        <v>102.8</v>
      </c>
      <c r="T20" s="69">
        <f t="shared" si="1"/>
        <v>52.083333333333336</v>
      </c>
      <c r="U20" s="69">
        <f t="shared" si="2"/>
        <v>0</v>
      </c>
    </row>
    <row r="21" spans="1:21" ht="12.6" customHeight="1">
      <c r="A21" s="351" t="s">
        <v>812</v>
      </c>
      <c r="B21" s="352"/>
      <c r="C21" s="353"/>
      <c r="D21" s="64">
        <v>114</v>
      </c>
      <c r="E21" s="64">
        <v>360</v>
      </c>
      <c r="F21" s="64">
        <v>0</v>
      </c>
      <c r="G21" s="64">
        <v>48</v>
      </c>
      <c r="H21" s="64">
        <v>53</v>
      </c>
      <c r="I21" s="64">
        <v>139</v>
      </c>
      <c r="K21" s="69">
        <v>114</v>
      </c>
      <c r="L21" s="69">
        <v>360</v>
      </c>
      <c r="M21" s="69">
        <v>0</v>
      </c>
      <c r="N21" s="69">
        <v>48</v>
      </c>
      <c r="O21" s="69">
        <v>53</v>
      </c>
      <c r="P21" s="69">
        <v>139</v>
      </c>
      <c r="S21" s="69">
        <f t="shared" si="0"/>
        <v>31.666666666666668</v>
      </c>
      <c r="T21" s="69">
        <f t="shared" si="1"/>
        <v>0</v>
      </c>
      <c r="U21" s="69">
        <f t="shared" si="2"/>
        <v>38.129496402877699</v>
      </c>
    </row>
    <row r="22" spans="1:21">
      <c r="A22" s="350" t="s">
        <v>14</v>
      </c>
      <c r="B22" s="350"/>
      <c r="C22" s="350"/>
      <c r="E22" s="64"/>
      <c r="G22" s="64"/>
    </row>
    <row r="23" spans="1:21">
      <c r="A23" s="350" t="s">
        <v>4</v>
      </c>
      <c r="B23" s="350"/>
      <c r="C23" s="350"/>
      <c r="D23" s="68">
        <f>SUM(D8:D21)</f>
        <v>2371</v>
      </c>
      <c r="E23" s="64"/>
      <c r="G23" s="64"/>
      <c r="K23" s="68">
        <f t="shared" ref="K23:P23" si="3">SUM(K8:K21)</f>
        <v>13036</v>
      </c>
      <c r="L23" s="68">
        <f t="shared" si="3"/>
        <v>13820</v>
      </c>
      <c r="M23" s="68">
        <f t="shared" si="3"/>
        <v>3044</v>
      </c>
      <c r="N23" s="68">
        <f t="shared" si="3"/>
        <v>2911</v>
      </c>
      <c r="O23" s="68">
        <f t="shared" si="3"/>
        <v>4365</v>
      </c>
      <c r="P23" s="68">
        <f t="shared" si="3"/>
        <v>4754</v>
      </c>
    </row>
    <row r="24" spans="1:21">
      <c r="A24" s="350" t="s">
        <v>5</v>
      </c>
      <c r="B24" s="350"/>
      <c r="C24" s="350"/>
      <c r="E24" s="64"/>
      <c r="G24" s="64"/>
    </row>
    <row r="25" spans="1:21">
      <c r="A25" s="350" t="s">
        <v>6</v>
      </c>
      <c r="B25" s="350"/>
      <c r="C25" s="350"/>
      <c r="E25" s="64"/>
      <c r="G25" s="64"/>
      <c r="S25" s="68" t="s">
        <v>813</v>
      </c>
      <c r="T25" s="68" t="s">
        <v>100</v>
      </c>
      <c r="U25" s="68" t="s">
        <v>101</v>
      </c>
    </row>
    <row r="26" spans="1:21">
      <c r="A26" s="350" t="s">
        <v>15</v>
      </c>
      <c r="B26" s="350"/>
      <c r="C26" s="350"/>
      <c r="E26" s="64"/>
      <c r="G26" s="64"/>
      <c r="J26" s="69" t="s">
        <v>814</v>
      </c>
      <c r="K26" s="69">
        <f t="shared" ref="K26:P26" si="4">SUM(K8:K10)</f>
        <v>5766</v>
      </c>
      <c r="L26" s="69">
        <f t="shared" si="4"/>
        <v>6007</v>
      </c>
      <c r="M26" s="69">
        <f t="shared" si="4"/>
        <v>1249</v>
      </c>
      <c r="N26" s="69">
        <f t="shared" si="4"/>
        <v>1319</v>
      </c>
      <c r="O26" s="69">
        <f t="shared" si="4"/>
        <v>2064</v>
      </c>
      <c r="P26" s="69">
        <f t="shared" si="4"/>
        <v>2028</v>
      </c>
      <c r="R26" s="69" t="s">
        <v>814</v>
      </c>
      <c r="S26" s="69">
        <f>K26*100/L26</f>
        <v>95.988013983685704</v>
      </c>
      <c r="T26" s="69">
        <f>M26*100/N26</f>
        <v>94.692949203942376</v>
      </c>
      <c r="U26" s="69">
        <f>O26*100/P26</f>
        <v>101.77514792899409</v>
      </c>
    </row>
    <row r="27" spans="1:21">
      <c r="A27" s="350" t="s">
        <v>16</v>
      </c>
      <c r="B27" s="350"/>
      <c r="C27" s="350"/>
      <c r="E27" s="64"/>
      <c r="G27" s="64"/>
      <c r="J27" s="69" t="s">
        <v>815</v>
      </c>
      <c r="K27" s="69">
        <f t="shared" ref="K27:P27" si="5">SUM(K11:K13)</f>
        <v>3396</v>
      </c>
      <c r="L27" s="69">
        <f t="shared" si="5"/>
        <v>3496</v>
      </c>
      <c r="M27" s="69">
        <f t="shared" si="5"/>
        <v>684</v>
      </c>
      <c r="N27" s="69">
        <f t="shared" si="5"/>
        <v>657</v>
      </c>
      <c r="O27" s="69">
        <f t="shared" si="5"/>
        <v>1165</v>
      </c>
      <c r="P27" s="69">
        <f t="shared" si="5"/>
        <v>1259</v>
      </c>
      <c r="R27" s="69" t="s">
        <v>815</v>
      </c>
      <c r="S27" s="69">
        <f>K27*100/L27</f>
        <v>97.139588100686495</v>
      </c>
      <c r="T27" s="69">
        <f>M27*100/N27</f>
        <v>104.10958904109589</v>
      </c>
      <c r="U27" s="69">
        <f>O27*100/P27</f>
        <v>92.533756949960292</v>
      </c>
    </row>
    <row r="28" spans="1:21">
      <c r="A28" s="350" t="s">
        <v>17</v>
      </c>
      <c r="B28" s="350"/>
      <c r="C28" s="350"/>
      <c r="E28" s="64"/>
      <c r="G28" s="64"/>
      <c r="J28" s="69" t="s">
        <v>816</v>
      </c>
      <c r="K28" s="69">
        <f t="shared" ref="K28:P28" si="6">SUM(K14:K16)</f>
        <v>2861</v>
      </c>
      <c r="L28" s="69">
        <f t="shared" si="6"/>
        <v>2863</v>
      </c>
      <c r="M28" s="69">
        <f t="shared" si="6"/>
        <v>937</v>
      </c>
      <c r="N28" s="69">
        <f t="shared" si="6"/>
        <v>638</v>
      </c>
      <c r="O28" s="69">
        <f t="shared" si="6"/>
        <v>806</v>
      </c>
      <c r="P28" s="69">
        <f t="shared" si="6"/>
        <v>1002</v>
      </c>
      <c r="R28" s="69" t="s">
        <v>816</v>
      </c>
      <c r="S28" s="69">
        <f>K28*100/L28</f>
        <v>99.93014320642682</v>
      </c>
      <c r="T28" s="69">
        <f>M28*100/N28</f>
        <v>146.86520376175548</v>
      </c>
      <c r="U28" s="69">
        <f>O28*100/P28</f>
        <v>80.439121756487026</v>
      </c>
    </row>
    <row r="29" spans="1:21">
      <c r="A29" s="350" t="s">
        <v>18</v>
      </c>
      <c r="B29" s="350"/>
      <c r="C29" s="350"/>
      <c r="E29" s="64"/>
      <c r="G29" s="64"/>
      <c r="J29" s="69" t="s">
        <v>817</v>
      </c>
      <c r="K29" s="69">
        <f t="shared" ref="K29:P29" si="7">SUM(K17:K19)</f>
        <v>642</v>
      </c>
      <c r="L29" s="69">
        <f t="shared" si="7"/>
        <v>844</v>
      </c>
      <c r="M29" s="69">
        <f t="shared" si="7"/>
        <v>149</v>
      </c>
      <c r="N29" s="69">
        <f t="shared" si="7"/>
        <v>201</v>
      </c>
      <c r="O29" s="69">
        <f t="shared" si="7"/>
        <v>277</v>
      </c>
      <c r="P29" s="69">
        <f t="shared" si="7"/>
        <v>300</v>
      </c>
      <c r="R29" s="69" t="s">
        <v>817</v>
      </c>
      <c r="S29" s="69">
        <f>K29*100/L29</f>
        <v>76.06635071090048</v>
      </c>
      <c r="T29" s="69">
        <f>M29*100/N29</f>
        <v>74.129353233830841</v>
      </c>
      <c r="U29" s="69">
        <f>O29*100/P29</f>
        <v>92.333333333333329</v>
      </c>
    </row>
    <row r="30" spans="1:21">
      <c r="A30" s="350" t="s">
        <v>19</v>
      </c>
      <c r="B30" s="350"/>
      <c r="C30" s="350"/>
      <c r="E30" s="64"/>
      <c r="G30" s="64"/>
      <c r="J30" s="69" t="s">
        <v>818</v>
      </c>
      <c r="K30" s="69">
        <f t="shared" ref="K30:P30" si="8">K20+K21</f>
        <v>371</v>
      </c>
      <c r="L30" s="69">
        <f t="shared" si="8"/>
        <v>610</v>
      </c>
      <c r="M30" s="69">
        <f t="shared" si="8"/>
        <v>25</v>
      </c>
      <c r="N30" s="69">
        <f t="shared" si="8"/>
        <v>96</v>
      </c>
      <c r="O30" s="69">
        <f t="shared" si="8"/>
        <v>53</v>
      </c>
      <c r="P30" s="69">
        <f t="shared" si="8"/>
        <v>165</v>
      </c>
      <c r="R30" s="69" t="s">
        <v>818</v>
      </c>
      <c r="S30" s="69">
        <f>K30*100/L30</f>
        <v>60.819672131147541</v>
      </c>
      <c r="T30" s="69">
        <f>M30*100/N30</f>
        <v>26.041666666666668</v>
      </c>
      <c r="U30" s="69">
        <f>O30*100/P30</f>
        <v>32.121212121212125</v>
      </c>
    </row>
    <row r="31" spans="1:21">
      <c r="A31" s="350" t="s">
        <v>7</v>
      </c>
      <c r="B31" s="350"/>
      <c r="C31" s="350"/>
      <c r="E31" s="64"/>
      <c r="G31" s="64"/>
      <c r="J31" s="69" t="s">
        <v>819</v>
      </c>
      <c r="K31" s="69">
        <f t="shared" ref="K31:P31" si="9">(K26+K30)*100/SUM(K27:K29)</f>
        <v>88.954921003043921</v>
      </c>
      <c r="L31" s="69">
        <f t="shared" si="9"/>
        <v>91.864500902401772</v>
      </c>
      <c r="M31" s="69">
        <f t="shared" si="9"/>
        <v>71.977401129943502</v>
      </c>
      <c r="N31" s="69">
        <f t="shared" si="9"/>
        <v>94.585561497326196</v>
      </c>
      <c r="O31" s="69">
        <f t="shared" si="9"/>
        <v>94.17259786476869</v>
      </c>
      <c r="P31" s="69">
        <f t="shared" si="9"/>
        <v>85.630613041780549</v>
      </c>
    </row>
    <row r="32" spans="1:21">
      <c r="A32" s="350" t="s">
        <v>8</v>
      </c>
      <c r="B32" s="350"/>
      <c r="C32" s="350"/>
      <c r="E32" s="64"/>
      <c r="G32" s="64"/>
    </row>
    <row r="33" spans="1:15">
      <c r="A33" s="350" t="s">
        <v>9</v>
      </c>
      <c r="B33" s="350"/>
      <c r="C33" s="350"/>
      <c r="E33" s="64"/>
      <c r="G33" s="64"/>
    </row>
    <row r="34" spans="1:15">
      <c r="A34" s="350" t="s">
        <v>10</v>
      </c>
      <c r="B34" s="350"/>
      <c r="C34" s="350"/>
      <c r="E34" s="64"/>
      <c r="G34" s="64"/>
      <c r="J34" s="69" t="s">
        <v>820</v>
      </c>
      <c r="O34" s="69">
        <f>O26+P26</f>
        <v>4092</v>
      </c>
    </row>
    <row r="35" spans="1:15">
      <c r="A35" s="350" t="s">
        <v>11</v>
      </c>
      <c r="B35" s="350"/>
      <c r="C35" s="350"/>
      <c r="E35" s="64"/>
      <c r="G35" s="64"/>
      <c r="J35" s="71" t="s">
        <v>821</v>
      </c>
      <c r="K35" s="72" t="s">
        <v>690</v>
      </c>
      <c r="L35" s="72" t="s">
        <v>100</v>
      </c>
      <c r="M35" s="73" t="s">
        <v>101</v>
      </c>
      <c r="O35" s="69">
        <f>O27+P27</f>
        <v>2424</v>
      </c>
    </row>
    <row r="36" spans="1:15">
      <c r="A36" s="350" t="s">
        <v>12</v>
      </c>
      <c r="B36" s="350"/>
      <c r="C36" s="350"/>
      <c r="E36" s="64"/>
      <c r="G36" s="64"/>
      <c r="J36" s="69" t="s">
        <v>34</v>
      </c>
      <c r="K36" s="69">
        <f>SUM(K37:K41)</f>
        <v>26856</v>
      </c>
      <c r="L36" s="69">
        <f>SUM(L37:L41)</f>
        <v>5955</v>
      </c>
      <c r="M36" s="69">
        <f>SUM(M37:M41)</f>
        <v>9119</v>
      </c>
      <c r="O36" s="69">
        <f>O28+P28</f>
        <v>1808</v>
      </c>
    </row>
    <row r="37" spans="1:15">
      <c r="A37" s="350" t="s">
        <v>13</v>
      </c>
      <c r="B37" s="350"/>
      <c r="C37" s="350"/>
      <c r="E37" s="64"/>
      <c r="G37" s="64"/>
      <c r="J37" s="69" t="s">
        <v>822</v>
      </c>
      <c r="K37" s="69">
        <f>K26+L26</f>
        <v>11773</v>
      </c>
      <c r="L37" s="69">
        <v>2568</v>
      </c>
      <c r="M37" s="69">
        <v>4092</v>
      </c>
      <c r="O37" s="69">
        <f>O29+P29</f>
        <v>577</v>
      </c>
    </row>
    <row r="38" spans="1:15">
      <c r="A38" s="350" t="s">
        <v>20</v>
      </c>
      <c r="B38" s="350"/>
      <c r="C38" s="350"/>
      <c r="E38" s="64"/>
      <c r="G38" s="64"/>
      <c r="J38" s="69" t="s">
        <v>823</v>
      </c>
      <c r="K38" s="69">
        <f>K27+L27</f>
        <v>6892</v>
      </c>
      <c r="L38" s="69">
        <v>1341</v>
      </c>
      <c r="M38" s="69">
        <v>2424</v>
      </c>
      <c r="O38" s="69">
        <f>O30+P30</f>
        <v>218</v>
      </c>
    </row>
    <row r="39" spans="1:15">
      <c r="A39" s="350" t="s">
        <v>21</v>
      </c>
      <c r="B39" s="350"/>
      <c r="C39" s="350"/>
      <c r="E39" s="64"/>
      <c r="G39" s="64"/>
      <c r="J39" s="69" t="s">
        <v>824</v>
      </c>
      <c r="K39" s="69">
        <f>K28+L28</f>
        <v>5724</v>
      </c>
      <c r="L39" s="69">
        <v>1575</v>
      </c>
      <c r="M39" s="69">
        <v>1808</v>
      </c>
    </row>
    <row r="40" spans="1:15">
      <c r="A40" s="350" t="s">
        <v>22</v>
      </c>
      <c r="B40" s="350"/>
      <c r="C40" s="350"/>
      <c r="E40" s="64"/>
      <c r="G40" s="64"/>
      <c r="J40" s="69" t="s">
        <v>825</v>
      </c>
      <c r="K40" s="69">
        <f>K29+L29</f>
        <v>1486</v>
      </c>
      <c r="L40" s="69">
        <v>350</v>
      </c>
      <c r="M40" s="69">
        <v>577</v>
      </c>
      <c r="O40" s="69">
        <f>(O34+O38)*100/SUM(O35:O37)</f>
        <v>89.623622374714074</v>
      </c>
    </row>
    <row r="41" spans="1:15">
      <c r="A41" s="350" t="s">
        <v>23</v>
      </c>
      <c r="B41" s="350"/>
      <c r="C41" s="350"/>
      <c r="E41" s="64"/>
      <c r="G41" s="64"/>
      <c r="J41" s="69" t="s">
        <v>826</v>
      </c>
      <c r="K41" s="69">
        <f>K30+L30</f>
        <v>981</v>
      </c>
      <c r="L41" s="69">
        <v>121</v>
      </c>
      <c r="M41" s="69">
        <v>218</v>
      </c>
    </row>
    <row r="42" spans="1:15">
      <c r="A42" s="350" t="s">
        <v>24</v>
      </c>
      <c r="B42" s="350"/>
      <c r="C42" s="350"/>
      <c r="E42" s="64"/>
      <c r="G42" s="64"/>
      <c r="J42" s="69" t="s">
        <v>827</v>
      </c>
    </row>
    <row r="43" spans="1:15">
      <c r="A43" s="350" t="s">
        <v>25</v>
      </c>
      <c r="B43" s="350"/>
      <c r="C43" s="350"/>
      <c r="E43" s="64"/>
      <c r="G43" s="64"/>
      <c r="J43" s="69" t="s">
        <v>828</v>
      </c>
      <c r="K43" s="74">
        <f>(K37+K41)*100/SUM(K38:K40)</f>
        <v>90.441072188342076</v>
      </c>
      <c r="L43" s="74">
        <v>82.33312921004287</v>
      </c>
      <c r="M43" s="74">
        <v>89.623622374714074</v>
      </c>
    </row>
    <row r="44" spans="1:15">
      <c r="A44" s="350" t="s">
        <v>26</v>
      </c>
      <c r="B44" s="350"/>
      <c r="C44" s="350"/>
      <c r="E44" s="64"/>
      <c r="G44" s="64"/>
      <c r="J44" s="75" t="s">
        <v>829</v>
      </c>
      <c r="K44" s="75"/>
      <c r="L44" s="75"/>
      <c r="M44" s="75"/>
    </row>
    <row r="45" spans="1:15">
      <c r="A45" s="350" t="s">
        <v>27</v>
      </c>
      <c r="B45" s="350"/>
      <c r="C45" s="350"/>
      <c r="E45" s="64"/>
      <c r="G45" s="64"/>
    </row>
  </sheetData>
  <mergeCells count="37">
    <mergeCell ref="A45:C45"/>
    <mergeCell ref="A39:C39"/>
    <mergeCell ref="A40:C40"/>
    <mergeCell ref="A41:C41"/>
    <mergeCell ref="A42:C42"/>
    <mergeCell ref="A43:C43"/>
    <mergeCell ref="A44:C44"/>
    <mergeCell ref="A38:C38"/>
    <mergeCell ref="A27:C27"/>
    <mergeCell ref="A28:C28"/>
    <mergeCell ref="A29:C29"/>
    <mergeCell ref="A30:C30"/>
    <mergeCell ref="A31:C31"/>
    <mergeCell ref="A32:C32"/>
    <mergeCell ref="A33:C33"/>
    <mergeCell ref="A34:C34"/>
    <mergeCell ref="A35:C35"/>
    <mergeCell ref="A36:C36"/>
    <mergeCell ref="A37:C37"/>
    <mergeCell ref="A26:C26"/>
    <mergeCell ref="A14:C14"/>
    <mergeCell ref="A15:C15"/>
    <mergeCell ref="A16:C16"/>
    <mergeCell ref="A17:C17"/>
    <mergeCell ref="A18:C18"/>
    <mergeCell ref="A19:C19"/>
    <mergeCell ref="A21:C21"/>
    <mergeCell ref="A22:C22"/>
    <mergeCell ref="A23:C23"/>
    <mergeCell ref="A24:C24"/>
    <mergeCell ref="A25:C25"/>
    <mergeCell ref="A13:C13"/>
    <mergeCell ref="A6:C6"/>
    <mergeCell ref="A7:C7"/>
    <mergeCell ref="A8:C8"/>
    <mergeCell ref="A9:C9"/>
    <mergeCell ref="A10:C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10C6-7F5B-426A-B9E4-69F74B39C2EA}">
  <dimension ref="A1:G12"/>
  <sheetViews>
    <sheetView view="pageBreakPreview" zoomScale="125" zoomScaleNormal="100" zoomScaleSheetLayoutView="125" workbookViewId="0">
      <selection activeCell="A2" sqref="A2"/>
    </sheetView>
  </sheetViews>
  <sheetFormatPr defaultRowHeight="10.199999999999999"/>
  <cols>
    <col min="1" max="1" width="21.109375" style="269" customWidth="1"/>
    <col min="2" max="16384" width="8.88671875" style="269"/>
  </cols>
  <sheetData>
    <row r="1" spans="1:7">
      <c r="A1" s="340" t="s">
        <v>2282</v>
      </c>
      <c r="B1" s="340"/>
      <c r="C1" s="340"/>
      <c r="D1" s="340"/>
      <c r="E1" s="207"/>
      <c r="F1" s="207"/>
      <c r="G1" s="207"/>
    </row>
    <row r="2" spans="1:7">
      <c r="A2" s="173"/>
      <c r="B2" s="354" t="s">
        <v>691</v>
      </c>
      <c r="C2" s="354"/>
      <c r="D2" s="354"/>
      <c r="E2" s="355" t="s">
        <v>692</v>
      </c>
      <c r="F2" s="355"/>
      <c r="G2" s="356"/>
    </row>
    <row r="3" spans="1:7">
      <c r="A3" s="193" t="s">
        <v>693</v>
      </c>
      <c r="B3" s="194" t="s">
        <v>690</v>
      </c>
      <c r="C3" s="194" t="s">
        <v>100</v>
      </c>
      <c r="D3" s="194" t="s">
        <v>101</v>
      </c>
      <c r="E3" s="194" t="s">
        <v>690</v>
      </c>
      <c r="F3" s="194" t="s">
        <v>100</v>
      </c>
      <c r="G3" s="195" t="s">
        <v>101</v>
      </c>
    </row>
    <row r="4" spans="1:7">
      <c r="A4" s="198" t="s">
        <v>279</v>
      </c>
      <c r="B4" s="199">
        <v>25782</v>
      </c>
      <c r="C4" s="199">
        <v>5944</v>
      </c>
      <c r="D4" s="199">
        <v>8351</v>
      </c>
      <c r="E4" s="200">
        <f>B4*100/B$4</f>
        <v>100</v>
      </c>
      <c r="F4" s="200">
        <f t="shared" ref="F4:G4" si="0">C4*100/C$4</f>
        <v>100</v>
      </c>
      <c r="G4" s="200">
        <f t="shared" si="0"/>
        <v>100</v>
      </c>
    </row>
    <row r="5" spans="1:7">
      <c r="A5" s="23" t="s">
        <v>694</v>
      </c>
      <c r="B5" s="26">
        <v>4287</v>
      </c>
      <c r="C5" s="26">
        <v>1113</v>
      </c>
      <c r="D5" s="26">
        <v>1202</v>
      </c>
      <c r="E5" s="197">
        <f t="shared" ref="E5:E11" si="1">B5*100/B$4</f>
        <v>16.627879916220618</v>
      </c>
      <c r="F5" s="197">
        <f t="shared" ref="F5:F11" si="2">C5*100/C$4</f>
        <v>18.724764468371468</v>
      </c>
      <c r="G5" s="197">
        <f t="shared" ref="G5:G11" si="3">D5*100/D$4</f>
        <v>14.393485810082625</v>
      </c>
    </row>
    <row r="6" spans="1:7">
      <c r="A6" s="23" t="s">
        <v>881</v>
      </c>
      <c r="B6" s="82">
        <f>B4/B5</f>
        <v>6.0139958012596217</v>
      </c>
      <c r="C6" s="82">
        <f t="shared" ref="C6:D6" si="4">C4/C5</f>
        <v>5.3405211141060196</v>
      </c>
      <c r="D6" s="82">
        <f t="shared" si="4"/>
        <v>6.9475873544093174</v>
      </c>
      <c r="E6" s="197"/>
      <c r="F6" s="197"/>
      <c r="G6" s="197"/>
    </row>
    <row r="7" spans="1:7">
      <c r="A7" s="23" t="s">
        <v>695</v>
      </c>
      <c r="B7" s="26">
        <v>2488</v>
      </c>
      <c r="C7" s="83">
        <v>645</v>
      </c>
      <c r="D7" s="83">
        <v>630</v>
      </c>
      <c r="E7" s="197">
        <f t="shared" si="1"/>
        <v>9.6501435109766511</v>
      </c>
      <c r="F7" s="197">
        <f t="shared" si="2"/>
        <v>10.851278600269179</v>
      </c>
      <c r="G7" s="197">
        <f t="shared" si="3"/>
        <v>7.5440067057837386</v>
      </c>
    </row>
    <row r="8" spans="1:7">
      <c r="A8" s="23" t="s">
        <v>696</v>
      </c>
      <c r="B8" s="26">
        <v>11723</v>
      </c>
      <c r="C8" s="26">
        <v>2562</v>
      </c>
      <c r="D8" s="26">
        <v>3404</v>
      </c>
      <c r="E8" s="197">
        <f t="shared" si="1"/>
        <v>45.469707547901635</v>
      </c>
      <c r="F8" s="197">
        <f t="shared" si="2"/>
        <v>43.102288021534321</v>
      </c>
      <c r="G8" s="197">
        <f t="shared" si="3"/>
        <v>40.761585438869595</v>
      </c>
    </row>
    <row r="9" spans="1:7">
      <c r="A9" s="23" t="s">
        <v>697</v>
      </c>
      <c r="B9" s="26">
        <v>5643</v>
      </c>
      <c r="C9" s="26">
        <v>1178</v>
      </c>
      <c r="D9" s="26">
        <v>2523</v>
      </c>
      <c r="E9" s="197">
        <f t="shared" si="1"/>
        <v>21.887363276704679</v>
      </c>
      <c r="F9" s="197">
        <f t="shared" si="2"/>
        <v>19.818304172274562</v>
      </c>
      <c r="G9" s="197">
        <f t="shared" si="3"/>
        <v>30.211950664591068</v>
      </c>
    </row>
    <row r="10" spans="1:7">
      <c r="A10" s="23" t="s">
        <v>698</v>
      </c>
      <c r="B10" s="26">
        <v>1641</v>
      </c>
      <c r="C10" s="83">
        <v>446</v>
      </c>
      <c r="D10" s="83">
        <v>592</v>
      </c>
      <c r="E10" s="197">
        <f t="shared" si="1"/>
        <v>6.3649057481964162</v>
      </c>
      <c r="F10" s="197">
        <f t="shared" si="2"/>
        <v>7.5033647375504708</v>
      </c>
      <c r="G10" s="197">
        <f t="shared" si="3"/>
        <v>7.0889713806729731</v>
      </c>
    </row>
    <row r="11" spans="1:7">
      <c r="A11" s="23" t="s">
        <v>699</v>
      </c>
      <c r="B11" s="83">
        <v>884</v>
      </c>
      <c r="C11" s="83">
        <v>282</v>
      </c>
      <c r="D11" s="83">
        <v>252</v>
      </c>
      <c r="E11" s="204">
        <f t="shared" si="1"/>
        <v>3.4287487394306106</v>
      </c>
      <c r="F11" s="204">
        <f t="shared" si="2"/>
        <v>4.7442799461641991</v>
      </c>
      <c r="G11" s="204">
        <f t="shared" si="3"/>
        <v>3.0176026823134956</v>
      </c>
    </row>
    <row r="12" spans="1:7">
      <c r="A12" s="357" t="s">
        <v>689</v>
      </c>
      <c r="B12" s="357"/>
      <c r="C12" s="357"/>
      <c r="D12" s="357"/>
      <c r="E12" s="184"/>
      <c r="F12" s="184"/>
      <c r="G12" s="184"/>
    </row>
  </sheetData>
  <mergeCells count="4">
    <mergeCell ref="A1:D1"/>
    <mergeCell ref="B2:D2"/>
    <mergeCell ref="E2:G2"/>
    <mergeCell ref="A12:D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C293-9065-4C7F-A7D6-557BE41C58F4}">
  <dimension ref="A1:D23"/>
  <sheetViews>
    <sheetView workbookViewId="0">
      <selection activeCell="A2" sqref="A2:B2"/>
    </sheetView>
  </sheetViews>
  <sheetFormatPr defaultRowHeight="10.8" customHeight="1"/>
  <cols>
    <col min="1" max="1" width="36" customWidth="1"/>
  </cols>
  <sheetData>
    <row r="1" spans="1:4" ht="10.8" customHeight="1">
      <c r="A1" s="340" t="s">
        <v>2283</v>
      </c>
      <c r="B1" s="340"/>
      <c r="C1" s="23"/>
      <c r="D1" s="23"/>
    </row>
    <row r="2" spans="1:4" ht="10.8" customHeight="1">
      <c r="A2" s="340" t="s">
        <v>689</v>
      </c>
      <c r="B2" s="340"/>
      <c r="C2" s="23"/>
      <c r="D2" s="23"/>
    </row>
    <row r="3" spans="1:4" ht="10.8" customHeight="1">
      <c r="A3" s="300"/>
      <c r="B3" s="301" t="s">
        <v>690</v>
      </c>
      <c r="C3" s="301" t="s">
        <v>100</v>
      </c>
      <c r="D3" s="302" t="s">
        <v>101</v>
      </c>
    </row>
    <row r="4" spans="1:4" ht="10.8" customHeight="1">
      <c r="A4" s="23" t="s">
        <v>133</v>
      </c>
      <c r="B4" s="23" t="s">
        <v>28</v>
      </c>
      <c r="C4" s="23" t="s">
        <v>28</v>
      </c>
      <c r="D4" s="23" t="s">
        <v>28</v>
      </c>
    </row>
    <row r="5" spans="1:4" ht="10.8" customHeight="1">
      <c r="A5" s="23" t="s">
        <v>134</v>
      </c>
      <c r="B5" s="26">
        <v>4287</v>
      </c>
      <c r="C5" s="26">
        <v>1113</v>
      </c>
      <c r="D5" s="26">
        <v>1202</v>
      </c>
    </row>
    <row r="6" spans="1:4" ht="10.8" customHeight="1">
      <c r="A6" s="23" t="s">
        <v>146</v>
      </c>
      <c r="B6" s="26">
        <v>3947</v>
      </c>
      <c r="C6" s="25">
        <v>999</v>
      </c>
      <c r="D6" s="26">
        <v>1164</v>
      </c>
    </row>
    <row r="7" spans="1:4" ht="10.8" customHeight="1">
      <c r="A7" s="23" t="s">
        <v>156</v>
      </c>
      <c r="B7" s="26">
        <v>3346</v>
      </c>
      <c r="C7" s="25">
        <v>880</v>
      </c>
      <c r="D7" s="25">
        <v>909</v>
      </c>
    </row>
    <row r="8" spans="1:4" ht="10.8" customHeight="1">
      <c r="A8" s="23" t="s">
        <v>165</v>
      </c>
      <c r="B8" s="26">
        <v>2409</v>
      </c>
      <c r="C8" s="25">
        <v>546</v>
      </c>
      <c r="D8" s="25">
        <v>627</v>
      </c>
    </row>
    <row r="9" spans="1:4" ht="10.8" customHeight="1">
      <c r="A9" s="23" t="s">
        <v>179</v>
      </c>
      <c r="B9" s="26">
        <v>2067</v>
      </c>
      <c r="C9" s="25">
        <v>489</v>
      </c>
      <c r="D9" s="25">
        <v>502</v>
      </c>
    </row>
    <row r="10" spans="1:4" ht="10.8" customHeight="1">
      <c r="A10" s="23" t="s">
        <v>193</v>
      </c>
      <c r="B10" s="25">
        <v>715</v>
      </c>
      <c r="C10" s="25">
        <v>277</v>
      </c>
      <c r="D10" s="25">
        <v>226</v>
      </c>
    </row>
    <row r="11" spans="1:4" ht="10.8" customHeight="1">
      <c r="A11" s="23" t="s">
        <v>179</v>
      </c>
      <c r="B11" s="25">
        <v>531</v>
      </c>
      <c r="C11" s="25">
        <v>215</v>
      </c>
      <c r="D11" s="25">
        <v>150</v>
      </c>
    </row>
    <row r="12" spans="1:4" ht="10.8" customHeight="1">
      <c r="A12" s="23" t="s">
        <v>217</v>
      </c>
      <c r="B12" s="25">
        <v>823</v>
      </c>
      <c r="C12" s="25">
        <v>176</v>
      </c>
      <c r="D12" s="25">
        <v>311</v>
      </c>
    </row>
    <row r="13" spans="1:4" ht="10.8" customHeight="1">
      <c r="A13" s="23" t="s">
        <v>179</v>
      </c>
      <c r="B13" s="25">
        <v>748</v>
      </c>
      <c r="C13" s="25">
        <v>176</v>
      </c>
      <c r="D13" s="25">
        <v>257</v>
      </c>
    </row>
    <row r="14" spans="1:4" ht="10.8" customHeight="1">
      <c r="A14" s="23" t="s">
        <v>230</v>
      </c>
      <c r="B14" s="25">
        <v>340</v>
      </c>
      <c r="C14" s="25">
        <v>114</v>
      </c>
      <c r="D14" s="25">
        <v>38</v>
      </c>
    </row>
    <row r="15" spans="1:4" ht="10.8" customHeight="1">
      <c r="A15" s="23" t="s">
        <v>242</v>
      </c>
      <c r="B15" s="25">
        <v>170</v>
      </c>
      <c r="C15" s="25">
        <v>0</v>
      </c>
      <c r="D15" s="25">
        <v>38</v>
      </c>
    </row>
    <row r="16" spans="1:4" ht="10.8" customHeight="1">
      <c r="A16" s="23" t="s">
        <v>28</v>
      </c>
      <c r="B16" s="25" t="s">
        <v>28</v>
      </c>
      <c r="C16" s="25" t="s">
        <v>28</v>
      </c>
      <c r="D16" s="25" t="s">
        <v>28</v>
      </c>
    </row>
    <row r="17" spans="1:4" ht="10.8" customHeight="1">
      <c r="A17" s="23" t="s">
        <v>250</v>
      </c>
      <c r="B17" s="26">
        <v>3738</v>
      </c>
      <c r="C17" s="25">
        <v>957</v>
      </c>
      <c r="D17" s="26">
        <v>1105</v>
      </c>
    </row>
    <row r="18" spans="1:4" ht="10.8" customHeight="1">
      <c r="A18" s="23" t="s">
        <v>257</v>
      </c>
      <c r="B18" s="25">
        <v>281</v>
      </c>
      <c r="C18" s="25">
        <v>32</v>
      </c>
      <c r="D18" s="25">
        <v>94</v>
      </c>
    </row>
    <row r="19" spans="1:4" ht="10.8" customHeight="1">
      <c r="A19" s="23"/>
      <c r="B19" s="83"/>
      <c r="C19" s="83"/>
      <c r="D19" s="83"/>
    </row>
    <row r="20" spans="1:4" ht="10.8" customHeight="1">
      <c r="A20" s="23" t="s">
        <v>2244</v>
      </c>
      <c r="B20" s="199">
        <v>25782</v>
      </c>
      <c r="C20" s="199">
        <v>5944</v>
      </c>
      <c r="D20" s="199">
        <v>8351</v>
      </c>
    </row>
    <row r="21" spans="1:4" ht="10.8" customHeight="1">
      <c r="A21" s="23" t="s">
        <v>276</v>
      </c>
      <c r="B21" s="27">
        <f>B20/B5</f>
        <v>6.0139958012596217</v>
      </c>
      <c r="C21" s="27">
        <f t="shared" ref="C21:D21" si="0">C20/C5</f>
        <v>5.3405211141060196</v>
      </c>
      <c r="D21" s="27">
        <f t="shared" si="0"/>
        <v>6.9475873544093174</v>
      </c>
    </row>
    <row r="22" spans="1:4" ht="10.8" customHeight="1">
      <c r="A22" s="23" t="s">
        <v>277</v>
      </c>
      <c r="B22" s="25" t="s">
        <v>136</v>
      </c>
      <c r="C22" s="25" t="s">
        <v>136</v>
      </c>
      <c r="D22" s="25" t="s">
        <v>136</v>
      </c>
    </row>
    <row r="23" spans="1:4" ht="10.8" customHeight="1">
      <c r="A23" s="357" t="s">
        <v>689</v>
      </c>
      <c r="B23" s="357"/>
      <c r="C23" s="357"/>
      <c r="D23" s="357"/>
    </row>
  </sheetData>
  <mergeCells count="3">
    <mergeCell ref="A1:B1"/>
    <mergeCell ref="A2:B2"/>
    <mergeCell ref="A23:D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DAEB-839D-4164-BF28-975193E92155}">
  <dimension ref="A1:J20"/>
  <sheetViews>
    <sheetView workbookViewId="0">
      <selection activeCell="A2" sqref="A2"/>
    </sheetView>
  </sheetViews>
  <sheetFormatPr defaultRowHeight="14.4"/>
  <cols>
    <col min="1" max="1" width="29.5546875" customWidth="1"/>
  </cols>
  <sheetData>
    <row r="1" spans="1:10">
      <c r="A1" s="358" t="s">
        <v>2284</v>
      </c>
      <c r="B1" s="358"/>
      <c r="C1" s="358"/>
      <c r="D1" s="358"/>
      <c r="E1" s="41"/>
      <c r="F1" s="41"/>
      <c r="G1" s="41"/>
      <c r="H1" s="41"/>
      <c r="I1" s="41"/>
      <c r="J1" s="41"/>
    </row>
    <row r="2" spans="1:10">
      <c r="A2" s="46"/>
      <c r="B2" s="354" t="s">
        <v>691</v>
      </c>
      <c r="C2" s="354"/>
      <c r="D2" s="354"/>
      <c r="E2" s="355" t="s">
        <v>692</v>
      </c>
      <c r="F2" s="355"/>
      <c r="G2" s="356"/>
      <c r="H2" s="41"/>
      <c r="I2" s="41"/>
      <c r="J2" s="41"/>
    </row>
    <row r="3" spans="1:10">
      <c r="A3" s="47" t="s">
        <v>700</v>
      </c>
      <c r="B3" s="48" t="s">
        <v>690</v>
      </c>
      <c r="C3" s="48" t="s">
        <v>100</v>
      </c>
      <c r="D3" s="48" t="s">
        <v>101</v>
      </c>
      <c r="E3" s="48" t="s">
        <v>690</v>
      </c>
      <c r="F3" s="48" t="s">
        <v>100</v>
      </c>
      <c r="G3" s="49" t="s">
        <v>101</v>
      </c>
      <c r="H3" s="41"/>
      <c r="I3" s="41"/>
      <c r="J3" s="41"/>
    </row>
    <row r="4" spans="1:10">
      <c r="A4" s="23" t="s">
        <v>350</v>
      </c>
      <c r="B4" s="26">
        <v>7270</v>
      </c>
      <c r="C4" s="26">
        <v>1795</v>
      </c>
      <c r="D4" s="26">
        <v>2397</v>
      </c>
      <c r="E4" s="45">
        <f>B4*100/B$4</f>
        <v>100</v>
      </c>
      <c r="F4" s="45">
        <f t="shared" ref="F4:G4" si="0">C4*100/C$4</f>
        <v>100</v>
      </c>
      <c r="G4" s="45">
        <f t="shared" si="0"/>
        <v>100</v>
      </c>
      <c r="H4" s="41"/>
      <c r="I4" s="41"/>
      <c r="J4" s="41"/>
    </row>
    <row r="5" spans="1:10">
      <c r="A5" s="23" t="s">
        <v>51</v>
      </c>
      <c r="B5" s="26">
        <v>3768</v>
      </c>
      <c r="C5" s="25">
        <v>815</v>
      </c>
      <c r="D5" s="26">
        <v>1375</v>
      </c>
      <c r="E5" s="45">
        <f t="shared" ref="E5:E9" si="1">B5*100/B$4</f>
        <v>51.829436038514444</v>
      </c>
      <c r="F5" s="45">
        <f t="shared" ref="F5:F9" si="2">C5*100/C$4</f>
        <v>45.403899721448468</v>
      </c>
      <c r="G5" s="45">
        <f t="shared" ref="G5:G9" si="3">D5*100/D$4</f>
        <v>57.363370880266999</v>
      </c>
      <c r="H5" s="41"/>
      <c r="I5" s="41"/>
      <c r="J5" s="41"/>
    </row>
    <row r="6" spans="1:10">
      <c r="A6" s="23" t="s">
        <v>701</v>
      </c>
      <c r="B6" s="26">
        <v>3230</v>
      </c>
      <c r="C6" s="25">
        <v>857</v>
      </c>
      <c r="D6" s="25">
        <v>943</v>
      </c>
      <c r="E6" s="45">
        <f t="shared" si="1"/>
        <v>44.429160935350758</v>
      </c>
      <c r="F6" s="45">
        <f t="shared" si="2"/>
        <v>47.743732590529248</v>
      </c>
      <c r="G6" s="45">
        <f t="shared" si="3"/>
        <v>39.340842720066753</v>
      </c>
      <c r="H6" s="41"/>
      <c r="I6" s="41"/>
      <c r="J6" s="41"/>
    </row>
    <row r="7" spans="1:10">
      <c r="A7" s="23" t="s">
        <v>702</v>
      </c>
      <c r="B7" s="25">
        <v>47</v>
      </c>
      <c r="C7" s="25">
        <v>42</v>
      </c>
      <c r="D7" s="25">
        <v>0</v>
      </c>
      <c r="E7" s="45">
        <f t="shared" si="1"/>
        <v>0.64649243466299866</v>
      </c>
      <c r="F7" s="45">
        <f t="shared" si="2"/>
        <v>2.3398328690807801</v>
      </c>
      <c r="G7" s="45">
        <f t="shared" si="3"/>
        <v>0</v>
      </c>
      <c r="H7" s="41"/>
      <c r="I7" s="41"/>
      <c r="J7" s="41"/>
    </row>
    <row r="8" spans="1:10">
      <c r="A8" s="23" t="s">
        <v>703</v>
      </c>
      <c r="B8" s="25">
        <v>33</v>
      </c>
      <c r="C8" s="25">
        <v>0</v>
      </c>
      <c r="D8" s="25">
        <v>14</v>
      </c>
      <c r="E8" s="45">
        <f t="shared" si="1"/>
        <v>0.45392022008253097</v>
      </c>
      <c r="F8" s="45">
        <f t="shared" si="2"/>
        <v>0</v>
      </c>
      <c r="G8" s="45">
        <f t="shared" si="3"/>
        <v>0.58406341259908223</v>
      </c>
      <c r="H8" s="41"/>
      <c r="I8" s="41"/>
      <c r="J8" s="41"/>
    </row>
    <row r="9" spans="1:10">
      <c r="A9" s="23" t="s">
        <v>704</v>
      </c>
      <c r="B9" s="25">
        <v>192</v>
      </c>
      <c r="C9" s="25">
        <v>81</v>
      </c>
      <c r="D9" s="25">
        <v>65</v>
      </c>
      <c r="E9" s="45">
        <f t="shared" si="1"/>
        <v>2.6409903713892708</v>
      </c>
      <c r="F9" s="45">
        <f t="shared" si="2"/>
        <v>4.5125348189415044</v>
      </c>
      <c r="G9" s="45">
        <f t="shared" si="3"/>
        <v>2.7117229870671671</v>
      </c>
      <c r="H9" s="41"/>
      <c r="I9" s="41"/>
      <c r="J9" s="41"/>
    </row>
    <row r="10" spans="1:10">
      <c r="A10" s="23" t="s">
        <v>28</v>
      </c>
      <c r="B10" s="25" t="s">
        <v>28</v>
      </c>
      <c r="C10" s="25" t="s">
        <v>28</v>
      </c>
      <c r="D10" s="25" t="s">
        <v>28</v>
      </c>
      <c r="E10" s="41"/>
      <c r="F10" s="41"/>
      <c r="G10" s="41"/>
      <c r="H10" s="41"/>
      <c r="I10" s="41"/>
      <c r="J10" s="41"/>
    </row>
    <row r="11" spans="1:10">
      <c r="A11" s="23" t="s">
        <v>384</v>
      </c>
      <c r="B11" s="26">
        <v>7813</v>
      </c>
      <c r="C11" s="26">
        <v>1592</v>
      </c>
      <c r="D11" s="26">
        <v>2726</v>
      </c>
      <c r="E11" s="45">
        <f>B11*100/B$11</f>
        <v>100</v>
      </c>
      <c r="F11" s="45">
        <f t="shared" ref="F11:G11" si="4">C11*100/C$11</f>
        <v>100</v>
      </c>
      <c r="G11" s="45">
        <f t="shared" si="4"/>
        <v>100</v>
      </c>
      <c r="H11" s="41"/>
      <c r="I11" s="41"/>
      <c r="J11" s="41"/>
    </row>
    <row r="12" spans="1:10">
      <c r="A12" s="23" t="s">
        <v>51</v>
      </c>
      <c r="B12" s="26">
        <v>3286</v>
      </c>
      <c r="C12" s="25">
        <v>558</v>
      </c>
      <c r="D12" s="26">
        <v>1274</v>
      </c>
      <c r="E12" s="45">
        <f t="shared" ref="E12:E16" si="5">B12*100/B$11</f>
        <v>42.058108281070012</v>
      </c>
      <c r="F12" s="45">
        <f t="shared" ref="F12:F16" si="6">C12*100/C$11</f>
        <v>35.050251256281406</v>
      </c>
      <c r="G12" s="45">
        <f t="shared" ref="G12:G16" si="7">D12*100/D$11</f>
        <v>46.735143066764493</v>
      </c>
      <c r="H12" s="41"/>
      <c r="I12" s="41"/>
      <c r="J12" s="41"/>
    </row>
    <row r="13" spans="1:10">
      <c r="A13" s="23" t="s">
        <v>701</v>
      </c>
      <c r="B13" s="26">
        <v>3703</v>
      </c>
      <c r="C13" s="25">
        <v>879</v>
      </c>
      <c r="D13" s="26">
        <v>1232</v>
      </c>
      <c r="E13" s="45">
        <f t="shared" si="5"/>
        <v>47.395366696531426</v>
      </c>
      <c r="F13" s="45">
        <f t="shared" si="6"/>
        <v>55.213567839195981</v>
      </c>
      <c r="G13" s="45">
        <f t="shared" si="7"/>
        <v>45.194424064563464</v>
      </c>
      <c r="H13" s="41"/>
      <c r="I13" s="41"/>
      <c r="J13" s="41"/>
    </row>
    <row r="14" spans="1:10">
      <c r="A14" s="23" t="s">
        <v>702</v>
      </c>
      <c r="B14" s="25">
        <v>164</v>
      </c>
      <c r="C14" s="25">
        <v>20</v>
      </c>
      <c r="D14" s="25">
        <v>96</v>
      </c>
      <c r="E14" s="45">
        <f t="shared" si="5"/>
        <v>2.0990656597977728</v>
      </c>
      <c r="F14" s="45">
        <f t="shared" si="6"/>
        <v>1.256281407035176</v>
      </c>
      <c r="G14" s="45">
        <f t="shared" si="7"/>
        <v>3.5216434336023479</v>
      </c>
      <c r="H14" s="41"/>
      <c r="I14" s="41"/>
      <c r="J14" s="41"/>
    </row>
    <row r="15" spans="1:10">
      <c r="A15" s="23" t="s">
        <v>703</v>
      </c>
      <c r="B15" s="25">
        <v>526</v>
      </c>
      <c r="C15" s="25">
        <v>84</v>
      </c>
      <c r="D15" s="25">
        <v>100</v>
      </c>
      <c r="E15" s="45">
        <f t="shared" si="5"/>
        <v>6.7323691283757841</v>
      </c>
      <c r="F15" s="45">
        <f t="shared" si="6"/>
        <v>5.2763819095477391</v>
      </c>
      <c r="G15" s="45">
        <f t="shared" si="7"/>
        <v>3.6683785766691122</v>
      </c>
      <c r="H15" s="41"/>
      <c r="I15" s="41"/>
      <c r="J15" s="41"/>
    </row>
    <row r="16" spans="1:10">
      <c r="A16" s="23" t="s">
        <v>704</v>
      </c>
      <c r="B16" s="25">
        <v>134</v>
      </c>
      <c r="C16" s="25">
        <v>51</v>
      </c>
      <c r="D16" s="25">
        <v>24</v>
      </c>
      <c r="E16" s="45">
        <f t="shared" si="5"/>
        <v>1.7150902342250096</v>
      </c>
      <c r="F16" s="45">
        <f t="shared" si="6"/>
        <v>3.2035175879396984</v>
      </c>
      <c r="G16" s="45">
        <f t="shared" si="7"/>
        <v>0.88041085840058697</v>
      </c>
      <c r="H16" s="41"/>
      <c r="I16" s="41"/>
      <c r="J16" s="41"/>
    </row>
    <row r="17" spans="1:10">
      <c r="A17" s="357" t="s">
        <v>689</v>
      </c>
      <c r="B17" s="357"/>
      <c r="C17" s="357"/>
      <c r="D17" s="357"/>
      <c r="E17" s="51"/>
      <c r="F17" s="51"/>
      <c r="G17" s="51"/>
      <c r="H17" s="41"/>
      <c r="I17" s="41"/>
      <c r="J17" s="41"/>
    </row>
    <row r="18" spans="1:10">
      <c r="A18" s="28"/>
      <c r="B18" s="28"/>
      <c r="C18" s="28"/>
      <c r="D18" s="28"/>
      <c r="E18" s="41"/>
      <c r="F18" s="41"/>
      <c r="G18" s="41"/>
      <c r="H18" s="41"/>
      <c r="I18" s="41"/>
      <c r="J18" s="41"/>
    </row>
    <row r="19" spans="1:10">
      <c r="A19" s="28"/>
      <c r="B19" s="28"/>
      <c r="C19" s="28"/>
      <c r="D19" s="28"/>
      <c r="E19" s="41"/>
      <c r="F19" s="41"/>
      <c r="G19" s="41"/>
      <c r="H19" s="41"/>
      <c r="I19" s="41"/>
      <c r="J19" s="41"/>
    </row>
    <row r="20" spans="1:10">
      <c r="A20" s="28"/>
      <c r="B20" s="28"/>
      <c r="C20" s="28"/>
      <c r="D20" s="28"/>
      <c r="E20" s="41"/>
      <c r="F20" s="41"/>
      <c r="G20" s="41"/>
      <c r="H20" s="41"/>
      <c r="I20" s="41"/>
      <c r="J20" s="41"/>
    </row>
  </sheetData>
  <mergeCells count="4">
    <mergeCell ref="A1:D1"/>
    <mergeCell ref="B2:D2"/>
    <mergeCell ref="E2:G2"/>
    <mergeCell ref="A17:D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5BEC-CD36-4B37-9B44-A92FD599ED83}">
  <dimension ref="A1:AI33"/>
  <sheetViews>
    <sheetView workbookViewId="0">
      <selection activeCell="W36" sqref="W36"/>
    </sheetView>
  </sheetViews>
  <sheetFormatPr defaultRowHeight="10.199999999999999" customHeight="1"/>
  <cols>
    <col min="1" max="1" width="13" style="269" customWidth="1"/>
    <col min="2" max="7" width="3.88671875" style="296" customWidth="1"/>
    <col min="8" max="8" width="5.109375" style="269" customWidth="1"/>
    <col min="9" max="11" width="6" style="269" customWidth="1"/>
    <col min="12" max="12" width="1.77734375" style="269" customWidth="1"/>
    <col min="13" max="13" width="8.88671875" style="269" customWidth="1"/>
    <col min="14" max="19" width="4.77734375" style="269" customWidth="1"/>
    <col min="20" max="20" width="5.33203125" style="269" customWidth="1"/>
    <col min="21" max="23" width="5.109375" style="269" customWidth="1"/>
    <col min="24" max="24" width="2.88671875" style="269" customWidth="1"/>
    <col min="25" max="25" width="8.88671875" style="269"/>
    <col min="26" max="31" width="3.33203125" style="269" customWidth="1"/>
    <col min="32" max="35" width="6.5546875" style="269" customWidth="1"/>
    <col min="36" max="256" width="8.88671875" style="269"/>
    <col min="257" max="257" width="13" style="269" customWidth="1"/>
    <col min="258" max="263" width="7.44140625" style="269" customWidth="1"/>
    <col min="264" max="264" width="5.109375" style="269" customWidth="1"/>
    <col min="265" max="267" width="8.44140625" style="269" customWidth="1"/>
    <col min="268" max="512" width="8.88671875" style="269"/>
    <col min="513" max="513" width="13" style="269" customWidth="1"/>
    <col min="514" max="519" width="7.44140625" style="269" customWidth="1"/>
    <col min="520" max="520" width="5.109375" style="269" customWidth="1"/>
    <col min="521" max="523" width="8.44140625" style="269" customWidth="1"/>
    <col min="524" max="768" width="8.88671875" style="269"/>
    <col min="769" max="769" width="13" style="269" customWidth="1"/>
    <col min="770" max="775" width="7.44140625" style="269" customWidth="1"/>
    <col min="776" max="776" width="5.109375" style="269" customWidth="1"/>
    <col min="777" max="779" width="8.44140625" style="269" customWidth="1"/>
    <col min="780" max="1024" width="8.88671875" style="269"/>
    <col min="1025" max="1025" width="13" style="269" customWidth="1"/>
    <col min="1026" max="1031" width="7.44140625" style="269" customWidth="1"/>
    <col min="1032" max="1032" width="5.109375" style="269" customWidth="1"/>
    <col min="1033" max="1035" width="8.44140625" style="269" customWidth="1"/>
    <col min="1036" max="1280" width="8.88671875" style="269"/>
    <col min="1281" max="1281" width="13" style="269" customWidth="1"/>
    <col min="1282" max="1287" width="7.44140625" style="269" customWidth="1"/>
    <col min="1288" max="1288" width="5.109375" style="269" customWidth="1"/>
    <col min="1289" max="1291" width="8.44140625" style="269" customWidth="1"/>
    <col min="1292" max="1536" width="8.88671875" style="269"/>
    <col min="1537" max="1537" width="13" style="269" customWidth="1"/>
    <col min="1538" max="1543" width="7.44140625" style="269" customWidth="1"/>
    <col min="1544" max="1544" width="5.109375" style="269" customWidth="1"/>
    <col min="1545" max="1547" width="8.44140625" style="269" customWidth="1"/>
    <col min="1548" max="1792" width="8.88671875" style="269"/>
    <col min="1793" max="1793" width="13" style="269" customWidth="1"/>
    <col min="1794" max="1799" width="7.44140625" style="269" customWidth="1"/>
    <col min="1800" max="1800" width="5.109375" style="269" customWidth="1"/>
    <col min="1801" max="1803" width="8.44140625" style="269" customWidth="1"/>
    <col min="1804" max="2048" width="8.88671875" style="269"/>
    <col min="2049" max="2049" width="13" style="269" customWidth="1"/>
    <col min="2050" max="2055" width="7.44140625" style="269" customWidth="1"/>
    <col min="2056" max="2056" width="5.109375" style="269" customWidth="1"/>
    <col min="2057" max="2059" width="8.44140625" style="269" customWidth="1"/>
    <col min="2060" max="2304" width="8.88671875" style="269"/>
    <col min="2305" max="2305" width="13" style="269" customWidth="1"/>
    <col min="2306" max="2311" width="7.44140625" style="269" customWidth="1"/>
    <col min="2312" max="2312" width="5.109375" style="269" customWidth="1"/>
    <col min="2313" max="2315" width="8.44140625" style="269" customWidth="1"/>
    <col min="2316" max="2560" width="8.88671875" style="269"/>
    <col min="2561" max="2561" width="13" style="269" customWidth="1"/>
    <col min="2562" max="2567" width="7.44140625" style="269" customWidth="1"/>
    <col min="2568" max="2568" width="5.109375" style="269" customWidth="1"/>
    <col min="2569" max="2571" width="8.44140625" style="269" customWidth="1"/>
    <col min="2572" max="2816" width="8.88671875" style="269"/>
    <col min="2817" max="2817" width="13" style="269" customWidth="1"/>
    <col min="2818" max="2823" width="7.44140625" style="269" customWidth="1"/>
    <col min="2824" max="2824" width="5.109375" style="269" customWidth="1"/>
    <col min="2825" max="2827" width="8.44140625" style="269" customWidth="1"/>
    <col min="2828" max="3072" width="8.88671875" style="269"/>
    <col min="3073" max="3073" width="13" style="269" customWidth="1"/>
    <col min="3074" max="3079" width="7.44140625" style="269" customWidth="1"/>
    <col min="3080" max="3080" width="5.109375" style="269" customWidth="1"/>
    <col min="3081" max="3083" width="8.44140625" style="269" customWidth="1"/>
    <col min="3084" max="3328" width="8.88671875" style="269"/>
    <col min="3329" max="3329" width="13" style="269" customWidth="1"/>
    <col min="3330" max="3335" width="7.44140625" style="269" customWidth="1"/>
    <col min="3336" max="3336" width="5.109375" style="269" customWidth="1"/>
    <col min="3337" max="3339" width="8.44140625" style="269" customWidth="1"/>
    <col min="3340" max="3584" width="8.88671875" style="269"/>
    <col min="3585" max="3585" width="13" style="269" customWidth="1"/>
    <col min="3586" max="3591" width="7.44140625" style="269" customWidth="1"/>
    <col min="3592" max="3592" width="5.109375" style="269" customWidth="1"/>
    <col min="3593" max="3595" width="8.44140625" style="269" customWidth="1"/>
    <col min="3596" max="3840" width="8.88671875" style="269"/>
    <col min="3841" max="3841" width="13" style="269" customWidth="1"/>
    <col min="3842" max="3847" width="7.44140625" style="269" customWidth="1"/>
    <col min="3848" max="3848" width="5.109375" style="269" customWidth="1"/>
    <col min="3849" max="3851" width="8.44140625" style="269" customWidth="1"/>
    <col min="3852" max="4096" width="8.88671875" style="269"/>
    <col min="4097" max="4097" width="13" style="269" customWidth="1"/>
    <col min="4098" max="4103" width="7.44140625" style="269" customWidth="1"/>
    <col min="4104" max="4104" width="5.109375" style="269" customWidth="1"/>
    <col min="4105" max="4107" width="8.44140625" style="269" customWidth="1"/>
    <col min="4108" max="4352" width="8.88671875" style="269"/>
    <col min="4353" max="4353" width="13" style="269" customWidth="1"/>
    <col min="4354" max="4359" width="7.44140625" style="269" customWidth="1"/>
    <col min="4360" max="4360" width="5.109375" style="269" customWidth="1"/>
    <col min="4361" max="4363" width="8.44140625" style="269" customWidth="1"/>
    <col min="4364" max="4608" width="8.88671875" style="269"/>
    <col min="4609" max="4609" width="13" style="269" customWidth="1"/>
    <col min="4610" max="4615" width="7.44140625" style="269" customWidth="1"/>
    <col min="4616" max="4616" width="5.109375" style="269" customWidth="1"/>
    <col min="4617" max="4619" width="8.44140625" style="269" customWidth="1"/>
    <col min="4620" max="4864" width="8.88671875" style="269"/>
    <col min="4865" max="4865" width="13" style="269" customWidth="1"/>
    <col min="4866" max="4871" width="7.44140625" style="269" customWidth="1"/>
    <col min="4872" max="4872" width="5.109375" style="269" customWidth="1"/>
    <col min="4873" max="4875" width="8.44140625" style="269" customWidth="1"/>
    <col min="4876" max="5120" width="8.88671875" style="269"/>
    <col min="5121" max="5121" width="13" style="269" customWidth="1"/>
    <col min="5122" max="5127" width="7.44140625" style="269" customWidth="1"/>
    <col min="5128" max="5128" width="5.109375" style="269" customWidth="1"/>
    <col min="5129" max="5131" width="8.44140625" style="269" customWidth="1"/>
    <col min="5132" max="5376" width="8.88671875" style="269"/>
    <col min="5377" max="5377" width="13" style="269" customWidth="1"/>
    <col min="5378" max="5383" width="7.44140625" style="269" customWidth="1"/>
    <col min="5384" max="5384" width="5.109375" style="269" customWidth="1"/>
    <col min="5385" max="5387" width="8.44140625" style="269" customWidth="1"/>
    <col min="5388" max="5632" width="8.88671875" style="269"/>
    <col min="5633" max="5633" width="13" style="269" customWidth="1"/>
    <col min="5634" max="5639" width="7.44140625" style="269" customWidth="1"/>
    <col min="5640" max="5640" width="5.109375" style="269" customWidth="1"/>
    <col min="5641" max="5643" width="8.44140625" style="269" customWidth="1"/>
    <col min="5644" max="5888" width="8.88671875" style="269"/>
    <col min="5889" max="5889" width="13" style="269" customWidth="1"/>
    <col min="5890" max="5895" width="7.44140625" style="269" customWidth="1"/>
    <col min="5896" max="5896" width="5.109375" style="269" customWidth="1"/>
    <col min="5897" max="5899" width="8.44140625" style="269" customWidth="1"/>
    <col min="5900" max="6144" width="8.88671875" style="269"/>
    <col min="6145" max="6145" width="13" style="269" customWidth="1"/>
    <col min="6146" max="6151" width="7.44140625" style="269" customWidth="1"/>
    <col min="6152" max="6152" width="5.109375" style="269" customWidth="1"/>
    <col min="6153" max="6155" width="8.44140625" style="269" customWidth="1"/>
    <col min="6156" max="6400" width="8.88671875" style="269"/>
    <col min="6401" max="6401" width="13" style="269" customWidth="1"/>
    <col min="6402" max="6407" width="7.44140625" style="269" customWidth="1"/>
    <col min="6408" max="6408" width="5.109375" style="269" customWidth="1"/>
    <col min="6409" max="6411" width="8.44140625" style="269" customWidth="1"/>
    <col min="6412" max="6656" width="8.88671875" style="269"/>
    <col min="6657" max="6657" width="13" style="269" customWidth="1"/>
    <col min="6658" max="6663" width="7.44140625" style="269" customWidth="1"/>
    <col min="6664" max="6664" width="5.109375" style="269" customWidth="1"/>
    <col min="6665" max="6667" width="8.44140625" style="269" customWidth="1"/>
    <col min="6668" max="6912" width="8.88671875" style="269"/>
    <col min="6913" max="6913" width="13" style="269" customWidth="1"/>
    <col min="6914" max="6919" width="7.44140625" style="269" customWidth="1"/>
    <col min="6920" max="6920" width="5.109375" style="269" customWidth="1"/>
    <col min="6921" max="6923" width="8.44140625" style="269" customWidth="1"/>
    <col min="6924" max="7168" width="8.88671875" style="269"/>
    <col min="7169" max="7169" width="13" style="269" customWidth="1"/>
    <col min="7170" max="7175" width="7.44140625" style="269" customWidth="1"/>
    <col min="7176" max="7176" width="5.109375" style="269" customWidth="1"/>
    <col min="7177" max="7179" width="8.44140625" style="269" customWidth="1"/>
    <col min="7180" max="7424" width="8.88671875" style="269"/>
    <col min="7425" max="7425" width="13" style="269" customWidth="1"/>
    <col min="7426" max="7431" width="7.44140625" style="269" customWidth="1"/>
    <col min="7432" max="7432" width="5.109375" style="269" customWidth="1"/>
    <col min="7433" max="7435" width="8.44140625" style="269" customWidth="1"/>
    <col min="7436" max="7680" width="8.88671875" style="269"/>
    <col min="7681" max="7681" width="13" style="269" customWidth="1"/>
    <col min="7682" max="7687" width="7.44140625" style="269" customWidth="1"/>
    <col min="7688" max="7688" width="5.109375" style="269" customWidth="1"/>
    <col min="7689" max="7691" width="8.44140625" style="269" customWidth="1"/>
    <col min="7692" max="7936" width="8.88671875" style="269"/>
    <col min="7937" max="7937" width="13" style="269" customWidth="1"/>
    <col min="7938" max="7943" width="7.44140625" style="269" customWidth="1"/>
    <col min="7944" max="7944" width="5.109375" style="269" customWidth="1"/>
    <col min="7945" max="7947" width="8.44140625" style="269" customWidth="1"/>
    <col min="7948" max="8192" width="8.88671875" style="269"/>
    <col min="8193" max="8193" width="13" style="269" customWidth="1"/>
    <col min="8194" max="8199" width="7.44140625" style="269" customWidth="1"/>
    <col min="8200" max="8200" width="5.109375" style="269" customWidth="1"/>
    <col min="8201" max="8203" width="8.44140625" style="269" customWidth="1"/>
    <col min="8204" max="8448" width="8.88671875" style="269"/>
    <col min="8449" max="8449" width="13" style="269" customWidth="1"/>
    <col min="8450" max="8455" width="7.44140625" style="269" customWidth="1"/>
    <col min="8456" max="8456" width="5.109375" style="269" customWidth="1"/>
    <col min="8457" max="8459" width="8.44140625" style="269" customWidth="1"/>
    <col min="8460" max="8704" width="8.88671875" style="269"/>
    <col min="8705" max="8705" width="13" style="269" customWidth="1"/>
    <col min="8706" max="8711" width="7.44140625" style="269" customWidth="1"/>
    <col min="8712" max="8712" width="5.109375" style="269" customWidth="1"/>
    <col min="8713" max="8715" width="8.44140625" style="269" customWidth="1"/>
    <col min="8716" max="8960" width="8.88671875" style="269"/>
    <col min="8961" max="8961" width="13" style="269" customWidth="1"/>
    <col min="8962" max="8967" width="7.44140625" style="269" customWidth="1"/>
    <col min="8968" max="8968" width="5.109375" style="269" customWidth="1"/>
    <col min="8969" max="8971" width="8.44140625" style="269" customWidth="1"/>
    <col min="8972" max="9216" width="8.88671875" style="269"/>
    <col min="9217" max="9217" width="13" style="269" customWidth="1"/>
    <col min="9218" max="9223" width="7.44140625" style="269" customWidth="1"/>
    <col min="9224" max="9224" width="5.109375" style="269" customWidth="1"/>
    <col min="9225" max="9227" width="8.44140625" style="269" customWidth="1"/>
    <col min="9228" max="9472" width="8.88671875" style="269"/>
    <col min="9473" max="9473" width="13" style="269" customWidth="1"/>
    <col min="9474" max="9479" width="7.44140625" style="269" customWidth="1"/>
    <col min="9480" max="9480" width="5.109375" style="269" customWidth="1"/>
    <col min="9481" max="9483" width="8.44140625" style="269" customWidth="1"/>
    <col min="9484" max="9728" width="8.88671875" style="269"/>
    <col min="9729" max="9729" width="13" style="269" customWidth="1"/>
    <col min="9730" max="9735" width="7.44140625" style="269" customWidth="1"/>
    <col min="9736" max="9736" width="5.109375" style="269" customWidth="1"/>
    <col min="9737" max="9739" width="8.44140625" style="269" customWidth="1"/>
    <col min="9740" max="9984" width="8.88671875" style="269"/>
    <col min="9985" max="9985" width="13" style="269" customWidth="1"/>
    <col min="9986" max="9991" width="7.44140625" style="269" customWidth="1"/>
    <col min="9992" max="9992" width="5.109375" style="269" customWidth="1"/>
    <col min="9993" max="9995" width="8.44140625" style="269" customWidth="1"/>
    <col min="9996" max="10240" width="8.88671875" style="269"/>
    <col min="10241" max="10241" width="13" style="269" customWidth="1"/>
    <col min="10242" max="10247" width="7.44140625" style="269" customWidth="1"/>
    <col min="10248" max="10248" width="5.109375" style="269" customWidth="1"/>
    <col min="10249" max="10251" width="8.44140625" style="269" customWidth="1"/>
    <col min="10252" max="10496" width="8.88671875" style="269"/>
    <col min="10497" max="10497" width="13" style="269" customWidth="1"/>
    <col min="10498" max="10503" width="7.44140625" style="269" customWidth="1"/>
    <col min="10504" max="10504" width="5.109375" style="269" customWidth="1"/>
    <col min="10505" max="10507" width="8.44140625" style="269" customWidth="1"/>
    <col min="10508" max="10752" width="8.88671875" style="269"/>
    <col min="10753" max="10753" width="13" style="269" customWidth="1"/>
    <col min="10754" max="10759" width="7.44140625" style="269" customWidth="1"/>
    <col min="10760" max="10760" width="5.109375" style="269" customWidth="1"/>
    <col min="10761" max="10763" width="8.44140625" style="269" customWidth="1"/>
    <col min="10764" max="11008" width="8.88671875" style="269"/>
    <col min="11009" max="11009" width="13" style="269" customWidth="1"/>
    <col min="11010" max="11015" width="7.44140625" style="269" customWidth="1"/>
    <col min="11016" max="11016" width="5.109375" style="269" customWidth="1"/>
    <col min="11017" max="11019" width="8.44140625" style="269" customWidth="1"/>
    <col min="11020" max="11264" width="8.88671875" style="269"/>
    <col min="11265" max="11265" width="13" style="269" customWidth="1"/>
    <col min="11266" max="11271" width="7.44140625" style="269" customWidth="1"/>
    <col min="11272" max="11272" width="5.109375" style="269" customWidth="1"/>
    <col min="11273" max="11275" width="8.44140625" style="269" customWidth="1"/>
    <col min="11276" max="11520" width="8.88671875" style="269"/>
    <col min="11521" max="11521" width="13" style="269" customWidth="1"/>
    <col min="11522" max="11527" width="7.44140625" style="269" customWidth="1"/>
    <col min="11528" max="11528" width="5.109375" style="269" customWidth="1"/>
    <col min="11529" max="11531" width="8.44140625" style="269" customWidth="1"/>
    <col min="11532" max="11776" width="8.88671875" style="269"/>
    <col min="11777" max="11777" width="13" style="269" customWidth="1"/>
    <col min="11778" max="11783" width="7.44140625" style="269" customWidth="1"/>
    <col min="11784" max="11784" width="5.109375" style="269" customWidth="1"/>
    <col min="11785" max="11787" width="8.44140625" style="269" customWidth="1"/>
    <col min="11788" max="12032" width="8.88671875" style="269"/>
    <col min="12033" max="12033" width="13" style="269" customWidth="1"/>
    <col min="12034" max="12039" width="7.44140625" style="269" customWidth="1"/>
    <col min="12040" max="12040" width="5.109375" style="269" customWidth="1"/>
    <col min="12041" max="12043" width="8.44140625" style="269" customWidth="1"/>
    <col min="12044" max="12288" width="8.88671875" style="269"/>
    <col min="12289" max="12289" width="13" style="269" customWidth="1"/>
    <col min="12290" max="12295" width="7.44140625" style="269" customWidth="1"/>
    <col min="12296" max="12296" width="5.109375" style="269" customWidth="1"/>
    <col min="12297" max="12299" width="8.44140625" style="269" customWidth="1"/>
    <col min="12300" max="12544" width="8.88671875" style="269"/>
    <col min="12545" max="12545" width="13" style="269" customWidth="1"/>
    <col min="12546" max="12551" width="7.44140625" style="269" customWidth="1"/>
    <col min="12552" max="12552" width="5.109375" style="269" customWidth="1"/>
    <col min="12553" max="12555" width="8.44140625" style="269" customWidth="1"/>
    <col min="12556" max="12800" width="8.88671875" style="269"/>
    <col min="12801" max="12801" width="13" style="269" customWidth="1"/>
    <col min="12802" max="12807" width="7.44140625" style="269" customWidth="1"/>
    <col min="12808" max="12808" width="5.109375" style="269" customWidth="1"/>
    <col min="12809" max="12811" width="8.44140625" style="269" customWidth="1"/>
    <col min="12812" max="13056" width="8.88671875" style="269"/>
    <col min="13057" max="13057" width="13" style="269" customWidth="1"/>
    <col min="13058" max="13063" width="7.44140625" style="269" customWidth="1"/>
    <col min="13064" max="13064" width="5.109375" style="269" customWidth="1"/>
    <col min="13065" max="13067" width="8.44140625" style="269" customWidth="1"/>
    <col min="13068" max="13312" width="8.88671875" style="269"/>
    <col min="13313" max="13313" width="13" style="269" customWidth="1"/>
    <col min="13314" max="13319" width="7.44140625" style="269" customWidth="1"/>
    <col min="13320" max="13320" width="5.109375" style="269" customWidth="1"/>
    <col min="13321" max="13323" width="8.44140625" style="269" customWidth="1"/>
    <col min="13324" max="13568" width="8.88671875" style="269"/>
    <col min="13569" max="13569" width="13" style="269" customWidth="1"/>
    <col min="13570" max="13575" width="7.44140625" style="269" customWidth="1"/>
    <col min="13576" max="13576" width="5.109375" style="269" customWidth="1"/>
    <col min="13577" max="13579" width="8.44140625" style="269" customWidth="1"/>
    <col min="13580" max="13824" width="8.88671875" style="269"/>
    <col min="13825" max="13825" width="13" style="269" customWidth="1"/>
    <col min="13826" max="13831" width="7.44140625" style="269" customWidth="1"/>
    <col min="13832" max="13832" width="5.109375" style="269" customWidth="1"/>
    <col min="13833" max="13835" width="8.44140625" style="269" customWidth="1"/>
    <col min="13836" max="14080" width="8.88671875" style="269"/>
    <col min="14081" max="14081" width="13" style="269" customWidth="1"/>
    <col min="14082" max="14087" width="7.44140625" style="269" customWidth="1"/>
    <col min="14088" max="14088" width="5.109375" style="269" customWidth="1"/>
    <col min="14089" max="14091" width="8.44140625" style="269" customWidth="1"/>
    <col min="14092" max="14336" width="8.88671875" style="269"/>
    <col min="14337" max="14337" width="13" style="269" customWidth="1"/>
    <col min="14338" max="14343" width="7.44140625" style="269" customWidth="1"/>
    <col min="14344" max="14344" width="5.109375" style="269" customWidth="1"/>
    <col min="14345" max="14347" width="8.44140625" style="269" customWidth="1"/>
    <col min="14348" max="14592" width="8.88671875" style="269"/>
    <col min="14593" max="14593" width="13" style="269" customWidth="1"/>
    <col min="14594" max="14599" width="7.44140625" style="269" customWidth="1"/>
    <col min="14600" max="14600" width="5.109375" style="269" customWidth="1"/>
    <col min="14601" max="14603" width="8.44140625" style="269" customWidth="1"/>
    <col min="14604" max="14848" width="8.88671875" style="269"/>
    <col min="14849" max="14849" width="13" style="269" customWidth="1"/>
    <col min="14850" max="14855" width="7.44140625" style="269" customWidth="1"/>
    <col min="14856" max="14856" width="5.109375" style="269" customWidth="1"/>
    <col min="14857" max="14859" width="8.44140625" style="269" customWidth="1"/>
    <col min="14860" max="15104" width="8.88671875" style="269"/>
    <col min="15105" max="15105" width="13" style="269" customWidth="1"/>
    <col min="15106" max="15111" width="7.44140625" style="269" customWidth="1"/>
    <col min="15112" max="15112" width="5.109375" style="269" customWidth="1"/>
    <col min="15113" max="15115" width="8.44140625" style="269" customWidth="1"/>
    <col min="15116" max="15360" width="8.88671875" style="269"/>
    <col min="15361" max="15361" width="13" style="269" customWidth="1"/>
    <col min="15362" max="15367" width="7.44140625" style="269" customWidth="1"/>
    <col min="15368" max="15368" width="5.109375" style="269" customWidth="1"/>
    <col min="15369" max="15371" width="8.44140625" style="269" customWidth="1"/>
    <col min="15372" max="15616" width="8.88671875" style="269"/>
    <col min="15617" max="15617" width="13" style="269" customWidth="1"/>
    <col min="15618" max="15623" width="7.44140625" style="269" customWidth="1"/>
    <col min="15624" max="15624" width="5.109375" style="269" customWidth="1"/>
    <col min="15625" max="15627" width="8.44140625" style="269" customWidth="1"/>
    <col min="15628" max="15872" width="8.88671875" style="269"/>
    <col min="15873" max="15873" width="13" style="269" customWidth="1"/>
    <col min="15874" max="15879" width="7.44140625" style="269" customWidth="1"/>
    <col min="15880" max="15880" width="5.109375" style="269" customWidth="1"/>
    <col min="15881" max="15883" width="8.44140625" style="269" customWidth="1"/>
    <col min="15884" max="16128" width="8.88671875" style="269"/>
    <col min="16129" max="16129" width="13" style="269" customWidth="1"/>
    <col min="16130" max="16135" width="7.44140625" style="269" customWidth="1"/>
    <col min="16136" max="16136" width="5.109375" style="269" customWidth="1"/>
    <col min="16137" max="16139" width="8.44140625" style="269" customWidth="1"/>
    <col min="16140" max="16384" width="8.88671875" style="269"/>
  </cols>
  <sheetData>
    <row r="1" spans="1:35" ht="10.199999999999999" customHeight="1">
      <c r="A1" s="269" t="s">
        <v>2285</v>
      </c>
    </row>
    <row r="2" spans="1:35" ht="10.199999999999999" customHeight="1">
      <c r="A2" s="269" t="s">
        <v>77</v>
      </c>
      <c r="M2" s="269" t="s">
        <v>88</v>
      </c>
      <c r="Y2" s="269" t="s">
        <v>97</v>
      </c>
    </row>
    <row r="4" spans="1:35" ht="10.199999999999999" customHeight="1">
      <c r="A4" s="269" t="s">
        <v>49</v>
      </c>
      <c r="I4" s="323"/>
      <c r="J4" s="323"/>
      <c r="K4" s="323"/>
      <c r="M4" s="269" t="s">
        <v>49</v>
      </c>
      <c r="U4" s="323"/>
      <c r="V4" s="323"/>
      <c r="W4" s="323"/>
      <c r="Y4" s="269" t="s">
        <v>49</v>
      </c>
      <c r="AG4" s="323"/>
      <c r="AH4" s="323"/>
      <c r="AI4" s="323"/>
    </row>
    <row r="5" spans="1:35" ht="10.199999999999999" customHeight="1">
      <c r="A5" s="269" t="s">
        <v>50</v>
      </c>
      <c r="B5" s="296" t="s">
        <v>33</v>
      </c>
      <c r="E5" s="296" t="s">
        <v>51</v>
      </c>
      <c r="I5" s="452" t="s">
        <v>2286</v>
      </c>
      <c r="J5" s="452"/>
      <c r="K5" s="452"/>
      <c r="M5" s="269" t="s">
        <v>50</v>
      </c>
      <c r="N5" s="269" t="s">
        <v>33</v>
      </c>
      <c r="Q5" s="269" t="s">
        <v>51</v>
      </c>
      <c r="U5" s="452" t="s">
        <v>2286</v>
      </c>
      <c r="V5" s="452"/>
      <c r="W5" s="452"/>
      <c r="Y5" s="269" t="s">
        <v>50</v>
      </c>
      <c r="Z5" s="269" t="s">
        <v>33</v>
      </c>
      <c r="AC5" s="269" t="s">
        <v>51</v>
      </c>
      <c r="AG5" s="452" t="s">
        <v>2286</v>
      </c>
      <c r="AH5" s="452"/>
      <c r="AI5" s="452"/>
    </row>
    <row r="6" spans="1:35" ht="10.199999999999999" customHeight="1">
      <c r="B6" s="296" t="s">
        <v>33</v>
      </c>
      <c r="C6" s="296" t="s">
        <v>52</v>
      </c>
      <c r="D6" s="296" t="s">
        <v>53</v>
      </c>
      <c r="E6" s="296" t="s">
        <v>33</v>
      </c>
      <c r="F6" s="296" t="s">
        <v>52</v>
      </c>
      <c r="G6" s="296" t="s">
        <v>53</v>
      </c>
      <c r="I6" s="453" t="s">
        <v>33</v>
      </c>
      <c r="J6" s="453" t="s">
        <v>52</v>
      </c>
      <c r="K6" s="453" t="s">
        <v>53</v>
      </c>
      <c r="N6" s="269" t="s">
        <v>33</v>
      </c>
      <c r="O6" s="269" t="s">
        <v>52</v>
      </c>
      <c r="P6" s="269" t="s">
        <v>53</v>
      </c>
      <c r="Q6" s="269" t="s">
        <v>33</v>
      </c>
      <c r="R6" s="269" t="s">
        <v>52</v>
      </c>
      <c r="S6" s="269" t="s">
        <v>53</v>
      </c>
      <c r="U6" s="453" t="s">
        <v>33</v>
      </c>
      <c r="V6" s="453" t="s">
        <v>52</v>
      </c>
      <c r="W6" s="453" t="s">
        <v>53</v>
      </c>
      <c r="Z6" s="269" t="s">
        <v>33</v>
      </c>
      <c r="AA6" s="269" t="s">
        <v>52</v>
      </c>
      <c r="AB6" s="269" t="s">
        <v>53</v>
      </c>
      <c r="AC6" s="269" t="s">
        <v>33</v>
      </c>
      <c r="AD6" s="269" t="s">
        <v>52</v>
      </c>
      <c r="AE6" s="269" t="s">
        <v>53</v>
      </c>
      <c r="AG6" s="453" t="s">
        <v>33</v>
      </c>
      <c r="AH6" s="453" t="s">
        <v>52</v>
      </c>
      <c r="AI6" s="453" t="s">
        <v>53</v>
      </c>
    </row>
    <row r="7" spans="1:35" ht="10.199999999999999" customHeight="1">
      <c r="A7" s="269" t="s">
        <v>33</v>
      </c>
      <c r="B7" s="296">
        <v>6187</v>
      </c>
      <c r="C7" s="296">
        <v>2960</v>
      </c>
      <c r="D7" s="296">
        <v>3227</v>
      </c>
      <c r="E7" s="296">
        <v>2692</v>
      </c>
      <c r="F7" s="296">
        <v>1343</v>
      </c>
      <c r="G7" s="296">
        <v>1349</v>
      </c>
      <c r="I7" s="323"/>
      <c r="J7" s="323"/>
      <c r="K7" s="323"/>
      <c r="M7" s="269" t="s">
        <v>33</v>
      </c>
      <c r="N7" s="269">
        <v>6187</v>
      </c>
      <c r="O7" s="269">
        <v>2960</v>
      </c>
      <c r="P7" s="269">
        <v>3227</v>
      </c>
      <c r="Q7" s="269">
        <v>2692</v>
      </c>
      <c r="R7" s="269">
        <v>1343</v>
      </c>
      <c r="S7" s="269">
        <v>1349</v>
      </c>
      <c r="U7" s="323"/>
      <c r="V7" s="323"/>
      <c r="W7" s="323"/>
      <c r="Y7" s="269" t="s">
        <v>33</v>
      </c>
      <c r="Z7" s="269">
        <v>6187</v>
      </c>
      <c r="AA7" s="269">
        <v>2960</v>
      </c>
      <c r="AB7" s="269">
        <v>3227</v>
      </c>
      <c r="AC7" s="269">
        <v>2692</v>
      </c>
      <c r="AD7" s="269">
        <v>1343</v>
      </c>
      <c r="AE7" s="269">
        <v>1349</v>
      </c>
      <c r="AG7" s="323"/>
      <c r="AH7" s="323"/>
      <c r="AI7" s="323"/>
    </row>
    <row r="8" spans="1:35" ht="10.199999999999999" customHeight="1">
      <c r="A8" s="269" t="s">
        <v>54</v>
      </c>
      <c r="B8" s="296">
        <v>0</v>
      </c>
      <c r="C8" s="296">
        <v>0</v>
      </c>
      <c r="D8" s="296">
        <v>0</v>
      </c>
      <c r="E8" s="296">
        <v>0</v>
      </c>
      <c r="F8" s="296">
        <v>0</v>
      </c>
      <c r="G8" s="296">
        <v>0</v>
      </c>
      <c r="I8" s="323"/>
      <c r="J8" s="323"/>
      <c r="K8" s="323"/>
      <c r="M8" s="269" t="s">
        <v>54</v>
      </c>
      <c r="N8" s="269">
        <v>0</v>
      </c>
      <c r="O8" s="269">
        <v>0</v>
      </c>
      <c r="P8" s="269">
        <v>0</v>
      </c>
      <c r="Q8" s="269">
        <v>0</v>
      </c>
      <c r="R8" s="269">
        <v>0</v>
      </c>
      <c r="S8" s="269">
        <v>0</v>
      </c>
      <c r="U8" s="323"/>
      <c r="V8" s="323"/>
      <c r="W8" s="323"/>
      <c r="Y8" s="269" t="s">
        <v>54</v>
      </c>
      <c r="Z8" s="269">
        <v>0</v>
      </c>
      <c r="AA8" s="269">
        <v>0</v>
      </c>
      <c r="AB8" s="269">
        <v>0</v>
      </c>
      <c r="AC8" s="269">
        <v>0</v>
      </c>
      <c r="AD8" s="269">
        <v>0</v>
      </c>
      <c r="AE8" s="269">
        <v>0</v>
      </c>
      <c r="AG8" s="323"/>
      <c r="AH8" s="323"/>
      <c r="AI8" s="323"/>
    </row>
    <row r="9" spans="1:35" ht="10.199999999999999" customHeight="1">
      <c r="A9" s="269" t="s">
        <v>36</v>
      </c>
      <c r="B9" s="296">
        <v>0</v>
      </c>
      <c r="C9" s="296">
        <v>0</v>
      </c>
      <c r="D9" s="296">
        <v>0</v>
      </c>
      <c r="E9" s="296">
        <v>0</v>
      </c>
      <c r="F9" s="296">
        <v>0</v>
      </c>
      <c r="G9" s="296">
        <v>0</v>
      </c>
      <c r="I9" s="323"/>
      <c r="J9" s="323"/>
      <c r="K9" s="323"/>
      <c r="M9" s="269" t="s">
        <v>36</v>
      </c>
      <c r="N9" s="269">
        <v>0</v>
      </c>
      <c r="O9" s="269">
        <v>0</v>
      </c>
      <c r="P9" s="269">
        <v>0</v>
      </c>
      <c r="Q9" s="269">
        <v>0</v>
      </c>
      <c r="R9" s="269">
        <v>0</v>
      </c>
      <c r="S9" s="269">
        <v>0</v>
      </c>
      <c r="U9" s="323"/>
      <c r="V9" s="323"/>
      <c r="W9" s="323"/>
      <c r="Y9" s="269" t="s">
        <v>36</v>
      </c>
      <c r="Z9" s="269">
        <v>0</v>
      </c>
      <c r="AA9" s="269">
        <v>0</v>
      </c>
      <c r="AB9" s="269">
        <v>0</v>
      </c>
      <c r="AC9" s="269">
        <v>0</v>
      </c>
      <c r="AD9" s="269">
        <v>0</v>
      </c>
      <c r="AE9" s="269">
        <v>0</v>
      </c>
      <c r="AG9" s="323"/>
      <c r="AH9" s="323"/>
      <c r="AI9" s="323"/>
    </row>
    <row r="10" spans="1:35" ht="10.199999999999999" customHeight="1">
      <c r="A10" s="269" t="s">
        <v>37</v>
      </c>
      <c r="B10" s="296">
        <v>0</v>
      </c>
      <c r="C10" s="296">
        <v>0</v>
      </c>
      <c r="D10" s="296">
        <v>0</v>
      </c>
      <c r="E10" s="296">
        <v>0</v>
      </c>
      <c r="F10" s="296">
        <v>0</v>
      </c>
      <c r="G10" s="296">
        <v>0</v>
      </c>
      <c r="H10" s="454"/>
      <c r="I10" s="323"/>
      <c r="J10" s="323"/>
      <c r="K10" s="323"/>
      <c r="M10" s="269" t="s">
        <v>37</v>
      </c>
      <c r="N10" s="269">
        <v>0</v>
      </c>
      <c r="O10" s="269">
        <v>0</v>
      </c>
      <c r="P10" s="269">
        <v>0</v>
      </c>
      <c r="Q10" s="269">
        <v>0</v>
      </c>
      <c r="R10" s="269">
        <v>0</v>
      </c>
      <c r="S10" s="269">
        <v>0</v>
      </c>
      <c r="T10" s="454"/>
      <c r="U10" s="323"/>
      <c r="V10" s="323"/>
      <c r="W10" s="323"/>
      <c r="Y10" s="269" t="s">
        <v>37</v>
      </c>
      <c r="Z10" s="269">
        <v>0</v>
      </c>
      <c r="AA10" s="269">
        <v>0</v>
      </c>
      <c r="AB10" s="269">
        <v>0</v>
      </c>
      <c r="AC10" s="269">
        <v>0</v>
      </c>
      <c r="AD10" s="269">
        <v>0</v>
      </c>
      <c r="AE10" s="269">
        <v>0</v>
      </c>
      <c r="AF10" s="454"/>
      <c r="AG10" s="323"/>
      <c r="AH10" s="323"/>
      <c r="AI10" s="323"/>
    </row>
    <row r="11" spans="1:35" ht="10.199999999999999" customHeight="1">
      <c r="A11" s="455" t="s">
        <v>38</v>
      </c>
      <c r="B11" s="90">
        <v>1601</v>
      </c>
      <c r="C11" s="90">
        <v>792</v>
      </c>
      <c r="D11" s="90">
        <v>809</v>
      </c>
      <c r="E11" s="90">
        <v>1514</v>
      </c>
      <c r="F11" s="90">
        <v>783</v>
      </c>
      <c r="G11" s="90">
        <v>731</v>
      </c>
      <c r="H11" s="456" t="s">
        <v>55</v>
      </c>
      <c r="I11" s="457">
        <f t="shared" ref="I11:K18" si="0">E11/B11*100</f>
        <v>94.56589631480324</v>
      </c>
      <c r="J11" s="457">
        <f t="shared" si="0"/>
        <v>98.86363636363636</v>
      </c>
      <c r="K11" s="457">
        <f t="shared" si="0"/>
        <v>90.358467243510503</v>
      </c>
      <c r="M11" s="455" t="s">
        <v>38</v>
      </c>
      <c r="N11" s="90">
        <v>331</v>
      </c>
      <c r="O11" s="90">
        <v>172</v>
      </c>
      <c r="P11" s="90">
        <v>159</v>
      </c>
      <c r="Q11" s="90">
        <v>331</v>
      </c>
      <c r="R11" s="90">
        <v>172</v>
      </c>
      <c r="S11" s="90">
        <v>159</v>
      </c>
      <c r="T11" s="456" t="s">
        <v>55</v>
      </c>
      <c r="U11" s="457">
        <f t="shared" ref="U11:W18" si="1">Q11/N11*100</f>
        <v>100</v>
      </c>
      <c r="V11" s="457">
        <f t="shared" si="1"/>
        <v>100</v>
      </c>
      <c r="W11" s="457">
        <f t="shared" si="1"/>
        <v>100</v>
      </c>
      <c r="Y11" s="455" t="s">
        <v>38</v>
      </c>
      <c r="Z11" s="90">
        <v>216</v>
      </c>
      <c r="AA11" s="90">
        <v>111</v>
      </c>
      <c r="AB11" s="90">
        <v>105</v>
      </c>
      <c r="AC11" s="90">
        <v>213</v>
      </c>
      <c r="AD11" s="90">
        <v>111</v>
      </c>
      <c r="AE11" s="90">
        <v>102</v>
      </c>
      <c r="AF11" s="456" t="s">
        <v>55</v>
      </c>
      <c r="AG11" s="457">
        <f t="shared" ref="AG11:AI18" si="2">AC11/Z11*100</f>
        <v>98.611111111111114</v>
      </c>
      <c r="AH11" s="457">
        <f t="shared" si="2"/>
        <v>100</v>
      </c>
      <c r="AI11" s="457">
        <f t="shared" si="2"/>
        <v>97.142857142857139</v>
      </c>
    </row>
    <row r="12" spans="1:35" ht="10.199999999999999" customHeight="1">
      <c r="A12" s="455" t="s">
        <v>39</v>
      </c>
      <c r="B12" s="89">
        <v>1688</v>
      </c>
      <c r="C12" s="90">
        <v>1143</v>
      </c>
      <c r="D12" s="90">
        <v>545</v>
      </c>
      <c r="E12" s="89">
        <v>1433</v>
      </c>
      <c r="F12" s="90">
        <v>1023</v>
      </c>
      <c r="G12" s="89" t="s">
        <v>56</v>
      </c>
      <c r="H12" s="456"/>
      <c r="I12" s="457">
        <f t="shared" si="0"/>
        <v>84.893364928909961</v>
      </c>
      <c r="J12" s="457">
        <f t="shared" si="0"/>
        <v>89.501312335958005</v>
      </c>
      <c r="K12" s="457">
        <f t="shared" si="0"/>
        <v>75.22935779816514</v>
      </c>
      <c r="M12" s="455" t="s">
        <v>39</v>
      </c>
      <c r="N12" s="89">
        <v>175</v>
      </c>
      <c r="O12" s="90">
        <v>115</v>
      </c>
      <c r="P12" s="90">
        <v>60</v>
      </c>
      <c r="Q12" s="89">
        <v>129</v>
      </c>
      <c r="R12" s="90" t="s">
        <v>78</v>
      </c>
      <c r="S12" s="89" t="s">
        <v>79</v>
      </c>
      <c r="T12" s="456"/>
      <c r="U12" s="457">
        <f t="shared" si="1"/>
        <v>73.714285714285708</v>
      </c>
      <c r="V12" s="457">
        <f t="shared" si="1"/>
        <v>75.65217391304347</v>
      </c>
      <c r="W12" s="457">
        <f t="shared" si="1"/>
        <v>70</v>
      </c>
      <c r="Y12" s="455" t="s">
        <v>39</v>
      </c>
      <c r="Z12" s="89">
        <v>699</v>
      </c>
      <c r="AA12" s="90">
        <v>536</v>
      </c>
      <c r="AB12" s="90">
        <v>163</v>
      </c>
      <c r="AC12" s="89">
        <v>662</v>
      </c>
      <c r="AD12" s="90" t="s">
        <v>89</v>
      </c>
      <c r="AE12" s="89" t="s">
        <v>90</v>
      </c>
      <c r="AF12" s="456"/>
      <c r="AG12" s="457">
        <f t="shared" si="2"/>
        <v>94.706723891273242</v>
      </c>
      <c r="AH12" s="457">
        <f t="shared" si="2"/>
        <v>99.253731343283576</v>
      </c>
      <c r="AI12" s="457">
        <f t="shared" si="2"/>
        <v>79.754601226993856</v>
      </c>
    </row>
    <row r="13" spans="1:35" ht="10.199999999999999" customHeight="1">
      <c r="A13" s="455" t="s">
        <v>40</v>
      </c>
      <c r="B13" s="89">
        <v>2080</v>
      </c>
      <c r="C13" s="90">
        <v>1006</v>
      </c>
      <c r="D13" s="90">
        <v>1074</v>
      </c>
      <c r="E13" s="89">
        <v>1323</v>
      </c>
      <c r="F13" s="90">
        <v>735</v>
      </c>
      <c r="G13" s="89" t="s">
        <v>57</v>
      </c>
      <c r="H13" s="456"/>
      <c r="I13" s="457">
        <f t="shared" si="0"/>
        <v>63.605769230769226</v>
      </c>
      <c r="J13" s="457">
        <f t="shared" si="0"/>
        <v>73.061630218687867</v>
      </c>
      <c r="K13" s="457">
        <f t="shared" si="0"/>
        <v>54.748603351955303</v>
      </c>
      <c r="M13" s="455" t="s">
        <v>40</v>
      </c>
      <c r="N13" s="89">
        <v>390</v>
      </c>
      <c r="O13" s="90">
        <v>162</v>
      </c>
      <c r="P13" s="90">
        <v>228</v>
      </c>
      <c r="Q13" s="89">
        <v>318</v>
      </c>
      <c r="R13" s="90" t="s">
        <v>80</v>
      </c>
      <c r="S13" s="89" t="s">
        <v>81</v>
      </c>
      <c r="T13" s="456"/>
      <c r="U13" s="457">
        <f t="shared" si="1"/>
        <v>81.538461538461533</v>
      </c>
      <c r="V13" s="457">
        <f t="shared" si="1"/>
        <v>94.444444444444443</v>
      </c>
      <c r="W13" s="457">
        <f t="shared" si="1"/>
        <v>72.368421052631575</v>
      </c>
      <c r="Y13" s="455" t="s">
        <v>40</v>
      </c>
      <c r="Z13" s="89">
        <v>881</v>
      </c>
      <c r="AA13" s="90">
        <v>403</v>
      </c>
      <c r="AB13" s="90">
        <v>478</v>
      </c>
      <c r="AC13" s="89">
        <v>628</v>
      </c>
      <c r="AD13" s="90" t="s">
        <v>91</v>
      </c>
      <c r="AE13" s="89" t="s">
        <v>91</v>
      </c>
      <c r="AF13" s="456"/>
      <c r="AG13" s="457">
        <f t="shared" si="2"/>
        <v>71.282633371169126</v>
      </c>
      <c r="AH13" s="457">
        <f t="shared" si="2"/>
        <v>77.91563275434244</v>
      </c>
      <c r="AI13" s="457">
        <f t="shared" si="2"/>
        <v>65.690376569037653</v>
      </c>
    </row>
    <row r="14" spans="1:35" ht="10.199999999999999" customHeight="1">
      <c r="A14" s="455" t="s">
        <v>41</v>
      </c>
      <c r="B14" s="89">
        <v>1282</v>
      </c>
      <c r="C14" s="90">
        <v>592</v>
      </c>
      <c r="D14" s="90">
        <v>690</v>
      </c>
      <c r="E14" s="89">
        <v>415</v>
      </c>
      <c r="F14" s="90">
        <v>221</v>
      </c>
      <c r="G14" s="89" t="s">
        <v>58</v>
      </c>
      <c r="H14" s="456"/>
      <c r="I14" s="457">
        <f t="shared" si="0"/>
        <v>32.371294851794069</v>
      </c>
      <c r="J14" s="457">
        <f t="shared" si="0"/>
        <v>37.331081081081081</v>
      </c>
      <c r="K14" s="457">
        <f t="shared" si="0"/>
        <v>28.115942028985508</v>
      </c>
      <c r="M14" s="455" t="s">
        <v>41</v>
      </c>
      <c r="N14" s="89">
        <v>251</v>
      </c>
      <c r="O14" s="90">
        <v>168</v>
      </c>
      <c r="P14" s="90">
        <v>83</v>
      </c>
      <c r="Q14" s="89">
        <v>107</v>
      </c>
      <c r="R14" s="90" t="s">
        <v>82</v>
      </c>
      <c r="S14" s="89" t="s">
        <v>83</v>
      </c>
      <c r="T14" s="456"/>
      <c r="U14" s="457">
        <f t="shared" si="1"/>
        <v>42.629482071713149</v>
      </c>
      <c r="V14" s="457">
        <f t="shared" si="1"/>
        <v>42.857142857142854</v>
      </c>
      <c r="W14" s="457">
        <f t="shared" si="1"/>
        <v>42.168674698795186</v>
      </c>
      <c r="Y14" s="455" t="s">
        <v>41</v>
      </c>
      <c r="Z14" s="89">
        <v>297</v>
      </c>
      <c r="AA14" s="90">
        <v>69</v>
      </c>
      <c r="AB14" s="90">
        <v>228</v>
      </c>
      <c r="AC14" s="89">
        <v>77</v>
      </c>
      <c r="AD14" s="90" t="s">
        <v>92</v>
      </c>
      <c r="AE14" s="89" t="s">
        <v>93</v>
      </c>
      <c r="AF14" s="456"/>
      <c r="AG14" s="457">
        <f t="shared" si="2"/>
        <v>25.925925925925924</v>
      </c>
      <c r="AH14" s="457">
        <f t="shared" si="2"/>
        <v>31.884057971014489</v>
      </c>
      <c r="AI14" s="457">
        <f t="shared" si="2"/>
        <v>24.12280701754386</v>
      </c>
    </row>
    <row r="15" spans="1:35" ht="10.199999999999999" customHeight="1">
      <c r="A15" s="455" t="s">
        <v>42</v>
      </c>
      <c r="B15" s="89">
        <v>959</v>
      </c>
      <c r="C15" s="90">
        <v>504</v>
      </c>
      <c r="D15" s="90">
        <v>455</v>
      </c>
      <c r="E15" s="89">
        <v>227</v>
      </c>
      <c r="F15" s="90">
        <v>130</v>
      </c>
      <c r="G15" s="89" t="s">
        <v>59</v>
      </c>
      <c r="H15" s="456"/>
      <c r="I15" s="457">
        <f t="shared" si="0"/>
        <v>23.670490093847757</v>
      </c>
      <c r="J15" s="457">
        <f t="shared" si="0"/>
        <v>25.793650793650798</v>
      </c>
      <c r="K15" s="457">
        <f t="shared" si="0"/>
        <v>21.318681318681318</v>
      </c>
      <c r="M15" s="455" t="s">
        <v>42</v>
      </c>
      <c r="N15" s="89">
        <v>153</v>
      </c>
      <c r="O15" s="90">
        <v>77</v>
      </c>
      <c r="P15" s="90">
        <v>76</v>
      </c>
      <c r="Q15" s="89">
        <v>96</v>
      </c>
      <c r="R15" s="90" t="s">
        <v>84</v>
      </c>
      <c r="S15" s="89" t="s">
        <v>85</v>
      </c>
      <c r="T15" s="456"/>
      <c r="U15" s="457">
        <f t="shared" si="1"/>
        <v>62.745098039215684</v>
      </c>
      <c r="V15" s="457">
        <f t="shared" si="1"/>
        <v>90.909090909090907</v>
      </c>
      <c r="W15" s="457">
        <f t="shared" si="1"/>
        <v>34.210526315789473</v>
      </c>
      <c r="Y15" s="455" t="s">
        <v>42</v>
      </c>
      <c r="Z15" s="89">
        <v>439</v>
      </c>
      <c r="AA15" s="90">
        <v>277</v>
      </c>
      <c r="AB15" s="90">
        <v>162</v>
      </c>
      <c r="AC15" s="89">
        <v>67</v>
      </c>
      <c r="AD15" s="90" t="s">
        <v>85</v>
      </c>
      <c r="AE15" s="89" t="s">
        <v>94</v>
      </c>
      <c r="AF15" s="456"/>
      <c r="AG15" s="457">
        <f t="shared" si="2"/>
        <v>15.261958997722095</v>
      </c>
      <c r="AH15" s="457">
        <f t="shared" si="2"/>
        <v>9.3862815884476536</v>
      </c>
      <c r="AI15" s="457">
        <f t="shared" si="2"/>
        <v>25.308641975308642</v>
      </c>
    </row>
    <row r="16" spans="1:35" ht="10.199999999999999" customHeight="1">
      <c r="A16" s="455" t="s">
        <v>43</v>
      </c>
      <c r="B16" s="89">
        <v>861</v>
      </c>
      <c r="C16" s="90">
        <v>429</v>
      </c>
      <c r="D16" s="90">
        <v>432</v>
      </c>
      <c r="E16" s="89">
        <v>279</v>
      </c>
      <c r="F16" s="90">
        <v>167</v>
      </c>
      <c r="G16" s="89" t="s">
        <v>60</v>
      </c>
      <c r="H16" s="456"/>
      <c r="I16" s="457">
        <f t="shared" si="0"/>
        <v>32.404181184668992</v>
      </c>
      <c r="J16" s="457">
        <f t="shared" si="0"/>
        <v>38.927738927738922</v>
      </c>
      <c r="K16" s="457">
        <f t="shared" si="0"/>
        <v>25.925925925925924</v>
      </c>
      <c r="M16" s="455" t="s">
        <v>43</v>
      </c>
      <c r="N16" s="89">
        <v>151</v>
      </c>
      <c r="O16" s="90">
        <v>80</v>
      </c>
      <c r="P16" s="90">
        <v>71</v>
      </c>
      <c r="Q16" s="89">
        <v>20</v>
      </c>
      <c r="R16" s="90" t="s">
        <v>86</v>
      </c>
      <c r="S16" s="89" t="s">
        <v>61</v>
      </c>
      <c r="T16" s="456"/>
      <c r="U16" s="457">
        <f t="shared" si="1"/>
        <v>13.245033112582782</v>
      </c>
      <c r="V16" s="457">
        <f t="shared" si="1"/>
        <v>25</v>
      </c>
      <c r="W16" s="457">
        <f t="shared" si="1"/>
        <v>0</v>
      </c>
      <c r="Y16" s="455" t="s">
        <v>43</v>
      </c>
      <c r="Z16" s="89">
        <v>166</v>
      </c>
      <c r="AA16" s="90">
        <v>108</v>
      </c>
      <c r="AB16" s="90">
        <v>58</v>
      </c>
      <c r="AC16" s="89">
        <v>48</v>
      </c>
      <c r="AD16" s="90" t="s">
        <v>95</v>
      </c>
      <c r="AE16" s="89" t="s">
        <v>61</v>
      </c>
      <c r="AF16" s="456"/>
      <c r="AG16" s="457">
        <f t="shared" si="2"/>
        <v>28.915662650602407</v>
      </c>
      <c r="AH16" s="457">
        <f t="shared" si="2"/>
        <v>44.444444444444443</v>
      </c>
      <c r="AI16" s="457">
        <f t="shared" si="2"/>
        <v>0</v>
      </c>
    </row>
    <row r="17" spans="1:35" ht="10.199999999999999" customHeight="1">
      <c r="A17" s="455" t="s">
        <v>44</v>
      </c>
      <c r="B17" s="89">
        <v>368</v>
      </c>
      <c r="C17" s="90">
        <v>187</v>
      </c>
      <c r="D17" s="90">
        <v>181</v>
      </c>
      <c r="E17" s="89">
        <v>52</v>
      </c>
      <c r="F17" s="90">
        <v>52</v>
      </c>
      <c r="G17" s="89" t="s">
        <v>61</v>
      </c>
      <c r="H17" s="456"/>
      <c r="I17" s="457">
        <f t="shared" si="0"/>
        <v>14.130434782608695</v>
      </c>
      <c r="J17" s="457">
        <f t="shared" si="0"/>
        <v>27.807486631016044</v>
      </c>
      <c r="K17" s="457">
        <f t="shared" si="0"/>
        <v>0</v>
      </c>
      <c r="M17" s="455" t="s">
        <v>44</v>
      </c>
      <c r="N17" s="89">
        <v>79</v>
      </c>
      <c r="O17" s="90">
        <v>21</v>
      </c>
      <c r="P17" s="90">
        <v>58</v>
      </c>
      <c r="Q17" s="89">
        <v>9</v>
      </c>
      <c r="R17" s="90" t="s">
        <v>87</v>
      </c>
      <c r="S17" s="89" t="s">
        <v>61</v>
      </c>
      <c r="T17" s="456"/>
      <c r="U17" s="457">
        <f t="shared" si="1"/>
        <v>11.39240506329114</v>
      </c>
      <c r="V17" s="457">
        <f t="shared" si="1"/>
        <v>42.857142857142854</v>
      </c>
      <c r="W17" s="457">
        <f t="shared" si="1"/>
        <v>0</v>
      </c>
      <c r="Y17" s="455" t="s">
        <v>44</v>
      </c>
      <c r="Z17" s="89">
        <v>77</v>
      </c>
      <c r="AA17" s="90">
        <v>35</v>
      </c>
      <c r="AB17" s="90">
        <v>42</v>
      </c>
      <c r="AC17" s="89">
        <v>24</v>
      </c>
      <c r="AD17" s="90" t="s">
        <v>96</v>
      </c>
      <c r="AE17" s="89" t="s">
        <v>61</v>
      </c>
      <c r="AF17" s="456"/>
      <c r="AG17" s="457">
        <f t="shared" si="2"/>
        <v>31.168831168831169</v>
      </c>
      <c r="AH17" s="457">
        <f t="shared" si="2"/>
        <v>68.571428571428569</v>
      </c>
      <c r="AI17" s="457">
        <f t="shared" si="2"/>
        <v>0</v>
      </c>
    </row>
    <row r="18" spans="1:35" ht="10.199999999999999" customHeight="1">
      <c r="A18" s="455" t="s">
        <v>45</v>
      </c>
      <c r="B18" s="89">
        <v>288</v>
      </c>
      <c r="C18" s="90">
        <v>134</v>
      </c>
      <c r="D18" s="90">
        <v>154</v>
      </c>
      <c r="E18" s="89">
        <v>0</v>
      </c>
      <c r="F18" s="90">
        <v>0</v>
      </c>
      <c r="G18" s="89" t="s">
        <v>61</v>
      </c>
      <c r="H18" s="456"/>
      <c r="I18" s="457">
        <f t="shared" si="0"/>
        <v>0</v>
      </c>
      <c r="J18" s="457">
        <f t="shared" si="0"/>
        <v>0</v>
      </c>
      <c r="K18" s="457">
        <f t="shared" si="0"/>
        <v>0</v>
      </c>
      <c r="M18" s="455" t="s">
        <v>45</v>
      </c>
      <c r="N18" s="89">
        <v>60</v>
      </c>
      <c r="O18" s="90">
        <v>37</v>
      </c>
      <c r="P18" s="90">
        <v>23</v>
      </c>
      <c r="Q18" s="89">
        <v>0</v>
      </c>
      <c r="R18" s="90" t="s">
        <v>61</v>
      </c>
      <c r="S18" s="89" t="s">
        <v>61</v>
      </c>
      <c r="T18" s="456"/>
      <c r="U18" s="457">
        <f t="shared" si="1"/>
        <v>0</v>
      </c>
      <c r="V18" s="457">
        <f t="shared" si="1"/>
        <v>0</v>
      </c>
      <c r="W18" s="457">
        <f t="shared" si="1"/>
        <v>0</v>
      </c>
      <c r="Y18" s="455" t="s">
        <v>45</v>
      </c>
      <c r="Z18" s="89">
        <v>180</v>
      </c>
      <c r="AA18" s="90">
        <v>83</v>
      </c>
      <c r="AB18" s="90">
        <v>97</v>
      </c>
      <c r="AC18" s="89">
        <v>0</v>
      </c>
      <c r="AD18" s="90" t="s">
        <v>61</v>
      </c>
      <c r="AE18" s="89" t="s">
        <v>61</v>
      </c>
      <c r="AF18" s="456"/>
      <c r="AG18" s="457">
        <f t="shared" si="2"/>
        <v>0</v>
      </c>
      <c r="AH18" s="457">
        <f t="shared" si="2"/>
        <v>0</v>
      </c>
      <c r="AI18" s="457">
        <f t="shared" si="2"/>
        <v>0</v>
      </c>
    </row>
    <row r="19" spans="1:35" ht="10.199999999999999" customHeight="1">
      <c r="A19" s="269" t="s">
        <v>46</v>
      </c>
      <c r="B19" s="296">
        <v>0</v>
      </c>
      <c r="C19" s="296">
        <v>0</v>
      </c>
      <c r="D19" s="296">
        <v>0</v>
      </c>
      <c r="E19" s="296">
        <v>0</v>
      </c>
      <c r="F19" s="296">
        <v>0</v>
      </c>
      <c r="G19" s="296">
        <v>0</v>
      </c>
      <c r="H19" s="458" t="s">
        <v>62</v>
      </c>
      <c r="I19" s="457">
        <f>SUM(I11:I17)*5</f>
        <v>1728.2071569370098</v>
      </c>
      <c r="J19" s="457">
        <f>SUM(J11:J17)*5</f>
        <v>1956.4326817588453</v>
      </c>
      <c r="K19" s="457">
        <f>SUM(K11:K17)*5</f>
        <v>1478.4848883361183</v>
      </c>
      <c r="M19" s="269" t="s">
        <v>46</v>
      </c>
      <c r="N19" s="296">
        <v>0</v>
      </c>
      <c r="O19" s="296">
        <v>0</v>
      </c>
      <c r="P19" s="296">
        <v>0</v>
      </c>
      <c r="Q19" s="296">
        <v>0</v>
      </c>
      <c r="R19" s="296">
        <v>0</v>
      </c>
      <c r="S19" s="296">
        <v>0</v>
      </c>
      <c r="T19" s="458" t="s">
        <v>62</v>
      </c>
      <c r="U19" s="457">
        <f>SUM(U11:U17)*5</f>
        <v>1926.3238276977504</v>
      </c>
      <c r="V19" s="457">
        <f>SUM(V11:V17)*5</f>
        <v>2358.5999749043222</v>
      </c>
      <c r="W19" s="457">
        <f>SUM(W11:W17)*5</f>
        <v>1593.7381103360813</v>
      </c>
      <c r="Y19" s="269" t="s">
        <v>46</v>
      </c>
      <c r="Z19" s="269">
        <v>0</v>
      </c>
      <c r="AA19" s="269">
        <v>0</v>
      </c>
      <c r="AB19" s="269">
        <v>0</v>
      </c>
      <c r="AC19" s="269">
        <v>0</v>
      </c>
      <c r="AD19" s="269">
        <v>0</v>
      </c>
      <c r="AE19" s="269">
        <v>0</v>
      </c>
      <c r="AF19" s="458" t="s">
        <v>62</v>
      </c>
      <c r="AG19" s="457">
        <f>SUM(AG11:AG17)*5</f>
        <v>1829.3642355831755</v>
      </c>
      <c r="AH19" s="457">
        <f>SUM(AH11:AH17)*5</f>
        <v>2157.2778833648058</v>
      </c>
      <c r="AI19" s="457">
        <f>SUM(AI11:AI17)*5</f>
        <v>1460.0964196587056</v>
      </c>
    </row>
    <row r="20" spans="1:35" ht="10.199999999999999" customHeight="1">
      <c r="A20" s="269" t="s">
        <v>47</v>
      </c>
      <c r="B20" s="296">
        <v>0</v>
      </c>
      <c r="C20" s="296">
        <v>0</v>
      </c>
      <c r="D20" s="296">
        <v>0</v>
      </c>
      <c r="E20" s="296">
        <v>0</v>
      </c>
      <c r="F20" s="296">
        <v>0</v>
      </c>
      <c r="G20" s="296">
        <v>0</v>
      </c>
      <c r="H20" s="458"/>
      <c r="I20" s="323"/>
      <c r="J20" s="323"/>
      <c r="K20" s="323"/>
      <c r="M20" s="269" t="s">
        <v>47</v>
      </c>
      <c r="N20" s="269">
        <v>0</v>
      </c>
      <c r="O20" s="269">
        <v>0</v>
      </c>
      <c r="P20" s="269">
        <v>0</v>
      </c>
      <c r="Q20" s="269">
        <v>0</v>
      </c>
      <c r="R20" s="269">
        <v>0</v>
      </c>
      <c r="S20" s="269">
        <v>0</v>
      </c>
      <c r="T20" s="458"/>
      <c r="U20" s="323"/>
      <c r="V20" s="323"/>
      <c r="W20" s="323"/>
      <c r="Y20" s="269" t="s">
        <v>47</v>
      </c>
      <c r="Z20" s="269">
        <v>0</v>
      </c>
      <c r="AA20" s="269">
        <v>0</v>
      </c>
      <c r="AB20" s="269">
        <v>0</v>
      </c>
      <c r="AC20" s="269">
        <v>0</v>
      </c>
      <c r="AD20" s="269">
        <v>0</v>
      </c>
      <c r="AE20" s="269">
        <v>0</v>
      </c>
      <c r="AF20" s="458"/>
      <c r="AG20" s="323"/>
      <c r="AH20" s="323"/>
      <c r="AI20" s="323"/>
    </row>
    <row r="21" spans="1:35" ht="10.199999999999999" customHeight="1">
      <c r="A21" s="269" t="s">
        <v>63</v>
      </c>
      <c r="B21" s="296">
        <v>0</v>
      </c>
      <c r="C21" s="296">
        <v>0</v>
      </c>
      <c r="D21" s="296">
        <v>0</v>
      </c>
      <c r="E21" s="296">
        <v>0</v>
      </c>
      <c r="F21" s="296">
        <v>0</v>
      </c>
      <c r="G21" s="296">
        <v>0</v>
      </c>
      <c r="H21" s="458" t="s">
        <v>64</v>
      </c>
      <c r="I21" s="457">
        <f>I19+1500</f>
        <v>3228.20715693701</v>
      </c>
      <c r="J21" s="457">
        <f>J19+1500</f>
        <v>3456.4326817588453</v>
      </c>
      <c r="K21" s="457">
        <f>K19+1500</f>
        <v>2978.4848883361183</v>
      </c>
      <c r="M21" s="269" t="s">
        <v>63</v>
      </c>
      <c r="N21" s="269">
        <v>0</v>
      </c>
      <c r="O21" s="269">
        <v>0</v>
      </c>
      <c r="P21" s="269">
        <v>0</v>
      </c>
      <c r="Q21" s="269">
        <v>0</v>
      </c>
      <c r="R21" s="269">
        <v>0</v>
      </c>
      <c r="S21" s="269">
        <v>0</v>
      </c>
      <c r="T21" s="458" t="s">
        <v>64</v>
      </c>
      <c r="U21" s="457">
        <f>U19+1500</f>
        <v>3426.3238276977504</v>
      </c>
      <c r="V21" s="457">
        <f>V19+1500</f>
        <v>3858.5999749043222</v>
      </c>
      <c r="W21" s="457">
        <f>W19+1500</f>
        <v>3093.7381103360813</v>
      </c>
      <c r="Y21" s="269" t="s">
        <v>63</v>
      </c>
      <c r="Z21" s="269">
        <v>0</v>
      </c>
      <c r="AA21" s="269">
        <v>0</v>
      </c>
      <c r="AB21" s="269">
        <v>0</v>
      </c>
      <c r="AC21" s="269">
        <v>0</v>
      </c>
      <c r="AD21" s="269">
        <v>0</v>
      </c>
      <c r="AE21" s="269">
        <v>0</v>
      </c>
      <c r="AF21" s="458" t="s">
        <v>64</v>
      </c>
      <c r="AG21" s="457">
        <f>AG19+1500</f>
        <v>3329.3642355831753</v>
      </c>
      <c r="AH21" s="457">
        <f>AH19+1500</f>
        <v>3657.2778833648058</v>
      </c>
      <c r="AI21" s="457">
        <f>AI19+1500</f>
        <v>2960.0964196587056</v>
      </c>
    </row>
    <row r="22" spans="1:35" ht="10.199999999999999" customHeight="1">
      <c r="A22" s="269" t="s">
        <v>65</v>
      </c>
      <c r="B22" s="296">
        <v>0</v>
      </c>
      <c r="C22" s="296">
        <v>0</v>
      </c>
      <c r="D22" s="296">
        <v>0</v>
      </c>
      <c r="E22" s="296">
        <v>0</v>
      </c>
      <c r="F22" s="296">
        <v>0</v>
      </c>
      <c r="G22" s="296">
        <v>0</v>
      </c>
      <c r="H22" s="458"/>
      <c r="I22" s="323"/>
      <c r="J22" s="323"/>
      <c r="K22" s="323"/>
      <c r="M22" s="269" t="s">
        <v>65</v>
      </c>
      <c r="N22" s="269">
        <v>0</v>
      </c>
      <c r="O22" s="269">
        <v>0</v>
      </c>
      <c r="P22" s="269">
        <v>0</v>
      </c>
      <c r="Q22" s="269">
        <v>0</v>
      </c>
      <c r="R22" s="269">
        <v>0</v>
      </c>
      <c r="S22" s="269">
        <v>0</v>
      </c>
      <c r="T22" s="458"/>
      <c r="U22" s="323"/>
      <c r="V22" s="323"/>
      <c r="W22" s="323"/>
      <c r="Y22" s="269" t="s">
        <v>65</v>
      </c>
      <c r="Z22" s="269">
        <v>0</v>
      </c>
      <c r="AA22" s="269">
        <v>0</v>
      </c>
      <c r="AB22" s="269">
        <v>0</v>
      </c>
      <c r="AC22" s="269">
        <v>0</v>
      </c>
      <c r="AD22" s="269">
        <v>0</v>
      </c>
      <c r="AE22" s="269">
        <v>0</v>
      </c>
      <c r="AF22" s="458"/>
      <c r="AG22" s="323"/>
      <c r="AH22" s="323"/>
      <c r="AI22" s="323"/>
    </row>
    <row r="23" spans="1:35" ht="10.199999999999999" customHeight="1">
      <c r="A23" s="269" t="s">
        <v>66</v>
      </c>
      <c r="B23" s="296">
        <v>0</v>
      </c>
      <c r="C23" s="296">
        <v>0</v>
      </c>
      <c r="D23" s="296">
        <v>0</v>
      </c>
      <c r="E23" s="296">
        <v>0</v>
      </c>
      <c r="F23" s="296">
        <v>0</v>
      </c>
      <c r="G23" s="296">
        <v>0</v>
      </c>
      <c r="H23" s="458"/>
      <c r="I23" s="457">
        <f t="shared" ref="I23:K24" si="3">I17</f>
        <v>14.130434782608695</v>
      </c>
      <c r="J23" s="457">
        <f t="shared" si="3"/>
        <v>27.807486631016044</v>
      </c>
      <c r="K23" s="457">
        <f t="shared" si="3"/>
        <v>0</v>
      </c>
      <c r="M23" s="269" t="s">
        <v>66</v>
      </c>
      <c r="N23" s="269">
        <v>0</v>
      </c>
      <c r="O23" s="269">
        <v>0</v>
      </c>
      <c r="P23" s="269">
        <v>0</v>
      </c>
      <c r="Q23" s="269">
        <v>0</v>
      </c>
      <c r="R23" s="269">
        <v>0</v>
      </c>
      <c r="S23" s="269">
        <v>0</v>
      </c>
      <c r="T23" s="458"/>
      <c r="U23" s="457">
        <f t="shared" ref="U23:W24" si="4">U17</f>
        <v>11.39240506329114</v>
      </c>
      <c r="V23" s="457">
        <f t="shared" si="4"/>
        <v>42.857142857142854</v>
      </c>
      <c r="W23" s="457">
        <f t="shared" si="4"/>
        <v>0</v>
      </c>
      <c r="Y23" s="269" t="s">
        <v>66</v>
      </c>
      <c r="Z23" s="269">
        <v>0</v>
      </c>
      <c r="AA23" s="269">
        <v>0</v>
      </c>
      <c r="AB23" s="269">
        <v>0</v>
      </c>
      <c r="AC23" s="269">
        <v>0</v>
      </c>
      <c r="AD23" s="269">
        <v>0</v>
      </c>
      <c r="AE23" s="269">
        <v>0</v>
      </c>
      <c r="AF23" s="458"/>
      <c r="AG23" s="457">
        <f t="shared" ref="AG23:AI24" si="5">AG17</f>
        <v>31.168831168831169</v>
      </c>
      <c r="AH23" s="457">
        <f t="shared" si="5"/>
        <v>68.571428571428569</v>
      </c>
      <c r="AI23" s="457">
        <f t="shared" si="5"/>
        <v>0</v>
      </c>
    </row>
    <row r="24" spans="1:35" ht="10.199999999999999" customHeight="1">
      <c r="A24" s="269" t="s">
        <v>67</v>
      </c>
      <c r="B24" s="296">
        <v>0</v>
      </c>
      <c r="C24" s="296">
        <v>0</v>
      </c>
      <c r="D24" s="296">
        <v>0</v>
      </c>
      <c r="E24" s="296">
        <v>0</v>
      </c>
      <c r="F24" s="296">
        <v>0</v>
      </c>
      <c r="G24" s="296">
        <v>0</v>
      </c>
      <c r="H24" s="458"/>
      <c r="I24" s="457">
        <f t="shared" si="3"/>
        <v>0</v>
      </c>
      <c r="J24" s="457">
        <f t="shared" si="3"/>
        <v>0</v>
      </c>
      <c r="K24" s="457">
        <f t="shared" si="3"/>
        <v>0</v>
      </c>
      <c r="M24" s="269" t="s">
        <v>67</v>
      </c>
      <c r="N24" s="269">
        <v>0</v>
      </c>
      <c r="O24" s="269">
        <v>0</v>
      </c>
      <c r="P24" s="269">
        <v>0</v>
      </c>
      <c r="Q24" s="269">
        <v>0</v>
      </c>
      <c r="R24" s="269">
        <v>0</v>
      </c>
      <c r="S24" s="269">
        <v>0</v>
      </c>
      <c r="T24" s="458"/>
      <c r="U24" s="457">
        <f t="shared" si="4"/>
        <v>0</v>
      </c>
      <c r="V24" s="457">
        <f t="shared" si="4"/>
        <v>0</v>
      </c>
      <c r="W24" s="457">
        <f t="shared" si="4"/>
        <v>0</v>
      </c>
      <c r="Y24" s="269" t="s">
        <v>67</v>
      </c>
      <c r="Z24" s="269">
        <v>0</v>
      </c>
      <c r="AA24" s="269">
        <v>0</v>
      </c>
      <c r="AB24" s="269">
        <v>0</v>
      </c>
      <c r="AC24" s="269">
        <v>0</v>
      </c>
      <c r="AD24" s="269">
        <v>0</v>
      </c>
      <c r="AE24" s="269">
        <v>0</v>
      </c>
      <c r="AF24" s="458"/>
      <c r="AG24" s="457">
        <f t="shared" si="5"/>
        <v>0</v>
      </c>
      <c r="AH24" s="457">
        <f t="shared" si="5"/>
        <v>0</v>
      </c>
      <c r="AI24" s="457">
        <f t="shared" si="5"/>
        <v>0</v>
      </c>
    </row>
    <row r="25" spans="1:35" ht="10.199999999999999" customHeight="1">
      <c r="A25" s="269" t="s">
        <v>68</v>
      </c>
      <c r="B25" s="296">
        <v>0</v>
      </c>
      <c r="C25" s="296">
        <v>0</v>
      </c>
      <c r="D25" s="296">
        <v>0</v>
      </c>
      <c r="E25" s="296">
        <v>0</v>
      </c>
      <c r="F25" s="296">
        <v>0</v>
      </c>
      <c r="G25" s="296">
        <v>0</v>
      </c>
      <c r="H25" s="458" t="s">
        <v>69</v>
      </c>
      <c r="I25" s="459">
        <f>(I23+I24)/2</f>
        <v>7.0652173913043477</v>
      </c>
      <c r="J25" s="459">
        <f>(J23+J24)/2</f>
        <v>13.903743315508022</v>
      </c>
      <c r="K25" s="459">
        <f>(K23+K24)/2</f>
        <v>0</v>
      </c>
      <c r="M25" s="269" t="s">
        <v>68</v>
      </c>
      <c r="N25" s="269">
        <v>0</v>
      </c>
      <c r="O25" s="269">
        <v>0</v>
      </c>
      <c r="P25" s="269">
        <v>0</v>
      </c>
      <c r="Q25" s="269">
        <v>0</v>
      </c>
      <c r="R25" s="269">
        <v>0</v>
      </c>
      <c r="S25" s="269">
        <v>0</v>
      </c>
      <c r="T25" s="458" t="s">
        <v>69</v>
      </c>
      <c r="U25" s="459">
        <f>(U23+U24)/2</f>
        <v>5.6962025316455698</v>
      </c>
      <c r="V25" s="459">
        <f>(V23+V24)/2</f>
        <v>21.428571428571427</v>
      </c>
      <c r="W25" s="459">
        <f>(W23+W24)/2</f>
        <v>0</v>
      </c>
      <c r="Y25" s="269" t="s">
        <v>68</v>
      </c>
      <c r="Z25" s="269">
        <v>0</v>
      </c>
      <c r="AA25" s="269">
        <v>0</v>
      </c>
      <c r="AB25" s="269">
        <v>0</v>
      </c>
      <c r="AC25" s="269">
        <v>0</v>
      </c>
      <c r="AD25" s="269">
        <v>0</v>
      </c>
      <c r="AE25" s="269">
        <v>0</v>
      </c>
      <c r="AF25" s="458" t="s">
        <v>69</v>
      </c>
      <c r="AG25" s="459">
        <f>(AG23+AG24)/2</f>
        <v>15.584415584415584</v>
      </c>
      <c r="AH25" s="459">
        <f>(AH23+AH24)/2</f>
        <v>34.285714285714285</v>
      </c>
      <c r="AI25" s="459">
        <f>(AI23+AI24)/2</f>
        <v>0</v>
      </c>
    </row>
    <row r="26" spans="1:35" ht="10.199999999999999" customHeight="1">
      <c r="A26" s="269" t="s">
        <v>70</v>
      </c>
      <c r="B26" s="296">
        <v>0</v>
      </c>
      <c r="C26" s="296">
        <v>0</v>
      </c>
      <c r="D26" s="296">
        <v>0</v>
      </c>
      <c r="E26" s="296">
        <v>0</v>
      </c>
      <c r="F26" s="296">
        <v>0</v>
      </c>
      <c r="G26" s="296">
        <v>0</v>
      </c>
      <c r="H26" s="458"/>
      <c r="I26" s="323"/>
      <c r="J26" s="323"/>
      <c r="K26" s="323"/>
      <c r="M26" s="269" t="s">
        <v>70</v>
      </c>
      <c r="N26" s="269">
        <v>0</v>
      </c>
      <c r="O26" s="269">
        <v>0</v>
      </c>
      <c r="P26" s="269">
        <v>0</v>
      </c>
      <c r="Q26" s="269">
        <v>0</v>
      </c>
      <c r="R26" s="269">
        <v>0</v>
      </c>
      <c r="S26" s="269">
        <v>0</v>
      </c>
      <c r="T26" s="458"/>
      <c r="U26" s="323"/>
      <c r="V26" s="323"/>
      <c r="W26" s="323"/>
      <c r="Y26" s="269" t="s">
        <v>70</v>
      </c>
      <c r="Z26" s="269">
        <v>0</v>
      </c>
      <c r="AA26" s="269">
        <v>0</v>
      </c>
      <c r="AB26" s="269">
        <v>0</v>
      </c>
      <c r="AC26" s="269">
        <v>0</v>
      </c>
      <c r="AD26" s="269">
        <v>0</v>
      </c>
      <c r="AE26" s="269">
        <v>0</v>
      </c>
      <c r="AF26" s="458"/>
      <c r="AG26" s="323"/>
      <c r="AH26" s="323"/>
      <c r="AI26" s="323"/>
    </row>
    <row r="27" spans="1:35" ht="10.199999999999999" customHeight="1">
      <c r="A27" s="269" t="s">
        <v>71</v>
      </c>
      <c r="B27" s="296">
        <v>0</v>
      </c>
      <c r="C27" s="296">
        <v>0</v>
      </c>
      <c r="D27" s="296">
        <v>0</v>
      </c>
      <c r="E27" s="296">
        <v>0</v>
      </c>
      <c r="F27" s="296">
        <v>0</v>
      </c>
      <c r="G27" s="296">
        <v>0</v>
      </c>
      <c r="H27" s="458" t="s">
        <v>72</v>
      </c>
      <c r="I27" s="459">
        <f>I25*50</f>
        <v>353.26086956521738</v>
      </c>
      <c r="J27" s="459">
        <f>J25*50</f>
        <v>695.18716577540113</v>
      </c>
      <c r="K27" s="459">
        <f>K25*50</f>
        <v>0</v>
      </c>
      <c r="M27" s="269" t="s">
        <v>71</v>
      </c>
      <c r="N27" s="269">
        <v>0</v>
      </c>
      <c r="O27" s="269">
        <v>0</v>
      </c>
      <c r="P27" s="269">
        <v>0</v>
      </c>
      <c r="Q27" s="269">
        <v>0</v>
      </c>
      <c r="R27" s="269">
        <v>0</v>
      </c>
      <c r="S27" s="269">
        <v>0</v>
      </c>
      <c r="T27" s="458" t="s">
        <v>72</v>
      </c>
      <c r="U27" s="459">
        <f>U25*50</f>
        <v>284.81012658227849</v>
      </c>
      <c r="V27" s="459">
        <f>V25*50</f>
        <v>1071.4285714285713</v>
      </c>
      <c r="W27" s="459">
        <f>W25*50</f>
        <v>0</v>
      </c>
      <c r="Y27" s="269" t="s">
        <v>71</v>
      </c>
      <c r="Z27" s="269">
        <v>0</v>
      </c>
      <c r="AA27" s="269">
        <v>0</v>
      </c>
      <c r="AB27" s="269">
        <v>0</v>
      </c>
      <c r="AC27" s="269">
        <v>0</v>
      </c>
      <c r="AD27" s="269">
        <v>0</v>
      </c>
      <c r="AE27" s="269">
        <v>0</v>
      </c>
      <c r="AF27" s="458" t="s">
        <v>72</v>
      </c>
      <c r="AG27" s="459">
        <f>AG25*50</f>
        <v>779.22077922077926</v>
      </c>
      <c r="AH27" s="459">
        <f>AH25*50</f>
        <v>1714.2857142857142</v>
      </c>
      <c r="AI27" s="459">
        <f>AI25*50</f>
        <v>0</v>
      </c>
    </row>
    <row r="28" spans="1:35" ht="10.199999999999999" customHeight="1">
      <c r="I28" s="323"/>
      <c r="J28" s="323"/>
      <c r="K28" s="323"/>
      <c r="U28" s="323"/>
      <c r="V28" s="323"/>
      <c r="W28" s="323"/>
      <c r="AG28" s="323"/>
      <c r="AH28" s="323"/>
      <c r="AI28" s="323"/>
    </row>
    <row r="29" spans="1:35" ht="10.199999999999999" customHeight="1">
      <c r="H29" s="458" t="s">
        <v>73</v>
      </c>
      <c r="I29" s="323">
        <f>I21-I27</f>
        <v>2874.9462873717926</v>
      </c>
      <c r="J29" s="323">
        <f>J21-J27</f>
        <v>2761.2455159834444</v>
      </c>
      <c r="K29" s="323">
        <f>K21-K27</f>
        <v>2978.4848883361183</v>
      </c>
      <c r="T29" s="458" t="s">
        <v>73</v>
      </c>
      <c r="U29" s="323">
        <f>U21-U27</f>
        <v>3141.513701115472</v>
      </c>
      <c r="V29" s="323">
        <f>V21-V27</f>
        <v>2787.1714034757506</v>
      </c>
      <c r="W29" s="323">
        <f>W21-W27</f>
        <v>3093.7381103360813</v>
      </c>
      <c r="AF29" s="458" t="s">
        <v>73</v>
      </c>
      <c r="AG29" s="323">
        <f>AG21-AG27</f>
        <v>2550.1434563623961</v>
      </c>
      <c r="AH29" s="323">
        <f>AH21-AH27</f>
        <v>1942.9921690790916</v>
      </c>
      <c r="AI29" s="323">
        <f>AI21-AI27</f>
        <v>2960.0964196587056</v>
      </c>
    </row>
    <row r="30" spans="1:35" ht="10.199999999999999" customHeight="1">
      <c r="I30" s="323"/>
      <c r="J30" s="323"/>
      <c r="K30" s="323"/>
      <c r="U30" s="323"/>
      <c r="V30" s="323"/>
      <c r="W30" s="323"/>
      <c r="AG30" s="323"/>
      <c r="AH30" s="323"/>
      <c r="AI30" s="323"/>
    </row>
    <row r="31" spans="1:35" ht="10.199999999999999" customHeight="1">
      <c r="H31" s="458" t="s">
        <v>74</v>
      </c>
      <c r="I31" s="323">
        <f>100-I25</f>
        <v>92.934782608695656</v>
      </c>
      <c r="J31" s="323">
        <f>100-J25</f>
        <v>86.096256684491976</v>
      </c>
      <c r="K31" s="323">
        <f>100-K25</f>
        <v>100</v>
      </c>
      <c r="T31" s="458" t="s">
        <v>74</v>
      </c>
      <c r="U31" s="323">
        <f>100-U25</f>
        <v>94.303797468354432</v>
      </c>
      <c r="V31" s="323">
        <f>100-V25</f>
        <v>78.571428571428569</v>
      </c>
      <c r="W31" s="323">
        <f>100-W25</f>
        <v>100</v>
      </c>
      <c r="AF31" s="458" t="s">
        <v>74</v>
      </c>
      <c r="AG31" s="323">
        <f>100-AG25</f>
        <v>84.415584415584419</v>
      </c>
      <c r="AH31" s="323">
        <f>100-AH25</f>
        <v>65.714285714285722</v>
      </c>
      <c r="AI31" s="323">
        <f>100-AI25</f>
        <v>100</v>
      </c>
    </row>
    <row r="32" spans="1:35" ht="10.199999999999999" customHeight="1">
      <c r="I32" s="323"/>
      <c r="J32" s="323"/>
      <c r="K32" s="323"/>
      <c r="U32" s="323"/>
      <c r="V32" s="323"/>
      <c r="W32" s="323"/>
      <c r="AG32" s="323"/>
      <c r="AH32" s="323"/>
      <c r="AI32" s="323"/>
    </row>
    <row r="33" spans="3:35" ht="10.199999999999999" customHeight="1">
      <c r="C33" s="296" t="s">
        <v>75</v>
      </c>
      <c r="H33" s="460" t="s">
        <v>76</v>
      </c>
      <c r="I33" s="461">
        <f>I29/I31</f>
        <v>30.935094554176011</v>
      </c>
      <c r="J33" s="461">
        <f>J29/J31</f>
        <v>32.071609409248701</v>
      </c>
      <c r="K33" s="461">
        <f>K29/K31</f>
        <v>29.784848883361182</v>
      </c>
      <c r="O33" s="269" t="s">
        <v>75</v>
      </c>
      <c r="T33" s="460" t="s">
        <v>76</v>
      </c>
      <c r="U33" s="461">
        <f>U29/U31</f>
        <v>33.31269562256675</v>
      </c>
      <c r="V33" s="461">
        <f>V29/V31</f>
        <v>35.473090589691374</v>
      </c>
      <c r="W33" s="461">
        <f>W29/W31</f>
        <v>30.937381103360813</v>
      </c>
      <c r="AA33" s="269" t="s">
        <v>75</v>
      </c>
      <c r="AF33" s="460" t="s">
        <v>76</v>
      </c>
      <c r="AG33" s="461">
        <f>AG29/AG31</f>
        <v>30.209391713831462</v>
      </c>
      <c r="AH33" s="461">
        <f>AH29/AH31</f>
        <v>29.567272138160085</v>
      </c>
      <c r="AI33" s="461">
        <f>AI29/AI31</f>
        <v>29.600964196587057</v>
      </c>
    </row>
  </sheetData>
  <mergeCells count="3">
    <mergeCell ref="I5:K5"/>
    <mergeCell ref="U5:W5"/>
    <mergeCell ref="AG5:AI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95E9-34CB-4B2B-8A60-E99BADD598E4}">
  <dimension ref="A1:U211"/>
  <sheetViews>
    <sheetView workbookViewId="0">
      <selection activeCell="G35" sqref="G35"/>
    </sheetView>
  </sheetViews>
  <sheetFormatPr defaultRowHeight="14.4"/>
  <cols>
    <col min="1" max="1" width="16.21875" customWidth="1"/>
    <col min="3" max="3" width="10.6640625" customWidth="1"/>
    <col min="10" max="10" width="10.6640625" customWidth="1"/>
    <col min="17" max="17" width="11.44140625" customWidth="1"/>
    <col min="257" max="257" width="16.21875" customWidth="1"/>
    <col min="259" max="259" width="10.6640625" customWidth="1"/>
    <col min="266" max="266" width="10.6640625" customWidth="1"/>
    <col min="273" max="273" width="11.44140625" customWidth="1"/>
    <col min="513" max="513" width="16.21875" customWidth="1"/>
    <col min="515" max="515" width="10.6640625" customWidth="1"/>
    <col min="522" max="522" width="10.6640625" customWidth="1"/>
    <col min="529" max="529" width="11.44140625" customWidth="1"/>
    <col min="769" max="769" width="16.21875" customWidth="1"/>
    <col min="771" max="771" width="10.6640625" customWidth="1"/>
    <col min="778" max="778" width="10.6640625" customWidth="1"/>
    <col min="785" max="785" width="11.44140625" customWidth="1"/>
    <col min="1025" max="1025" width="16.21875" customWidth="1"/>
    <col min="1027" max="1027" width="10.6640625" customWidth="1"/>
    <col min="1034" max="1034" width="10.6640625" customWidth="1"/>
    <col min="1041" max="1041" width="11.44140625" customWidth="1"/>
    <col min="1281" max="1281" width="16.21875" customWidth="1"/>
    <col min="1283" max="1283" width="10.6640625" customWidth="1"/>
    <col min="1290" max="1290" width="10.6640625" customWidth="1"/>
    <col min="1297" max="1297" width="11.44140625" customWidth="1"/>
    <col min="1537" max="1537" width="16.21875" customWidth="1"/>
    <col min="1539" max="1539" width="10.6640625" customWidth="1"/>
    <col min="1546" max="1546" width="10.6640625" customWidth="1"/>
    <col min="1553" max="1553" width="11.44140625" customWidth="1"/>
    <col min="1793" max="1793" width="16.21875" customWidth="1"/>
    <col min="1795" max="1795" width="10.6640625" customWidth="1"/>
    <col min="1802" max="1802" width="10.6640625" customWidth="1"/>
    <col min="1809" max="1809" width="11.44140625" customWidth="1"/>
    <col min="2049" max="2049" width="16.21875" customWidth="1"/>
    <col min="2051" max="2051" width="10.6640625" customWidth="1"/>
    <col min="2058" max="2058" width="10.6640625" customWidth="1"/>
    <col min="2065" max="2065" width="11.44140625" customWidth="1"/>
    <col min="2305" max="2305" width="16.21875" customWidth="1"/>
    <col min="2307" max="2307" width="10.6640625" customWidth="1"/>
    <col min="2314" max="2314" width="10.6640625" customWidth="1"/>
    <col min="2321" max="2321" width="11.44140625" customWidth="1"/>
    <col min="2561" max="2561" width="16.21875" customWidth="1"/>
    <col min="2563" max="2563" width="10.6640625" customWidth="1"/>
    <col min="2570" max="2570" width="10.6640625" customWidth="1"/>
    <col min="2577" max="2577" width="11.44140625" customWidth="1"/>
    <col min="2817" max="2817" width="16.21875" customWidth="1"/>
    <col min="2819" max="2819" width="10.6640625" customWidth="1"/>
    <col min="2826" max="2826" width="10.6640625" customWidth="1"/>
    <col min="2833" max="2833" width="11.44140625" customWidth="1"/>
    <col min="3073" max="3073" width="16.21875" customWidth="1"/>
    <col min="3075" max="3075" width="10.6640625" customWidth="1"/>
    <col min="3082" max="3082" width="10.6640625" customWidth="1"/>
    <col min="3089" max="3089" width="11.44140625" customWidth="1"/>
    <col min="3329" max="3329" width="16.21875" customWidth="1"/>
    <col min="3331" max="3331" width="10.6640625" customWidth="1"/>
    <col min="3338" max="3338" width="10.6640625" customWidth="1"/>
    <col min="3345" max="3345" width="11.44140625" customWidth="1"/>
    <col min="3585" max="3585" width="16.21875" customWidth="1"/>
    <col min="3587" max="3587" width="10.6640625" customWidth="1"/>
    <col min="3594" max="3594" width="10.6640625" customWidth="1"/>
    <col min="3601" max="3601" width="11.44140625" customWidth="1"/>
    <col min="3841" max="3841" width="16.21875" customWidth="1"/>
    <col min="3843" max="3843" width="10.6640625" customWidth="1"/>
    <col min="3850" max="3850" width="10.6640625" customWidth="1"/>
    <col min="3857" max="3857" width="11.44140625" customWidth="1"/>
    <col min="4097" max="4097" width="16.21875" customWidth="1"/>
    <col min="4099" max="4099" width="10.6640625" customWidth="1"/>
    <col min="4106" max="4106" width="10.6640625" customWidth="1"/>
    <col min="4113" max="4113" width="11.44140625" customWidth="1"/>
    <col min="4353" max="4353" width="16.21875" customWidth="1"/>
    <col min="4355" max="4355" width="10.6640625" customWidth="1"/>
    <col min="4362" max="4362" width="10.6640625" customWidth="1"/>
    <col min="4369" max="4369" width="11.44140625" customWidth="1"/>
    <col min="4609" max="4609" width="16.21875" customWidth="1"/>
    <col min="4611" max="4611" width="10.6640625" customWidth="1"/>
    <col min="4618" max="4618" width="10.6640625" customWidth="1"/>
    <col min="4625" max="4625" width="11.44140625" customWidth="1"/>
    <col min="4865" max="4865" width="16.21875" customWidth="1"/>
    <col min="4867" max="4867" width="10.6640625" customWidth="1"/>
    <col min="4874" max="4874" width="10.6640625" customWidth="1"/>
    <col min="4881" max="4881" width="11.44140625" customWidth="1"/>
    <col min="5121" max="5121" width="16.21875" customWidth="1"/>
    <col min="5123" max="5123" width="10.6640625" customWidth="1"/>
    <col min="5130" max="5130" width="10.6640625" customWidth="1"/>
    <col min="5137" max="5137" width="11.44140625" customWidth="1"/>
    <col min="5377" max="5377" width="16.21875" customWidth="1"/>
    <col min="5379" max="5379" width="10.6640625" customWidth="1"/>
    <col min="5386" max="5386" width="10.6640625" customWidth="1"/>
    <col min="5393" max="5393" width="11.44140625" customWidth="1"/>
    <col min="5633" max="5633" width="16.21875" customWidth="1"/>
    <col min="5635" max="5635" width="10.6640625" customWidth="1"/>
    <col min="5642" max="5642" width="10.6640625" customWidth="1"/>
    <col min="5649" max="5649" width="11.44140625" customWidth="1"/>
    <col min="5889" max="5889" width="16.21875" customWidth="1"/>
    <col min="5891" max="5891" width="10.6640625" customWidth="1"/>
    <col min="5898" max="5898" width="10.6640625" customWidth="1"/>
    <col min="5905" max="5905" width="11.44140625" customWidth="1"/>
    <col min="6145" max="6145" width="16.21875" customWidth="1"/>
    <col min="6147" max="6147" width="10.6640625" customWidth="1"/>
    <col min="6154" max="6154" width="10.6640625" customWidth="1"/>
    <col min="6161" max="6161" width="11.44140625" customWidth="1"/>
    <col min="6401" max="6401" width="16.21875" customWidth="1"/>
    <col min="6403" max="6403" width="10.6640625" customWidth="1"/>
    <col min="6410" max="6410" width="10.6640625" customWidth="1"/>
    <col min="6417" max="6417" width="11.44140625" customWidth="1"/>
    <col min="6657" max="6657" width="16.21875" customWidth="1"/>
    <col min="6659" max="6659" width="10.6640625" customWidth="1"/>
    <col min="6666" max="6666" width="10.6640625" customWidth="1"/>
    <col min="6673" max="6673" width="11.44140625" customWidth="1"/>
    <col min="6913" max="6913" width="16.21875" customWidth="1"/>
    <col min="6915" max="6915" width="10.6640625" customWidth="1"/>
    <col min="6922" max="6922" width="10.6640625" customWidth="1"/>
    <col min="6929" max="6929" width="11.44140625" customWidth="1"/>
    <col min="7169" max="7169" width="16.21875" customWidth="1"/>
    <col min="7171" max="7171" width="10.6640625" customWidth="1"/>
    <col min="7178" max="7178" width="10.6640625" customWidth="1"/>
    <col min="7185" max="7185" width="11.44140625" customWidth="1"/>
    <col min="7425" max="7425" width="16.21875" customWidth="1"/>
    <col min="7427" max="7427" width="10.6640625" customWidth="1"/>
    <col min="7434" max="7434" width="10.6640625" customWidth="1"/>
    <col min="7441" max="7441" width="11.44140625" customWidth="1"/>
    <col min="7681" max="7681" width="16.21875" customWidth="1"/>
    <col min="7683" max="7683" width="10.6640625" customWidth="1"/>
    <col min="7690" max="7690" width="10.6640625" customWidth="1"/>
    <col min="7697" max="7697" width="11.44140625" customWidth="1"/>
    <col min="7937" max="7937" width="16.21875" customWidth="1"/>
    <col min="7939" max="7939" width="10.6640625" customWidth="1"/>
    <col min="7946" max="7946" width="10.6640625" customWidth="1"/>
    <col min="7953" max="7953" width="11.44140625" customWidth="1"/>
    <col min="8193" max="8193" width="16.21875" customWidth="1"/>
    <col min="8195" max="8195" width="10.6640625" customWidth="1"/>
    <col min="8202" max="8202" width="10.6640625" customWidth="1"/>
    <col min="8209" max="8209" width="11.44140625" customWidth="1"/>
    <col min="8449" max="8449" width="16.21875" customWidth="1"/>
    <col min="8451" max="8451" width="10.6640625" customWidth="1"/>
    <col min="8458" max="8458" width="10.6640625" customWidth="1"/>
    <col min="8465" max="8465" width="11.44140625" customWidth="1"/>
    <col min="8705" max="8705" width="16.21875" customWidth="1"/>
    <col min="8707" max="8707" width="10.6640625" customWidth="1"/>
    <col min="8714" max="8714" width="10.6640625" customWidth="1"/>
    <col min="8721" max="8721" width="11.44140625" customWidth="1"/>
    <col min="8961" max="8961" width="16.21875" customWidth="1"/>
    <col min="8963" max="8963" width="10.6640625" customWidth="1"/>
    <col min="8970" max="8970" width="10.6640625" customWidth="1"/>
    <col min="8977" max="8977" width="11.44140625" customWidth="1"/>
    <col min="9217" max="9217" width="16.21875" customWidth="1"/>
    <col min="9219" max="9219" width="10.6640625" customWidth="1"/>
    <col min="9226" max="9226" width="10.6640625" customWidth="1"/>
    <col min="9233" max="9233" width="11.44140625" customWidth="1"/>
    <col min="9473" max="9473" width="16.21875" customWidth="1"/>
    <col min="9475" max="9475" width="10.6640625" customWidth="1"/>
    <col min="9482" max="9482" width="10.6640625" customWidth="1"/>
    <col min="9489" max="9489" width="11.44140625" customWidth="1"/>
    <col min="9729" max="9729" width="16.21875" customWidth="1"/>
    <col min="9731" max="9731" width="10.6640625" customWidth="1"/>
    <col min="9738" max="9738" width="10.6640625" customWidth="1"/>
    <col min="9745" max="9745" width="11.44140625" customWidth="1"/>
    <col min="9985" max="9985" width="16.21875" customWidth="1"/>
    <col min="9987" max="9987" width="10.6640625" customWidth="1"/>
    <col min="9994" max="9994" width="10.6640625" customWidth="1"/>
    <col min="10001" max="10001" width="11.44140625" customWidth="1"/>
    <col min="10241" max="10241" width="16.21875" customWidth="1"/>
    <col min="10243" max="10243" width="10.6640625" customWidth="1"/>
    <col min="10250" max="10250" width="10.6640625" customWidth="1"/>
    <col min="10257" max="10257" width="11.44140625" customWidth="1"/>
    <col min="10497" max="10497" width="16.21875" customWidth="1"/>
    <col min="10499" max="10499" width="10.6640625" customWidth="1"/>
    <col min="10506" max="10506" width="10.6640625" customWidth="1"/>
    <col min="10513" max="10513" width="11.44140625" customWidth="1"/>
    <col min="10753" max="10753" width="16.21875" customWidth="1"/>
    <col min="10755" max="10755" width="10.6640625" customWidth="1"/>
    <col min="10762" max="10762" width="10.6640625" customWidth="1"/>
    <col min="10769" max="10769" width="11.44140625" customWidth="1"/>
    <col min="11009" max="11009" width="16.21875" customWidth="1"/>
    <col min="11011" max="11011" width="10.6640625" customWidth="1"/>
    <col min="11018" max="11018" width="10.6640625" customWidth="1"/>
    <col min="11025" max="11025" width="11.44140625" customWidth="1"/>
    <col min="11265" max="11265" width="16.21875" customWidth="1"/>
    <col min="11267" max="11267" width="10.6640625" customWidth="1"/>
    <col min="11274" max="11274" width="10.6640625" customWidth="1"/>
    <col min="11281" max="11281" width="11.44140625" customWidth="1"/>
    <col min="11521" max="11521" width="16.21875" customWidth="1"/>
    <col min="11523" max="11523" width="10.6640625" customWidth="1"/>
    <col min="11530" max="11530" width="10.6640625" customWidth="1"/>
    <col min="11537" max="11537" width="11.44140625" customWidth="1"/>
    <col min="11777" max="11777" width="16.21875" customWidth="1"/>
    <col min="11779" max="11779" width="10.6640625" customWidth="1"/>
    <col min="11786" max="11786" width="10.6640625" customWidth="1"/>
    <col min="11793" max="11793" width="11.44140625" customWidth="1"/>
    <col min="12033" max="12033" width="16.21875" customWidth="1"/>
    <col min="12035" max="12035" width="10.6640625" customWidth="1"/>
    <col min="12042" max="12042" width="10.6640625" customWidth="1"/>
    <col min="12049" max="12049" width="11.44140625" customWidth="1"/>
    <col min="12289" max="12289" width="16.21875" customWidth="1"/>
    <col min="12291" max="12291" width="10.6640625" customWidth="1"/>
    <col min="12298" max="12298" width="10.6640625" customWidth="1"/>
    <col min="12305" max="12305" width="11.44140625" customWidth="1"/>
    <col min="12545" max="12545" width="16.21875" customWidth="1"/>
    <col min="12547" max="12547" width="10.6640625" customWidth="1"/>
    <col min="12554" max="12554" width="10.6640625" customWidth="1"/>
    <col min="12561" max="12561" width="11.44140625" customWidth="1"/>
    <col min="12801" max="12801" width="16.21875" customWidth="1"/>
    <col min="12803" max="12803" width="10.6640625" customWidth="1"/>
    <col min="12810" max="12810" width="10.6640625" customWidth="1"/>
    <col min="12817" max="12817" width="11.44140625" customWidth="1"/>
    <col min="13057" max="13057" width="16.21875" customWidth="1"/>
    <col min="13059" max="13059" width="10.6640625" customWidth="1"/>
    <col min="13066" max="13066" width="10.6640625" customWidth="1"/>
    <col min="13073" max="13073" width="11.44140625" customWidth="1"/>
    <col min="13313" max="13313" width="16.21875" customWidth="1"/>
    <col min="13315" max="13315" width="10.6640625" customWidth="1"/>
    <col min="13322" max="13322" width="10.6640625" customWidth="1"/>
    <col min="13329" max="13329" width="11.44140625" customWidth="1"/>
    <col min="13569" max="13569" width="16.21875" customWidth="1"/>
    <col min="13571" max="13571" width="10.6640625" customWidth="1"/>
    <col min="13578" max="13578" width="10.6640625" customWidth="1"/>
    <col min="13585" max="13585" width="11.44140625" customWidth="1"/>
    <col min="13825" max="13825" width="16.21875" customWidth="1"/>
    <col min="13827" max="13827" width="10.6640625" customWidth="1"/>
    <col min="13834" max="13834" width="10.6640625" customWidth="1"/>
    <col min="13841" max="13841" width="11.44140625" customWidth="1"/>
    <col min="14081" max="14081" width="16.21875" customWidth="1"/>
    <col min="14083" max="14083" width="10.6640625" customWidth="1"/>
    <col min="14090" max="14090" width="10.6640625" customWidth="1"/>
    <col min="14097" max="14097" width="11.44140625" customWidth="1"/>
    <col min="14337" max="14337" width="16.21875" customWidth="1"/>
    <col min="14339" max="14339" width="10.6640625" customWidth="1"/>
    <col min="14346" max="14346" width="10.6640625" customWidth="1"/>
    <col min="14353" max="14353" width="11.44140625" customWidth="1"/>
    <col min="14593" max="14593" width="16.21875" customWidth="1"/>
    <col min="14595" max="14595" width="10.6640625" customWidth="1"/>
    <col min="14602" max="14602" width="10.6640625" customWidth="1"/>
    <col min="14609" max="14609" width="11.44140625" customWidth="1"/>
    <col min="14849" max="14849" width="16.21875" customWidth="1"/>
    <col min="14851" max="14851" width="10.6640625" customWidth="1"/>
    <col min="14858" max="14858" width="10.6640625" customWidth="1"/>
    <col min="14865" max="14865" width="11.44140625" customWidth="1"/>
    <col min="15105" max="15105" width="16.21875" customWidth="1"/>
    <col min="15107" max="15107" width="10.6640625" customWidth="1"/>
    <col min="15114" max="15114" width="10.6640625" customWidth="1"/>
    <col min="15121" max="15121" width="11.44140625" customWidth="1"/>
    <col min="15361" max="15361" width="16.21875" customWidth="1"/>
    <col min="15363" max="15363" width="10.6640625" customWidth="1"/>
    <col min="15370" max="15370" width="10.6640625" customWidth="1"/>
    <col min="15377" max="15377" width="11.44140625" customWidth="1"/>
    <col min="15617" max="15617" width="16.21875" customWidth="1"/>
    <col min="15619" max="15619" width="10.6640625" customWidth="1"/>
    <col min="15626" max="15626" width="10.6640625" customWidth="1"/>
    <col min="15633" max="15633" width="11.44140625" customWidth="1"/>
    <col min="15873" max="15873" width="16.21875" customWidth="1"/>
    <col min="15875" max="15875" width="10.6640625" customWidth="1"/>
    <col min="15882" max="15882" width="10.6640625" customWidth="1"/>
    <col min="15889" max="15889" width="11.44140625" customWidth="1"/>
    <col min="16129" max="16129" width="16.21875" customWidth="1"/>
    <col min="16131" max="16131" width="10.6640625" customWidth="1"/>
    <col min="16138" max="16138" width="10.6640625" customWidth="1"/>
    <col min="16145" max="16145" width="11.44140625" customWidth="1"/>
  </cols>
  <sheetData>
    <row r="1" spans="1:21">
      <c r="A1" t="s">
        <v>2287</v>
      </c>
    </row>
    <row r="3" spans="1:21" ht="12" customHeight="1">
      <c r="A3" s="2"/>
      <c r="C3" s="3" t="s">
        <v>690</v>
      </c>
      <c r="J3" s="3" t="s">
        <v>100</v>
      </c>
      <c r="Q3" s="3" t="s">
        <v>101</v>
      </c>
    </row>
    <row r="4" spans="1:21" ht="12" customHeight="1">
      <c r="A4" s="3" t="s">
        <v>2</v>
      </c>
      <c r="C4" s="3" t="s">
        <v>1116</v>
      </c>
      <c r="J4" s="3" t="s">
        <v>1117</v>
      </c>
      <c r="Q4" s="3" t="s">
        <v>1118</v>
      </c>
    </row>
    <row r="5" spans="1:21" ht="12" customHeight="1">
      <c r="A5" s="3" t="s">
        <v>3</v>
      </c>
      <c r="B5" s="3">
        <f>C5+D5</f>
        <v>9670</v>
      </c>
      <c r="C5" s="3" t="s">
        <v>1119</v>
      </c>
      <c r="D5" s="3" t="s">
        <v>1127</v>
      </c>
      <c r="I5" s="3">
        <f>J5+K5</f>
        <v>1699</v>
      </c>
      <c r="J5" s="3" t="s">
        <v>680</v>
      </c>
      <c r="K5" s="3" t="s">
        <v>684</v>
      </c>
      <c r="P5" s="3">
        <f>Q5+R5</f>
        <v>3205</v>
      </c>
      <c r="Q5" s="3" t="s">
        <v>1120</v>
      </c>
      <c r="R5" s="3" t="s">
        <v>1128</v>
      </c>
    </row>
    <row r="6" spans="1:21" ht="12" customHeight="1">
      <c r="A6" s="20" t="s">
        <v>2</v>
      </c>
      <c r="B6" s="3">
        <f>C6+D6</f>
        <v>9670</v>
      </c>
      <c r="C6" s="20">
        <f>F6+C34+C49+C64+C79+C94</f>
        <v>5016</v>
      </c>
      <c r="D6" s="20">
        <f>G6+D34+D49+D64+D79+D94</f>
        <v>4654</v>
      </c>
      <c r="E6" s="3">
        <f>F6+G6</f>
        <v>5253</v>
      </c>
      <c r="F6" s="20" t="s">
        <v>1178</v>
      </c>
      <c r="G6" s="3" t="s">
        <v>1179</v>
      </c>
      <c r="I6" s="3">
        <f>J6+K6</f>
        <v>1699</v>
      </c>
      <c r="J6" s="20">
        <f>M6+J34+J49+J64+J79+J94</f>
        <v>878</v>
      </c>
      <c r="K6" s="20">
        <f>N6+K34+K49+K64+K79+K94</f>
        <v>821</v>
      </c>
      <c r="L6" s="3">
        <f>M6+N6</f>
        <v>1010</v>
      </c>
      <c r="M6" s="3" t="s">
        <v>1180</v>
      </c>
      <c r="N6" s="3" t="s">
        <v>317</v>
      </c>
      <c r="P6" s="3">
        <f>Q6+R6</f>
        <v>3205</v>
      </c>
      <c r="Q6" s="20">
        <f>T6+Q34+Q49+Q64+Q79+Q94</f>
        <v>1721</v>
      </c>
      <c r="R6" s="20">
        <f>U6+R34+R49+R64+R79+R94</f>
        <v>1484</v>
      </c>
      <c r="S6" s="3">
        <f>T6+U6</f>
        <v>1719</v>
      </c>
      <c r="T6" s="3" t="s">
        <v>1181</v>
      </c>
      <c r="U6" s="3" t="s">
        <v>1182</v>
      </c>
    </row>
    <row r="7" spans="1:21" ht="12" customHeight="1">
      <c r="A7" s="20" t="s">
        <v>809</v>
      </c>
      <c r="B7" s="20">
        <v>1601</v>
      </c>
      <c r="C7" s="20">
        <v>792</v>
      </c>
      <c r="D7" s="20">
        <v>809</v>
      </c>
      <c r="E7" s="20">
        <v>1514</v>
      </c>
      <c r="F7" s="20">
        <v>783</v>
      </c>
      <c r="G7" s="20">
        <v>731</v>
      </c>
      <c r="I7" s="20">
        <v>331</v>
      </c>
      <c r="J7" s="20">
        <v>172</v>
      </c>
      <c r="K7" s="20">
        <v>159</v>
      </c>
      <c r="L7" s="20">
        <v>331</v>
      </c>
      <c r="M7" s="20">
        <v>172</v>
      </c>
      <c r="N7" s="20">
        <v>159</v>
      </c>
      <c r="P7" s="20">
        <v>216</v>
      </c>
      <c r="Q7" s="20">
        <v>111</v>
      </c>
      <c r="R7" s="20">
        <v>105</v>
      </c>
      <c r="S7" s="20">
        <v>213</v>
      </c>
      <c r="T7" s="20">
        <v>111</v>
      </c>
      <c r="U7" s="20">
        <v>102</v>
      </c>
    </row>
    <row r="8" spans="1:21" ht="12" customHeight="1">
      <c r="A8" s="20" t="s">
        <v>843</v>
      </c>
      <c r="B8" s="3">
        <f t="shared" ref="B8:B19" si="0">C8+D8</f>
        <v>1688</v>
      </c>
      <c r="C8" s="20">
        <f t="shared" ref="C8:D19" si="1">F8+C37+C52+C67+C82+C97</f>
        <v>1143</v>
      </c>
      <c r="D8" s="20">
        <f t="shared" si="1"/>
        <v>545</v>
      </c>
      <c r="E8" s="3">
        <f t="shared" ref="E8:E19" si="2">F8+G8</f>
        <v>1433</v>
      </c>
      <c r="F8" s="20">
        <v>1023</v>
      </c>
      <c r="G8" s="3" t="s">
        <v>56</v>
      </c>
      <c r="I8" s="3">
        <f t="shared" ref="I8:I19" si="3">J8+K8</f>
        <v>175</v>
      </c>
      <c r="J8" s="20">
        <f t="shared" ref="J8:K19" si="4">M8+J37+J52+J67+J82+J97</f>
        <v>115</v>
      </c>
      <c r="K8" s="20">
        <f t="shared" si="4"/>
        <v>60</v>
      </c>
      <c r="L8" s="3">
        <f t="shared" ref="L8:L19" si="5">M8+N8</f>
        <v>129</v>
      </c>
      <c r="M8" s="3" t="s">
        <v>78</v>
      </c>
      <c r="N8" s="3" t="s">
        <v>79</v>
      </c>
      <c r="P8" s="3">
        <f t="shared" ref="P8:P19" si="6">Q8+R8</f>
        <v>699</v>
      </c>
      <c r="Q8" s="20">
        <f t="shared" ref="Q8:R19" si="7">T8+Q37+Q52+Q67+Q82+Q97</f>
        <v>536</v>
      </c>
      <c r="R8" s="20">
        <f t="shared" si="7"/>
        <v>163</v>
      </c>
      <c r="S8" s="3">
        <f t="shared" ref="S8:S19" si="8">T8+U8</f>
        <v>662</v>
      </c>
      <c r="T8" s="3" t="s">
        <v>89</v>
      </c>
      <c r="U8" s="3" t="s">
        <v>90</v>
      </c>
    </row>
    <row r="9" spans="1:21" ht="12" customHeight="1">
      <c r="A9" s="20" t="s">
        <v>1183</v>
      </c>
      <c r="B9" s="3">
        <f t="shared" si="0"/>
        <v>2080</v>
      </c>
      <c r="C9" s="20">
        <f t="shared" si="1"/>
        <v>1006</v>
      </c>
      <c r="D9" s="20">
        <f t="shared" si="1"/>
        <v>1074</v>
      </c>
      <c r="E9" s="3">
        <f t="shared" si="2"/>
        <v>1323</v>
      </c>
      <c r="F9" s="20">
        <v>735</v>
      </c>
      <c r="G9" s="3" t="s">
        <v>57</v>
      </c>
      <c r="I9" s="3">
        <f t="shared" si="3"/>
        <v>390</v>
      </c>
      <c r="J9" s="20">
        <f t="shared" si="4"/>
        <v>162</v>
      </c>
      <c r="K9" s="20">
        <f t="shared" si="4"/>
        <v>228</v>
      </c>
      <c r="L9" s="3">
        <f t="shared" si="5"/>
        <v>318</v>
      </c>
      <c r="M9" s="3" t="s">
        <v>80</v>
      </c>
      <c r="N9" s="3" t="s">
        <v>81</v>
      </c>
      <c r="P9" s="3">
        <f t="shared" si="6"/>
        <v>881</v>
      </c>
      <c r="Q9" s="20">
        <f t="shared" si="7"/>
        <v>403</v>
      </c>
      <c r="R9" s="20">
        <f t="shared" si="7"/>
        <v>478</v>
      </c>
      <c r="S9" s="3">
        <f t="shared" si="8"/>
        <v>628</v>
      </c>
      <c r="T9" s="3" t="s">
        <v>91</v>
      </c>
      <c r="U9" s="3" t="s">
        <v>91</v>
      </c>
    </row>
    <row r="10" spans="1:21" ht="12" customHeight="1">
      <c r="A10" s="20" t="s">
        <v>1184</v>
      </c>
      <c r="B10" s="3">
        <f t="shared" si="0"/>
        <v>1282</v>
      </c>
      <c r="C10" s="20">
        <f t="shared" si="1"/>
        <v>592</v>
      </c>
      <c r="D10" s="20">
        <f t="shared" si="1"/>
        <v>690</v>
      </c>
      <c r="E10" s="3">
        <f t="shared" si="2"/>
        <v>415</v>
      </c>
      <c r="F10" s="20">
        <v>221</v>
      </c>
      <c r="G10" s="3" t="s">
        <v>58</v>
      </c>
      <c r="I10" s="3">
        <f t="shared" si="3"/>
        <v>251</v>
      </c>
      <c r="J10" s="20">
        <f t="shared" si="4"/>
        <v>168</v>
      </c>
      <c r="K10" s="20">
        <f t="shared" si="4"/>
        <v>83</v>
      </c>
      <c r="L10" s="3">
        <f t="shared" si="5"/>
        <v>107</v>
      </c>
      <c r="M10" s="3" t="s">
        <v>82</v>
      </c>
      <c r="N10" s="3" t="s">
        <v>83</v>
      </c>
      <c r="P10" s="3">
        <f t="shared" si="6"/>
        <v>297</v>
      </c>
      <c r="Q10" s="20">
        <f t="shared" si="7"/>
        <v>69</v>
      </c>
      <c r="R10" s="20">
        <f t="shared" si="7"/>
        <v>228</v>
      </c>
      <c r="S10" s="3">
        <f t="shared" si="8"/>
        <v>77</v>
      </c>
      <c r="T10" s="3" t="s">
        <v>92</v>
      </c>
      <c r="U10" s="3" t="s">
        <v>93</v>
      </c>
    </row>
    <row r="11" spans="1:21" ht="12" customHeight="1">
      <c r="A11" s="20" t="s">
        <v>1185</v>
      </c>
      <c r="B11" s="3">
        <f t="shared" si="0"/>
        <v>959</v>
      </c>
      <c r="C11" s="20">
        <f t="shared" si="1"/>
        <v>504</v>
      </c>
      <c r="D11" s="20">
        <f t="shared" si="1"/>
        <v>455</v>
      </c>
      <c r="E11" s="3">
        <f t="shared" si="2"/>
        <v>227</v>
      </c>
      <c r="F11" s="20">
        <v>130</v>
      </c>
      <c r="G11" s="3" t="s">
        <v>59</v>
      </c>
      <c r="I11" s="3">
        <f t="shared" si="3"/>
        <v>153</v>
      </c>
      <c r="J11" s="20">
        <f t="shared" si="4"/>
        <v>77</v>
      </c>
      <c r="K11" s="20">
        <f t="shared" si="4"/>
        <v>76</v>
      </c>
      <c r="L11" s="3">
        <f t="shared" si="5"/>
        <v>96</v>
      </c>
      <c r="M11" s="3" t="s">
        <v>84</v>
      </c>
      <c r="N11" s="3" t="s">
        <v>85</v>
      </c>
      <c r="P11" s="3">
        <f t="shared" si="6"/>
        <v>439</v>
      </c>
      <c r="Q11" s="20">
        <f t="shared" si="7"/>
        <v>277</v>
      </c>
      <c r="R11" s="20">
        <f t="shared" si="7"/>
        <v>162</v>
      </c>
      <c r="S11" s="3">
        <f t="shared" si="8"/>
        <v>67</v>
      </c>
      <c r="T11" s="3" t="s">
        <v>85</v>
      </c>
      <c r="U11" s="3" t="s">
        <v>94</v>
      </c>
    </row>
    <row r="12" spans="1:21" ht="12" customHeight="1">
      <c r="A12" s="20" t="s">
        <v>1186</v>
      </c>
      <c r="B12" s="3">
        <f t="shared" si="0"/>
        <v>861</v>
      </c>
      <c r="C12" s="20">
        <f t="shared" si="1"/>
        <v>429</v>
      </c>
      <c r="D12" s="20">
        <f t="shared" si="1"/>
        <v>432</v>
      </c>
      <c r="E12" s="3">
        <f t="shared" si="2"/>
        <v>279</v>
      </c>
      <c r="F12" s="20">
        <v>167</v>
      </c>
      <c r="G12" s="3" t="s">
        <v>60</v>
      </c>
      <c r="I12" s="3">
        <f t="shared" si="3"/>
        <v>151</v>
      </c>
      <c r="J12" s="20">
        <f t="shared" si="4"/>
        <v>80</v>
      </c>
      <c r="K12" s="20">
        <f t="shared" si="4"/>
        <v>71</v>
      </c>
      <c r="L12" s="3">
        <f t="shared" si="5"/>
        <v>20</v>
      </c>
      <c r="M12" s="3" t="s">
        <v>86</v>
      </c>
      <c r="N12" s="3" t="s">
        <v>61</v>
      </c>
      <c r="P12" s="3">
        <f t="shared" si="6"/>
        <v>166</v>
      </c>
      <c r="Q12" s="20">
        <f t="shared" si="7"/>
        <v>108</v>
      </c>
      <c r="R12" s="20">
        <f t="shared" si="7"/>
        <v>58</v>
      </c>
      <c r="S12" s="3">
        <f t="shared" si="8"/>
        <v>48</v>
      </c>
      <c r="T12" s="3" t="s">
        <v>95</v>
      </c>
      <c r="U12" s="3" t="s">
        <v>61</v>
      </c>
    </row>
    <row r="13" spans="1:21" ht="12" customHeight="1">
      <c r="A13" s="20" t="s">
        <v>1187</v>
      </c>
      <c r="B13" s="3">
        <f t="shared" si="0"/>
        <v>368</v>
      </c>
      <c r="C13" s="20">
        <f t="shared" si="1"/>
        <v>187</v>
      </c>
      <c r="D13" s="20">
        <f t="shared" si="1"/>
        <v>181</v>
      </c>
      <c r="E13" s="3">
        <f t="shared" si="2"/>
        <v>52</v>
      </c>
      <c r="F13" s="20">
        <v>52</v>
      </c>
      <c r="G13" s="3" t="s">
        <v>61</v>
      </c>
      <c r="I13" s="3">
        <f t="shared" si="3"/>
        <v>79</v>
      </c>
      <c r="J13" s="20">
        <f t="shared" si="4"/>
        <v>21</v>
      </c>
      <c r="K13" s="20">
        <f t="shared" si="4"/>
        <v>58</v>
      </c>
      <c r="L13" s="3">
        <f t="shared" si="5"/>
        <v>9</v>
      </c>
      <c r="M13" s="3" t="s">
        <v>87</v>
      </c>
      <c r="N13" s="3" t="s">
        <v>61</v>
      </c>
      <c r="P13" s="3">
        <f t="shared" si="6"/>
        <v>77</v>
      </c>
      <c r="Q13" s="20">
        <f t="shared" si="7"/>
        <v>35</v>
      </c>
      <c r="R13" s="20">
        <f t="shared" si="7"/>
        <v>42</v>
      </c>
      <c r="S13" s="3">
        <f t="shared" si="8"/>
        <v>24</v>
      </c>
      <c r="T13" s="3" t="s">
        <v>96</v>
      </c>
      <c r="U13" s="3" t="s">
        <v>61</v>
      </c>
    </row>
    <row r="14" spans="1:21" ht="12" customHeight="1">
      <c r="A14" s="20" t="s">
        <v>1188</v>
      </c>
      <c r="B14" s="3">
        <f t="shared" si="0"/>
        <v>288</v>
      </c>
      <c r="C14" s="20">
        <f t="shared" si="1"/>
        <v>134</v>
      </c>
      <c r="D14" s="20">
        <f t="shared" si="1"/>
        <v>154</v>
      </c>
      <c r="E14" s="3">
        <f t="shared" si="2"/>
        <v>0</v>
      </c>
      <c r="F14" s="20">
        <v>0</v>
      </c>
      <c r="G14" s="3" t="s">
        <v>61</v>
      </c>
      <c r="I14" s="3">
        <f t="shared" si="3"/>
        <v>60</v>
      </c>
      <c r="J14" s="20">
        <f t="shared" si="4"/>
        <v>37</v>
      </c>
      <c r="K14" s="20">
        <f t="shared" si="4"/>
        <v>23</v>
      </c>
      <c r="L14" s="3">
        <f t="shared" si="5"/>
        <v>0</v>
      </c>
      <c r="M14" s="3" t="s">
        <v>61</v>
      </c>
      <c r="N14" s="3" t="s">
        <v>61</v>
      </c>
      <c r="P14" s="3">
        <f t="shared" si="6"/>
        <v>180</v>
      </c>
      <c r="Q14" s="20">
        <f t="shared" si="7"/>
        <v>83</v>
      </c>
      <c r="R14" s="20">
        <f t="shared" si="7"/>
        <v>97</v>
      </c>
      <c r="S14" s="3">
        <f t="shared" si="8"/>
        <v>0</v>
      </c>
      <c r="T14" s="3" t="s">
        <v>61</v>
      </c>
      <c r="U14" s="3" t="s">
        <v>61</v>
      </c>
    </row>
    <row r="15" spans="1:21" ht="12" customHeight="1">
      <c r="A15" s="20" t="s">
        <v>852</v>
      </c>
      <c r="B15" s="3">
        <f t="shared" si="0"/>
        <v>151</v>
      </c>
      <c r="C15" s="20">
        <f t="shared" si="1"/>
        <v>71</v>
      </c>
      <c r="D15" s="20">
        <f t="shared" si="1"/>
        <v>80</v>
      </c>
      <c r="E15" s="3">
        <f t="shared" si="2"/>
        <v>0</v>
      </c>
      <c r="F15" s="20">
        <v>0</v>
      </c>
      <c r="G15" s="3" t="s">
        <v>61</v>
      </c>
      <c r="I15" s="3">
        <f t="shared" si="3"/>
        <v>37</v>
      </c>
      <c r="J15" s="20">
        <f t="shared" si="4"/>
        <v>15</v>
      </c>
      <c r="K15" s="20">
        <f t="shared" si="4"/>
        <v>22</v>
      </c>
      <c r="L15" s="3">
        <f t="shared" si="5"/>
        <v>0</v>
      </c>
      <c r="M15" s="3" t="s">
        <v>61</v>
      </c>
      <c r="N15" s="3" t="s">
        <v>61</v>
      </c>
      <c r="P15" s="3">
        <f t="shared" si="6"/>
        <v>82</v>
      </c>
      <c r="Q15" s="20">
        <f t="shared" si="7"/>
        <v>38</v>
      </c>
      <c r="R15" s="20">
        <f t="shared" si="7"/>
        <v>44</v>
      </c>
      <c r="S15" s="3">
        <f t="shared" si="8"/>
        <v>0</v>
      </c>
      <c r="T15" s="3" t="s">
        <v>61</v>
      </c>
      <c r="U15" s="3" t="s">
        <v>61</v>
      </c>
    </row>
    <row r="16" spans="1:21" ht="12" customHeight="1">
      <c r="A16" s="20" t="s">
        <v>853</v>
      </c>
      <c r="B16" s="3">
        <f t="shared" si="0"/>
        <v>169</v>
      </c>
      <c r="C16" s="20">
        <f t="shared" si="1"/>
        <v>79</v>
      </c>
      <c r="D16" s="20">
        <f t="shared" si="1"/>
        <v>90</v>
      </c>
      <c r="E16" s="3">
        <f t="shared" si="2"/>
        <v>10</v>
      </c>
      <c r="F16" s="20">
        <v>0</v>
      </c>
      <c r="G16" s="3" t="s">
        <v>204</v>
      </c>
      <c r="I16" s="3">
        <f t="shared" si="3"/>
        <v>41</v>
      </c>
      <c r="J16" s="20">
        <f t="shared" si="4"/>
        <v>31</v>
      </c>
      <c r="K16" s="20">
        <f t="shared" si="4"/>
        <v>10</v>
      </c>
      <c r="L16" s="3">
        <f t="shared" si="5"/>
        <v>0</v>
      </c>
      <c r="M16" s="3" t="s">
        <v>61</v>
      </c>
      <c r="N16" s="3" t="s">
        <v>61</v>
      </c>
      <c r="P16" s="3">
        <f t="shared" si="6"/>
        <v>50</v>
      </c>
      <c r="Q16" s="20">
        <f t="shared" si="7"/>
        <v>14</v>
      </c>
      <c r="R16" s="20">
        <f t="shared" si="7"/>
        <v>36</v>
      </c>
      <c r="S16" s="3">
        <f t="shared" si="8"/>
        <v>0</v>
      </c>
      <c r="T16" s="3" t="s">
        <v>61</v>
      </c>
      <c r="U16" s="3" t="s">
        <v>61</v>
      </c>
    </row>
    <row r="17" spans="1:21" ht="12" customHeight="1">
      <c r="A17" s="20" t="s">
        <v>854</v>
      </c>
      <c r="B17" s="3">
        <f t="shared" si="0"/>
        <v>172</v>
      </c>
      <c r="C17" s="20">
        <f t="shared" si="1"/>
        <v>64</v>
      </c>
      <c r="D17" s="20">
        <f t="shared" si="1"/>
        <v>108</v>
      </c>
      <c r="E17" s="3">
        <f t="shared" si="2"/>
        <v>0</v>
      </c>
      <c r="F17" s="20">
        <v>0</v>
      </c>
      <c r="G17" s="3" t="s">
        <v>61</v>
      </c>
      <c r="I17" s="3">
        <f t="shared" si="3"/>
        <v>31</v>
      </c>
      <c r="J17" s="20">
        <f t="shared" si="4"/>
        <v>0</v>
      </c>
      <c r="K17" s="20">
        <f t="shared" si="4"/>
        <v>31</v>
      </c>
      <c r="L17" s="3">
        <f t="shared" si="5"/>
        <v>0</v>
      </c>
      <c r="M17" s="3" t="s">
        <v>61</v>
      </c>
      <c r="N17" s="3" t="s">
        <v>61</v>
      </c>
      <c r="P17" s="3">
        <f t="shared" si="6"/>
        <v>96</v>
      </c>
      <c r="Q17" s="20">
        <f t="shared" si="7"/>
        <v>47</v>
      </c>
      <c r="R17" s="20">
        <f t="shared" si="7"/>
        <v>49</v>
      </c>
      <c r="S17" s="3">
        <f t="shared" si="8"/>
        <v>0</v>
      </c>
      <c r="T17" s="3" t="s">
        <v>61</v>
      </c>
      <c r="U17" s="3" t="s">
        <v>61</v>
      </c>
    </row>
    <row r="18" spans="1:21" ht="12" customHeight="1">
      <c r="A18" s="20" t="s">
        <v>855</v>
      </c>
      <c r="B18" s="3">
        <f t="shared" si="0"/>
        <v>37</v>
      </c>
      <c r="C18" s="20">
        <f t="shared" si="1"/>
        <v>15</v>
      </c>
      <c r="D18" s="20">
        <f t="shared" si="1"/>
        <v>22</v>
      </c>
      <c r="E18" s="3">
        <f t="shared" si="2"/>
        <v>0</v>
      </c>
      <c r="F18" s="20">
        <v>0</v>
      </c>
      <c r="G18" s="3" t="s">
        <v>61</v>
      </c>
      <c r="I18" s="3">
        <f t="shared" si="3"/>
        <v>0</v>
      </c>
      <c r="J18" s="20">
        <f t="shared" si="4"/>
        <v>0</v>
      </c>
      <c r="K18" s="20">
        <f t="shared" si="4"/>
        <v>0</v>
      </c>
      <c r="L18" s="3">
        <f t="shared" si="5"/>
        <v>0</v>
      </c>
      <c r="M18" s="3" t="s">
        <v>61</v>
      </c>
      <c r="N18" s="3" t="s">
        <v>61</v>
      </c>
      <c r="P18" s="3">
        <f t="shared" si="6"/>
        <v>22</v>
      </c>
      <c r="Q18" s="20">
        <f t="shared" si="7"/>
        <v>0</v>
      </c>
      <c r="R18" s="20">
        <f t="shared" si="7"/>
        <v>22</v>
      </c>
      <c r="S18" s="3">
        <f t="shared" si="8"/>
        <v>0</v>
      </c>
      <c r="T18" s="3" t="s">
        <v>61</v>
      </c>
      <c r="U18" s="3" t="s">
        <v>61</v>
      </c>
    </row>
    <row r="19" spans="1:21" ht="12" customHeight="1">
      <c r="A19" s="20" t="s">
        <v>856</v>
      </c>
      <c r="B19" s="3">
        <f t="shared" si="0"/>
        <v>14</v>
      </c>
      <c r="C19" s="20">
        <f t="shared" si="1"/>
        <v>0</v>
      </c>
      <c r="D19" s="20">
        <f t="shared" si="1"/>
        <v>14</v>
      </c>
      <c r="E19" s="3">
        <f t="shared" si="2"/>
        <v>0</v>
      </c>
      <c r="F19" s="20">
        <v>0</v>
      </c>
      <c r="G19" s="3" t="s">
        <v>61</v>
      </c>
      <c r="I19" s="3">
        <f t="shared" si="3"/>
        <v>0</v>
      </c>
      <c r="J19" s="20">
        <f t="shared" si="4"/>
        <v>0</v>
      </c>
      <c r="K19" s="20">
        <f t="shared" si="4"/>
        <v>0</v>
      </c>
      <c r="L19" s="3">
        <f t="shared" si="5"/>
        <v>0</v>
      </c>
      <c r="M19" s="3" t="s">
        <v>61</v>
      </c>
      <c r="N19" s="3" t="s">
        <v>61</v>
      </c>
      <c r="P19" s="3">
        <f t="shared" si="6"/>
        <v>0</v>
      </c>
      <c r="Q19" s="20">
        <f t="shared" si="7"/>
        <v>0</v>
      </c>
      <c r="R19" s="20">
        <f t="shared" si="7"/>
        <v>0</v>
      </c>
      <c r="S19" s="3">
        <f t="shared" si="8"/>
        <v>0</v>
      </c>
      <c r="T19" s="3" t="s">
        <v>61</v>
      </c>
      <c r="U19" s="3" t="s">
        <v>61</v>
      </c>
    </row>
    <row r="20" spans="1:21" ht="12" customHeight="1">
      <c r="A20" s="20" t="s">
        <v>1189</v>
      </c>
    </row>
    <row r="21" spans="1:21" ht="12" customHeight="1">
      <c r="A21" s="20" t="s">
        <v>809</v>
      </c>
    </row>
    <row r="22" spans="1:21" ht="12" customHeight="1">
      <c r="A22" s="20" t="s">
        <v>843</v>
      </c>
    </row>
    <row r="23" spans="1:21" ht="12" customHeight="1">
      <c r="A23" s="20" t="s">
        <v>1183</v>
      </c>
    </row>
    <row r="24" spans="1:21" ht="12" customHeight="1">
      <c r="A24" s="20" t="s">
        <v>1184</v>
      </c>
    </row>
    <row r="25" spans="1:21" ht="12" customHeight="1">
      <c r="A25" s="20" t="s">
        <v>1185</v>
      </c>
      <c r="D25" s="162"/>
      <c r="E25" s="188" t="s">
        <v>33</v>
      </c>
      <c r="F25" s="188" t="s">
        <v>29</v>
      </c>
      <c r="G25" s="188" t="s">
        <v>32</v>
      </c>
    </row>
    <row r="26" spans="1:21" ht="12" customHeight="1">
      <c r="A26" s="20" t="s">
        <v>1186</v>
      </c>
      <c r="D26" s="162" t="s">
        <v>1190</v>
      </c>
      <c r="E26">
        <v>30.9</v>
      </c>
      <c r="F26">
        <v>32.1</v>
      </c>
      <c r="G26">
        <v>29.8</v>
      </c>
      <c r="I26">
        <f>F26-G26</f>
        <v>2.3000000000000007</v>
      </c>
    </row>
    <row r="27" spans="1:21" ht="12" customHeight="1">
      <c r="A27" s="20" t="s">
        <v>1187</v>
      </c>
      <c r="D27" s="162" t="s">
        <v>100</v>
      </c>
      <c r="E27">
        <v>33.299999999999997</v>
      </c>
      <c r="F27">
        <v>35.5</v>
      </c>
      <c r="G27">
        <v>30.9</v>
      </c>
      <c r="I27">
        <f>F27-G27</f>
        <v>4.6000000000000014</v>
      </c>
    </row>
    <row r="28" spans="1:21" ht="12" customHeight="1">
      <c r="A28" s="20" t="s">
        <v>1188</v>
      </c>
      <c r="D28" s="162" t="s">
        <v>101</v>
      </c>
      <c r="E28">
        <v>30.2</v>
      </c>
      <c r="F28">
        <v>29.6</v>
      </c>
      <c r="G28">
        <v>29.6</v>
      </c>
      <c r="I28">
        <f>F28-G28</f>
        <v>0</v>
      </c>
    </row>
    <row r="29" spans="1:21" ht="12" customHeight="1">
      <c r="A29" s="20" t="s">
        <v>852</v>
      </c>
    </row>
    <row r="30" spans="1:21" ht="12" customHeight="1">
      <c r="A30" s="20" t="s">
        <v>853</v>
      </c>
    </row>
    <row r="31" spans="1:21" ht="12" customHeight="1">
      <c r="A31" s="20" t="s">
        <v>854</v>
      </c>
    </row>
    <row r="32" spans="1:21" ht="12" customHeight="1">
      <c r="A32" s="20" t="s">
        <v>855</v>
      </c>
    </row>
    <row r="33" spans="1:18" ht="12" customHeight="1">
      <c r="A33" s="20" t="s">
        <v>856</v>
      </c>
    </row>
    <row r="34" spans="1:18" ht="12" customHeight="1">
      <c r="A34" s="3" t="s">
        <v>1191</v>
      </c>
      <c r="B34" s="3">
        <f t="shared" ref="B34:B97" si="9">C34+D34</f>
        <v>3394</v>
      </c>
      <c r="C34" s="3" t="s">
        <v>1192</v>
      </c>
      <c r="D34" s="3" t="s">
        <v>1193</v>
      </c>
      <c r="I34" s="3">
        <f t="shared" ref="I34:I97" si="10">J34+K34</f>
        <v>538</v>
      </c>
      <c r="J34" s="3" t="s">
        <v>364</v>
      </c>
      <c r="K34" s="3" t="s">
        <v>1194</v>
      </c>
      <c r="P34" s="3">
        <f t="shared" ref="P34:P97" si="11">Q34+R34</f>
        <v>1146</v>
      </c>
      <c r="Q34" s="3" t="s">
        <v>1195</v>
      </c>
      <c r="R34" s="3" t="s">
        <v>883</v>
      </c>
    </row>
    <row r="35" spans="1:18" ht="12" customHeight="1">
      <c r="A35" s="3" t="s">
        <v>1196</v>
      </c>
      <c r="B35" s="3">
        <f t="shared" si="9"/>
        <v>0</v>
      </c>
      <c r="C35" s="3">
        <v>0</v>
      </c>
      <c r="D35" s="3" t="s">
        <v>61</v>
      </c>
      <c r="I35" s="3">
        <f t="shared" si="10"/>
        <v>0</v>
      </c>
      <c r="J35" s="3" t="s">
        <v>61</v>
      </c>
      <c r="K35" s="3" t="s">
        <v>61</v>
      </c>
      <c r="P35" s="3">
        <f t="shared" si="11"/>
        <v>0</v>
      </c>
      <c r="Q35" s="3" t="s">
        <v>61</v>
      </c>
      <c r="R35" s="3" t="s">
        <v>61</v>
      </c>
    </row>
    <row r="36" spans="1:18" ht="12" customHeight="1">
      <c r="A36" s="3" t="s">
        <v>1197</v>
      </c>
      <c r="B36" s="3">
        <f t="shared" si="9"/>
        <v>16</v>
      </c>
      <c r="C36" s="3">
        <v>0</v>
      </c>
      <c r="D36" s="3" t="s">
        <v>424</v>
      </c>
      <c r="I36" s="3">
        <f t="shared" si="10"/>
        <v>0</v>
      </c>
      <c r="J36" s="3" t="s">
        <v>61</v>
      </c>
      <c r="K36" s="3" t="s">
        <v>61</v>
      </c>
      <c r="P36" s="3">
        <f t="shared" si="11"/>
        <v>3</v>
      </c>
      <c r="Q36" s="3" t="s">
        <v>61</v>
      </c>
      <c r="R36" s="3" t="s">
        <v>235</v>
      </c>
    </row>
    <row r="37" spans="1:18" ht="12" customHeight="1">
      <c r="A37" s="3" t="s">
        <v>1198</v>
      </c>
      <c r="B37" s="3">
        <f t="shared" si="9"/>
        <v>129</v>
      </c>
      <c r="C37" s="3">
        <v>49</v>
      </c>
      <c r="D37" s="3" t="s">
        <v>182</v>
      </c>
      <c r="I37" s="3">
        <f t="shared" si="10"/>
        <v>37</v>
      </c>
      <c r="J37" s="3" t="s">
        <v>480</v>
      </c>
      <c r="K37" s="3" t="s">
        <v>345</v>
      </c>
      <c r="P37" s="3">
        <f t="shared" si="11"/>
        <v>37</v>
      </c>
      <c r="Q37" s="3" t="s">
        <v>485</v>
      </c>
      <c r="R37" s="3" t="s">
        <v>372</v>
      </c>
    </row>
    <row r="38" spans="1:18" ht="12" customHeight="1">
      <c r="A38" s="3" t="s">
        <v>1199</v>
      </c>
      <c r="B38" s="3">
        <f t="shared" si="9"/>
        <v>677</v>
      </c>
      <c r="C38" s="3">
        <v>245</v>
      </c>
      <c r="D38" s="3" t="s">
        <v>1200</v>
      </c>
      <c r="I38" s="3">
        <f t="shared" si="10"/>
        <v>40</v>
      </c>
      <c r="J38" s="3" t="s">
        <v>61</v>
      </c>
      <c r="K38" s="3" t="s">
        <v>263</v>
      </c>
      <c r="P38" s="3">
        <f t="shared" si="11"/>
        <v>213</v>
      </c>
      <c r="Q38" s="3" t="s">
        <v>82</v>
      </c>
      <c r="R38" s="3" t="s">
        <v>1176</v>
      </c>
    </row>
    <row r="39" spans="1:18" ht="12" customHeight="1">
      <c r="A39" s="3" t="s">
        <v>1201</v>
      </c>
      <c r="B39" s="3">
        <f t="shared" si="9"/>
        <v>667</v>
      </c>
      <c r="C39" s="3">
        <v>288</v>
      </c>
      <c r="D39" s="3" t="s">
        <v>393</v>
      </c>
      <c r="I39" s="3">
        <f t="shared" si="10"/>
        <v>123</v>
      </c>
      <c r="J39" s="3" t="s">
        <v>496</v>
      </c>
      <c r="K39" s="3" t="s">
        <v>95</v>
      </c>
      <c r="P39" s="3">
        <f t="shared" si="11"/>
        <v>208</v>
      </c>
      <c r="Q39" s="3" t="s">
        <v>329</v>
      </c>
      <c r="R39" s="3" t="s">
        <v>1146</v>
      </c>
    </row>
    <row r="40" spans="1:18" ht="12" customHeight="1">
      <c r="A40" s="3" t="s">
        <v>1202</v>
      </c>
      <c r="B40" s="3">
        <f t="shared" si="9"/>
        <v>560</v>
      </c>
      <c r="C40" s="3">
        <v>316</v>
      </c>
      <c r="D40" s="3" t="s">
        <v>364</v>
      </c>
      <c r="I40" s="3">
        <f t="shared" si="10"/>
        <v>26</v>
      </c>
      <c r="J40" s="3" t="s">
        <v>460</v>
      </c>
      <c r="K40" s="3" t="s">
        <v>480</v>
      </c>
      <c r="P40" s="3">
        <f t="shared" si="11"/>
        <v>265</v>
      </c>
      <c r="Q40" s="3" t="s">
        <v>153</v>
      </c>
      <c r="R40" s="3" t="s">
        <v>357</v>
      </c>
    </row>
    <row r="41" spans="1:18" ht="12" customHeight="1">
      <c r="A41" s="3" t="s">
        <v>1203</v>
      </c>
      <c r="B41" s="3">
        <f t="shared" si="9"/>
        <v>524</v>
      </c>
      <c r="C41" s="3">
        <v>262</v>
      </c>
      <c r="D41" s="3" t="s">
        <v>395</v>
      </c>
      <c r="I41" s="3">
        <f t="shared" si="10"/>
        <v>131</v>
      </c>
      <c r="J41" s="3" t="s">
        <v>512</v>
      </c>
      <c r="K41" s="3" t="s">
        <v>431</v>
      </c>
      <c r="P41" s="3">
        <f t="shared" si="11"/>
        <v>118</v>
      </c>
      <c r="Q41" s="3" t="s">
        <v>512</v>
      </c>
      <c r="R41" s="3" t="s">
        <v>441</v>
      </c>
    </row>
    <row r="42" spans="1:18" ht="12" customHeight="1">
      <c r="A42" s="3" t="s">
        <v>1204</v>
      </c>
      <c r="B42" s="3">
        <f t="shared" si="9"/>
        <v>260</v>
      </c>
      <c r="C42" s="3">
        <v>112</v>
      </c>
      <c r="D42" s="3" t="s">
        <v>158</v>
      </c>
      <c r="I42" s="3">
        <f t="shared" si="10"/>
        <v>43</v>
      </c>
      <c r="J42" s="3" t="s">
        <v>61</v>
      </c>
      <c r="K42" s="3" t="s">
        <v>436</v>
      </c>
      <c r="P42" s="3">
        <f t="shared" si="11"/>
        <v>32</v>
      </c>
      <c r="Q42" s="3" t="s">
        <v>61</v>
      </c>
      <c r="R42" s="3" t="s">
        <v>219</v>
      </c>
    </row>
    <row r="43" spans="1:18" ht="12" customHeight="1">
      <c r="A43" s="3" t="s">
        <v>1205</v>
      </c>
      <c r="B43" s="3">
        <f t="shared" si="9"/>
        <v>214</v>
      </c>
      <c r="C43" s="3">
        <v>109</v>
      </c>
      <c r="D43" s="3" t="s">
        <v>391</v>
      </c>
      <c r="I43" s="3">
        <f t="shared" si="10"/>
        <v>60</v>
      </c>
      <c r="J43" s="3" t="s">
        <v>107</v>
      </c>
      <c r="K43" s="3" t="s">
        <v>222</v>
      </c>
      <c r="P43" s="3">
        <f t="shared" si="11"/>
        <v>106</v>
      </c>
      <c r="Q43" s="3" t="s">
        <v>441</v>
      </c>
      <c r="R43" s="3" t="s">
        <v>95</v>
      </c>
    </row>
    <row r="44" spans="1:18" ht="12" customHeight="1">
      <c r="A44" s="3" t="s">
        <v>1206</v>
      </c>
      <c r="B44" s="3">
        <f t="shared" si="9"/>
        <v>136</v>
      </c>
      <c r="C44" s="3">
        <v>71</v>
      </c>
      <c r="D44" s="3" t="s">
        <v>380</v>
      </c>
      <c r="I44" s="3">
        <f t="shared" si="10"/>
        <v>37</v>
      </c>
      <c r="J44" s="3" t="s">
        <v>266</v>
      </c>
      <c r="K44" s="3" t="s">
        <v>92</v>
      </c>
      <c r="P44" s="3">
        <f t="shared" si="11"/>
        <v>67</v>
      </c>
      <c r="Q44" s="3" t="s">
        <v>233</v>
      </c>
      <c r="R44" s="3" t="s">
        <v>122</v>
      </c>
    </row>
    <row r="45" spans="1:18" ht="12" customHeight="1">
      <c r="A45" s="3" t="s">
        <v>1207</v>
      </c>
      <c r="B45" s="3">
        <f t="shared" si="9"/>
        <v>159</v>
      </c>
      <c r="C45" s="3">
        <v>79</v>
      </c>
      <c r="D45" s="3" t="s">
        <v>182</v>
      </c>
      <c r="I45" s="3">
        <f t="shared" si="10"/>
        <v>41</v>
      </c>
      <c r="J45" s="3" t="s">
        <v>118</v>
      </c>
      <c r="K45" s="3" t="s">
        <v>204</v>
      </c>
      <c r="P45" s="3">
        <f t="shared" si="11"/>
        <v>50</v>
      </c>
      <c r="Q45" s="3" t="s">
        <v>376</v>
      </c>
      <c r="R45" s="3" t="s">
        <v>209</v>
      </c>
    </row>
    <row r="46" spans="1:18" ht="12" customHeight="1">
      <c r="A46" s="3" t="s">
        <v>1208</v>
      </c>
      <c r="B46" s="3">
        <f t="shared" si="9"/>
        <v>52</v>
      </c>
      <c r="C46" s="3">
        <v>47</v>
      </c>
      <c r="D46" s="3" t="s">
        <v>604</v>
      </c>
      <c r="I46" s="3">
        <f t="shared" si="10"/>
        <v>0</v>
      </c>
      <c r="J46" s="3" t="s">
        <v>61</v>
      </c>
      <c r="K46" s="3" t="s">
        <v>61</v>
      </c>
      <c r="P46" s="3">
        <f t="shared" si="11"/>
        <v>47</v>
      </c>
      <c r="Q46" s="3" t="s">
        <v>329</v>
      </c>
      <c r="R46" s="3" t="s">
        <v>61</v>
      </c>
    </row>
    <row r="47" spans="1:18" ht="12" customHeight="1">
      <c r="A47" s="3" t="s">
        <v>1209</v>
      </c>
      <c r="B47" s="3">
        <f t="shared" si="9"/>
        <v>0</v>
      </c>
      <c r="C47" s="3">
        <v>0</v>
      </c>
      <c r="D47" s="3" t="s">
        <v>61</v>
      </c>
      <c r="I47" s="3">
        <f t="shared" si="10"/>
        <v>0</v>
      </c>
      <c r="J47" s="3" t="s">
        <v>61</v>
      </c>
      <c r="K47" s="3" t="s">
        <v>61</v>
      </c>
      <c r="P47" s="3">
        <f t="shared" si="11"/>
        <v>0</v>
      </c>
      <c r="Q47" s="3" t="s">
        <v>61</v>
      </c>
      <c r="R47" s="3" t="s">
        <v>61</v>
      </c>
    </row>
    <row r="48" spans="1:18" ht="12" customHeight="1">
      <c r="A48" s="3" t="s">
        <v>1210</v>
      </c>
      <c r="B48" s="3">
        <f t="shared" si="9"/>
        <v>0</v>
      </c>
      <c r="C48" s="3">
        <v>0</v>
      </c>
      <c r="D48" s="3" t="s">
        <v>61</v>
      </c>
      <c r="I48" s="3">
        <f t="shared" si="10"/>
        <v>0</v>
      </c>
      <c r="J48" s="3" t="s">
        <v>61</v>
      </c>
      <c r="K48" s="3" t="s">
        <v>61</v>
      </c>
      <c r="P48" s="3">
        <f t="shared" si="11"/>
        <v>0</v>
      </c>
      <c r="Q48" s="3" t="s">
        <v>61</v>
      </c>
      <c r="R48" s="3" t="s">
        <v>61</v>
      </c>
    </row>
    <row r="49" spans="1:18" ht="12" customHeight="1">
      <c r="A49" s="3" t="s">
        <v>1211</v>
      </c>
      <c r="B49" s="3">
        <f t="shared" si="9"/>
        <v>203</v>
      </c>
      <c r="C49" s="3">
        <v>13</v>
      </c>
      <c r="D49" s="3" t="s">
        <v>489</v>
      </c>
      <c r="I49" s="3">
        <f t="shared" si="10"/>
        <v>46</v>
      </c>
      <c r="J49" s="3" t="s">
        <v>61</v>
      </c>
      <c r="K49" s="3" t="s">
        <v>446</v>
      </c>
      <c r="P49" s="3">
        <f t="shared" si="11"/>
        <v>37</v>
      </c>
      <c r="Q49" s="3" t="s">
        <v>200</v>
      </c>
      <c r="R49" s="3" t="s">
        <v>96</v>
      </c>
    </row>
    <row r="50" spans="1:18" ht="12" customHeight="1">
      <c r="A50" s="3" t="s">
        <v>1212</v>
      </c>
      <c r="B50" s="3">
        <f t="shared" si="9"/>
        <v>0</v>
      </c>
      <c r="C50" s="3">
        <v>0</v>
      </c>
      <c r="D50" s="3" t="s">
        <v>61</v>
      </c>
      <c r="I50" s="3">
        <f t="shared" si="10"/>
        <v>0</v>
      </c>
      <c r="J50" s="3" t="s">
        <v>61</v>
      </c>
      <c r="K50" s="3" t="s">
        <v>61</v>
      </c>
      <c r="P50" s="3">
        <f t="shared" si="11"/>
        <v>0</v>
      </c>
      <c r="Q50" s="3" t="s">
        <v>61</v>
      </c>
      <c r="R50" s="3" t="s">
        <v>61</v>
      </c>
    </row>
    <row r="51" spans="1:18" ht="12" customHeight="1">
      <c r="A51" s="3" t="s">
        <v>1213</v>
      </c>
      <c r="B51" s="3">
        <f t="shared" si="9"/>
        <v>0</v>
      </c>
      <c r="C51" s="3">
        <v>0</v>
      </c>
      <c r="D51" s="3" t="s">
        <v>61</v>
      </c>
      <c r="I51" s="3">
        <f t="shared" si="10"/>
        <v>0</v>
      </c>
      <c r="J51" s="3" t="s">
        <v>61</v>
      </c>
      <c r="K51" s="3" t="s">
        <v>61</v>
      </c>
      <c r="P51" s="3">
        <f t="shared" si="11"/>
        <v>0</v>
      </c>
      <c r="Q51" s="3" t="s">
        <v>61</v>
      </c>
      <c r="R51" s="3" t="s">
        <v>61</v>
      </c>
    </row>
    <row r="52" spans="1:18" ht="12" customHeight="1">
      <c r="A52" s="3" t="s">
        <v>1214</v>
      </c>
      <c r="B52" s="3">
        <f t="shared" si="9"/>
        <v>0</v>
      </c>
      <c r="C52" s="3">
        <v>0</v>
      </c>
      <c r="D52" s="3" t="s">
        <v>61</v>
      </c>
      <c r="I52" s="3">
        <f t="shared" si="10"/>
        <v>0</v>
      </c>
      <c r="J52" s="3" t="s">
        <v>61</v>
      </c>
      <c r="K52" s="3" t="s">
        <v>61</v>
      </c>
      <c r="P52" s="3">
        <f t="shared" si="11"/>
        <v>0</v>
      </c>
      <c r="Q52" s="3" t="s">
        <v>61</v>
      </c>
      <c r="R52" s="3" t="s">
        <v>61</v>
      </c>
    </row>
    <row r="53" spans="1:18" ht="12" customHeight="1">
      <c r="A53" s="3" t="s">
        <v>1215</v>
      </c>
      <c r="B53" s="3">
        <f t="shared" si="9"/>
        <v>20</v>
      </c>
      <c r="C53" s="3">
        <v>0</v>
      </c>
      <c r="D53" s="3" t="s">
        <v>86</v>
      </c>
      <c r="I53" s="3">
        <f t="shared" si="10"/>
        <v>0</v>
      </c>
      <c r="J53" s="3" t="s">
        <v>61</v>
      </c>
      <c r="K53" s="3" t="s">
        <v>61</v>
      </c>
      <c r="P53" s="3">
        <f t="shared" si="11"/>
        <v>12</v>
      </c>
      <c r="Q53" s="3" t="s">
        <v>61</v>
      </c>
      <c r="R53" s="3" t="s">
        <v>109</v>
      </c>
    </row>
    <row r="54" spans="1:18" ht="12" customHeight="1">
      <c r="A54" s="3" t="s">
        <v>1216</v>
      </c>
      <c r="B54" s="3">
        <f t="shared" si="9"/>
        <v>88</v>
      </c>
      <c r="C54" s="3">
        <v>13</v>
      </c>
      <c r="D54" s="3" t="s">
        <v>496</v>
      </c>
      <c r="I54" s="3">
        <f t="shared" si="10"/>
        <v>0</v>
      </c>
      <c r="J54" s="3" t="s">
        <v>61</v>
      </c>
      <c r="K54" s="3" t="s">
        <v>61</v>
      </c>
      <c r="P54" s="3">
        <f t="shared" si="11"/>
        <v>12</v>
      </c>
      <c r="Q54" s="3" t="s">
        <v>61</v>
      </c>
      <c r="R54" s="3" t="s">
        <v>109</v>
      </c>
    </row>
    <row r="55" spans="1:18" ht="12" customHeight="1">
      <c r="A55" s="3" t="s">
        <v>1217</v>
      </c>
      <c r="B55" s="3">
        <f t="shared" si="9"/>
        <v>46</v>
      </c>
      <c r="C55" s="3">
        <v>0</v>
      </c>
      <c r="D55" s="3" t="s">
        <v>446</v>
      </c>
      <c r="I55" s="3">
        <f t="shared" si="10"/>
        <v>31</v>
      </c>
      <c r="J55" s="3" t="s">
        <v>61</v>
      </c>
      <c r="K55" s="3" t="s">
        <v>118</v>
      </c>
      <c r="P55" s="3">
        <f t="shared" si="11"/>
        <v>13</v>
      </c>
      <c r="Q55" s="3" t="s">
        <v>200</v>
      </c>
      <c r="R55" s="3" t="s">
        <v>61</v>
      </c>
    </row>
    <row r="56" spans="1:18" ht="12" customHeight="1">
      <c r="A56" s="3" t="s">
        <v>1218</v>
      </c>
      <c r="B56" s="3">
        <f t="shared" si="9"/>
        <v>34</v>
      </c>
      <c r="C56" s="3">
        <v>0</v>
      </c>
      <c r="D56" s="3" t="s">
        <v>420</v>
      </c>
      <c r="I56" s="3">
        <f t="shared" si="10"/>
        <v>0</v>
      </c>
      <c r="J56" s="3" t="s">
        <v>61</v>
      </c>
      <c r="K56" s="3" t="s">
        <v>61</v>
      </c>
      <c r="P56" s="3">
        <f t="shared" si="11"/>
        <v>0</v>
      </c>
      <c r="Q56" s="3" t="s">
        <v>61</v>
      </c>
      <c r="R56" s="3" t="s">
        <v>61</v>
      </c>
    </row>
    <row r="57" spans="1:18" ht="12" customHeight="1">
      <c r="A57" s="3" t="s">
        <v>1219</v>
      </c>
      <c r="B57" s="3">
        <f t="shared" si="9"/>
        <v>15</v>
      </c>
      <c r="C57" s="3">
        <v>0</v>
      </c>
      <c r="D57" s="3" t="s">
        <v>266</v>
      </c>
      <c r="I57" s="3">
        <f t="shared" si="10"/>
        <v>15</v>
      </c>
      <c r="J57" s="3" t="s">
        <v>61</v>
      </c>
      <c r="K57" s="3" t="s">
        <v>266</v>
      </c>
      <c r="P57" s="3">
        <f t="shared" si="11"/>
        <v>0</v>
      </c>
      <c r="Q57" s="3" t="s">
        <v>61</v>
      </c>
      <c r="R57" s="3" t="s">
        <v>61</v>
      </c>
    </row>
    <row r="58" spans="1:18" ht="12" customHeight="1">
      <c r="A58" s="3" t="s">
        <v>1220</v>
      </c>
      <c r="B58" s="3">
        <f t="shared" si="9"/>
        <v>0</v>
      </c>
      <c r="C58" s="3">
        <v>0</v>
      </c>
      <c r="D58" s="3" t="s">
        <v>61</v>
      </c>
      <c r="I58" s="3">
        <f t="shared" si="10"/>
        <v>0</v>
      </c>
      <c r="J58" s="3" t="s">
        <v>61</v>
      </c>
      <c r="K58" s="3" t="s">
        <v>61</v>
      </c>
      <c r="P58" s="3">
        <f t="shared" si="11"/>
        <v>0</v>
      </c>
      <c r="Q58" s="3" t="s">
        <v>61</v>
      </c>
      <c r="R58" s="3" t="s">
        <v>61</v>
      </c>
    </row>
    <row r="59" spans="1:18" ht="12" customHeight="1">
      <c r="A59" s="3" t="s">
        <v>1221</v>
      </c>
      <c r="B59" s="3">
        <f t="shared" si="9"/>
        <v>0</v>
      </c>
      <c r="C59" s="3">
        <v>0</v>
      </c>
      <c r="D59" s="3" t="s">
        <v>61</v>
      </c>
      <c r="I59" s="3">
        <f t="shared" si="10"/>
        <v>0</v>
      </c>
      <c r="J59" s="3" t="s">
        <v>61</v>
      </c>
      <c r="K59" s="3" t="s">
        <v>61</v>
      </c>
      <c r="P59" s="3">
        <f t="shared" si="11"/>
        <v>0</v>
      </c>
      <c r="Q59" s="3" t="s">
        <v>61</v>
      </c>
      <c r="R59" s="3" t="s">
        <v>61</v>
      </c>
    </row>
    <row r="60" spans="1:18" ht="12" customHeight="1">
      <c r="A60" s="3" t="s">
        <v>1222</v>
      </c>
      <c r="B60" s="3">
        <f t="shared" si="9"/>
        <v>0</v>
      </c>
      <c r="C60" s="3">
        <v>0</v>
      </c>
      <c r="D60" s="3" t="s">
        <v>61</v>
      </c>
      <c r="I60" s="3">
        <f t="shared" si="10"/>
        <v>0</v>
      </c>
      <c r="J60" s="3" t="s">
        <v>61</v>
      </c>
      <c r="K60" s="3" t="s">
        <v>61</v>
      </c>
      <c r="P60" s="3">
        <f t="shared" si="11"/>
        <v>0</v>
      </c>
      <c r="Q60" s="3" t="s">
        <v>61</v>
      </c>
      <c r="R60" s="3" t="s">
        <v>61</v>
      </c>
    </row>
    <row r="61" spans="1:18" ht="12" customHeight="1">
      <c r="A61" s="3" t="s">
        <v>1223</v>
      </c>
      <c r="B61" s="3">
        <f t="shared" si="9"/>
        <v>0</v>
      </c>
      <c r="C61" s="3">
        <v>0</v>
      </c>
      <c r="D61" s="3" t="s">
        <v>61</v>
      </c>
      <c r="I61" s="3">
        <f t="shared" si="10"/>
        <v>0</v>
      </c>
      <c r="J61" s="3" t="s">
        <v>61</v>
      </c>
      <c r="K61" s="3" t="s">
        <v>61</v>
      </c>
      <c r="P61" s="3">
        <f t="shared" si="11"/>
        <v>0</v>
      </c>
      <c r="Q61" s="3" t="s">
        <v>61</v>
      </c>
      <c r="R61" s="3" t="s">
        <v>61</v>
      </c>
    </row>
    <row r="62" spans="1:18" ht="12" customHeight="1">
      <c r="A62" s="3" t="s">
        <v>1224</v>
      </c>
      <c r="B62" s="3">
        <f t="shared" si="9"/>
        <v>0</v>
      </c>
      <c r="C62" s="3">
        <v>0</v>
      </c>
      <c r="D62" s="3" t="s">
        <v>61</v>
      </c>
      <c r="I62" s="3">
        <f t="shared" si="10"/>
        <v>0</v>
      </c>
      <c r="J62" s="3" t="s">
        <v>61</v>
      </c>
      <c r="K62" s="3" t="s">
        <v>61</v>
      </c>
      <c r="P62" s="3">
        <f t="shared" si="11"/>
        <v>0</v>
      </c>
      <c r="Q62" s="3" t="s">
        <v>61</v>
      </c>
      <c r="R62" s="3" t="s">
        <v>61</v>
      </c>
    </row>
    <row r="63" spans="1:18" ht="12" customHeight="1">
      <c r="A63" s="3" t="s">
        <v>1225</v>
      </c>
      <c r="B63" s="3">
        <f t="shared" si="9"/>
        <v>0</v>
      </c>
      <c r="C63" s="3" t="s">
        <v>61</v>
      </c>
      <c r="D63" s="3" t="s">
        <v>61</v>
      </c>
      <c r="I63" s="3">
        <f t="shared" si="10"/>
        <v>0</v>
      </c>
      <c r="J63" s="3" t="s">
        <v>61</v>
      </c>
      <c r="K63" s="3" t="s">
        <v>61</v>
      </c>
      <c r="P63" s="3">
        <f t="shared" si="11"/>
        <v>0</v>
      </c>
      <c r="Q63" s="3" t="s">
        <v>61</v>
      </c>
      <c r="R63" s="3" t="s">
        <v>61</v>
      </c>
    </row>
    <row r="64" spans="1:18" ht="12" customHeight="1">
      <c r="A64" s="3" t="s">
        <v>1226</v>
      </c>
      <c r="B64" s="3">
        <f t="shared" si="9"/>
        <v>236</v>
      </c>
      <c r="C64" s="3">
        <v>129</v>
      </c>
      <c r="D64" s="3" t="s">
        <v>641</v>
      </c>
      <c r="I64" s="3">
        <f t="shared" si="10"/>
        <v>41</v>
      </c>
      <c r="J64" s="3" t="s">
        <v>345</v>
      </c>
      <c r="K64" s="3" t="s">
        <v>222</v>
      </c>
      <c r="P64" s="3">
        <f t="shared" si="11"/>
        <v>65</v>
      </c>
      <c r="Q64" s="3" t="s">
        <v>263</v>
      </c>
      <c r="R64" s="3" t="s">
        <v>342</v>
      </c>
    </row>
    <row r="65" spans="1:18" ht="12" customHeight="1">
      <c r="A65" s="3" t="s">
        <v>1212</v>
      </c>
      <c r="B65" s="3">
        <f t="shared" si="9"/>
        <v>0</v>
      </c>
      <c r="C65" s="3">
        <v>0</v>
      </c>
      <c r="D65" s="3" t="s">
        <v>61</v>
      </c>
      <c r="I65" s="3">
        <f t="shared" si="10"/>
        <v>0</v>
      </c>
      <c r="J65" s="3" t="s">
        <v>61</v>
      </c>
      <c r="K65" s="3" t="s">
        <v>61</v>
      </c>
      <c r="P65" s="3">
        <f t="shared" si="11"/>
        <v>0</v>
      </c>
      <c r="Q65" s="3" t="s">
        <v>61</v>
      </c>
      <c r="R65" s="3" t="s">
        <v>61</v>
      </c>
    </row>
    <row r="66" spans="1:18" ht="12" customHeight="1">
      <c r="A66" s="3" t="s">
        <v>1213</v>
      </c>
      <c r="B66" s="3">
        <f t="shared" si="9"/>
        <v>13</v>
      </c>
      <c r="C66" s="3">
        <v>9</v>
      </c>
      <c r="D66" s="3" t="s">
        <v>485</v>
      </c>
      <c r="I66" s="3">
        <f t="shared" si="10"/>
        <v>0</v>
      </c>
      <c r="J66" s="3" t="s">
        <v>61</v>
      </c>
      <c r="K66" s="3" t="s">
        <v>61</v>
      </c>
      <c r="P66" s="3">
        <f t="shared" si="11"/>
        <v>0</v>
      </c>
      <c r="Q66" s="3" t="s">
        <v>61</v>
      </c>
      <c r="R66" s="3" t="s">
        <v>61</v>
      </c>
    </row>
    <row r="67" spans="1:18" ht="12" customHeight="1">
      <c r="A67" s="3" t="s">
        <v>1214</v>
      </c>
      <c r="B67" s="3">
        <f t="shared" si="9"/>
        <v>126</v>
      </c>
      <c r="C67" s="3">
        <v>71</v>
      </c>
      <c r="D67" s="3" t="s">
        <v>93</v>
      </c>
      <c r="I67" s="3">
        <f t="shared" si="10"/>
        <v>9</v>
      </c>
      <c r="J67" s="3" t="s">
        <v>87</v>
      </c>
      <c r="K67" s="3" t="s">
        <v>61</v>
      </c>
      <c r="P67" s="3">
        <f t="shared" si="11"/>
        <v>0</v>
      </c>
      <c r="Q67" s="3" t="s">
        <v>61</v>
      </c>
      <c r="R67" s="3" t="s">
        <v>61</v>
      </c>
    </row>
    <row r="68" spans="1:18" ht="12" customHeight="1">
      <c r="A68" s="3" t="s">
        <v>1215</v>
      </c>
      <c r="B68" s="3">
        <f t="shared" si="9"/>
        <v>60</v>
      </c>
      <c r="C68" s="3">
        <v>26</v>
      </c>
      <c r="D68" s="3" t="s">
        <v>420</v>
      </c>
      <c r="I68" s="3">
        <f t="shared" si="10"/>
        <v>32</v>
      </c>
      <c r="J68" s="3" t="s">
        <v>87</v>
      </c>
      <c r="K68" s="3" t="s">
        <v>222</v>
      </c>
      <c r="P68" s="3">
        <f t="shared" si="11"/>
        <v>28</v>
      </c>
      <c r="Q68" s="3" t="s">
        <v>377</v>
      </c>
      <c r="R68" s="3" t="s">
        <v>453</v>
      </c>
    </row>
    <row r="69" spans="1:18" ht="12" customHeight="1">
      <c r="A69" s="3" t="s">
        <v>1216</v>
      </c>
      <c r="B69" s="3">
        <f t="shared" si="9"/>
        <v>0</v>
      </c>
      <c r="C69" s="3">
        <v>0</v>
      </c>
      <c r="D69" s="3" t="s">
        <v>61</v>
      </c>
      <c r="I69" s="3">
        <f t="shared" si="10"/>
        <v>0</v>
      </c>
      <c r="J69" s="3" t="s">
        <v>61</v>
      </c>
      <c r="K69" s="3" t="s">
        <v>61</v>
      </c>
      <c r="P69" s="3">
        <f t="shared" si="11"/>
        <v>0</v>
      </c>
      <c r="Q69" s="3" t="s">
        <v>61</v>
      </c>
      <c r="R69" s="3" t="s">
        <v>61</v>
      </c>
    </row>
    <row r="70" spans="1:18" ht="12" customHeight="1">
      <c r="A70" s="3" t="s">
        <v>1217</v>
      </c>
      <c r="B70" s="3">
        <f t="shared" si="9"/>
        <v>10</v>
      </c>
      <c r="C70" s="3">
        <v>10</v>
      </c>
      <c r="D70" s="3" t="s">
        <v>61</v>
      </c>
      <c r="I70" s="3">
        <f t="shared" si="10"/>
        <v>0</v>
      </c>
      <c r="J70" s="3" t="s">
        <v>61</v>
      </c>
      <c r="K70" s="3" t="s">
        <v>61</v>
      </c>
      <c r="P70" s="3">
        <f t="shared" si="11"/>
        <v>10</v>
      </c>
      <c r="Q70" s="3" t="s">
        <v>204</v>
      </c>
      <c r="R70" s="3" t="s">
        <v>61</v>
      </c>
    </row>
    <row r="71" spans="1:18" ht="12" customHeight="1">
      <c r="A71" s="3" t="s">
        <v>1218</v>
      </c>
      <c r="B71" s="3">
        <f t="shared" si="9"/>
        <v>0</v>
      </c>
      <c r="C71" s="3">
        <v>0</v>
      </c>
      <c r="D71" s="3" t="s">
        <v>61</v>
      </c>
      <c r="I71" s="3">
        <f t="shared" si="10"/>
        <v>0</v>
      </c>
      <c r="J71" s="3" t="s">
        <v>61</v>
      </c>
      <c r="K71" s="3" t="s">
        <v>61</v>
      </c>
      <c r="P71" s="3">
        <f t="shared" si="11"/>
        <v>0</v>
      </c>
      <c r="Q71" s="3" t="s">
        <v>61</v>
      </c>
      <c r="R71" s="3" t="s">
        <v>61</v>
      </c>
    </row>
    <row r="72" spans="1:18" ht="12" customHeight="1">
      <c r="A72" s="3" t="s">
        <v>1219</v>
      </c>
      <c r="B72" s="3">
        <f t="shared" si="9"/>
        <v>10</v>
      </c>
      <c r="C72" s="3">
        <v>0</v>
      </c>
      <c r="D72" s="3" t="s">
        <v>204</v>
      </c>
      <c r="I72" s="3">
        <f t="shared" si="10"/>
        <v>0</v>
      </c>
      <c r="J72" s="3" t="s">
        <v>61</v>
      </c>
      <c r="K72" s="3" t="s">
        <v>61</v>
      </c>
      <c r="P72" s="3">
        <f t="shared" si="11"/>
        <v>10</v>
      </c>
      <c r="Q72" s="3" t="s">
        <v>61</v>
      </c>
      <c r="R72" s="3" t="s">
        <v>204</v>
      </c>
    </row>
    <row r="73" spans="1:18" ht="12" customHeight="1">
      <c r="A73" s="3" t="s">
        <v>1220</v>
      </c>
      <c r="B73" s="3">
        <f t="shared" si="9"/>
        <v>17</v>
      </c>
      <c r="C73" s="3">
        <v>13</v>
      </c>
      <c r="D73" s="3" t="s">
        <v>485</v>
      </c>
      <c r="I73" s="3">
        <f t="shared" si="10"/>
        <v>0</v>
      </c>
      <c r="J73" s="3" t="s">
        <v>61</v>
      </c>
      <c r="K73" s="3" t="s">
        <v>61</v>
      </c>
      <c r="P73" s="3">
        <f t="shared" si="11"/>
        <v>17</v>
      </c>
      <c r="Q73" s="3" t="s">
        <v>200</v>
      </c>
      <c r="R73" s="3" t="s">
        <v>485</v>
      </c>
    </row>
    <row r="74" spans="1:18" ht="12" customHeight="1">
      <c r="A74" s="3" t="s">
        <v>1221</v>
      </c>
      <c r="B74" s="3">
        <f t="shared" si="9"/>
        <v>0</v>
      </c>
      <c r="C74" s="3">
        <v>0</v>
      </c>
      <c r="D74" s="3" t="s">
        <v>61</v>
      </c>
      <c r="I74" s="3">
        <f t="shared" si="10"/>
        <v>0</v>
      </c>
      <c r="J74" s="3" t="s">
        <v>61</v>
      </c>
      <c r="K74" s="3" t="s">
        <v>61</v>
      </c>
      <c r="P74" s="3">
        <f t="shared" si="11"/>
        <v>0</v>
      </c>
      <c r="Q74" s="3" t="s">
        <v>61</v>
      </c>
      <c r="R74" s="3" t="s">
        <v>61</v>
      </c>
    </row>
    <row r="75" spans="1:18" ht="12" customHeight="1">
      <c r="A75" s="3" t="s">
        <v>1222</v>
      </c>
      <c r="B75" s="3">
        <f t="shared" si="9"/>
        <v>0</v>
      </c>
      <c r="C75" s="3">
        <v>0</v>
      </c>
      <c r="D75" s="3" t="s">
        <v>61</v>
      </c>
      <c r="I75" s="3">
        <f t="shared" si="10"/>
        <v>0</v>
      </c>
      <c r="J75" s="3" t="s">
        <v>61</v>
      </c>
      <c r="K75" s="3" t="s">
        <v>61</v>
      </c>
      <c r="P75" s="3">
        <f t="shared" si="11"/>
        <v>0</v>
      </c>
      <c r="Q75" s="3" t="s">
        <v>61</v>
      </c>
      <c r="R75" s="3" t="s">
        <v>61</v>
      </c>
    </row>
    <row r="76" spans="1:18" ht="12" customHeight="1">
      <c r="A76" s="3" t="s">
        <v>1223</v>
      </c>
      <c r="B76" s="3">
        <f t="shared" si="9"/>
        <v>0</v>
      </c>
      <c r="C76" s="3">
        <v>0</v>
      </c>
      <c r="D76" s="3" t="s">
        <v>61</v>
      </c>
      <c r="I76" s="3">
        <f t="shared" si="10"/>
        <v>0</v>
      </c>
      <c r="J76" s="3" t="s">
        <v>61</v>
      </c>
      <c r="K76" s="3" t="s">
        <v>61</v>
      </c>
      <c r="P76" s="3">
        <f t="shared" si="11"/>
        <v>0</v>
      </c>
      <c r="Q76" s="3" t="s">
        <v>61</v>
      </c>
      <c r="R76" s="3" t="s">
        <v>61</v>
      </c>
    </row>
    <row r="77" spans="1:18" ht="12" customHeight="1">
      <c r="A77" s="3" t="s">
        <v>1224</v>
      </c>
      <c r="B77" s="3">
        <f t="shared" si="9"/>
        <v>0</v>
      </c>
      <c r="C77" s="3">
        <v>0</v>
      </c>
      <c r="D77" s="3" t="s">
        <v>61</v>
      </c>
      <c r="I77" s="3">
        <f t="shared" si="10"/>
        <v>0</v>
      </c>
      <c r="J77" s="3" t="s">
        <v>61</v>
      </c>
      <c r="K77" s="3" t="s">
        <v>61</v>
      </c>
      <c r="P77" s="3">
        <f t="shared" si="11"/>
        <v>0</v>
      </c>
      <c r="Q77" s="3" t="s">
        <v>61</v>
      </c>
      <c r="R77" s="3" t="s">
        <v>61</v>
      </c>
    </row>
    <row r="78" spans="1:18" ht="12" customHeight="1">
      <c r="A78" s="3" t="s">
        <v>1225</v>
      </c>
      <c r="B78" s="3">
        <f t="shared" si="9"/>
        <v>0</v>
      </c>
      <c r="C78" s="3">
        <v>0</v>
      </c>
      <c r="D78" s="3" t="s">
        <v>61</v>
      </c>
      <c r="I78" s="3">
        <f t="shared" si="10"/>
        <v>0</v>
      </c>
      <c r="J78" s="3" t="s">
        <v>61</v>
      </c>
      <c r="K78" s="3" t="s">
        <v>61</v>
      </c>
      <c r="P78" s="3">
        <f t="shared" si="11"/>
        <v>0</v>
      </c>
      <c r="Q78" s="3" t="s">
        <v>61</v>
      </c>
      <c r="R78" s="3" t="s">
        <v>61</v>
      </c>
    </row>
    <row r="79" spans="1:18" ht="12" customHeight="1">
      <c r="A79" s="3" t="s">
        <v>1227</v>
      </c>
      <c r="B79" s="3">
        <f t="shared" si="9"/>
        <v>220</v>
      </c>
      <c r="C79" s="3">
        <v>0</v>
      </c>
      <c r="D79" s="3" t="s">
        <v>885</v>
      </c>
      <c r="I79" s="3">
        <f t="shared" si="10"/>
        <v>31</v>
      </c>
      <c r="J79" s="3">
        <v>0</v>
      </c>
      <c r="K79" s="3" t="s">
        <v>118</v>
      </c>
      <c r="P79" s="3">
        <f t="shared" si="11"/>
        <v>86</v>
      </c>
      <c r="Q79" s="3">
        <v>0</v>
      </c>
      <c r="R79" s="3" t="s">
        <v>400</v>
      </c>
    </row>
    <row r="80" spans="1:18" ht="12" customHeight="1">
      <c r="A80" s="3" t="s">
        <v>1122</v>
      </c>
      <c r="B80" s="3">
        <f t="shared" si="9"/>
        <v>0</v>
      </c>
      <c r="C80" s="3">
        <v>0</v>
      </c>
      <c r="D80" s="3" t="s">
        <v>61</v>
      </c>
      <c r="I80" s="3">
        <f t="shared" si="10"/>
        <v>0</v>
      </c>
      <c r="J80" s="3">
        <v>0</v>
      </c>
      <c r="K80" s="3" t="s">
        <v>61</v>
      </c>
      <c r="P80" s="3">
        <f t="shared" si="11"/>
        <v>0</v>
      </c>
      <c r="Q80" s="3">
        <v>0</v>
      </c>
      <c r="R80" s="3" t="s">
        <v>61</v>
      </c>
    </row>
    <row r="81" spans="1:18" ht="12" customHeight="1">
      <c r="A81" s="3" t="s">
        <v>1228</v>
      </c>
      <c r="B81" s="3">
        <f t="shared" si="9"/>
        <v>58</v>
      </c>
      <c r="C81" s="3">
        <v>0</v>
      </c>
      <c r="D81" s="3" t="s">
        <v>441</v>
      </c>
      <c r="I81" s="3">
        <f t="shared" si="10"/>
        <v>0</v>
      </c>
      <c r="J81" s="3">
        <v>0</v>
      </c>
      <c r="K81" s="3" t="s">
        <v>61</v>
      </c>
      <c r="P81" s="3">
        <f t="shared" si="11"/>
        <v>0</v>
      </c>
      <c r="Q81" s="3">
        <v>0</v>
      </c>
      <c r="R81" s="3" t="s">
        <v>61</v>
      </c>
    </row>
    <row r="82" spans="1:18" ht="12" customHeight="1">
      <c r="A82" s="3" t="s">
        <v>843</v>
      </c>
      <c r="B82" s="3">
        <f t="shared" si="9"/>
        <v>0</v>
      </c>
      <c r="C82" s="3">
        <v>0</v>
      </c>
      <c r="D82" s="3" t="s">
        <v>61</v>
      </c>
      <c r="I82" s="3">
        <f t="shared" si="10"/>
        <v>0</v>
      </c>
      <c r="J82" s="3">
        <v>0</v>
      </c>
      <c r="K82" s="3" t="s">
        <v>61</v>
      </c>
      <c r="P82" s="3">
        <f t="shared" si="11"/>
        <v>0</v>
      </c>
      <c r="Q82" s="3">
        <v>0</v>
      </c>
      <c r="R82" s="3" t="s">
        <v>61</v>
      </c>
    </row>
    <row r="83" spans="1:18" ht="12" customHeight="1">
      <c r="A83" s="3" t="s">
        <v>1183</v>
      </c>
      <c r="B83" s="3">
        <f t="shared" si="9"/>
        <v>0</v>
      </c>
      <c r="C83" s="3">
        <v>0</v>
      </c>
      <c r="D83" s="3" t="s">
        <v>61</v>
      </c>
      <c r="I83" s="3">
        <f t="shared" si="10"/>
        <v>0</v>
      </c>
      <c r="J83" s="3">
        <v>0</v>
      </c>
      <c r="K83" s="3" t="s">
        <v>61</v>
      </c>
      <c r="P83" s="3">
        <f t="shared" si="11"/>
        <v>0</v>
      </c>
      <c r="Q83" s="3">
        <v>0</v>
      </c>
      <c r="R83" s="3" t="s">
        <v>61</v>
      </c>
    </row>
    <row r="84" spans="1:18" ht="12" customHeight="1">
      <c r="A84" s="3" t="s">
        <v>1184</v>
      </c>
      <c r="B84" s="3">
        <f t="shared" si="9"/>
        <v>0</v>
      </c>
      <c r="C84" s="3">
        <v>0</v>
      </c>
      <c r="D84" s="3" t="s">
        <v>61</v>
      </c>
      <c r="I84" s="3">
        <f t="shared" si="10"/>
        <v>0</v>
      </c>
      <c r="J84" s="3">
        <v>0</v>
      </c>
      <c r="K84" s="3" t="s">
        <v>61</v>
      </c>
      <c r="P84" s="3">
        <f t="shared" si="11"/>
        <v>0</v>
      </c>
      <c r="Q84" s="3">
        <v>0</v>
      </c>
      <c r="R84" s="3" t="s">
        <v>61</v>
      </c>
    </row>
    <row r="85" spans="1:18" ht="12" customHeight="1">
      <c r="A85" s="3" t="s">
        <v>1185</v>
      </c>
      <c r="B85" s="3">
        <f t="shared" si="9"/>
        <v>0</v>
      </c>
      <c r="C85" s="3">
        <v>0</v>
      </c>
      <c r="D85" s="3" t="s">
        <v>61</v>
      </c>
      <c r="I85" s="3">
        <f t="shared" si="10"/>
        <v>0</v>
      </c>
      <c r="J85" s="3">
        <v>0</v>
      </c>
      <c r="K85" s="3" t="s">
        <v>61</v>
      </c>
      <c r="P85" s="3">
        <f t="shared" si="11"/>
        <v>0</v>
      </c>
      <c r="Q85" s="3">
        <v>0</v>
      </c>
      <c r="R85" s="3" t="s">
        <v>61</v>
      </c>
    </row>
    <row r="86" spans="1:18" ht="12" customHeight="1">
      <c r="A86" s="3" t="s">
        <v>1186</v>
      </c>
      <c r="B86" s="3">
        <f t="shared" si="9"/>
        <v>0</v>
      </c>
      <c r="C86" s="3">
        <v>0</v>
      </c>
      <c r="D86" s="3" t="s">
        <v>61</v>
      </c>
      <c r="I86" s="3">
        <f t="shared" si="10"/>
        <v>0</v>
      </c>
      <c r="J86" s="3">
        <v>0</v>
      </c>
      <c r="K86" s="3" t="s">
        <v>61</v>
      </c>
      <c r="P86" s="3">
        <f t="shared" si="11"/>
        <v>0</v>
      </c>
      <c r="Q86" s="3">
        <v>0</v>
      </c>
      <c r="R86" s="3" t="s">
        <v>61</v>
      </c>
    </row>
    <row r="87" spans="1:18" ht="12" customHeight="1">
      <c r="A87" s="3" t="s">
        <v>1187</v>
      </c>
      <c r="B87" s="3">
        <f t="shared" si="9"/>
        <v>8</v>
      </c>
      <c r="C87" s="3">
        <v>0</v>
      </c>
      <c r="D87" s="3" t="s">
        <v>268</v>
      </c>
      <c r="I87" s="3">
        <f t="shared" si="10"/>
        <v>0</v>
      </c>
      <c r="J87" s="3">
        <v>0</v>
      </c>
      <c r="K87" s="3" t="s">
        <v>61</v>
      </c>
      <c r="P87" s="3">
        <f t="shared" si="11"/>
        <v>0</v>
      </c>
      <c r="Q87" s="3">
        <v>0</v>
      </c>
      <c r="R87" s="3" t="s">
        <v>61</v>
      </c>
    </row>
    <row r="88" spans="1:18" ht="12" customHeight="1">
      <c r="A88" s="3" t="s">
        <v>1188</v>
      </c>
      <c r="B88" s="3">
        <f t="shared" si="9"/>
        <v>0</v>
      </c>
      <c r="C88" s="3">
        <v>0</v>
      </c>
      <c r="D88" s="3" t="s">
        <v>61</v>
      </c>
      <c r="I88" s="3">
        <f t="shared" si="10"/>
        <v>0</v>
      </c>
      <c r="J88" s="3">
        <v>0</v>
      </c>
      <c r="K88" s="3" t="s">
        <v>61</v>
      </c>
      <c r="P88" s="3">
        <f t="shared" si="11"/>
        <v>0</v>
      </c>
      <c r="Q88" s="3">
        <v>0</v>
      </c>
      <c r="R88" s="3" t="s">
        <v>61</v>
      </c>
    </row>
    <row r="89" spans="1:18" ht="12" customHeight="1">
      <c r="A89" s="3" t="s">
        <v>852</v>
      </c>
      <c r="B89" s="3">
        <f t="shared" si="9"/>
        <v>15</v>
      </c>
      <c r="C89" s="3">
        <v>0</v>
      </c>
      <c r="D89" s="3" t="s">
        <v>266</v>
      </c>
      <c r="I89" s="3">
        <f t="shared" si="10"/>
        <v>0</v>
      </c>
      <c r="J89" s="3">
        <v>0</v>
      </c>
      <c r="K89" s="3" t="s">
        <v>61</v>
      </c>
      <c r="P89" s="3">
        <f t="shared" si="11"/>
        <v>15</v>
      </c>
      <c r="Q89" s="3">
        <v>0</v>
      </c>
      <c r="R89" s="3" t="s">
        <v>266</v>
      </c>
    </row>
    <row r="90" spans="1:18" ht="12" customHeight="1">
      <c r="A90" s="3" t="s">
        <v>853</v>
      </c>
      <c r="B90" s="3">
        <f t="shared" si="9"/>
        <v>0</v>
      </c>
      <c r="C90" s="3">
        <v>0</v>
      </c>
      <c r="D90" s="3" t="s">
        <v>61</v>
      </c>
      <c r="I90" s="3">
        <f t="shared" si="10"/>
        <v>0</v>
      </c>
      <c r="J90" s="3">
        <v>0</v>
      </c>
      <c r="K90" s="3" t="s">
        <v>61</v>
      </c>
      <c r="P90" s="3">
        <f t="shared" si="11"/>
        <v>0</v>
      </c>
      <c r="Q90" s="3">
        <v>0</v>
      </c>
      <c r="R90" s="3" t="s">
        <v>61</v>
      </c>
    </row>
    <row r="91" spans="1:18" ht="12" customHeight="1">
      <c r="A91" s="3" t="s">
        <v>854</v>
      </c>
      <c r="B91" s="3">
        <f t="shared" si="9"/>
        <v>103</v>
      </c>
      <c r="C91" s="3">
        <v>0</v>
      </c>
      <c r="D91" s="3" t="s">
        <v>432</v>
      </c>
      <c r="I91" s="3">
        <f t="shared" si="10"/>
        <v>31</v>
      </c>
      <c r="J91" s="3">
        <v>0</v>
      </c>
      <c r="K91" s="3" t="s">
        <v>118</v>
      </c>
      <c r="P91" s="3">
        <f t="shared" si="11"/>
        <v>49</v>
      </c>
      <c r="Q91" s="3">
        <v>0</v>
      </c>
      <c r="R91" s="3" t="s">
        <v>580</v>
      </c>
    </row>
    <row r="92" spans="1:18" ht="12" customHeight="1">
      <c r="A92" s="3" t="s">
        <v>855</v>
      </c>
      <c r="B92" s="3">
        <f t="shared" si="9"/>
        <v>22</v>
      </c>
      <c r="C92" s="3">
        <v>0</v>
      </c>
      <c r="D92" s="3" t="s">
        <v>92</v>
      </c>
      <c r="I92" s="3">
        <f t="shared" si="10"/>
        <v>0</v>
      </c>
      <c r="J92" s="3">
        <v>0</v>
      </c>
      <c r="K92" s="3" t="s">
        <v>61</v>
      </c>
      <c r="P92" s="3">
        <f t="shared" si="11"/>
        <v>22</v>
      </c>
      <c r="Q92" s="3">
        <v>0</v>
      </c>
      <c r="R92" s="3" t="s">
        <v>92</v>
      </c>
    </row>
    <row r="93" spans="1:18" ht="12" customHeight="1">
      <c r="A93" s="3" t="s">
        <v>856</v>
      </c>
      <c r="B93" s="3">
        <f t="shared" si="9"/>
        <v>14</v>
      </c>
      <c r="C93" s="3">
        <v>0</v>
      </c>
      <c r="D93" s="3" t="s">
        <v>376</v>
      </c>
      <c r="I93" s="3">
        <f t="shared" si="10"/>
        <v>0</v>
      </c>
      <c r="J93" s="3">
        <v>0</v>
      </c>
      <c r="K93" s="3" t="s">
        <v>61</v>
      </c>
      <c r="P93" s="3">
        <f t="shared" si="11"/>
        <v>0</v>
      </c>
      <c r="Q93" s="3">
        <v>0</v>
      </c>
      <c r="R93" s="3" t="s">
        <v>61</v>
      </c>
    </row>
    <row r="94" spans="1:18" ht="12" customHeight="1">
      <c r="A94" s="3" t="s">
        <v>1229</v>
      </c>
      <c r="B94" s="3">
        <f t="shared" si="9"/>
        <v>364</v>
      </c>
      <c r="C94" s="3">
        <v>185</v>
      </c>
      <c r="D94" s="3" t="s">
        <v>807</v>
      </c>
      <c r="I94" s="3">
        <f t="shared" si="10"/>
        <v>33</v>
      </c>
      <c r="J94" s="3" t="s">
        <v>372</v>
      </c>
      <c r="K94" s="3" t="s">
        <v>61</v>
      </c>
      <c r="P94" s="3">
        <f t="shared" si="11"/>
        <v>152</v>
      </c>
      <c r="Q94" s="3" t="s">
        <v>456</v>
      </c>
      <c r="R94" s="3" t="s">
        <v>509</v>
      </c>
    </row>
    <row r="95" spans="1:18" ht="12" customHeight="1">
      <c r="A95" s="3" t="s">
        <v>1122</v>
      </c>
      <c r="B95" s="3">
        <f t="shared" si="9"/>
        <v>0</v>
      </c>
      <c r="C95" s="3">
        <v>0</v>
      </c>
      <c r="D95" s="3" t="s">
        <v>61</v>
      </c>
      <c r="I95" s="3">
        <f t="shared" si="10"/>
        <v>0</v>
      </c>
      <c r="J95" s="3" t="s">
        <v>61</v>
      </c>
      <c r="K95" s="3" t="s">
        <v>61</v>
      </c>
      <c r="P95" s="3">
        <f t="shared" si="11"/>
        <v>0</v>
      </c>
      <c r="Q95" s="3" t="s">
        <v>61</v>
      </c>
      <c r="R95" s="3" t="s">
        <v>61</v>
      </c>
    </row>
    <row r="96" spans="1:18" ht="12" customHeight="1">
      <c r="A96" s="3" t="s">
        <v>1228</v>
      </c>
      <c r="B96" s="3">
        <f t="shared" si="9"/>
        <v>0</v>
      </c>
      <c r="C96" s="3">
        <v>0</v>
      </c>
      <c r="D96" s="3" t="s">
        <v>61</v>
      </c>
      <c r="I96" s="3">
        <f t="shared" si="10"/>
        <v>0</v>
      </c>
      <c r="J96" s="3" t="s">
        <v>61</v>
      </c>
      <c r="K96" s="3" t="s">
        <v>61</v>
      </c>
      <c r="P96" s="3">
        <f t="shared" si="11"/>
        <v>0</v>
      </c>
      <c r="Q96" s="3" t="s">
        <v>61</v>
      </c>
      <c r="R96" s="3" t="s">
        <v>61</v>
      </c>
    </row>
    <row r="97" spans="1:18" ht="12" customHeight="1">
      <c r="A97" s="3" t="s">
        <v>843</v>
      </c>
      <c r="B97" s="3">
        <f t="shared" si="9"/>
        <v>0</v>
      </c>
      <c r="C97" s="3">
        <v>0</v>
      </c>
      <c r="D97" s="3" t="s">
        <v>61</v>
      </c>
      <c r="I97" s="3">
        <f t="shared" si="10"/>
        <v>0</v>
      </c>
      <c r="J97" s="3" t="s">
        <v>61</v>
      </c>
      <c r="K97" s="3" t="s">
        <v>61</v>
      </c>
      <c r="P97" s="3">
        <f t="shared" si="11"/>
        <v>0</v>
      </c>
      <c r="Q97" s="3" t="s">
        <v>61</v>
      </c>
      <c r="R97" s="3" t="s">
        <v>61</v>
      </c>
    </row>
    <row r="98" spans="1:18" ht="12" customHeight="1">
      <c r="A98" s="3" t="s">
        <v>1183</v>
      </c>
      <c r="B98" s="3">
        <f t="shared" ref="B98:B108" si="12">C98+D98</f>
        <v>0</v>
      </c>
      <c r="C98" s="3">
        <v>0</v>
      </c>
      <c r="D98" s="3" t="s">
        <v>61</v>
      </c>
      <c r="I98" s="3">
        <f t="shared" ref="I98:I108" si="13">J98+K98</f>
        <v>0</v>
      </c>
      <c r="J98" s="3" t="s">
        <v>61</v>
      </c>
      <c r="K98" s="3" t="s">
        <v>61</v>
      </c>
      <c r="P98" s="3">
        <f t="shared" ref="P98:P108" si="14">Q98+R98</f>
        <v>0</v>
      </c>
      <c r="Q98" s="3" t="s">
        <v>61</v>
      </c>
      <c r="R98" s="3" t="s">
        <v>61</v>
      </c>
    </row>
    <row r="99" spans="1:18" ht="12" customHeight="1">
      <c r="A99" s="3" t="s">
        <v>1184</v>
      </c>
      <c r="B99" s="3">
        <f t="shared" si="12"/>
        <v>112</v>
      </c>
      <c r="C99" s="3">
        <v>70</v>
      </c>
      <c r="D99" s="3" t="s">
        <v>79</v>
      </c>
      <c r="I99" s="3">
        <f t="shared" si="13"/>
        <v>21</v>
      </c>
      <c r="J99" s="3" t="s">
        <v>411</v>
      </c>
      <c r="K99" s="3" t="s">
        <v>61</v>
      </c>
      <c r="P99" s="3">
        <f t="shared" si="14"/>
        <v>0</v>
      </c>
      <c r="Q99" s="3" t="s">
        <v>61</v>
      </c>
      <c r="R99" s="3" t="s">
        <v>61</v>
      </c>
    </row>
    <row r="100" spans="1:18" ht="12" customHeight="1">
      <c r="A100" s="3" t="s">
        <v>1185</v>
      </c>
      <c r="B100" s="3">
        <f t="shared" si="12"/>
        <v>116</v>
      </c>
      <c r="C100" s="3">
        <v>48</v>
      </c>
      <c r="D100" s="3" t="s">
        <v>516</v>
      </c>
      <c r="I100" s="3">
        <f t="shared" si="13"/>
        <v>0</v>
      </c>
      <c r="J100" s="3" t="s">
        <v>61</v>
      </c>
      <c r="K100" s="3" t="s">
        <v>61</v>
      </c>
      <c r="P100" s="3">
        <f t="shared" si="14"/>
        <v>84</v>
      </c>
      <c r="Q100" s="3" t="s">
        <v>263</v>
      </c>
      <c r="R100" s="3" t="s">
        <v>237</v>
      </c>
    </row>
    <row r="101" spans="1:18" ht="12" customHeight="1">
      <c r="A101" s="3" t="s">
        <v>1186</v>
      </c>
      <c r="B101" s="3">
        <f t="shared" si="12"/>
        <v>24</v>
      </c>
      <c r="C101" s="3">
        <v>0</v>
      </c>
      <c r="D101" s="3" t="s">
        <v>96</v>
      </c>
      <c r="I101" s="3">
        <f t="shared" si="13"/>
        <v>0</v>
      </c>
      <c r="J101" s="3" t="s">
        <v>61</v>
      </c>
      <c r="K101" s="3" t="s">
        <v>61</v>
      </c>
      <c r="P101" s="3">
        <f t="shared" si="14"/>
        <v>0</v>
      </c>
      <c r="Q101" s="3" t="s">
        <v>61</v>
      </c>
      <c r="R101" s="3" t="s">
        <v>61</v>
      </c>
    </row>
    <row r="102" spans="1:18" ht="12" customHeight="1">
      <c r="A102" s="3" t="s">
        <v>1187</v>
      </c>
      <c r="B102" s="3">
        <f t="shared" si="12"/>
        <v>23</v>
      </c>
      <c r="C102" s="3">
        <v>23</v>
      </c>
      <c r="D102" s="3" t="s">
        <v>61</v>
      </c>
      <c r="I102" s="3">
        <f t="shared" si="13"/>
        <v>12</v>
      </c>
      <c r="J102" s="3" t="s">
        <v>109</v>
      </c>
      <c r="K102" s="3" t="s">
        <v>61</v>
      </c>
      <c r="P102" s="3">
        <f t="shared" si="14"/>
        <v>11</v>
      </c>
      <c r="Q102" s="3" t="s">
        <v>453</v>
      </c>
      <c r="R102" s="3" t="s">
        <v>61</v>
      </c>
    </row>
    <row r="103" spans="1:18" ht="12" customHeight="1">
      <c r="A103" s="3" t="s">
        <v>1188</v>
      </c>
      <c r="B103" s="3">
        <f t="shared" si="12"/>
        <v>57</v>
      </c>
      <c r="C103" s="3">
        <v>12</v>
      </c>
      <c r="D103" s="3" t="s">
        <v>795</v>
      </c>
      <c r="I103" s="3">
        <f t="shared" si="13"/>
        <v>0</v>
      </c>
      <c r="J103" s="3" t="s">
        <v>61</v>
      </c>
      <c r="K103" s="3" t="s">
        <v>61</v>
      </c>
      <c r="P103" s="3">
        <f t="shared" si="14"/>
        <v>57</v>
      </c>
      <c r="Q103" s="3" t="s">
        <v>109</v>
      </c>
      <c r="R103" s="3" t="s">
        <v>795</v>
      </c>
    </row>
    <row r="104" spans="1:18" ht="12" customHeight="1">
      <c r="A104" s="3" t="s">
        <v>852</v>
      </c>
      <c r="B104" s="3">
        <f t="shared" si="12"/>
        <v>0</v>
      </c>
      <c r="C104" s="3">
        <v>0</v>
      </c>
      <c r="D104" s="3" t="s">
        <v>61</v>
      </c>
      <c r="I104" s="3">
        <f t="shared" si="13"/>
        <v>0</v>
      </c>
      <c r="J104" s="3" t="s">
        <v>61</v>
      </c>
      <c r="K104" s="3" t="s">
        <v>61</v>
      </c>
      <c r="P104" s="3">
        <f t="shared" si="14"/>
        <v>0</v>
      </c>
      <c r="Q104" s="3" t="s">
        <v>61</v>
      </c>
      <c r="R104" s="3" t="s">
        <v>61</v>
      </c>
    </row>
    <row r="105" spans="1:18" ht="12" customHeight="1">
      <c r="A105" s="3" t="s">
        <v>853</v>
      </c>
      <c r="B105" s="3">
        <f t="shared" si="12"/>
        <v>0</v>
      </c>
      <c r="C105" s="3">
        <v>0</v>
      </c>
      <c r="D105" s="3" t="s">
        <v>61</v>
      </c>
      <c r="I105" s="3">
        <f t="shared" si="13"/>
        <v>0</v>
      </c>
      <c r="J105" s="3" t="s">
        <v>61</v>
      </c>
      <c r="K105" s="3" t="s">
        <v>61</v>
      </c>
      <c r="P105" s="3">
        <f t="shared" si="14"/>
        <v>0</v>
      </c>
      <c r="Q105" s="3" t="s">
        <v>61</v>
      </c>
      <c r="R105" s="3" t="s">
        <v>61</v>
      </c>
    </row>
    <row r="106" spans="1:18" ht="12" customHeight="1">
      <c r="A106" s="3" t="s">
        <v>854</v>
      </c>
      <c r="B106" s="3">
        <f t="shared" si="12"/>
        <v>17</v>
      </c>
      <c r="C106" s="3">
        <v>17</v>
      </c>
      <c r="D106" s="3" t="s">
        <v>61</v>
      </c>
      <c r="I106" s="3">
        <f t="shared" si="13"/>
        <v>0</v>
      </c>
      <c r="J106" s="3" t="s">
        <v>61</v>
      </c>
      <c r="K106" s="3" t="s">
        <v>61</v>
      </c>
      <c r="P106" s="3">
        <f t="shared" si="14"/>
        <v>0</v>
      </c>
      <c r="Q106" s="3" t="s">
        <v>61</v>
      </c>
      <c r="R106" s="3" t="s">
        <v>61</v>
      </c>
    </row>
    <row r="107" spans="1:18" ht="12" customHeight="1">
      <c r="A107" s="3" t="s">
        <v>855</v>
      </c>
      <c r="B107" s="3">
        <f t="shared" si="12"/>
        <v>15</v>
      </c>
      <c r="C107" s="3">
        <v>15</v>
      </c>
      <c r="D107" s="3" t="s">
        <v>61</v>
      </c>
      <c r="I107" s="3">
        <f t="shared" si="13"/>
        <v>0</v>
      </c>
      <c r="J107" s="3" t="s">
        <v>61</v>
      </c>
      <c r="K107" s="3" t="s">
        <v>61</v>
      </c>
      <c r="P107" s="3">
        <f t="shared" si="14"/>
        <v>0</v>
      </c>
      <c r="Q107" s="3" t="s">
        <v>61</v>
      </c>
      <c r="R107" s="3" t="s">
        <v>61</v>
      </c>
    </row>
    <row r="108" spans="1:18" ht="12" customHeight="1">
      <c r="A108" s="3" t="s">
        <v>856</v>
      </c>
      <c r="B108" s="3">
        <f t="shared" si="12"/>
        <v>0</v>
      </c>
      <c r="C108" s="3">
        <v>0</v>
      </c>
      <c r="D108" s="3" t="s">
        <v>61</v>
      </c>
      <c r="I108" s="3">
        <f t="shared" si="13"/>
        <v>0</v>
      </c>
      <c r="J108" s="3" t="s">
        <v>61</v>
      </c>
      <c r="K108" s="3" t="s">
        <v>61</v>
      </c>
      <c r="P108" s="3">
        <f t="shared" si="14"/>
        <v>0</v>
      </c>
      <c r="Q108" s="3" t="s">
        <v>61</v>
      </c>
      <c r="R108" s="3" t="s">
        <v>61</v>
      </c>
    </row>
    <row r="109" spans="1:18" ht="12" customHeight="1"/>
    <row r="110" spans="1:18" ht="12" customHeight="1"/>
    <row r="111" spans="1:18" ht="12" customHeight="1"/>
    <row r="112" spans="1:18"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spans="1:17" ht="12" customHeight="1"/>
    <row r="194" spans="1:17" ht="12" customHeight="1"/>
    <row r="195" spans="1:17" ht="12" customHeight="1"/>
    <row r="196" spans="1:17" ht="12" customHeight="1"/>
    <row r="197" spans="1:17" ht="12" customHeight="1"/>
    <row r="198" spans="1:17" ht="12" customHeight="1"/>
    <row r="199" spans="1:17" ht="12" customHeight="1"/>
    <row r="200" spans="1:17" ht="12" customHeight="1"/>
    <row r="201" spans="1:17" ht="12" customHeight="1"/>
    <row r="202" spans="1:17" ht="12" customHeight="1">
      <c r="A202" s="1" t="s">
        <v>28</v>
      </c>
      <c r="C202" s="335"/>
      <c r="J202" s="1"/>
      <c r="Q202" s="1"/>
    </row>
    <row r="203" spans="1:17" ht="232.05" customHeight="1">
      <c r="A203" s="1"/>
      <c r="C203" s="335"/>
      <c r="J203" s="1"/>
      <c r="Q203" s="1"/>
    </row>
    <row r="204" spans="1:17" ht="12" customHeight="1">
      <c r="A204" s="1" t="s">
        <v>28</v>
      </c>
      <c r="C204" s="335"/>
      <c r="J204" s="1"/>
      <c r="Q204" s="1"/>
    </row>
    <row r="205" spans="1:17" ht="139.05000000000001" customHeight="1">
      <c r="A205" s="1"/>
      <c r="C205" s="335"/>
      <c r="J205" s="1"/>
      <c r="Q205" s="1"/>
    </row>
    <row r="206" spans="1:17" ht="12" customHeight="1">
      <c r="A206" s="1" t="s">
        <v>28</v>
      </c>
      <c r="C206" s="335"/>
      <c r="J206" s="1"/>
      <c r="Q206" s="1"/>
    </row>
    <row r="207" spans="1:17" ht="115.05" customHeight="1">
      <c r="A207" s="1"/>
      <c r="C207" s="335"/>
      <c r="J207" s="1"/>
      <c r="Q207" s="1"/>
    </row>
    <row r="208" spans="1:17" ht="12" customHeight="1">
      <c r="A208" s="1" t="s">
        <v>28</v>
      </c>
      <c r="C208" s="335"/>
      <c r="J208" s="1"/>
      <c r="Q208" s="1"/>
    </row>
    <row r="209" spans="1:17" ht="34.049999999999997" customHeight="1">
      <c r="A209" s="1"/>
      <c r="C209" s="335"/>
      <c r="J209" s="1"/>
      <c r="Q209" s="1"/>
    </row>
    <row r="210" spans="1:17" ht="12" customHeight="1">
      <c r="A210" s="1" t="s">
        <v>28</v>
      </c>
      <c r="C210" s="335"/>
      <c r="J210" s="1"/>
      <c r="Q210" s="1"/>
    </row>
    <row r="211" spans="1:17" ht="409.6" customHeight="1">
      <c r="A211" s="1"/>
      <c r="C211" s="335"/>
      <c r="J211" s="1"/>
      <c r="Q211" s="1"/>
    </row>
  </sheetData>
  <mergeCells count="5">
    <mergeCell ref="C202:C203"/>
    <mergeCell ref="C204:C205"/>
    <mergeCell ref="C206:C207"/>
    <mergeCell ref="C208:C209"/>
    <mergeCell ref="C210:C2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0F02-8B17-4FEE-A6A1-99BDD6C047C5}">
  <dimension ref="A1:J12"/>
  <sheetViews>
    <sheetView workbookViewId="0">
      <selection activeCell="A2" sqref="A2"/>
    </sheetView>
  </sheetViews>
  <sheetFormatPr defaultRowHeight="14.4"/>
  <cols>
    <col min="1" max="1" width="26.6640625" customWidth="1"/>
  </cols>
  <sheetData>
    <row r="1" spans="1:10">
      <c r="A1" s="358" t="s">
        <v>2288</v>
      </c>
      <c r="B1" s="358"/>
      <c r="C1" s="358"/>
      <c r="D1" s="358"/>
      <c r="E1" s="41"/>
      <c r="F1" s="41"/>
      <c r="G1" s="41"/>
      <c r="H1" s="41"/>
      <c r="I1" s="41"/>
      <c r="J1" s="41"/>
    </row>
    <row r="2" spans="1:10" ht="20.399999999999999">
      <c r="A2" s="23" t="s">
        <v>419</v>
      </c>
      <c r="B2" s="25">
        <v>931</v>
      </c>
      <c r="C2" s="25">
        <v>205</v>
      </c>
      <c r="D2" s="25">
        <v>371</v>
      </c>
      <c r="E2" s="41"/>
      <c r="F2" s="41"/>
      <c r="G2" s="41"/>
      <c r="H2" s="41"/>
      <c r="I2" s="41"/>
      <c r="J2" s="41"/>
    </row>
    <row r="3" spans="1:10" ht="20.399999999999999">
      <c r="A3" s="23" t="s">
        <v>422</v>
      </c>
      <c r="B3" s="25">
        <v>399</v>
      </c>
      <c r="C3" s="25">
        <v>92</v>
      </c>
      <c r="D3" s="25">
        <v>189</v>
      </c>
      <c r="E3" s="41"/>
      <c r="F3" s="41"/>
      <c r="G3" s="41"/>
      <c r="H3" s="41"/>
      <c r="I3" s="41"/>
      <c r="J3" s="41"/>
    </row>
    <row r="4" spans="1:10">
      <c r="A4" s="23" t="s">
        <v>430</v>
      </c>
      <c r="B4" s="25">
        <v>115</v>
      </c>
      <c r="C4" s="25">
        <v>155</v>
      </c>
      <c r="D4" s="25">
        <v>147</v>
      </c>
      <c r="E4" s="41"/>
      <c r="F4" s="41"/>
      <c r="G4" s="41"/>
      <c r="H4" s="41"/>
      <c r="I4" s="41"/>
      <c r="J4" s="41"/>
    </row>
    <row r="5" spans="1:10">
      <c r="A5" s="23" t="s">
        <v>434</v>
      </c>
      <c r="B5" s="25">
        <v>137</v>
      </c>
      <c r="C5" s="25">
        <v>152</v>
      </c>
      <c r="D5" s="25">
        <v>153</v>
      </c>
      <c r="E5" s="41"/>
      <c r="F5" s="41"/>
      <c r="G5" s="41"/>
      <c r="H5" s="41"/>
      <c r="I5" s="41"/>
      <c r="J5" s="41"/>
    </row>
    <row r="6" spans="1:10">
      <c r="A6" s="23" t="s">
        <v>439</v>
      </c>
      <c r="B6" s="25">
        <v>41</v>
      </c>
      <c r="C6" s="25">
        <v>0</v>
      </c>
      <c r="D6" s="25">
        <v>137</v>
      </c>
      <c r="E6" s="41"/>
      <c r="F6" s="41"/>
      <c r="G6" s="41"/>
      <c r="H6" s="41"/>
      <c r="I6" s="41"/>
      <c r="J6" s="41"/>
    </row>
    <row r="7" spans="1:10">
      <c r="A7" s="23" t="s">
        <v>440</v>
      </c>
      <c r="B7" s="25">
        <v>174</v>
      </c>
      <c r="C7" s="25">
        <v>58</v>
      </c>
      <c r="D7" s="25">
        <v>188</v>
      </c>
      <c r="E7" s="41"/>
      <c r="F7" s="41"/>
      <c r="G7" s="41"/>
      <c r="H7" s="41"/>
      <c r="I7" s="41"/>
      <c r="J7" s="41"/>
    </row>
    <row r="8" spans="1:10">
      <c r="A8" s="23" t="s">
        <v>445</v>
      </c>
      <c r="B8" s="25">
        <v>124</v>
      </c>
      <c r="C8" s="25">
        <v>408</v>
      </c>
      <c r="D8" s="25">
        <v>109</v>
      </c>
      <c r="E8" s="41"/>
      <c r="F8" s="41"/>
      <c r="G8" s="41"/>
      <c r="H8" s="41"/>
      <c r="I8" s="41"/>
      <c r="J8" s="41"/>
    </row>
    <row r="9" spans="1:10">
      <c r="A9" s="357" t="s">
        <v>689</v>
      </c>
      <c r="B9" s="357"/>
      <c r="C9" s="357"/>
      <c r="D9" s="357"/>
      <c r="E9" s="41"/>
      <c r="F9" s="41"/>
      <c r="G9" s="41"/>
      <c r="H9" s="41"/>
      <c r="I9" s="41"/>
      <c r="J9" s="41"/>
    </row>
    <row r="10" spans="1:10">
      <c r="A10" s="28"/>
      <c r="B10" s="28"/>
      <c r="C10" s="28"/>
      <c r="D10" s="28"/>
      <c r="E10" s="41"/>
      <c r="F10" s="41"/>
      <c r="G10" s="41"/>
      <c r="H10" s="41"/>
      <c r="I10" s="41"/>
      <c r="J10" s="41"/>
    </row>
    <row r="11" spans="1:10">
      <c r="A11" s="28"/>
      <c r="B11" s="28"/>
      <c r="C11" s="28"/>
      <c r="D11" s="28"/>
      <c r="E11" s="41"/>
      <c r="F11" s="41"/>
      <c r="G11" s="41"/>
      <c r="H11" s="41"/>
      <c r="I11" s="41"/>
      <c r="J11" s="41"/>
    </row>
    <row r="12" spans="1:10">
      <c r="A12" s="28"/>
      <c r="B12" s="28"/>
      <c r="C12" s="28"/>
      <c r="D12" s="28"/>
      <c r="E12" s="41"/>
      <c r="F12" s="41"/>
      <c r="G12" s="41"/>
      <c r="H12" s="41"/>
      <c r="I12" s="41"/>
      <c r="J12" s="41"/>
    </row>
  </sheetData>
  <mergeCells count="2">
    <mergeCell ref="A1:D1"/>
    <mergeCell ref="A9:D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92CC-986F-470C-9F5F-7E06D6CC958A}">
  <dimension ref="A1:J14"/>
  <sheetViews>
    <sheetView workbookViewId="0">
      <selection activeCell="A2" sqref="A2"/>
    </sheetView>
  </sheetViews>
  <sheetFormatPr defaultRowHeight="14.4"/>
  <cols>
    <col min="1" max="1" width="32.21875" customWidth="1"/>
  </cols>
  <sheetData>
    <row r="1" spans="1:10">
      <c r="A1" s="358" t="s">
        <v>2289</v>
      </c>
      <c r="B1" s="358"/>
      <c r="C1" s="358"/>
      <c r="D1" s="358"/>
      <c r="E1" s="41"/>
      <c r="F1" s="41"/>
      <c r="G1" s="41"/>
      <c r="H1" s="41"/>
      <c r="I1" s="41"/>
      <c r="J1" s="41"/>
    </row>
    <row r="2" spans="1:10">
      <c r="A2" s="46"/>
      <c r="B2" s="354" t="s">
        <v>691</v>
      </c>
      <c r="C2" s="354"/>
      <c r="D2" s="354"/>
      <c r="E2" s="355" t="s">
        <v>692</v>
      </c>
      <c r="F2" s="355"/>
      <c r="G2" s="356"/>
      <c r="H2" s="41"/>
      <c r="I2" s="41"/>
      <c r="J2" s="41"/>
    </row>
    <row r="3" spans="1:10">
      <c r="A3" s="47" t="s">
        <v>705</v>
      </c>
      <c r="B3" s="48" t="s">
        <v>690</v>
      </c>
      <c r="C3" s="48" t="s">
        <v>100</v>
      </c>
      <c r="D3" s="48" t="s">
        <v>101</v>
      </c>
      <c r="E3" s="48" t="s">
        <v>690</v>
      </c>
      <c r="F3" s="48" t="s">
        <v>100</v>
      </c>
      <c r="G3" s="49" t="s">
        <v>101</v>
      </c>
      <c r="H3" s="41"/>
      <c r="I3" s="41"/>
      <c r="J3" s="41"/>
    </row>
    <row r="4" spans="1:10" ht="20.399999999999999">
      <c r="A4" s="23" t="s">
        <v>447</v>
      </c>
      <c r="B4" s="26">
        <v>1524</v>
      </c>
      <c r="C4" s="25">
        <v>311</v>
      </c>
      <c r="D4" s="25">
        <v>722</v>
      </c>
      <c r="E4" s="41"/>
      <c r="F4" s="41"/>
      <c r="G4" s="41"/>
      <c r="H4" s="41"/>
      <c r="I4" s="41"/>
      <c r="J4" s="41"/>
    </row>
    <row r="5" spans="1:10">
      <c r="A5" s="23" t="s">
        <v>706</v>
      </c>
      <c r="B5" s="25">
        <v>676</v>
      </c>
      <c r="C5" s="25">
        <v>159</v>
      </c>
      <c r="D5" s="25">
        <v>322</v>
      </c>
      <c r="E5" s="45">
        <f>B5*100/'Veterans Status'!B$4</f>
        <v>218.06451612903226</v>
      </c>
      <c r="F5" s="45">
        <f>C5*100/'Veterans Status'!C$4</f>
        <v>203.84615384615384</v>
      </c>
      <c r="G5" s="45">
        <f>D5*100/'Veterans Status'!D$4</f>
        <v>231.65467625899279</v>
      </c>
      <c r="H5" s="41"/>
      <c r="I5" s="41"/>
      <c r="J5" s="41"/>
    </row>
    <row r="6" spans="1:10">
      <c r="A6" s="23" t="s">
        <v>454</v>
      </c>
      <c r="B6" s="25" t="s">
        <v>28</v>
      </c>
      <c r="C6" s="25" t="s">
        <v>28</v>
      </c>
      <c r="D6" s="25" t="s">
        <v>28</v>
      </c>
      <c r="E6" s="45"/>
      <c r="F6" s="45"/>
      <c r="G6" s="45"/>
      <c r="H6" s="41"/>
      <c r="I6" s="41"/>
      <c r="J6" s="41"/>
    </row>
    <row r="7" spans="1:10">
      <c r="A7" s="23" t="s">
        <v>455</v>
      </c>
      <c r="B7" s="25">
        <v>63</v>
      </c>
      <c r="C7" s="25">
        <v>24</v>
      </c>
      <c r="D7" s="25">
        <v>7</v>
      </c>
      <c r="E7" s="45">
        <f>B7*100/'Veterans Status'!B$4</f>
        <v>20.322580645161292</v>
      </c>
      <c r="F7" s="45">
        <f>C7*100/'Veterans Status'!C$4</f>
        <v>30.76923076923077</v>
      </c>
      <c r="G7" s="45">
        <f>D7*100/'Veterans Status'!D$4</f>
        <v>5.0359712230215825</v>
      </c>
      <c r="H7" s="41"/>
      <c r="I7" s="41"/>
      <c r="J7" s="41"/>
    </row>
    <row r="8" spans="1:10">
      <c r="A8" s="23" t="s">
        <v>463</v>
      </c>
      <c r="B8" s="25">
        <v>149</v>
      </c>
      <c r="C8" s="25">
        <v>14</v>
      </c>
      <c r="D8" s="25">
        <v>122</v>
      </c>
      <c r="E8" s="45">
        <f>B8*100/'Veterans Status'!B$4</f>
        <v>48.064516129032256</v>
      </c>
      <c r="F8" s="45">
        <f>C8*100/'Veterans Status'!C$4</f>
        <v>17.948717948717949</v>
      </c>
      <c r="G8" s="45">
        <f>D8*100/'Veterans Status'!D$4</f>
        <v>87.769784172661872</v>
      </c>
      <c r="H8" s="41"/>
      <c r="I8" s="41"/>
      <c r="J8" s="41"/>
    </row>
    <row r="9" spans="1:10">
      <c r="A9" s="23" t="s">
        <v>468</v>
      </c>
      <c r="B9" s="25">
        <v>191</v>
      </c>
      <c r="C9" s="25">
        <v>37</v>
      </c>
      <c r="D9" s="25">
        <v>65</v>
      </c>
      <c r="E9" s="45">
        <f>B9*100/'Veterans Status'!B$4</f>
        <v>61.612903225806448</v>
      </c>
      <c r="F9" s="45">
        <f>C9*100/'Veterans Status'!C$4</f>
        <v>47.435897435897438</v>
      </c>
      <c r="G9" s="45">
        <f>D9*100/'Veterans Status'!D$4</f>
        <v>46.762589928057551</v>
      </c>
      <c r="H9" s="41"/>
      <c r="I9" s="41"/>
      <c r="J9" s="41"/>
    </row>
    <row r="10" spans="1:10">
      <c r="A10" s="23" t="s">
        <v>474</v>
      </c>
      <c r="B10" s="25">
        <v>273</v>
      </c>
      <c r="C10" s="25">
        <v>84</v>
      </c>
      <c r="D10" s="25">
        <v>128</v>
      </c>
      <c r="E10" s="45">
        <f>B10*100/'Veterans Status'!B$4</f>
        <v>88.064516129032256</v>
      </c>
      <c r="F10" s="45">
        <f>C10*100/'Veterans Status'!C$4</f>
        <v>107.69230769230769</v>
      </c>
      <c r="G10" s="45">
        <f>D10*100/'Veterans Status'!D$4</f>
        <v>92.086330935251794</v>
      </c>
      <c r="H10" s="41"/>
      <c r="I10" s="41"/>
      <c r="J10" s="41"/>
    </row>
    <row r="11" spans="1:10">
      <c r="A11" s="357" t="s">
        <v>689</v>
      </c>
      <c r="B11" s="357"/>
      <c r="C11" s="357"/>
      <c r="D11" s="357"/>
      <c r="E11" s="51"/>
      <c r="F11" s="51"/>
      <c r="G11" s="51"/>
      <c r="H11" s="41"/>
      <c r="I11" s="41"/>
      <c r="J11" s="41"/>
    </row>
    <row r="12" spans="1:10">
      <c r="A12" s="28"/>
      <c r="B12" s="28"/>
      <c r="C12" s="28"/>
      <c r="D12" s="28"/>
      <c r="E12" s="41"/>
      <c r="F12" s="41"/>
      <c r="G12" s="41"/>
      <c r="H12" s="41"/>
      <c r="I12" s="41"/>
      <c r="J12" s="41"/>
    </row>
    <row r="13" spans="1:10">
      <c r="A13" s="28"/>
      <c r="B13" s="28"/>
      <c r="C13" s="28"/>
      <c r="D13" s="28"/>
      <c r="E13" s="41"/>
      <c r="F13" s="41"/>
      <c r="G13" s="41"/>
      <c r="H13" s="41"/>
      <c r="I13" s="41"/>
      <c r="J13" s="41"/>
    </row>
    <row r="14" spans="1:10">
      <c r="A14" s="28"/>
      <c r="B14" s="28"/>
      <c r="C14" s="28"/>
      <c r="D14" s="28"/>
      <c r="E14" s="41"/>
      <c r="F14" s="41"/>
      <c r="G14" s="41"/>
      <c r="H14" s="41"/>
      <c r="I14" s="41"/>
      <c r="J14" s="41"/>
    </row>
  </sheetData>
  <mergeCells count="4">
    <mergeCell ref="A1:D1"/>
    <mergeCell ref="B2:D2"/>
    <mergeCell ref="E2:G2"/>
    <mergeCell ref="A11:D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2A52-C762-4137-887E-7A545D30C1C5}">
  <dimension ref="A1:I30"/>
  <sheetViews>
    <sheetView workbookViewId="0">
      <selection activeCell="A2" sqref="A2:B2"/>
    </sheetView>
  </sheetViews>
  <sheetFormatPr defaultRowHeight="14.4"/>
  <cols>
    <col min="1" max="1" width="56.109375" customWidth="1"/>
    <col min="2" max="2" width="9.88671875" customWidth="1"/>
    <col min="3" max="9" width="11.44140625" customWidth="1"/>
    <col min="257" max="257" width="56.109375" customWidth="1"/>
    <col min="258" max="258" width="9.88671875" customWidth="1"/>
    <col min="259" max="265" width="11.44140625" customWidth="1"/>
    <col min="513" max="513" width="56.109375" customWidth="1"/>
    <col min="514" max="514" width="9.88671875" customWidth="1"/>
    <col min="515" max="521" width="11.44140625" customWidth="1"/>
    <col min="769" max="769" width="56.109375" customWidth="1"/>
    <col min="770" max="770" width="9.88671875" customWidth="1"/>
    <col min="771" max="777" width="11.44140625" customWidth="1"/>
    <col min="1025" max="1025" width="56.109375" customWidth="1"/>
    <col min="1026" max="1026" width="9.88671875" customWidth="1"/>
    <col min="1027" max="1033" width="11.44140625" customWidth="1"/>
    <col min="1281" max="1281" width="56.109375" customWidth="1"/>
    <col min="1282" max="1282" width="9.88671875" customWidth="1"/>
    <col min="1283" max="1289" width="11.44140625" customWidth="1"/>
    <col min="1537" max="1537" width="56.109375" customWidth="1"/>
    <col min="1538" max="1538" width="9.88671875" customWidth="1"/>
    <col min="1539" max="1545" width="11.44140625" customWidth="1"/>
    <col min="1793" max="1793" width="56.109375" customWidth="1"/>
    <col min="1794" max="1794" width="9.88671875" customWidth="1"/>
    <col min="1795" max="1801" width="11.44140625" customWidth="1"/>
    <col min="2049" max="2049" width="56.109375" customWidth="1"/>
    <col min="2050" max="2050" width="9.88671875" customWidth="1"/>
    <col min="2051" max="2057" width="11.44140625" customWidth="1"/>
    <col min="2305" max="2305" width="56.109375" customWidth="1"/>
    <col min="2306" max="2306" width="9.88671875" customWidth="1"/>
    <col min="2307" max="2313" width="11.44140625" customWidth="1"/>
    <col min="2561" max="2561" width="56.109375" customWidth="1"/>
    <col min="2562" max="2562" width="9.88671875" customWidth="1"/>
    <col min="2563" max="2569" width="11.44140625" customWidth="1"/>
    <col min="2817" max="2817" width="56.109375" customWidth="1"/>
    <col min="2818" max="2818" width="9.88671875" customWidth="1"/>
    <col min="2819" max="2825" width="11.44140625" customWidth="1"/>
    <col min="3073" max="3073" width="56.109375" customWidth="1"/>
    <col min="3074" max="3074" width="9.88671875" customWidth="1"/>
    <col min="3075" max="3081" width="11.44140625" customWidth="1"/>
    <col min="3329" max="3329" width="56.109375" customWidth="1"/>
    <col min="3330" max="3330" width="9.88671875" customWidth="1"/>
    <col min="3331" max="3337" width="11.44140625" customWidth="1"/>
    <col min="3585" max="3585" width="56.109375" customWidth="1"/>
    <col min="3586" max="3586" width="9.88671875" customWidth="1"/>
    <col min="3587" max="3593" width="11.44140625" customWidth="1"/>
    <col min="3841" max="3841" width="56.109375" customWidth="1"/>
    <col min="3842" max="3842" width="9.88671875" customWidth="1"/>
    <col min="3843" max="3849" width="11.44140625" customWidth="1"/>
    <col min="4097" max="4097" width="56.109375" customWidth="1"/>
    <col min="4098" max="4098" width="9.88671875" customWidth="1"/>
    <col min="4099" max="4105" width="11.44140625" customWidth="1"/>
    <col min="4353" max="4353" width="56.109375" customWidth="1"/>
    <col min="4354" max="4354" width="9.88671875" customWidth="1"/>
    <col min="4355" max="4361" width="11.44140625" customWidth="1"/>
    <col min="4609" max="4609" width="56.109375" customWidth="1"/>
    <col min="4610" max="4610" width="9.88671875" customWidth="1"/>
    <col min="4611" max="4617" width="11.44140625" customWidth="1"/>
    <col min="4865" max="4865" width="56.109375" customWidth="1"/>
    <col min="4866" max="4866" width="9.88671875" customWidth="1"/>
    <col min="4867" max="4873" width="11.44140625" customWidth="1"/>
    <col min="5121" max="5121" width="56.109375" customWidth="1"/>
    <col min="5122" max="5122" width="9.88671875" customWidth="1"/>
    <col min="5123" max="5129" width="11.44140625" customWidth="1"/>
    <col min="5377" max="5377" width="56.109375" customWidth="1"/>
    <col min="5378" max="5378" width="9.88671875" customWidth="1"/>
    <col min="5379" max="5385" width="11.44140625" customWidth="1"/>
    <col min="5633" max="5633" width="56.109375" customWidth="1"/>
    <col min="5634" max="5634" width="9.88671875" customWidth="1"/>
    <col min="5635" max="5641" width="11.44140625" customWidth="1"/>
    <col min="5889" max="5889" width="56.109375" customWidth="1"/>
    <col min="5890" max="5890" width="9.88671875" customWidth="1"/>
    <col min="5891" max="5897" width="11.44140625" customWidth="1"/>
    <col min="6145" max="6145" width="56.109375" customWidth="1"/>
    <col min="6146" max="6146" width="9.88671875" customWidth="1"/>
    <col min="6147" max="6153" width="11.44140625" customWidth="1"/>
    <col min="6401" max="6401" width="56.109375" customWidth="1"/>
    <col min="6402" max="6402" width="9.88671875" customWidth="1"/>
    <col min="6403" max="6409" width="11.44140625" customWidth="1"/>
    <col min="6657" max="6657" width="56.109375" customWidth="1"/>
    <col min="6658" max="6658" width="9.88671875" customWidth="1"/>
    <col min="6659" max="6665" width="11.44140625" customWidth="1"/>
    <col min="6913" max="6913" width="56.109375" customWidth="1"/>
    <col min="6914" max="6914" width="9.88671875" customWidth="1"/>
    <col min="6915" max="6921" width="11.44140625" customWidth="1"/>
    <col min="7169" max="7169" width="56.109375" customWidth="1"/>
    <col min="7170" max="7170" width="9.88671875" customWidth="1"/>
    <col min="7171" max="7177" width="11.44140625" customWidth="1"/>
    <col min="7425" max="7425" width="56.109375" customWidth="1"/>
    <col min="7426" max="7426" width="9.88671875" customWidth="1"/>
    <col min="7427" max="7433" width="11.44140625" customWidth="1"/>
    <col min="7681" max="7681" width="56.109375" customWidth="1"/>
    <col min="7682" max="7682" width="9.88671875" customWidth="1"/>
    <col min="7683" max="7689" width="11.44140625" customWidth="1"/>
    <col min="7937" max="7937" width="56.109375" customWidth="1"/>
    <col min="7938" max="7938" width="9.88671875" customWidth="1"/>
    <col min="7939" max="7945" width="11.44140625" customWidth="1"/>
    <col min="8193" max="8193" width="56.109375" customWidth="1"/>
    <col min="8194" max="8194" width="9.88671875" customWidth="1"/>
    <col min="8195" max="8201" width="11.44140625" customWidth="1"/>
    <col min="8449" max="8449" width="56.109375" customWidth="1"/>
    <col min="8450" max="8450" width="9.88671875" customWidth="1"/>
    <col min="8451" max="8457" width="11.44140625" customWidth="1"/>
    <col min="8705" max="8705" width="56.109375" customWidth="1"/>
    <col min="8706" max="8706" width="9.88671875" customWidth="1"/>
    <col min="8707" max="8713" width="11.44140625" customWidth="1"/>
    <col min="8961" max="8961" width="56.109375" customWidth="1"/>
    <col min="8962" max="8962" width="9.88671875" customWidth="1"/>
    <col min="8963" max="8969" width="11.44140625" customWidth="1"/>
    <col min="9217" max="9217" width="56.109375" customWidth="1"/>
    <col min="9218" max="9218" width="9.88671875" customWidth="1"/>
    <col min="9219" max="9225" width="11.44140625" customWidth="1"/>
    <col min="9473" max="9473" width="56.109375" customWidth="1"/>
    <col min="9474" max="9474" width="9.88671875" customWidth="1"/>
    <col min="9475" max="9481" width="11.44140625" customWidth="1"/>
    <col min="9729" max="9729" width="56.109375" customWidth="1"/>
    <col min="9730" max="9730" width="9.88671875" customWidth="1"/>
    <col min="9731" max="9737" width="11.44140625" customWidth="1"/>
    <col min="9985" max="9985" width="56.109375" customWidth="1"/>
    <col min="9986" max="9986" width="9.88671875" customWidth="1"/>
    <col min="9987" max="9993" width="11.44140625" customWidth="1"/>
    <col min="10241" max="10241" width="56.109375" customWidth="1"/>
    <col min="10242" max="10242" width="9.88671875" customWidth="1"/>
    <col min="10243" max="10249" width="11.44140625" customWidth="1"/>
    <col min="10497" max="10497" width="56.109375" customWidth="1"/>
    <col min="10498" max="10498" width="9.88671875" customWidth="1"/>
    <col min="10499" max="10505" width="11.44140625" customWidth="1"/>
    <col min="10753" max="10753" width="56.109375" customWidth="1"/>
    <col min="10754" max="10754" width="9.88671875" customWidth="1"/>
    <col min="10755" max="10761" width="11.44140625" customWidth="1"/>
    <col min="11009" max="11009" width="56.109375" customWidth="1"/>
    <col min="11010" max="11010" width="9.88671875" customWidth="1"/>
    <col min="11011" max="11017" width="11.44140625" customWidth="1"/>
    <col min="11265" max="11265" width="56.109375" customWidth="1"/>
    <col min="11266" max="11266" width="9.88671875" customWidth="1"/>
    <col min="11267" max="11273" width="11.44140625" customWidth="1"/>
    <col min="11521" max="11521" width="56.109375" customWidth="1"/>
    <col min="11522" max="11522" width="9.88671875" customWidth="1"/>
    <col min="11523" max="11529" width="11.44140625" customWidth="1"/>
    <col min="11777" max="11777" width="56.109375" customWidth="1"/>
    <col min="11778" max="11778" width="9.88671875" customWidth="1"/>
    <col min="11779" max="11785" width="11.44140625" customWidth="1"/>
    <col min="12033" max="12033" width="56.109375" customWidth="1"/>
    <col min="12034" max="12034" width="9.88671875" customWidth="1"/>
    <col min="12035" max="12041" width="11.44140625" customWidth="1"/>
    <col min="12289" max="12289" width="56.109375" customWidth="1"/>
    <col min="12290" max="12290" width="9.88671875" customWidth="1"/>
    <col min="12291" max="12297" width="11.44140625" customWidth="1"/>
    <col min="12545" max="12545" width="56.109375" customWidth="1"/>
    <col min="12546" max="12546" width="9.88671875" customWidth="1"/>
    <col min="12547" max="12553" width="11.44140625" customWidth="1"/>
    <col min="12801" max="12801" width="56.109375" customWidth="1"/>
    <col min="12802" max="12802" width="9.88671875" customWidth="1"/>
    <col min="12803" max="12809" width="11.44140625" customWidth="1"/>
    <col min="13057" max="13057" width="56.109375" customWidth="1"/>
    <col min="13058" max="13058" width="9.88671875" customWidth="1"/>
    <col min="13059" max="13065" width="11.44140625" customWidth="1"/>
    <col min="13313" max="13313" width="56.109375" customWidth="1"/>
    <col min="13314" max="13314" width="9.88671875" customWidth="1"/>
    <col min="13315" max="13321" width="11.44140625" customWidth="1"/>
    <col min="13569" max="13569" width="56.109375" customWidth="1"/>
    <col min="13570" max="13570" width="9.88671875" customWidth="1"/>
    <col min="13571" max="13577" width="11.44140625" customWidth="1"/>
    <col min="13825" max="13825" width="56.109375" customWidth="1"/>
    <col min="13826" max="13826" width="9.88671875" customWidth="1"/>
    <col min="13827" max="13833" width="11.44140625" customWidth="1"/>
    <col min="14081" max="14081" width="56.109375" customWidth="1"/>
    <col min="14082" max="14082" width="9.88671875" customWidth="1"/>
    <col min="14083" max="14089" width="11.44140625" customWidth="1"/>
    <col min="14337" max="14337" width="56.109375" customWidth="1"/>
    <col min="14338" max="14338" width="9.88671875" customWidth="1"/>
    <col min="14339" max="14345" width="11.44140625" customWidth="1"/>
    <col min="14593" max="14593" width="56.109375" customWidth="1"/>
    <col min="14594" max="14594" width="9.88671875" customWidth="1"/>
    <col min="14595" max="14601" width="11.44140625" customWidth="1"/>
    <col min="14849" max="14849" width="56.109375" customWidth="1"/>
    <col min="14850" max="14850" width="9.88671875" customWidth="1"/>
    <col min="14851" max="14857" width="11.44140625" customWidth="1"/>
    <col min="15105" max="15105" width="56.109375" customWidth="1"/>
    <col min="15106" max="15106" width="9.88671875" customWidth="1"/>
    <col min="15107" max="15113" width="11.44140625" customWidth="1"/>
    <col min="15361" max="15361" width="56.109375" customWidth="1"/>
    <col min="15362" max="15362" width="9.88671875" customWidth="1"/>
    <col min="15363" max="15369" width="11.44140625" customWidth="1"/>
    <col min="15617" max="15617" width="56.109375" customWidth="1"/>
    <col min="15618" max="15618" width="9.88671875" customWidth="1"/>
    <col min="15619" max="15625" width="11.44140625" customWidth="1"/>
    <col min="15873" max="15873" width="56.109375" customWidth="1"/>
    <col min="15874" max="15874" width="9.88671875" customWidth="1"/>
    <col min="15875" max="15881" width="11.44140625" customWidth="1"/>
    <col min="16129" max="16129" width="56.109375" customWidth="1"/>
    <col min="16130" max="16130" width="9.88671875" customWidth="1"/>
    <col min="16131" max="16137" width="11.44140625" customWidth="1"/>
  </cols>
  <sheetData>
    <row r="1" spans="1:9">
      <c r="A1" s="335" t="s">
        <v>2290</v>
      </c>
      <c r="B1" s="335"/>
      <c r="C1" s="1"/>
      <c r="D1" s="1"/>
      <c r="E1" s="1"/>
      <c r="F1" s="1"/>
      <c r="G1" s="1"/>
      <c r="H1" s="1"/>
      <c r="I1" s="1"/>
    </row>
    <row r="2" spans="1:9">
      <c r="A2" s="335" t="s">
        <v>0</v>
      </c>
      <c r="B2" s="335"/>
      <c r="C2" s="1"/>
      <c r="D2" s="1"/>
      <c r="E2" s="1"/>
      <c r="F2" s="1"/>
      <c r="G2" s="1"/>
      <c r="H2" s="1"/>
      <c r="I2" s="1"/>
    </row>
    <row r="3" spans="1:9">
      <c r="A3" s="1" t="s">
        <v>28</v>
      </c>
      <c r="B3" s="1"/>
      <c r="C3" s="1"/>
      <c r="D3" s="1"/>
      <c r="E3" s="1"/>
      <c r="F3" s="1"/>
      <c r="G3" s="1"/>
      <c r="H3" s="1"/>
      <c r="I3" s="1"/>
    </row>
    <row r="4" spans="1:9">
      <c r="A4" s="1" t="s">
        <v>28</v>
      </c>
      <c r="B4" s="1"/>
      <c r="C4" s="1"/>
      <c r="D4" s="1"/>
      <c r="E4" s="1"/>
      <c r="F4" s="1"/>
      <c r="G4" s="1"/>
      <c r="H4" s="1"/>
      <c r="I4" s="1"/>
    </row>
    <row r="5" spans="1:9" ht="13.8" customHeight="1">
      <c r="A5" s="162" t="s">
        <v>1140</v>
      </c>
    </row>
    <row r="6" spans="1:9" ht="13.8" customHeight="1">
      <c r="A6" s="163" t="s">
        <v>705</v>
      </c>
      <c r="B6" s="164" t="s">
        <v>33</v>
      </c>
      <c r="C6" s="165" t="s">
        <v>29</v>
      </c>
      <c r="D6" s="166" t="s">
        <v>32</v>
      </c>
    </row>
    <row r="7" spans="1:9" ht="13.8" customHeight="1">
      <c r="A7" s="1" t="s">
        <v>917</v>
      </c>
      <c r="B7" s="21">
        <f>C7+D7</f>
        <v>680</v>
      </c>
      <c r="C7" s="143">
        <v>314</v>
      </c>
      <c r="D7" s="143">
        <v>366</v>
      </c>
    </row>
    <row r="8" spans="1:9" ht="13.8" customHeight="1">
      <c r="A8" s="1" t="s">
        <v>1141</v>
      </c>
      <c r="B8" s="21">
        <f>C8+D8</f>
        <v>404</v>
      </c>
      <c r="C8" s="143">
        <v>189</v>
      </c>
      <c r="D8" s="143">
        <v>215</v>
      </c>
    </row>
    <row r="9" spans="1:9" ht="13.8" customHeight="1">
      <c r="A9" s="1" t="s">
        <v>1142</v>
      </c>
      <c r="B9" s="167">
        <f>B8*100/B7</f>
        <v>59.411764705882355</v>
      </c>
      <c r="C9" s="167">
        <f>C8*100/C7</f>
        <v>60.191082802547768</v>
      </c>
      <c r="D9" s="167">
        <f>D8*100/D7</f>
        <v>58.743169398907106</v>
      </c>
    </row>
    <row r="10" spans="1:9" ht="13.8" customHeight="1">
      <c r="A10" s="1" t="s">
        <v>1135</v>
      </c>
      <c r="B10" s="21">
        <f>C10+D10</f>
        <v>241</v>
      </c>
      <c r="C10" s="143">
        <v>98</v>
      </c>
      <c r="D10" s="143">
        <v>143</v>
      </c>
    </row>
    <row r="11" spans="1:9" ht="13.8" customHeight="1">
      <c r="A11" s="1" t="s">
        <v>1136</v>
      </c>
      <c r="B11" s="21">
        <f>C11+D11</f>
        <v>163</v>
      </c>
      <c r="C11" s="143">
        <v>91</v>
      </c>
      <c r="D11" s="143">
        <v>72</v>
      </c>
    </row>
    <row r="12" spans="1:9" ht="13.8" customHeight="1">
      <c r="A12" s="1" t="s">
        <v>1143</v>
      </c>
      <c r="B12" s="21">
        <f>C12+D12</f>
        <v>276</v>
      </c>
      <c r="C12" s="143">
        <v>125</v>
      </c>
      <c r="D12" s="143">
        <v>151</v>
      </c>
    </row>
    <row r="13" spans="1:9" ht="13.8" customHeight="1">
      <c r="A13" s="168" t="s">
        <v>2245</v>
      </c>
      <c r="B13" s="169"/>
      <c r="C13" s="169"/>
      <c r="D13" s="169"/>
    </row>
    <row r="16" spans="1:9">
      <c r="A16" s="161" t="s">
        <v>28</v>
      </c>
      <c r="B16" s="359" t="s">
        <v>99</v>
      </c>
      <c r="C16" s="359"/>
      <c r="D16" s="359" t="s">
        <v>100</v>
      </c>
      <c r="E16" s="359"/>
      <c r="F16" s="359" t="s">
        <v>101</v>
      </c>
      <c r="G16" s="359"/>
      <c r="H16" s="359" t="s">
        <v>102</v>
      </c>
      <c r="I16" s="359"/>
    </row>
    <row r="17" spans="1:9">
      <c r="A17" s="160"/>
      <c r="B17" s="359" t="s">
        <v>103</v>
      </c>
      <c r="C17" s="359"/>
      <c r="D17" s="359" t="s">
        <v>103</v>
      </c>
      <c r="E17" s="359"/>
      <c r="F17" s="359" t="s">
        <v>103</v>
      </c>
      <c r="G17" s="359"/>
      <c r="H17" s="359" t="s">
        <v>103</v>
      </c>
      <c r="I17" s="359"/>
    </row>
    <row r="18" spans="1:9" ht="26.4">
      <c r="A18" s="2"/>
      <c r="B18" s="3" t="s">
        <v>104</v>
      </c>
      <c r="C18" s="3" t="s">
        <v>105</v>
      </c>
      <c r="D18" s="3" t="s">
        <v>104</v>
      </c>
      <c r="E18" s="3" t="s">
        <v>105</v>
      </c>
      <c r="F18" s="3" t="s">
        <v>104</v>
      </c>
      <c r="G18" s="3" t="s">
        <v>105</v>
      </c>
      <c r="H18" s="3" t="s">
        <v>104</v>
      </c>
      <c r="I18" s="3" t="s">
        <v>105</v>
      </c>
    </row>
    <row r="19" spans="1:9">
      <c r="A19" s="3" t="s">
        <v>2</v>
      </c>
      <c r="B19" s="3" t="s">
        <v>1131</v>
      </c>
      <c r="C19" s="3" t="s">
        <v>895</v>
      </c>
      <c r="D19" s="3" t="s">
        <v>333</v>
      </c>
      <c r="E19" s="3" t="s">
        <v>891</v>
      </c>
      <c r="F19" s="3" t="s">
        <v>437</v>
      </c>
      <c r="G19" s="3" t="s">
        <v>483</v>
      </c>
      <c r="H19" s="3" t="s">
        <v>1132</v>
      </c>
      <c r="I19" s="3" t="s">
        <v>791</v>
      </c>
    </row>
    <row r="20" spans="1:9">
      <c r="A20" s="3" t="s">
        <v>3</v>
      </c>
      <c r="B20" s="3" t="s">
        <v>91</v>
      </c>
      <c r="C20" s="3" t="s">
        <v>508</v>
      </c>
      <c r="D20" s="3" t="s">
        <v>496</v>
      </c>
      <c r="E20" s="3" t="s">
        <v>421</v>
      </c>
      <c r="F20" s="3" t="s">
        <v>1133</v>
      </c>
      <c r="G20" s="3" t="s">
        <v>155</v>
      </c>
      <c r="H20" s="3" t="s">
        <v>487</v>
      </c>
      <c r="I20" s="3" t="s">
        <v>579</v>
      </c>
    </row>
    <row r="21" spans="1:9">
      <c r="A21" s="3" t="s">
        <v>1134</v>
      </c>
      <c r="B21" s="3" t="s">
        <v>187</v>
      </c>
      <c r="C21" s="3" t="s">
        <v>255</v>
      </c>
      <c r="D21" s="3" t="s">
        <v>496</v>
      </c>
      <c r="E21" s="3" t="s">
        <v>421</v>
      </c>
      <c r="F21" s="3" t="s">
        <v>767</v>
      </c>
      <c r="G21" s="3" t="s">
        <v>167</v>
      </c>
      <c r="H21" s="3" t="s">
        <v>803</v>
      </c>
      <c r="I21" s="3" t="s">
        <v>189</v>
      </c>
    </row>
    <row r="22" spans="1:9">
      <c r="A22" s="3" t="s">
        <v>1135</v>
      </c>
      <c r="B22" s="3" t="s">
        <v>793</v>
      </c>
      <c r="C22" s="3" t="s">
        <v>296</v>
      </c>
      <c r="D22" s="3" t="s">
        <v>442</v>
      </c>
      <c r="E22" s="3" t="s">
        <v>246</v>
      </c>
      <c r="F22" s="3" t="s">
        <v>61</v>
      </c>
      <c r="G22" s="3" t="s">
        <v>111</v>
      </c>
      <c r="H22" s="3" t="s">
        <v>79</v>
      </c>
      <c r="I22" s="3" t="s">
        <v>167</v>
      </c>
    </row>
    <row r="23" spans="1:9">
      <c r="A23" s="3" t="s">
        <v>1136</v>
      </c>
      <c r="B23" s="3" t="s">
        <v>177</v>
      </c>
      <c r="C23" s="3" t="s">
        <v>358</v>
      </c>
      <c r="D23" s="3" t="s">
        <v>92</v>
      </c>
      <c r="E23" s="3" t="s">
        <v>343</v>
      </c>
      <c r="F23" s="3" t="s">
        <v>767</v>
      </c>
      <c r="G23" s="3" t="s">
        <v>167</v>
      </c>
      <c r="H23" s="3" t="s">
        <v>480</v>
      </c>
      <c r="I23" s="3" t="s">
        <v>547</v>
      </c>
    </row>
    <row r="24" spans="1:9" ht="26.4">
      <c r="A24" s="3" t="s">
        <v>1137</v>
      </c>
      <c r="B24" s="3" t="s">
        <v>764</v>
      </c>
      <c r="C24" s="3" t="s">
        <v>772</v>
      </c>
      <c r="D24" s="3" t="s">
        <v>61</v>
      </c>
      <c r="E24" s="3" t="s">
        <v>110</v>
      </c>
      <c r="F24" s="3" t="s">
        <v>641</v>
      </c>
      <c r="G24" s="3" t="s">
        <v>164</v>
      </c>
      <c r="H24" s="3" t="s">
        <v>345</v>
      </c>
      <c r="I24" s="3" t="s">
        <v>224</v>
      </c>
    </row>
    <row r="25" spans="1:9">
      <c r="A25" s="3" t="s">
        <v>14</v>
      </c>
      <c r="B25" s="3" t="s">
        <v>1138</v>
      </c>
      <c r="C25" s="3" t="s">
        <v>476</v>
      </c>
      <c r="D25" s="3" t="s">
        <v>452</v>
      </c>
      <c r="E25" s="3" t="s">
        <v>141</v>
      </c>
      <c r="F25" s="3" t="s">
        <v>1139</v>
      </c>
      <c r="G25" s="3" t="s">
        <v>515</v>
      </c>
      <c r="H25" s="3" t="s">
        <v>144</v>
      </c>
      <c r="I25" s="3" t="s">
        <v>252</v>
      </c>
    </row>
    <row r="26" spans="1:9">
      <c r="A26" s="3" t="s">
        <v>1134</v>
      </c>
      <c r="B26" s="3" t="s">
        <v>211</v>
      </c>
      <c r="C26" s="3" t="s">
        <v>386</v>
      </c>
      <c r="D26" s="3" t="s">
        <v>452</v>
      </c>
      <c r="E26" s="3" t="s">
        <v>141</v>
      </c>
      <c r="F26" s="3" t="s">
        <v>442</v>
      </c>
      <c r="G26" s="3" t="s">
        <v>766</v>
      </c>
      <c r="H26" s="3" t="s">
        <v>509</v>
      </c>
      <c r="I26" s="3" t="s">
        <v>550</v>
      </c>
    </row>
    <row r="27" spans="1:9">
      <c r="A27" s="3" t="s">
        <v>1135</v>
      </c>
      <c r="B27" s="3" t="s">
        <v>768</v>
      </c>
      <c r="C27" s="3" t="s">
        <v>143</v>
      </c>
      <c r="D27" s="3" t="s">
        <v>452</v>
      </c>
      <c r="E27" s="3" t="s">
        <v>141</v>
      </c>
      <c r="F27" s="3" t="s">
        <v>377</v>
      </c>
      <c r="G27" s="3" t="s">
        <v>245</v>
      </c>
      <c r="H27" s="3" t="s">
        <v>490</v>
      </c>
      <c r="I27" s="3" t="s">
        <v>801</v>
      </c>
    </row>
    <row r="28" spans="1:9">
      <c r="A28" s="3" t="s">
        <v>1136</v>
      </c>
      <c r="B28" s="3" t="s">
        <v>82</v>
      </c>
      <c r="C28" s="3" t="s">
        <v>163</v>
      </c>
      <c r="D28" s="3" t="s">
        <v>61</v>
      </c>
      <c r="E28" s="3" t="s">
        <v>110</v>
      </c>
      <c r="F28" s="3" t="s">
        <v>209</v>
      </c>
      <c r="G28" s="3" t="s">
        <v>183</v>
      </c>
      <c r="H28" s="3" t="s">
        <v>271</v>
      </c>
      <c r="I28" s="3" t="s">
        <v>108</v>
      </c>
    </row>
    <row r="29" spans="1:9" ht="26.4">
      <c r="A29" s="3" t="s">
        <v>1137</v>
      </c>
      <c r="B29" s="3" t="s">
        <v>398</v>
      </c>
      <c r="C29" s="3" t="s">
        <v>143</v>
      </c>
      <c r="D29" s="3" t="s">
        <v>61</v>
      </c>
      <c r="E29" s="3" t="s">
        <v>110</v>
      </c>
      <c r="F29" s="3" t="s">
        <v>391</v>
      </c>
      <c r="G29" s="3" t="s">
        <v>443</v>
      </c>
      <c r="H29" s="3" t="s">
        <v>122</v>
      </c>
      <c r="I29" s="3" t="s">
        <v>195</v>
      </c>
    </row>
    <row r="30" spans="1:9">
      <c r="A30" s="1" t="s">
        <v>28</v>
      </c>
      <c r="B30" s="1"/>
      <c r="C30" s="1"/>
      <c r="D30" s="1"/>
      <c r="E30" s="1"/>
      <c r="F30" s="1"/>
      <c r="G30" s="1"/>
      <c r="H30" s="1"/>
      <c r="I30" s="1"/>
    </row>
  </sheetData>
  <mergeCells count="10">
    <mergeCell ref="B17:C17"/>
    <mergeCell ref="D17:E17"/>
    <mergeCell ref="F17:G17"/>
    <mergeCell ref="H17:I17"/>
    <mergeCell ref="D16:E16"/>
    <mergeCell ref="A1:B1"/>
    <mergeCell ref="A2:B2"/>
    <mergeCell ref="B16:C16"/>
    <mergeCell ref="F16:G16"/>
    <mergeCell ref="H16:I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2205-B73B-44C3-9728-AFAD941CEF06}">
  <dimension ref="A1:J13"/>
  <sheetViews>
    <sheetView workbookViewId="0">
      <selection activeCell="A2" sqref="A2"/>
    </sheetView>
  </sheetViews>
  <sheetFormatPr defaultRowHeight="14.4"/>
  <cols>
    <col min="1" max="1" width="26" customWidth="1"/>
  </cols>
  <sheetData>
    <row r="1" spans="1:10">
      <c r="A1" s="358" t="s">
        <v>2291</v>
      </c>
      <c r="B1" s="358"/>
      <c r="C1" s="358"/>
      <c r="D1" s="358"/>
      <c r="E1" s="41"/>
      <c r="F1" s="41"/>
      <c r="G1" s="41"/>
      <c r="H1" s="41"/>
      <c r="I1" s="41"/>
      <c r="J1" s="41"/>
    </row>
    <row r="2" spans="1:10">
      <c r="A2" s="46"/>
      <c r="B2" s="354" t="s">
        <v>691</v>
      </c>
      <c r="C2" s="354"/>
      <c r="D2" s="354"/>
      <c r="E2" s="355" t="s">
        <v>692</v>
      </c>
      <c r="F2" s="355"/>
      <c r="G2" s="356"/>
      <c r="H2" s="355" t="s">
        <v>733</v>
      </c>
      <c r="I2" s="355"/>
      <c r="J2" s="356"/>
    </row>
    <row r="3" spans="1:10">
      <c r="A3" s="47" t="s">
        <v>714</v>
      </c>
      <c r="B3" s="48" t="s">
        <v>690</v>
      </c>
      <c r="C3" s="48" t="s">
        <v>100</v>
      </c>
      <c r="D3" s="48" t="s">
        <v>101</v>
      </c>
      <c r="E3" s="48" t="s">
        <v>690</v>
      </c>
      <c r="F3" s="48" t="s">
        <v>100</v>
      </c>
      <c r="G3" s="49" t="s">
        <v>101</v>
      </c>
      <c r="H3" s="48" t="s">
        <v>690</v>
      </c>
      <c r="I3" s="48" t="s">
        <v>100</v>
      </c>
      <c r="J3" s="49" t="s">
        <v>101</v>
      </c>
    </row>
    <row r="4" spans="1:10">
      <c r="A4" s="23" t="s">
        <v>606</v>
      </c>
      <c r="B4" s="26">
        <v>26856</v>
      </c>
      <c r="C4" s="26">
        <v>5955</v>
      </c>
      <c r="D4" s="26">
        <v>9215</v>
      </c>
      <c r="E4" s="45">
        <f>B4*100/B$4</f>
        <v>100</v>
      </c>
      <c r="F4" s="45">
        <f t="shared" ref="F4:G4" si="0">C4*100/C$4</f>
        <v>100</v>
      </c>
      <c r="G4" s="45">
        <f t="shared" si="0"/>
        <v>100</v>
      </c>
      <c r="H4" s="58" t="s">
        <v>715</v>
      </c>
      <c r="I4" s="58" t="s">
        <v>715</v>
      </c>
      <c r="J4" s="58" t="s">
        <v>715</v>
      </c>
    </row>
    <row r="5" spans="1:10">
      <c r="A5" s="23" t="s">
        <v>734</v>
      </c>
      <c r="B5" s="26">
        <v>11240</v>
      </c>
      <c r="C5" s="26">
        <v>2281</v>
      </c>
      <c r="D5" s="26">
        <v>3572</v>
      </c>
      <c r="E5" s="45">
        <f t="shared" ref="E5:E10" si="1">B5*100/B$4</f>
        <v>41.852844801906464</v>
      </c>
      <c r="F5" s="45">
        <f t="shared" ref="F5:F10" si="2">C5*100/C$4</f>
        <v>38.303946263643994</v>
      </c>
      <c r="G5" s="45">
        <f t="shared" ref="G5:G10" si="3">D5*100/D$4</f>
        <v>38.762886597938142</v>
      </c>
      <c r="H5" s="38">
        <f>B5*100/B$5</f>
        <v>100</v>
      </c>
      <c r="I5" s="38">
        <f t="shared" ref="I5:J5" si="4">C5*100/C$5</f>
        <v>100</v>
      </c>
      <c r="J5" s="38">
        <f t="shared" si="4"/>
        <v>100</v>
      </c>
    </row>
    <row r="6" spans="1:10">
      <c r="A6" s="23" t="s">
        <v>735</v>
      </c>
      <c r="B6" s="26">
        <v>10210</v>
      </c>
      <c r="C6" s="26">
        <v>1913</v>
      </c>
      <c r="D6" s="26">
        <v>3351</v>
      </c>
      <c r="E6" s="45">
        <f t="shared" si="1"/>
        <v>38.017575215966637</v>
      </c>
      <c r="F6" s="45">
        <f t="shared" si="2"/>
        <v>32.124265323257767</v>
      </c>
      <c r="G6" s="45">
        <f t="shared" si="3"/>
        <v>36.364622897449813</v>
      </c>
      <c r="H6" s="38">
        <f t="shared" ref="H6:H9" si="5">B6*100/B$5</f>
        <v>90.836298932384338</v>
      </c>
      <c r="I6" s="38">
        <f t="shared" ref="I6:I9" si="6">C6*100/C$5</f>
        <v>83.866725120561156</v>
      </c>
      <c r="J6" s="38">
        <f t="shared" ref="J6:J9" si="7">D6*100/D$5</f>
        <v>93.812989921612541</v>
      </c>
    </row>
    <row r="7" spans="1:10">
      <c r="A7" s="23" t="s">
        <v>619</v>
      </c>
      <c r="B7" s="26">
        <v>7759</v>
      </c>
      <c r="C7" s="26">
        <v>1389</v>
      </c>
      <c r="D7" s="26">
        <v>3224</v>
      </c>
      <c r="E7" s="45">
        <f t="shared" si="1"/>
        <v>28.891123026511767</v>
      </c>
      <c r="F7" s="45">
        <f t="shared" si="2"/>
        <v>23.324937027707808</v>
      </c>
      <c r="G7" s="45">
        <f t="shared" si="3"/>
        <v>34.986435160065113</v>
      </c>
      <c r="H7" s="38">
        <f t="shared" si="5"/>
        <v>69.030249110320284</v>
      </c>
      <c r="I7" s="38">
        <f t="shared" si="6"/>
        <v>60.894344585708026</v>
      </c>
      <c r="J7" s="38">
        <f t="shared" si="7"/>
        <v>90.257558790593507</v>
      </c>
    </row>
    <row r="8" spans="1:10">
      <c r="A8" s="23" t="s">
        <v>603</v>
      </c>
      <c r="B8" s="26">
        <v>2451</v>
      </c>
      <c r="C8" s="25">
        <v>524</v>
      </c>
      <c r="D8" s="25">
        <v>127</v>
      </c>
      <c r="E8" s="45">
        <f t="shared" si="1"/>
        <v>9.12645218945487</v>
      </c>
      <c r="F8" s="45">
        <f t="shared" si="2"/>
        <v>8.7993282955499588</v>
      </c>
      <c r="G8" s="45">
        <f t="shared" si="3"/>
        <v>1.3781877373846989</v>
      </c>
      <c r="H8" s="38">
        <f t="shared" si="5"/>
        <v>21.806049822064058</v>
      </c>
      <c r="I8" s="38">
        <f t="shared" si="6"/>
        <v>22.972380534853134</v>
      </c>
      <c r="J8" s="38">
        <f t="shared" si="7"/>
        <v>3.555431131019037</v>
      </c>
    </row>
    <row r="9" spans="1:10">
      <c r="A9" s="23" t="s">
        <v>736</v>
      </c>
      <c r="B9" s="26">
        <v>1030</v>
      </c>
      <c r="C9" s="25">
        <v>368</v>
      </c>
      <c r="D9" s="25">
        <v>221</v>
      </c>
      <c r="E9" s="45">
        <f t="shared" si="1"/>
        <v>3.8352695859398271</v>
      </c>
      <c r="F9" s="45">
        <f t="shared" si="2"/>
        <v>6.1796809403862296</v>
      </c>
      <c r="G9" s="45">
        <f t="shared" si="3"/>
        <v>2.398263700488334</v>
      </c>
      <c r="H9" s="38">
        <f t="shared" si="5"/>
        <v>9.1637010676156585</v>
      </c>
      <c r="I9" s="38">
        <f t="shared" si="6"/>
        <v>16.133274879438844</v>
      </c>
      <c r="J9" s="38">
        <f t="shared" si="7"/>
        <v>6.1870100783874582</v>
      </c>
    </row>
    <row r="10" spans="1:10">
      <c r="A10" s="23" t="s">
        <v>737</v>
      </c>
      <c r="B10" s="26">
        <v>15616</v>
      </c>
      <c r="C10" s="26">
        <v>3674</v>
      </c>
      <c r="D10" s="26">
        <v>5643</v>
      </c>
      <c r="E10" s="45">
        <f t="shared" si="1"/>
        <v>58.147155198093536</v>
      </c>
      <c r="F10" s="45">
        <f t="shared" si="2"/>
        <v>61.696053736356006</v>
      </c>
      <c r="G10" s="45">
        <f t="shared" si="3"/>
        <v>61.237113402061858</v>
      </c>
      <c r="H10" s="58" t="s">
        <v>715</v>
      </c>
      <c r="I10" s="58" t="s">
        <v>715</v>
      </c>
      <c r="J10" s="58" t="s">
        <v>715</v>
      </c>
    </row>
    <row r="11" spans="1:10">
      <c r="A11" s="357" t="s">
        <v>689</v>
      </c>
      <c r="B11" s="357"/>
      <c r="C11" s="357"/>
      <c r="D11" s="357"/>
      <c r="E11" s="54"/>
      <c r="F11" s="54"/>
      <c r="G11" s="54"/>
      <c r="H11" s="59"/>
      <c r="I11" s="59"/>
      <c r="J11" s="59"/>
    </row>
    <row r="12" spans="1:10">
      <c r="A12" s="28"/>
      <c r="B12" s="28"/>
      <c r="C12" s="28"/>
      <c r="D12" s="28"/>
      <c r="E12" s="45"/>
      <c r="F12" s="45"/>
      <c r="G12" s="45"/>
      <c r="H12" s="58"/>
      <c r="I12" s="58"/>
      <c r="J12" s="58"/>
    </row>
    <row r="13" spans="1:10">
      <c r="A13" s="28"/>
      <c r="B13" s="28"/>
      <c r="C13" s="28"/>
      <c r="D13" s="28"/>
      <c r="E13" s="45"/>
      <c r="F13" s="45"/>
      <c r="G13" s="45"/>
      <c r="H13" s="58"/>
      <c r="I13" s="58"/>
      <c r="J13" s="58"/>
    </row>
  </sheetData>
  <mergeCells count="5">
    <mergeCell ref="A1:D1"/>
    <mergeCell ref="B2:D2"/>
    <mergeCell ref="E2:G2"/>
    <mergeCell ref="H2:J2"/>
    <mergeCell ref="A11:D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CA7B-D364-403E-BCDC-934F26219251}">
  <dimension ref="A1:J16"/>
  <sheetViews>
    <sheetView workbookViewId="0">
      <selection activeCell="A2" sqref="A2"/>
    </sheetView>
  </sheetViews>
  <sheetFormatPr defaultRowHeight="14.4"/>
  <cols>
    <col min="1" max="1" width="27.44140625" customWidth="1"/>
  </cols>
  <sheetData>
    <row r="1" spans="1:10">
      <c r="A1" s="358" t="s">
        <v>2292</v>
      </c>
      <c r="B1" s="358"/>
      <c r="C1" s="358"/>
      <c r="D1" s="358"/>
      <c r="E1" s="41"/>
      <c r="F1" s="41"/>
      <c r="G1" s="41"/>
      <c r="H1" s="41"/>
      <c r="I1" s="41"/>
      <c r="J1" s="41"/>
    </row>
    <row r="2" spans="1:10">
      <c r="A2" s="46"/>
      <c r="B2" s="354" t="s">
        <v>691</v>
      </c>
      <c r="C2" s="354"/>
      <c r="D2" s="354"/>
      <c r="E2" s="355" t="s">
        <v>692</v>
      </c>
      <c r="F2" s="355"/>
      <c r="G2" s="356"/>
      <c r="H2" s="355" t="s">
        <v>727</v>
      </c>
      <c r="I2" s="355"/>
      <c r="J2" s="356"/>
    </row>
    <row r="3" spans="1:10">
      <c r="A3" s="47" t="s">
        <v>714</v>
      </c>
      <c r="B3" s="48" t="s">
        <v>690</v>
      </c>
      <c r="C3" s="48" t="s">
        <v>100</v>
      </c>
      <c r="D3" s="48" t="s">
        <v>101</v>
      </c>
      <c r="E3" s="48" t="s">
        <v>690</v>
      </c>
      <c r="F3" s="48" t="s">
        <v>100</v>
      </c>
      <c r="G3" s="49" t="s">
        <v>101</v>
      </c>
      <c r="H3" s="48" t="s">
        <v>690</v>
      </c>
      <c r="I3" s="48" t="s">
        <v>100</v>
      </c>
      <c r="J3" s="49" t="s">
        <v>101</v>
      </c>
    </row>
    <row r="4" spans="1:10">
      <c r="A4" s="23" t="s">
        <v>584</v>
      </c>
      <c r="B4" s="26">
        <v>26233</v>
      </c>
      <c r="C4" s="26">
        <v>5878</v>
      </c>
      <c r="D4" s="26">
        <v>8915</v>
      </c>
      <c r="E4" s="45">
        <f>B4*100/B$4</f>
        <v>100</v>
      </c>
      <c r="F4" s="45">
        <f t="shared" ref="F4:G4" si="0">C4*100/C$4</f>
        <v>100</v>
      </c>
      <c r="G4" s="45">
        <f t="shared" si="0"/>
        <v>100</v>
      </c>
      <c r="H4" s="58" t="s">
        <v>715</v>
      </c>
      <c r="I4" s="58" t="s">
        <v>715</v>
      </c>
      <c r="J4" s="58" t="s">
        <v>715</v>
      </c>
    </row>
    <row r="5" spans="1:10">
      <c r="A5" s="23" t="s">
        <v>728</v>
      </c>
      <c r="B5" s="26">
        <v>20188</v>
      </c>
      <c r="C5" s="26">
        <v>4351</v>
      </c>
      <c r="D5" s="26">
        <v>7273</v>
      </c>
      <c r="E5" s="45">
        <f t="shared" ref="E5:E11" si="1">B5*100/B$4</f>
        <v>76.956505165249879</v>
      </c>
      <c r="F5" s="45">
        <f t="shared" ref="F5:F11" si="2">C5*100/C$4</f>
        <v>74.021776114324595</v>
      </c>
      <c r="G5" s="45">
        <f t="shared" ref="G5:G11" si="3">D5*100/D$4</f>
        <v>81.581604038137968</v>
      </c>
      <c r="H5" s="58" t="s">
        <v>715</v>
      </c>
      <c r="I5" s="58" t="s">
        <v>715</v>
      </c>
      <c r="J5" s="58" t="s">
        <v>715</v>
      </c>
    </row>
    <row r="6" spans="1:10">
      <c r="A6" s="23" t="s">
        <v>729</v>
      </c>
      <c r="B6" s="26">
        <v>5485</v>
      </c>
      <c r="C6" s="26">
        <v>1496</v>
      </c>
      <c r="D6" s="26">
        <v>1266</v>
      </c>
      <c r="E6" s="45">
        <f t="shared" si="1"/>
        <v>20.908779018793123</v>
      </c>
      <c r="F6" s="45">
        <f t="shared" si="2"/>
        <v>25.450833616876487</v>
      </c>
      <c r="G6" s="45">
        <f t="shared" si="3"/>
        <v>14.200785193494111</v>
      </c>
      <c r="H6" s="45">
        <f>B6*100/B$6</f>
        <v>100</v>
      </c>
      <c r="I6" s="45">
        <f t="shared" ref="I6:J6" si="4">C6*100/C$6</f>
        <v>100</v>
      </c>
      <c r="J6" s="45">
        <f t="shared" si="4"/>
        <v>100</v>
      </c>
    </row>
    <row r="7" spans="1:10">
      <c r="A7" s="23" t="s">
        <v>730</v>
      </c>
      <c r="B7" s="26">
        <v>4248</v>
      </c>
      <c r="C7" s="26">
        <v>1331</v>
      </c>
      <c r="D7" s="26">
        <v>1189</v>
      </c>
      <c r="E7" s="45">
        <f t="shared" si="1"/>
        <v>16.193344261045247</v>
      </c>
      <c r="F7" s="45">
        <f t="shared" si="2"/>
        <v>22.643756379720994</v>
      </c>
      <c r="G7" s="45">
        <f t="shared" si="3"/>
        <v>13.337072349971958</v>
      </c>
      <c r="H7" s="45">
        <f t="shared" ref="H7:H10" si="5">B7*100/B$6</f>
        <v>77.447584320875109</v>
      </c>
      <c r="I7" s="45">
        <f t="shared" ref="I7:I10" si="6">C7*100/C$6</f>
        <v>88.970588235294116</v>
      </c>
      <c r="J7" s="45">
        <f t="shared" ref="J7:J10" si="7">D7*100/D$6</f>
        <v>93.917851500789894</v>
      </c>
    </row>
    <row r="8" spans="1:10">
      <c r="A8" s="23" t="s">
        <v>731</v>
      </c>
      <c r="B8" s="26">
        <v>1237</v>
      </c>
      <c r="C8" s="25">
        <v>165</v>
      </c>
      <c r="D8" s="25">
        <v>77</v>
      </c>
      <c r="E8" s="45">
        <f t="shared" si="1"/>
        <v>4.7154347577478752</v>
      </c>
      <c r="F8" s="45">
        <f t="shared" si="2"/>
        <v>2.8070772371554953</v>
      </c>
      <c r="G8" s="45">
        <f t="shared" si="3"/>
        <v>0.86371284352215372</v>
      </c>
      <c r="H8" s="45">
        <f t="shared" si="5"/>
        <v>22.552415679124888</v>
      </c>
      <c r="I8" s="45">
        <f t="shared" si="6"/>
        <v>11.029411764705882</v>
      </c>
      <c r="J8" s="45">
        <f t="shared" si="7"/>
        <v>6.0821484992101107</v>
      </c>
    </row>
    <row r="9" spans="1:10">
      <c r="A9" s="23" t="s">
        <v>598</v>
      </c>
      <c r="B9" s="25">
        <v>793</v>
      </c>
      <c r="C9" s="25">
        <v>165</v>
      </c>
      <c r="D9" s="25">
        <v>37</v>
      </c>
      <c r="E9" s="45">
        <f t="shared" si="1"/>
        <v>3.0229100750962528</v>
      </c>
      <c r="F9" s="45">
        <f t="shared" si="2"/>
        <v>2.8070772371554953</v>
      </c>
      <c r="G9" s="45">
        <f t="shared" si="3"/>
        <v>0.41503084688726866</v>
      </c>
      <c r="H9" s="45">
        <f t="shared" si="5"/>
        <v>14.457611668185962</v>
      </c>
      <c r="I9" s="45">
        <f t="shared" si="6"/>
        <v>11.029411764705882</v>
      </c>
      <c r="J9" s="45">
        <f t="shared" si="7"/>
        <v>2.9225908372827805</v>
      </c>
    </row>
    <row r="10" spans="1:10">
      <c r="A10" s="23" t="s">
        <v>603</v>
      </c>
      <c r="B10" s="25">
        <v>444</v>
      </c>
      <c r="C10" s="25">
        <v>0</v>
      </c>
      <c r="D10" s="25">
        <v>40</v>
      </c>
      <c r="E10" s="45">
        <f t="shared" si="1"/>
        <v>1.692524682651622</v>
      </c>
      <c r="F10" s="45">
        <f t="shared" si="2"/>
        <v>0</v>
      </c>
      <c r="G10" s="45">
        <f t="shared" si="3"/>
        <v>0.44868199663488501</v>
      </c>
      <c r="H10" s="45">
        <f t="shared" si="5"/>
        <v>8.0948040109389243</v>
      </c>
      <c r="I10" s="45">
        <f t="shared" si="6"/>
        <v>0</v>
      </c>
      <c r="J10" s="45">
        <f t="shared" si="7"/>
        <v>3.1595576619273302</v>
      </c>
    </row>
    <row r="11" spans="1:10">
      <c r="A11" s="23" t="s">
        <v>732</v>
      </c>
      <c r="B11" s="25">
        <v>560</v>
      </c>
      <c r="C11" s="25">
        <v>31</v>
      </c>
      <c r="D11" s="25">
        <v>376</v>
      </c>
      <c r="E11" s="45">
        <f t="shared" si="1"/>
        <v>2.1347158159570006</v>
      </c>
      <c r="F11" s="45">
        <f t="shared" si="2"/>
        <v>0.52739026879891115</v>
      </c>
      <c r="G11" s="45">
        <f t="shared" si="3"/>
        <v>4.2176107683679191</v>
      </c>
      <c r="H11" s="58" t="s">
        <v>715</v>
      </c>
      <c r="I11" s="58" t="s">
        <v>715</v>
      </c>
      <c r="J11" s="58" t="s">
        <v>715</v>
      </c>
    </row>
    <row r="12" spans="1:10">
      <c r="A12" s="357" t="s">
        <v>689</v>
      </c>
      <c r="B12" s="357"/>
      <c r="C12" s="357"/>
      <c r="D12" s="357"/>
      <c r="E12" s="54"/>
      <c r="F12" s="54"/>
      <c r="G12" s="54"/>
      <c r="H12" s="59"/>
      <c r="I12" s="59"/>
      <c r="J12" s="59"/>
    </row>
    <row r="13" spans="1:10">
      <c r="A13" s="28"/>
      <c r="B13" s="28"/>
      <c r="C13" s="28"/>
      <c r="D13" s="28"/>
      <c r="E13" s="41"/>
      <c r="F13" s="41"/>
      <c r="G13" s="41"/>
      <c r="H13" s="41"/>
      <c r="I13" s="41"/>
      <c r="J13" s="41"/>
    </row>
    <row r="14" spans="1:10">
      <c r="A14" s="28"/>
      <c r="B14" s="28"/>
      <c r="C14" s="28"/>
      <c r="D14" s="28"/>
      <c r="E14" s="41"/>
      <c r="F14" s="41"/>
      <c r="G14" s="41"/>
      <c r="H14" s="41"/>
      <c r="I14" s="41"/>
      <c r="J14" s="41"/>
    </row>
    <row r="15" spans="1:10">
      <c r="A15" s="28"/>
      <c r="B15" s="28"/>
      <c r="C15" s="28"/>
      <c r="D15" s="28"/>
      <c r="E15" s="41"/>
      <c r="F15" s="41"/>
      <c r="G15" s="41"/>
      <c r="H15" s="41"/>
      <c r="I15" s="41"/>
      <c r="J15" s="41"/>
    </row>
    <row r="16" spans="1:10">
      <c r="A16" s="28"/>
      <c r="B16" s="28"/>
      <c r="C16" s="28"/>
      <c r="D16" s="28"/>
      <c r="E16" s="41"/>
      <c r="F16" s="41"/>
      <c r="G16" s="41"/>
      <c r="H16" s="41"/>
      <c r="I16" s="41"/>
      <c r="J16" s="41"/>
    </row>
  </sheetData>
  <mergeCells count="5">
    <mergeCell ref="A1:D1"/>
    <mergeCell ref="B2:D2"/>
    <mergeCell ref="E2:G2"/>
    <mergeCell ref="H2:J2"/>
    <mergeCell ref="A12:D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6D42-0A95-421C-BFFF-5AA2646247CA}">
  <dimension ref="A1:J33"/>
  <sheetViews>
    <sheetView workbookViewId="0">
      <selection activeCell="A2" sqref="A2:B2"/>
    </sheetView>
  </sheetViews>
  <sheetFormatPr defaultRowHeight="13.2"/>
  <cols>
    <col min="1" max="1" width="25.21875" style="205" customWidth="1"/>
    <col min="2" max="3" width="11.88671875" style="205" customWidth="1"/>
    <col min="4" max="4" width="11.44140625" style="205" customWidth="1"/>
    <col min="5" max="250" width="8.88671875" style="205"/>
    <col min="251" max="251" width="6.6640625" style="205" customWidth="1"/>
    <col min="252" max="252" width="26.88671875" style="205" customWidth="1"/>
    <col min="253" max="253" width="0.6640625" style="205" customWidth="1"/>
    <col min="254" max="254" width="1" style="205" customWidth="1"/>
    <col min="255" max="255" width="6.6640625" style="205" customWidth="1"/>
    <col min="256" max="256" width="3.6640625" style="205" customWidth="1"/>
    <col min="257" max="258" width="11.44140625" style="205" customWidth="1"/>
    <col min="259" max="506" width="8.88671875" style="205"/>
    <col min="507" max="507" width="6.6640625" style="205" customWidth="1"/>
    <col min="508" max="508" width="26.88671875" style="205" customWidth="1"/>
    <col min="509" max="509" width="0.6640625" style="205" customWidth="1"/>
    <col min="510" max="510" width="1" style="205" customWidth="1"/>
    <col min="511" max="511" width="6.6640625" style="205" customWidth="1"/>
    <col min="512" max="512" width="3.6640625" style="205" customWidth="1"/>
    <col min="513" max="514" width="11.44140625" style="205" customWidth="1"/>
    <col min="515" max="762" width="8.88671875" style="205"/>
    <col min="763" max="763" width="6.6640625" style="205" customWidth="1"/>
    <col min="764" max="764" width="26.88671875" style="205" customWidth="1"/>
    <col min="765" max="765" width="0.6640625" style="205" customWidth="1"/>
    <col min="766" max="766" width="1" style="205" customWidth="1"/>
    <col min="767" max="767" width="6.6640625" style="205" customWidth="1"/>
    <col min="768" max="768" width="3.6640625" style="205" customWidth="1"/>
    <col min="769" max="770" width="11.44140625" style="205" customWidth="1"/>
    <col min="771" max="1018" width="8.88671875" style="205"/>
    <col min="1019" max="1019" width="6.6640625" style="205" customWidth="1"/>
    <col min="1020" max="1020" width="26.88671875" style="205" customWidth="1"/>
    <col min="1021" max="1021" width="0.6640625" style="205" customWidth="1"/>
    <col min="1022" max="1022" width="1" style="205" customWidth="1"/>
    <col min="1023" max="1023" width="6.6640625" style="205" customWidth="1"/>
    <col min="1024" max="1024" width="3.6640625" style="205" customWidth="1"/>
    <col min="1025" max="1026" width="11.44140625" style="205" customWidth="1"/>
    <col min="1027" max="1274" width="8.88671875" style="205"/>
    <col min="1275" max="1275" width="6.6640625" style="205" customWidth="1"/>
    <col min="1276" max="1276" width="26.88671875" style="205" customWidth="1"/>
    <col min="1277" max="1277" width="0.6640625" style="205" customWidth="1"/>
    <col min="1278" max="1278" width="1" style="205" customWidth="1"/>
    <col min="1279" max="1279" width="6.6640625" style="205" customWidth="1"/>
    <col min="1280" max="1280" width="3.6640625" style="205" customWidth="1"/>
    <col min="1281" max="1282" width="11.44140625" style="205" customWidth="1"/>
    <col min="1283" max="1530" width="8.88671875" style="205"/>
    <col min="1531" max="1531" width="6.6640625" style="205" customWidth="1"/>
    <col min="1532" max="1532" width="26.88671875" style="205" customWidth="1"/>
    <col min="1533" max="1533" width="0.6640625" style="205" customWidth="1"/>
    <col min="1534" max="1534" width="1" style="205" customWidth="1"/>
    <col min="1535" max="1535" width="6.6640625" style="205" customWidth="1"/>
    <col min="1536" max="1536" width="3.6640625" style="205" customWidth="1"/>
    <col min="1537" max="1538" width="11.44140625" style="205" customWidth="1"/>
    <col min="1539" max="1786" width="8.88671875" style="205"/>
    <col min="1787" max="1787" width="6.6640625" style="205" customWidth="1"/>
    <col min="1788" max="1788" width="26.88671875" style="205" customWidth="1"/>
    <col min="1789" max="1789" width="0.6640625" style="205" customWidth="1"/>
    <col min="1790" max="1790" width="1" style="205" customWidth="1"/>
    <col min="1791" max="1791" width="6.6640625" style="205" customWidth="1"/>
    <col min="1792" max="1792" width="3.6640625" style="205" customWidth="1"/>
    <col min="1793" max="1794" width="11.44140625" style="205" customWidth="1"/>
    <col min="1795" max="2042" width="8.88671875" style="205"/>
    <col min="2043" max="2043" width="6.6640625" style="205" customWidth="1"/>
    <col min="2044" max="2044" width="26.88671875" style="205" customWidth="1"/>
    <col min="2045" max="2045" width="0.6640625" style="205" customWidth="1"/>
    <col min="2046" max="2046" width="1" style="205" customWidth="1"/>
    <col min="2047" max="2047" width="6.6640625" style="205" customWidth="1"/>
    <col min="2048" max="2048" width="3.6640625" style="205" customWidth="1"/>
    <col min="2049" max="2050" width="11.44140625" style="205" customWidth="1"/>
    <col min="2051" max="2298" width="8.88671875" style="205"/>
    <col min="2299" max="2299" width="6.6640625" style="205" customWidth="1"/>
    <col min="2300" max="2300" width="26.88671875" style="205" customWidth="1"/>
    <col min="2301" max="2301" width="0.6640625" style="205" customWidth="1"/>
    <col min="2302" max="2302" width="1" style="205" customWidth="1"/>
    <col min="2303" max="2303" width="6.6640625" style="205" customWidth="1"/>
    <col min="2304" max="2304" width="3.6640625" style="205" customWidth="1"/>
    <col min="2305" max="2306" width="11.44140625" style="205" customWidth="1"/>
    <col min="2307" max="2554" width="8.88671875" style="205"/>
    <col min="2555" max="2555" width="6.6640625" style="205" customWidth="1"/>
    <col min="2556" max="2556" width="26.88671875" style="205" customWidth="1"/>
    <col min="2557" max="2557" width="0.6640625" style="205" customWidth="1"/>
    <col min="2558" max="2558" width="1" style="205" customWidth="1"/>
    <col min="2559" max="2559" width="6.6640625" style="205" customWidth="1"/>
    <col min="2560" max="2560" width="3.6640625" style="205" customWidth="1"/>
    <col min="2561" max="2562" width="11.44140625" style="205" customWidth="1"/>
    <col min="2563" max="2810" width="8.88671875" style="205"/>
    <col min="2811" max="2811" width="6.6640625" style="205" customWidth="1"/>
    <col min="2812" max="2812" width="26.88671875" style="205" customWidth="1"/>
    <col min="2813" max="2813" width="0.6640625" style="205" customWidth="1"/>
    <col min="2814" max="2814" width="1" style="205" customWidth="1"/>
    <col min="2815" max="2815" width="6.6640625" style="205" customWidth="1"/>
    <col min="2816" max="2816" width="3.6640625" style="205" customWidth="1"/>
    <col min="2817" max="2818" width="11.44140625" style="205" customWidth="1"/>
    <col min="2819" max="3066" width="8.88671875" style="205"/>
    <col min="3067" max="3067" width="6.6640625" style="205" customWidth="1"/>
    <col min="3068" max="3068" width="26.88671875" style="205" customWidth="1"/>
    <col min="3069" max="3069" width="0.6640625" style="205" customWidth="1"/>
    <col min="3070" max="3070" width="1" style="205" customWidth="1"/>
    <col min="3071" max="3071" width="6.6640625" style="205" customWidth="1"/>
    <col min="3072" max="3072" width="3.6640625" style="205" customWidth="1"/>
    <col min="3073" max="3074" width="11.44140625" style="205" customWidth="1"/>
    <col min="3075" max="3322" width="8.88671875" style="205"/>
    <col min="3323" max="3323" width="6.6640625" style="205" customWidth="1"/>
    <col min="3324" max="3324" width="26.88671875" style="205" customWidth="1"/>
    <col min="3325" max="3325" width="0.6640625" style="205" customWidth="1"/>
    <col min="3326" max="3326" width="1" style="205" customWidth="1"/>
    <col min="3327" max="3327" width="6.6640625" style="205" customWidth="1"/>
    <col min="3328" max="3328" width="3.6640625" style="205" customWidth="1"/>
    <col min="3329" max="3330" width="11.44140625" style="205" customWidth="1"/>
    <col min="3331" max="3578" width="8.88671875" style="205"/>
    <col min="3579" max="3579" width="6.6640625" style="205" customWidth="1"/>
    <col min="3580" max="3580" width="26.88671875" style="205" customWidth="1"/>
    <col min="3581" max="3581" width="0.6640625" style="205" customWidth="1"/>
    <col min="3582" max="3582" width="1" style="205" customWidth="1"/>
    <col min="3583" max="3583" width="6.6640625" style="205" customWidth="1"/>
    <col min="3584" max="3584" width="3.6640625" style="205" customWidth="1"/>
    <col min="3585" max="3586" width="11.44140625" style="205" customWidth="1"/>
    <col min="3587" max="3834" width="8.88671875" style="205"/>
    <col min="3835" max="3835" width="6.6640625" style="205" customWidth="1"/>
    <col min="3836" max="3836" width="26.88671875" style="205" customWidth="1"/>
    <col min="3837" max="3837" width="0.6640625" style="205" customWidth="1"/>
    <col min="3838" max="3838" width="1" style="205" customWidth="1"/>
    <col min="3839" max="3839" width="6.6640625" style="205" customWidth="1"/>
    <col min="3840" max="3840" width="3.6640625" style="205" customWidth="1"/>
    <col min="3841" max="3842" width="11.44140625" style="205" customWidth="1"/>
    <col min="3843" max="4090" width="8.88671875" style="205"/>
    <col min="4091" max="4091" width="6.6640625" style="205" customWidth="1"/>
    <col min="4092" max="4092" width="26.88671875" style="205" customWidth="1"/>
    <col min="4093" max="4093" width="0.6640625" style="205" customWidth="1"/>
    <col min="4094" max="4094" width="1" style="205" customWidth="1"/>
    <col min="4095" max="4095" width="6.6640625" style="205" customWidth="1"/>
    <col min="4096" max="4096" width="3.6640625" style="205" customWidth="1"/>
    <col min="4097" max="4098" width="11.44140625" style="205" customWidth="1"/>
    <col min="4099" max="4346" width="8.88671875" style="205"/>
    <col min="4347" max="4347" width="6.6640625" style="205" customWidth="1"/>
    <col min="4348" max="4348" width="26.88671875" style="205" customWidth="1"/>
    <col min="4349" max="4349" width="0.6640625" style="205" customWidth="1"/>
    <col min="4350" max="4350" width="1" style="205" customWidth="1"/>
    <col min="4351" max="4351" width="6.6640625" style="205" customWidth="1"/>
    <col min="4352" max="4352" width="3.6640625" style="205" customWidth="1"/>
    <col min="4353" max="4354" width="11.44140625" style="205" customWidth="1"/>
    <col min="4355" max="4602" width="8.88671875" style="205"/>
    <col min="4603" max="4603" width="6.6640625" style="205" customWidth="1"/>
    <col min="4604" max="4604" width="26.88671875" style="205" customWidth="1"/>
    <col min="4605" max="4605" width="0.6640625" style="205" customWidth="1"/>
    <col min="4606" max="4606" width="1" style="205" customWidth="1"/>
    <col min="4607" max="4607" width="6.6640625" style="205" customWidth="1"/>
    <col min="4608" max="4608" width="3.6640625" style="205" customWidth="1"/>
    <col min="4609" max="4610" width="11.44140625" style="205" customWidth="1"/>
    <col min="4611" max="4858" width="8.88671875" style="205"/>
    <col min="4859" max="4859" width="6.6640625" style="205" customWidth="1"/>
    <col min="4860" max="4860" width="26.88671875" style="205" customWidth="1"/>
    <col min="4861" max="4861" width="0.6640625" style="205" customWidth="1"/>
    <col min="4862" max="4862" width="1" style="205" customWidth="1"/>
    <col min="4863" max="4863" width="6.6640625" style="205" customWidth="1"/>
    <col min="4864" max="4864" width="3.6640625" style="205" customWidth="1"/>
    <col min="4865" max="4866" width="11.44140625" style="205" customWidth="1"/>
    <col min="4867" max="5114" width="8.88671875" style="205"/>
    <col min="5115" max="5115" width="6.6640625" style="205" customWidth="1"/>
    <col min="5116" max="5116" width="26.88671875" style="205" customWidth="1"/>
    <col min="5117" max="5117" width="0.6640625" style="205" customWidth="1"/>
    <col min="5118" max="5118" width="1" style="205" customWidth="1"/>
    <col min="5119" max="5119" width="6.6640625" style="205" customWidth="1"/>
    <col min="5120" max="5120" width="3.6640625" style="205" customWidth="1"/>
    <col min="5121" max="5122" width="11.44140625" style="205" customWidth="1"/>
    <col min="5123" max="5370" width="8.88671875" style="205"/>
    <col min="5371" max="5371" width="6.6640625" style="205" customWidth="1"/>
    <col min="5372" max="5372" width="26.88671875" style="205" customWidth="1"/>
    <col min="5373" max="5373" width="0.6640625" style="205" customWidth="1"/>
    <col min="5374" max="5374" width="1" style="205" customWidth="1"/>
    <col min="5375" max="5375" width="6.6640625" style="205" customWidth="1"/>
    <col min="5376" max="5376" width="3.6640625" style="205" customWidth="1"/>
    <col min="5377" max="5378" width="11.44140625" style="205" customWidth="1"/>
    <col min="5379" max="5626" width="8.88671875" style="205"/>
    <col min="5627" max="5627" width="6.6640625" style="205" customWidth="1"/>
    <col min="5628" max="5628" width="26.88671875" style="205" customWidth="1"/>
    <col min="5629" max="5629" width="0.6640625" style="205" customWidth="1"/>
    <col min="5630" max="5630" width="1" style="205" customWidth="1"/>
    <col min="5631" max="5631" width="6.6640625" style="205" customWidth="1"/>
    <col min="5632" max="5632" width="3.6640625" style="205" customWidth="1"/>
    <col min="5633" max="5634" width="11.44140625" style="205" customWidth="1"/>
    <col min="5635" max="5882" width="8.88671875" style="205"/>
    <col min="5883" max="5883" width="6.6640625" style="205" customWidth="1"/>
    <col min="5884" max="5884" width="26.88671875" style="205" customWidth="1"/>
    <col min="5885" max="5885" width="0.6640625" style="205" customWidth="1"/>
    <col min="5886" max="5886" width="1" style="205" customWidth="1"/>
    <col min="5887" max="5887" width="6.6640625" style="205" customWidth="1"/>
    <col min="5888" max="5888" width="3.6640625" style="205" customWidth="1"/>
    <col min="5889" max="5890" width="11.44140625" style="205" customWidth="1"/>
    <col min="5891" max="6138" width="8.88671875" style="205"/>
    <col min="6139" max="6139" width="6.6640625" style="205" customWidth="1"/>
    <col min="6140" max="6140" width="26.88671875" style="205" customWidth="1"/>
    <col min="6141" max="6141" width="0.6640625" style="205" customWidth="1"/>
    <col min="6142" max="6142" width="1" style="205" customWidth="1"/>
    <col min="6143" max="6143" width="6.6640625" style="205" customWidth="1"/>
    <col min="6144" max="6144" width="3.6640625" style="205" customWidth="1"/>
    <col min="6145" max="6146" width="11.44140625" style="205" customWidth="1"/>
    <col min="6147" max="6394" width="8.88671875" style="205"/>
    <col min="6395" max="6395" width="6.6640625" style="205" customWidth="1"/>
    <col min="6396" max="6396" width="26.88671875" style="205" customWidth="1"/>
    <col min="6397" max="6397" width="0.6640625" style="205" customWidth="1"/>
    <col min="6398" max="6398" width="1" style="205" customWidth="1"/>
    <col min="6399" max="6399" width="6.6640625" style="205" customWidth="1"/>
    <col min="6400" max="6400" width="3.6640625" style="205" customWidth="1"/>
    <col min="6401" max="6402" width="11.44140625" style="205" customWidth="1"/>
    <col min="6403" max="6650" width="8.88671875" style="205"/>
    <col min="6651" max="6651" width="6.6640625" style="205" customWidth="1"/>
    <col min="6652" max="6652" width="26.88671875" style="205" customWidth="1"/>
    <col min="6653" max="6653" width="0.6640625" style="205" customWidth="1"/>
    <col min="6654" max="6654" width="1" style="205" customWidth="1"/>
    <col min="6655" max="6655" width="6.6640625" style="205" customWidth="1"/>
    <col min="6656" max="6656" width="3.6640625" style="205" customWidth="1"/>
    <col min="6657" max="6658" width="11.44140625" style="205" customWidth="1"/>
    <col min="6659" max="6906" width="8.88671875" style="205"/>
    <col min="6907" max="6907" width="6.6640625" style="205" customWidth="1"/>
    <col min="6908" max="6908" width="26.88671875" style="205" customWidth="1"/>
    <col min="6909" max="6909" width="0.6640625" style="205" customWidth="1"/>
    <col min="6910" max="6910" width="1" style="205" customWidth="1"/>
    <col min="6911" max="6911" width="6.6640625" style="205" customWidth="1"/>
    <col min="6912" max="6912" width="3.6640625" style="205" customWidth="1"/>
    <col min="6913" max="6914" width="11.44140625" style="205" customWidth="1"/>
    <col min="6915" max="7162" width="8.88671875" style="205"/>
    <col min="7163" max="7163" width="6.6640625" style="205" customWidth="1"/>
    <col min="7164" max="7164" width="26.88671875" style="205" customWidth="1"/>
    <col min="7165" max="7165" width="0.6640625" style="205" customWidth="1"/>
    <col min="7166" max="7166" width="1" style="205" customWidth="1"/>
    <col min="7167" max="7167" width="6.6640625" style="205" customWidth="1"/>
    <col min="7168" max="7168" width="3.6640625" style="205" customWidth="1"/>
    <col min="7169" max="7170" width="11.44140625" style="205" customWidth="1"/>
    <col min="7171" max="7418" width="8.88671875" style="205"/>
    <col min="7419" max="7419" width="6.6640625" style="205" customWidth="1"/>
    <col min="7420" max="7420" width="26.88671875" style="205" customWidth="1"/>
    <col min="7421" max="7421" width="0.6640625" style="205" customWidth="1"/>
    <col min="7422" max="7422" width="1" style="205" customWidth="1"/>
    <col min="7423" max="7423" width="6.6640625" style="205" customWidth="1"/>
    <col min="7424" max="7424" width="3.6640625" style="205" customWidth="1"/>
    <col min="7425" max="7426" width="11.44140625" style="205" customWidth="1"/>
    <col min="7427" max="7674" width="8.88671875" style="205"/>
    <col min="7675" max="7675" width="6.6640625" style="205" customWidth="1"/>
    <col min="7676" max="7676" width="26.88671875" style="205" customWidth="1"/>
    <col min="7677" max="7677" width="0.6640625" style="205" customWidth="1"/>
    <col min="7678" max="7678" width="1" style="205" customWidth="1"/>
    <col min="7679" max="7679" width="6.6640625" style="205" customWidth="1"/>
    <col min="7680" max="7680" width="3.6640625" style="205" customWidth="1"/>
    <col min="7681" max="7682" width="11.44140625" style="205" customWidth="1"/>
    <col min="7683" max="7930" width="8.88671875" style="205"/>
    <col min="7931" max="7931" width="6.6640625" style="205" customWidth="1"/>
    <col min="7932" max="7932" width="26.88671875" style="205" customWidth="1"/>
    <col min="7933" max="7933" width="0.6640625" style="205" customWidth="1"/>
    <col min="7934" max="7934" width="1" style="205" customWidth="1"/>
    <col min="7935" max="7935" width="6.6640625" style="205" customWidth="1"/>
    <col min="7936" max="7936" width="3.6640625" style="205" customWidth="1"/>
    <col min="7937" max="7938" width="11.44140625" style="205" customWidth="1"/>
    <col min="7939" max="8186" width="8.88671875" style="205"/>
    <col min="8187" max="8187" width="6.6640625" style="205" customWidth="1"/>
    <col min="8188" max="8188" width="26.88671875" style="205" customWidth="1"/>
    <col min="8189" max="8189" width="0.6640625" style="205" customWidth="1"/>
    <col min="8190" max="8190" width="1" style="205" customWidth="1"/>
    <col min="8191" max="8191" width="6.6640625" style="205" customWidth="1"/>
    <col min="8192" max="8192" width="3.6640625" style="205" customWidth="1"/>
    <col min="8193" max="8194" width="11.44140625" style="205" customWidth="1"/>
    <col min="8195" max="8442" width="8.88671875" style="205"/>
    <col min="8443" max="8443" width="6.6640625" style="205" customWidth="1"/>
    <col min="8444" max="8444" width="26.88671875" style="205" customWidth="1"/>
    <col min="8445" max="8445" width="0.6640625" style="205" customWidth="1"/>
    <col min="8446" max="8446" width="1" style="205" customWidth="1"/>
    <col min="8447" max="8447" width="6.6640625" style="205" customWidth="1"/>
    <col min="8448" max="8448" width="3.6640625" style="205" customWidth="1"/>
    <col min="8449" max="8450" width="11.44140625" style="205" customWidth="1"/>
    <col min="8451" max="8698" width="8.88671875" style="205"/>
    <col min="8699" max="8699" width="6.6640625" style="205" customWidth="1"/>
    <col min="8700" max="8700" width="26.88671875" style="205" customWidth="1"/>
    <col min="8701" max="8701" width="0.6640625" style="205" customWidth="1"/>
    <col min="8702" max="8702" width="1" style="205" customWidth="1"/>
    <col min="8703" max="8703" width="6.6640625" style="205" customWidth="1"/>
    <col min="8704" max="8704" width="3.6640625" style="205" customWidth="1"/>
    <col min="8705" max="8706" width="11.44140625" style="205" customWidth="1"/>
    <col min="8707" max="8954" width="8.88671875" style="205"/>
    <col min="8955" max="8955" width="6.6640625" style="205" customWidth="1"/>
    <col min="8956" max="8956" width="26.88671875" style="205" customWidth="1"/>
    <col min="8957" max="8957" width="0.6640625" style="205" customWidth="1"/>
    <col min="8958" max="8958" width="1" style="205" customWidth="1"/>
    <col min="8959" max="8959" width="6.6640625" style="205" customWidth="1"/>
    <col min="8960" max="8960" width="3.6640625" style="205" customWidth="1"/>
    <col min="8961" max="8962" width="11.44140625" style="205" customWidth="1"/>
    <col min="8963" max="9210" width="8.88671875" style="205"/>
    <col min="9211" max="9211" width="6.6640625" style="205" customWidth="1"/>
    <col min="9212" max="9212" width="26.88671875" style="205" customWidth="1"/>
    <col min="9213" max="9213" width="0.6640625" style="205" customWidth="1"/>
    <col min="9214" max="9214" width="1" style="205" customWidth="1"/>
    <col min="9215" max="9215" width="6.6640625" style="205" customWidth="1"/>
    <col min="9216" max="9216" width="3.6640625" style="205" customWidth="1"/>
    <col min="9217" max="9218" width="11.44140625" style="205" customWidth="1"/>
    <col min="9219" max="9466" width="8.88671875" style="205"/>
    <col min="9467" max="9467" width="6.6640625" style="205" customWidth="1"/>
    <col min="9468" max="9468" width="26.88671875" style="205" customWidth="1"/>
    <col min="9469" max="9469" width="0.6640625" style="205" customWidth="1"/>
    <col min="9470" max="9470" width="1" style="205" customWidth="1"/>
    <col min="9471" max="9471" width="6.6640625" style="205" customWidth="1"/>
    <col min="9472" max="9472" width="3.6640625" style="205" customWidth="1"/>
    <col min="9473" max="9474" width="11.44140625" style="205" customWidth="1"/>
    <col min="9475" max="9722" width="8.88671875" style="205"/>
    <col min="9723" max="9723" width="6.6640625" style="205" customWidth="1"/>
    <col min="9724" max="9724" width="26.88671875" style="205" customWidth="1"/>
    <col min="9725" max="9725" width="0.6640625" style="205" customWidth="1"/>
    <col min="9726" max="9726" width="1" style="205" customWidth="1"/>
    <col min="9727" max="9727" width="6.6640625" style="205" customWidth="1"/>
    <col min="9728" max="9728" width="3.6640625" style="205" customWidth="1"/>
    <col min="9729" max="9730" width="11.44140625" style="205" customWidth="1"/>
    <col min="9731" max="9978" width="8.88671875" style="205"/>
    <col min="9979" max="9979" width="6.6640625" style="205" customWidth="1"/>
    <col min="9980" max="9980" width="26.88671875" style="205" customWidth="1"/>
    <col min="9981" max="9981" width="0.6640625" style="205" customWidth="1"/>
    <col min="9982" max="9982" width="1" style="205" customWidth="1"/>
    <col min="9983" max="9983" width="6.6640625" style="205" customWidth="1"/>
    <col min="9984" max="9984" width="3.6640625" style="205" customWidth="1"/>
    <col min="9985" max="9986" width="11.44140625" style="205" customWidth="1"/>
    <col min="9987" max="10234" width="8.88671875" style="205"/>
    <col min="10235" max="10235" width="6.6640625" style="205" customWidth="1"/>
    <col min="10236" max="10236" width="26.88671875" style="205" customWidth="1"/>
    <col min="10237" max="10237" width="0.6640625" style="205" customWidth="1"/>
    <col min="10238" max="10238" width="1" style="205" customWidth="1"/>
    <col min="10239" max="10239" width="6.6640625" style="205" customWidth="1"/>
    <col min="10240" max="10240" width="3.6640625" style="205" customWidth="1"/>
    <col min="10241" max="10242" width="11.44140625" style="205" customWidth="1"/>
    <col min="10243" max="10490" width="8.88671875" style="205"/>
    <col min="10491" max="10491" width="6.6640625" style="205" customWidth="1"/>
    <col min="10492" max="10492" width="26.88671875" style="205" customWidth="1"/>
    <col min="10493" max="10493" width="0.6640625" style="205" customWidth="1"/>
    <col min="10494" max="10494" width="1" style="205" customWidth="1"/>
    <col min="10495" max="10495" width="6.6640625" style="205" customWidth="1"/>
    <col min="10496" max="10496" width="3.6640625" style="205" customWidth="1"/>
    <col min="10497" max="10498" width="11.44140625" style="205" customWidth="1"/>
    <col min="10499" max="10746" width="8.88671875" style="205"/>
    <col min="10747" max="10747" width="6.6640625" style="205" customWidth="1"/>
    <col min="10748" max="10748" width="26.88671875" style="205" customWidth="1"/>
    <col min="10749" max="10749" width="0.6640625" style="205" customWidth="1"/>
    <col min="10750" max="10750" width="1" style="205" customWidth="1"/>
    <col min="10751" max="10751" width="6.6640625" style="205" customWidth="1"/>
    <col min="10752" max="10752" width="3.6640625" style="205" customWidth="1"/>
    <col min="10753" max="10754" width="11.44140625" style="205" customWidth="1"/>
    <col min="10755" max="11002" width="8.88671875" style="205"/>
    <col min="11003" max="11003" width="6.6640625" style="205" customWidth="1"/>
    <col min="11004" max="11004" width="26.88671875" style="205" customWidth="1"/>
    <col min="11005" max="11005" width="0.6640625" style="205" customWidth="1"/>
    <col min="11006" max="11006" width="1" style="205" customWidth="1"/>
    <col min="11007" max="11007" width="6.6640625" style="205" customWidth="1"/>
    <col min="11008" max="11008" width="3.6640625" style="205" customWidth="1"/>
    <col min="11009" max="11010" width="11.44140625" style="205" customWidth="1"/>
    <col min="11011" max="11258" width="8.88671875" style="205"/>
    <col min="11259" max="11259" width="6.6640625" style="205" customWidth="1"/>
    <col min="11260" max="11260" width="26.88671875" style="205" customWidth="1"/>
    <col min="11261" max="11261" width="0.6640625" style="205" customWidth="1"/>
    <col min="11262" max="11262" width="1" style="205" customWidth="1"/>
    <col min="11263" max="11263" width="6.6640625" style="205" customWidth="1"/>
    <col min="11264" max="11264" width="3.6640625" style="205" customWidth="1"/>
    <col min="11265" max="11266" width="11.44140625" style="205" customWidth="1"/>
    <col min="11267" max="11514" width="8.88671875" style="205"/>
    <col min="11515" max="11515" width="6.6640625" style="205" customWidth="1"/>
    <col min="11516" max="11516" width="26.88671875" style="205" customWidth="1"/>
    <col min="11517" max="11517" width="0.6640625" style="205" customWidth="1"/>
    <col min="11518" max="11518" width="1" style="205" customWidth="1"/>
    <col min="11519" max="11519" width="6.6640625" style="205" customWidth="1"/>
    <col min="11520" max="11520" width="3.6640625" style="205" customWidth="1"/>
    <col min="11521" max="11522" width="11.44140625" style="205" customWidth="1"/>
    <col min="11523" max="11770" width="8.88671875" style="205"/>
    <col min="11771" max="11771" width="6.6640625" style="205" customWidth="1"/>
    <col min="11772" max="11772" width="26.88671875" style="205" customWidth="1"/>
    <col min="11773" max="11773" width="0.6640625" style="205" customWidth="1"/>
    <col min="11774" max="11774" width="1" style="205" customWidth="1"/>
    <col min="11775" max="11775" width="6.6640625" style="205" customWidth="1"/>
    <col min="11776" max="11776" width="3.6640625" style="205" customWidth="1"/>
    <col min="11777" max="11778" width="11.44140625" style="205" customWidth="1"/>
    <col min="11779" max="12026" width="8.88671875" style="205"/>
    <col min="12027" max="12027" width="6.6640625" style="205" customWidth="1"/>
    <col min="12028" max="12028" width="26.88671875" style="205" customWidth="1"/>
    <col min="12029" max="12029" width="0.6640625" style="205" customWidth="1"/>
    <col min="12030" max="12030" width="1" style="205" customWidth="1"/>
    <col min="12031" max="12031" width="6.6640625" style="205" customWidth="1"/>
    <col min="12032" max="12032" width="3.6640625" style="205" customWidth="1"/>
    <col min="12033" max="12034" width="11.44140625" style="205" customWidth="1"/>
    <col min="12035" max="12282" width="8.88671875" style="205"/>
    <col min="12283" max="12283" width="6.6640625" style="205" customWidth="1"/>
    <col min="12284" max="12284" width="26.88671875" style="205" customWidth="1"/>
    <col min="12285" max="12285" width="0.6640625" style="205" customWidth="1"/>
    <col min="12286" max="12286" width="1" style="205" customWidth="1"/>
    <col min="12287" max="12287" width="6.6640625" style="205" customWidth="1"/>
    <col min="12288" max="12288" width="3.6640625" style="205" customWidth="1"/>
    <col min="12289" max="12290" width="11.44140625" style="205" customWidth="1"/>
    <col min="12291" max="12538" width="8.88671875" style="205"/>
    <col min="12539" max="12539" width="6.6640625" style="205" customWidth="1"/>
    <col min="12540" max="12540" width="26.88671875" style="205" customWidth="1"/>
    <col min="12541" max="12541" width="0.6640625" style="205" customWidth="1"/>
    <col min="12542" max="12542" width="1" style="205" customWidth="1"/>
    <col min="12543" max="12543" width="6.6640625" style="205" customWidth="1"/>
    <col min="12544" max="12544" width="3.6640625" style="205" customWidth="1"/>
    <col min="12545" max="12546" width="11.44140625" style="205" customWidth="1"/>
    <col min="12547" max="12794" width="8.88671875" style="205"/>
    <col min="12795" max="12795" width="6.6640625" style="205" customWidth="1"/>
    <col min="12796" max="12796" width="26.88671875" style="205" customWidth="1"/>
    <col min="12797" max="12797" width="0.6640625" style="205" customWidth="1"/>
    <col min="12798" max="12798" width="1" style="205" customWidth="1"/>
    <col min="12799" max="12799" width="6.6640625" style="205" customWidth="1"/>
    <col min="12800" max="12800" width="3.6640625" style="205" customWidth="1"/>
    <col min="12801" max="12802" width="11.44140625" style="205" customWidth="1"/>
    <col min="12803" max="13050" width="8.88671875" style="205"/>
    <col min="13051" max="13051" width="6.6640625" style="205" customWidth="1"/>
    <col min="13052" max="13052" width="26.88671875" style="205" customWidth="1"/>
    <col min="13053" max="13053" width="0.6640625" style="205" customWidth="1"/>
    <col min="13054" max="13054" width="1" style="205" customWidth="1"/>
    <col min="13055" max="13055" width="6.6640625" style="205" customWidth="1"/>
    <col min="13056" max="13056" width="3.6640625" style="205" customWidth="1"/>
    <col min="13057" max="13058" width="11.44140625" style="205" customWidth="1"/>
    <col min="13059" max="13306" width="8.88671875" style="205"/>
    <col min="13307" max="13307" width="6.6640625" style="205" customWidth="1"/>
    <col min="13308" max="13308" width="26.88671875" style="205" customWidth="1"/>
    <col min="13309" max="13309" width="0.6640625" style="205" customWidth="1"/>
    <col min="13310" max="13310" width="1" style="205" customWidth="1"/>
    <col min="13311" max="13311" width="6.6640625" style="205" customWidth="1"/>
    <col min="13312" max="13312" width="3.6640625" style="205" customWidth="1"/>
    <col min="13313" max="13314" width="11.44140625" style="205" customWidth="1"/>
    <col min="13315" max="13562" width="8.88671875" style="205"/>
    <col min="13563" max="13563" width="6.6640625" style="205" customWidth="1"/>
    <col min="13564" max="13564" width="26.88671875" style="205" customWidth="1"/>
    <col min="13565" max="13565" width="0.6640625" style="205" customWidth="1"/>
    <col min="13566" max="13566" width="1" style="205" customWidth="1"/>
    <col min="13567" max="13567" width="6.6640625" style="205" customWidth="1"/>
    <col min="13568" max="13568" width="3.6640625" style="205" customWidth="1"/>
    <col min="13569" max="13570" width="11.44140625" style="205" customWidth="1"/>
    <col min="13571" max="13818" width="8.88671875" style="205"/>
    <col min="13819" max="13819" width="6.6640625" style="205" customWidth="1"/>
    <col min="13820" max="13820" width="26.88671875" style="205" customWidth="1"/>
    <col min="13821" max="13821" width="0.6640625" style="205" customWidth="1"/>
    <col min="13822" max="13822" width="1" style="205" customWidth="1"/>
    <col min="13823" max="13823" width="6.6640625" style="205" customWidth="1"/>
    <col min="13824" max="13824" width="3.6640625" style="205" customWidth="1"/>
    <col min="13825" max="13826" width="11.44140625" style="205" customWidth="1"/>
    <col min="13827" max="14074" width="8.88671875" style="205"/>
    <col min="14075" max="14075" width="6.6640625" style="205" customWidth="1"/>
    <col min="14076" max="14076" width="26.88671875" style="205" customWidth="1"/>
    <col min="14077" max="14077" width="0.6640625" style="205" customWidth="1"/>
    <col min="14078" max="14078" width="1" style="205" customWidth="1"/>
    <col min="14079" max="14079" width="6.6640625" style="205" customWidth="1"/>
    <col min="14080" max="14080" width="3.6640625" style="205" customWidth="1"/>
    <col min="14081" max="14082" width="11.44140625" style="205" customWidth="1"/>
    <col min="14083" max="14330" width="8.88671875" style="205"/>
    <col min="14331" max="14331" width="6.6640625" style="205" customWidth="1"/>
    <col min="14332" max="14332" width="26.88671875" style="205" customWidth="1"/>
    <col min="14333" max="14333" width="0.6640625" style="205" customWidth="1"/>
    <col min="14334" max="14334" width="1" style="205" customWidth="1"/>
    <col min="14335" max="14335" width="6.6640625" style="205" customWidth="1"/>
    <col min="14336" max="14336" width="3.6640625" style="205" customWidth="1"/>
    <col min="14337" max="14338" width="11.44140625" style="205" customWidth="1"/>
    <col min="14339" max="14586" width="8.88671875" style="205"/>
    <col min="14587" max="14587" width="6.6640625" style="205" customWidth="1"/>
    <col min="14588" max="14588" width="26.88671875" style="205" customWidth="1"/>
    <col min="14589" max="14589" width="0.6640625" style="205" customWidth="1"/>
    <col min="14590" max="14590" width="1" style="205" customWidth="1"/>
    <col min="14591" max="14591" width="6.6640625" style="205" customWidth="1"/>
    <col min="14592" max="14592" width="3.6640625" style="205" customWidth="1"/>
    <col min="14593" max="14594" width="11.44140625" style="205" customWidth="1"/>
    <col min="14595" max="14842" width="8.88671875" style="205"/>
    <col min="14843" max="14843" width="6.6640625" style="205" customWidth="1"/>
    <col min="14844" max="14844" width="26.88671875" style="205" customWidth="1"/>
    <col min="14845" max="14845" width="0.6640625" style="205" customWidth="1"/>
    <col min="14846" max="14846" width="1" style="205" customWidth="1"/>
    <col min="14847" max="14847" width="6.6640625" style="205" customWidth="1"/>
    <col min="14848" max="14848" width="3.6640625" style="205" customWidth="1"/>
    <col min="14849" max="14850" width="11.44140625" style="205" customWidth="1"/>
    <col min="14851" max="15098" width="8.88671875" style="205"/>
    <col min="15099" max="15099" width="6.6640625" style="205" customWidth="1"/>
    <col min="15100" max="15100" width="26.88671875" style="205" customWidth="1"/>
    <col min="15101" max="15101" width="0.6640625" style="205" customWidth="1"/>
    <col min="15102" max="15102" width="1" style="205" customWidth="1"/>
    <col min="15103" max="15103" width="6.6640625" style="205" customWidth="1"/>
    <col min="15104" max="15104" width="3.6640625" style="205" customWidth="1"/>
    <col min="15105" max="15106" width="11.44140625" style="205" customWidth="1"/>
    <col min="15107" max="15354" width="8.88671875" style="205"/>
    <col min="15355" max="15355" width="6.6640625" style="205" customWidth="1"/>
    <col min="15356" max="15356" width="26.88671875" style="205" customWidth="1"/>
    <col min="15357" max="15357" width="0.6640625" style="205" customWidth="1"/>
    <col min="15358" max="15358" width="1" style="205" customWidth="1"/>
    <col min="15359" max="15359" width="6.6640625" style="205" customWidth="1"/>
    <col min="15360" max="15360" width="3.6640625" style="205" customWidth="1"/>
    <col min="15361" max="15362" width="11.44140625" style="205" customWidth="1"/>
    <col min="15363" max="15610" width="8.88671875" style="205"/>
    <col min="15611" max="15611" width="6.6640625" style="205" customWidth="1"/>
    <col min="15612" max="15612" width="26.88671875" style="205" customWidth="1"/>
    <col min="15613" max="15613" width="0.6640625" style="205" customWidth="1"/>
    <col min="15614" max="15614" width="1" style="205" customWidth="1"/>
    <col min="15615" max="15615" width="6.6640625" style="205" customWidth="1"/>
    <col min="15616" max="15616" width="3.6640625" style="205" customWidth="1"/>
    <col min="15617" max="15618" width="11.44140625" style="205" customWidth="1"/>
    <col min="15619" max="15866" width="8.88671875" style="205"/>
    <col min="15867" max="15867" width="6.6640625" style="205" customWidth="1"/>
    <col min="15868" max="15868" width="26.88671875" style="205" customWidth="1"/>
    <col min="15869" max="15869" width="0.6640625" style="205" customWidth="1"/>
    <col min="15870" max="15870" width="1" style="205" customWidth="1"/>
    <col min="15871" max="15871" width="6.6640625" style="205" customWidth="1"/>
    <col min="15872" max="15872" width="3.6640625" style="205" customWidth="1"/>
    <col min="15873" max="15874" width="11.44140625" style="205" customWidth="1"/>
    <col min="15875" max="16122" width="8.88671875" style="205"/>
    <col min="16123" max="16123" width="6.6640625" style="205" customWidth="1"/>
    <col min="16124" max="16124" width="26.88671875" style="205" customWidth="1"/>
    <col min="16125" max="16125" width="0.6640625" style="205" customWidth="1"/>
    <col min="16126" max="16126" width="1" style="205" customWidth="1"/>
    <col min="16127" max="16127" width="6.6640625" style="205" customWidth="1"/>
    <col min="16128" max="16128" width="3.6640625" style="205" customWidth="1"/>
    <col min="16129" max="16130" width="11.44140625" style="205" customWidth="1"/>
    <col min="16131" max="16384" width="8.88671875" style="205"/>
  </cols>
  <sheetData>
    <row r="1" spans="1:10" ht="12" customHeight="1">
      <c r="A1" s="360" t="s">
        <v>2293</v>
      </c>
      <c r="B1" s="360"/>
      <c r="C1" s="261"/>
      <c r="D1" s="261"/>
    </row>
    <row r="2" spans="1:10" ht="12" customHeight="1">
      <c r="A2" s="360" t="s">
        <v>0</v>
      </c>
      <c r="B2" s="360"/>
      <c r="C2" s="261"/>
      <c r="D2" s="261"/>
    </row>
    <row r="3" spans="1:10" ht="12" customHeight="1">
      <c r="A3" s="268"/>
      <c r="B3" s="361" t="s">
        <v>33</v>
      </c>
      <c r="C3" s="361"/>
      <c r="D3" s="361"/>
      <c r="E3" s="361" t="s">
        <v>29</v>
      </c>
      <c r="F3" s="361"/>
      <c r="G3" s="361"/>
      <c r="H3" s="361" t="s">
        <v>32</v>
      </c>
      <c r="I3" s="361"/>
      <c r="J3" s="362"/>
    </row>
    <row r="4" spans="1:10" ht="12" customHeight="1">
      <c r="A4" s="263" t="s">
        <v>2</v>
      </c>
      <c r="B4" s="63" t="s">
        <v>889</v>
      </c>
      <c r="C4" s="63" t="s">
        <v>100</v>
      </c>
      <c r="D4" s="63" t="s">
        <v>101</v>
      </c>
      <c r="E4" s="63" t="s">
        <v>889</v>
      </c>
      <c r="F4" s="63" t="s">
        <v>100</v>
      </c>
      <c r="G4" s="63" t="s">
        <v>101</v>
      </c>
      <c r="H4" s="63" t="s">
        <v>889</v>
      </c>
      <c r="I4" s="63" t="s">
        <v>100</v>
      </c>
      <c r="J4" s="117" t="s">
        <v>101</v>
      </c>
    </row>
    <row r="5" spans="1:10" ht="12" customHeight="1">
      <c r="A5" s="262" t="s">
        <v>929</v>
      </c>
      <c r="B5" s="64">
        <f>B10+B15</f>
        <v>16257</v>
      </c>
      <c r="C5" s="64">
        <f t="shared" ref="C5:J5" si="0">C10+C15</f>
        <v>2994</v>
      </c>
      <c r="D5" s="64">
        <f t="shared" si="0"/>
        <v>5162</v>
      </c>
      <c r="E5" s="64">
        <f t="shared" si="0"/>
        <v>8173</v>
      </c>
      <c r="F5" s="64">
        <f t="shared" si="0"/>
        <v>1501</v>
      </c>
      <c r="G5" s="64">
        <f t="shared" si="0"/>
        <v>2602</v>
      </c>
      <c r="H5" s="64">
        <f t="shared" si="0"/>
        <v>8084</v>
      </c>
      <c r="I5" s="64">
        <f t="shared" si="0"/>
        <v>1493</v>
      </c>
      <c r="J5" s="64">
        <f t="shared" si="0"/>
        <v>2560</v>
      </c>
    </row>
    <row r="6" spans="1:10" ht="12" customHeight="1">
      <c r="A6" s="262" t="s">
        <v>611</v>
      </c>
      <c r="B6" s="64">
        <f t="shared" ref="B6:J9" si="1">B11+B16</f>
        <v>5730</v>
      </c>
      <c r="C6" s="64">
        <f t="shared" si="1"/>
        <v>1136</v>
      </c>
      <c r="D6" s="64">
        <f t="shared" si="1"/>
        <v>1626</v>
      </c>
      <c r="E6" s="64">
        <f t="shared" si="1"/>
        <v>2658</v>
      </c>
      <c r="F6" s="64">
        <f t="shared" si="1"/>
        <v>605</v>
      </c>
      <c r="G6" s="64">
        <f t="shared" si="1"/>
        <v>754</v>
      </c>
      <c r="H6" s="64">
        <f t="shared" si="1"/>
        <v>3072</v>
      </c>
      <c r="I6" s="64">
        <f t="shared" si="1"/>
        <v>531</v>
      </c>
      <c r="J6" s="64">
        <f t="shared" si="1"/>
        <v>872</v>
      </c>
    </row>
    <row r="7" spans="1:10" ht="12" customHeight="1">
      <c r="A7" s="262" t="s">
        <v>884</v>
      </c>
      <c r="B7" s="64">
        <f t="shared" si="1"/>
        <v>10527</v>
      </c>
      <c r="C7" s="64">
        <f t="shared" si="1"/>
        <v>1858</v>
      </c>
      <c r="D7" s="64">
        <f t="shared" si="1"/>
        <v>3536</v>
      </c>
      <c r="E7" s="64">
        <f t="shared" si="1"/>
        <v>5515</v>
      </c>
      <c r="F7" s="64">
        <f t="shared" si="1"/>
        <v>896</v>
      </c>
      <c r="G7" s="64">
        <f t="shared" si="1"/>
        <v>1848</v>
      </c>
      <c r="H7" s="64">
        <f t="shared" si="1"/>
        <v>5012</v>
      </c>
      <c r="I7" s="64">
        <f t="shared" si="1"/>
        <v>962</v>
      </c>
      <c r="J7" s="64">
        <f t="shared" si="1"/>
        <v>1688</v>
      </c>
    </row>
    <row r="8" spans="1:10" ht="12" customHeight="1">
      <c r="A8" s="262" t="s">
        <v>886</v>
      </c>
      <c r="B8" s="64">
        <f t="shared" si="1"/>
        <v>1086</v>
      </c>
      <c r="C8" s="64">
        <f t="shared" si="1"/>
        <v>61</v>
      </c>
      <c r="D8" s="64">
        <f t="shared" si="1"/>
        <v>154</v>
      </c>
      <c r="E8" s="64">
        <f t="shared" si="1"/>
        <v>611</v>
      </c>
      <c r="F8" s="64">
        <f t="shared" si="1"/>
        <v>14</v>
      </c>
      <c r="G8" s="64">
        <f t="shared" si="1"/>
        <v>114</v>
      </c>
      <c r="H8" s="64">
        <f t="shared" si="1"/>
        <v>475</v>
      </c>
      <c r="I8" s="64">
        <f t="shared" si="1"/>
        <v>47</v>
      </c>
      <c r="J8" s="64">
        <f t="shared" si="1"/>
        <v>40</v>
      </c>
    </row>
    <row r="9" spans="1:10" ht="12" customHeight="1">
      <c r="A9" s="262" t="s">
        <v>887</v>
      </c>
      <c r="B9" s="64">
        <f t="shared" si="1"/>
        <v>9441</v>
      </c>
      <c r="C9" s="64">
        <f t="shared" si="1"/>
        <v>1797</v>
      </c>
      <c r="D9" s="64">
        <f t="shared" si="1"/>
        <v>3382</v>
      </c>
      <c r="E9" s="64">
        <f t="shared" si="1"/>
        <v>4904</v>
      </c>
      <c r="F9" s="64">
        <f t="shared" si="1"/>
        <v>882</v>
      </c>
      <c r="G9" s="64">
        <f t="shared" si="1"/>
        <v>1734</v>
      </c>
      <c r="H9" s="64">
        <f t="shared" si="1"/>
        <v>4537</v>
      </c>
      <c r="I9" s="64">
        <f t="shared" si="1"/>
        <v>915</v>
      </c>
      <c r="J9" s="64">
        <f t="shared" si="1"/>
        <v>1648</v>
      </c>
    </row>
    <row r="10" spans="1:10" ht="12" customHeight="1">
      <c r="A10" s="262" t="s">
        <v>2266</v>
      </c>
      <c r="B10" s="64">
        <f t="shared" ref="B10:B19" si="2">E10+H10</f>
        <v>7324</v>
      </c>
      <c r="C10" s="64">
        <f t="shared" ref="C10:C19" si="3">F10+I10</f>
        <v>1436</v>
      </c>
      <c r="D10" s="64">
        <f t="shared" ref="D10:D19" si="4">G10+J10</f>
        <v>2138</v>
      </c>
      <c r="E10" s="64">
        <v>3511</v>
      </c>
      <c r="F10" s="303">
        <v>689</v>
      </c>
      <c r="G10" s="303">
        <v>977</v>
      </c>
      <c r="H10" s="320">
        <v>3813</v>
      </c>
      <c r="I10" s="303">
        <v>747</v>
      </c>
      <c r="J10" s="64">
        <v>1161</v>
      </c>
    </row>
    <row r="11" spans="1:10" ht="12" customHeight="1">
      <c r="A11" s="262" t="s">
        <v>611</v>
      </c>
      <c r="B11" s="64">
        <f t="shared" si="2"/>
        <v>4549</v>
      </c>
      <c r="C11" s="64">
        <f t="shared" si="3"/>
        <v>910</v>
      </c>
      <c r="D11" s="64">
        <f t="shared" si="4"/>
        <v>1362</v>
      </c>
      <c r="E11" s="64">
        <v>2138</v>
      </c>
      <c r="F11" s="303">
        <v>469</v>
      </c>
      <c r="G11" s="303">
        <v>618</v>
      </c>
      <c r="H11" s="320">
        <v>2411</v>
      </c>
      <c r="I11" s="303">
        <v>441</v>
      </c>
      <c r="J11" s="303">
        <v>744</v>
      </c>
    </row>
    <row r="12" spans="1:10" ht="12" customHeight="1">
      <c r="A12" s="262" t="s">
        <v>884</v>
      </c>
      <c r="B12" s="64">
        <f t="shared" si="2"/>
        <v>2775</v>
      </c>
      <c r="C12" s="64">
        <f t="shared" si="3"/>
        <v>526</v>
      </c>
      <c r="D12" s="64">
        <f t="shared" si="4"/>
        <v>776</v>
      </c>
      <c r="E12" s="64">
        <v>1373</v>
      </c>
      <c r="F12" s="303">
        <v>220</v>
      </c>
      <c r="G12" s="303">
        <v>359</v>
      </c>
      <c r="H12" s="320">
        <v>1402</v>
      </c>
      <c r="I12" s="303">
        <v>306</v>
      </c>
      <c r="J12" s="303">
        <v>417</v>
      </c>
    </row>
    <row r="13" spans="1:10" ht="12" customHeight="1">
      <c r="A13" s="262" t="s">
        <v>886</v>
      </c>
      <c r="B13" s="64">
        <f t="shared" si="2"/>
        <v>386</v>
      </c>
      <c r="C13" s="64">
        <f t="shared" si="3"/>
        <v>0</v>
      </c>
      <c r="D13" s="64">
        <f t="shared" si="4"/>
        <v>24</v>
      </c>
      <c r="E13" s="303">
        <v>194</v>
      </c>
      <c r="F13" s="303">
        <v>0</v>
      </c>
      <c r="G13" s="303">
        <v>24</v>
      </c>
      <c r="H13" s="321">
        <v>192</v>
      </c>
      <c r="I13" s="303">
        <v>0</v>
      </c>
      <c r="J13" s="303">
        <v>0</v>
      </c>
    </row>
    <row r="14" spans="1:10" ht="12" customHeight="1">
      <c r="A14" s="262" t="s">
        <v>887</v>
      </c>
      <c r="B14" s="64">
        <f t="shared" si="2"/>
        <v>2389</v>
      </c>
      <c r="C14" s="64">
        <f t="shared" si="3"/>
        <v>526</v>
      </c>
      <c r="D14" s="64">
        <f t="shared" si="4"/>
        <v>752</v>
      </c>
      <c r="E14" s="64">
        <v>1179</v>
      </c>
      <c r="F14" s="303">
        <v>220</v>
      </c>
      <c r="G14" s="303">
        <v>335</v>
      </c>
      <c r="H14" s="320">
        <v>1210</v>
      </c>
      <c r="I14" s="303">
        <v>306</v>
      </c>
      <c r="J14" s="303">
        <v>417</v>
      </c>
    </row>
    <row r="15" spans="1:10" ht="12" customHeight="1">
      <c r="A15" s="262" t="s">
        <v>2267</v>
      </c>
      <c r="B15" s="64">
        <f t="shared" si="2"/>
        <v>8933</v>
      </c>
      <c r="C15" s="64">
        <f t="shared" si="3"/>
        <v>1558</v>
      </c>
      <c r="D15" s="64">
        <f t="shared" si="4"/>
        <v>3024</v>
      </c>
      <c r="E15" s="64">
        <v>4662</v>
      </c>
      <c r="F15" s="303">
        <v>812</v>
      </c>
      <c r="G15" s="64">
        <v>1625</v>
      </c>
      <c r="H15" s="320">
        <v>4271</v>
      </c>
      <c r="I15" s="303">
        <v>746</v>
      </c>
      <c r="J15" s="64">
        <v>1399</v>
      </c>
    </row>
    <row r="16" spans="1:10" ht="12" customHeight="1">
      <c r="A16" s="262" t="s">
        <v>611</v>
      </c>
      <c r="B16" s="64">
        <f t="shared" si="2"/>
        <v>1181</v>
      </c>
      <c r="C16" s="64">
        <f t="shared" si="3"/>
        <v>226</v>
      </c>
      <c r="D16" s="64">
        <f t="shared" si="4"/>
        <v>264</v>
      </c>
      <c r="E16" s="303">
        <v>520</v>
      </c>
      <c r="F16" s="303">
        <v>136</v>
      </c>
      <c r="G16" s="303">
        <v>136</v>
      </c>
      <c r="H16" s="321">
        <v>661</v>
      </c>
      <c r="I16" s="303">
        <v>90</v>
      </c>
      <c r="J16" s="303">
        <v>128</v>
      </c>
    </row>
    <row r="17" spans="1:10" ht="12" customHeight="1">
      <c r="A17" s="262" t="s">
        <v>884</v>
      </c>
      <c r="B17" s="64">
        <f t="shared" si="2"/>
        <v>7752</v>
      </c>
      <c r="C17" s="64">
        <f t="shared" si="3"/>
        <v>1332</v>
      </c>
      <c r="D17" s="64">
        <f t="shared" si="4"/>
        <v>2760</v>
      </c>
      <c r="E17" s="64">
        <v>4142</v>
      </c>
      <c r="F17" s="303">
        <v>676</v>
      </c>
      <c r="G17" s="64">
        <v>1489</v>
      </c>
      <c r="H17" s="320">
        <v>3610</v>
      </c>
      <c r="I17" s="303">
        <v>656</v>
      </c>
      <c r="J17" s="64">
        <v>1271</v>
      </c>
    </row>
    <row r="18" spans="1:10" ht="12" customHeight="1">
      <c r="A18" s="262" t="s">
        <v>886</v>
      </c>
      <c r="B18" s="64">
        <f t="shared" si="2"/>
        <v>700</v>
      </c>
      <c r="C18" s="64">
        <f t="shared" si="3"/>
        <v>61</v>
      </c>
      <c r="D18" s="64">
        <f t="shared" si="4"/>
        <v>130</v>
      </c>
      <c r="E18" s="303">
        <v>417</v>
      </c>
      <c r="F18" s="303">
        <v>14</v>
      </c>
      <c r="G18" s="303">
        <v>90</v>
      </c>
      <c r="H18" s="321">
        <v>283</v>
      </c>
      <c r="I18" s="303">
        <v>47</v>
      </c>
      <c r="J18" s="303">
        <v>40</v>
      </c>
    </row>
    <row r="19" spans="1:10" ht="12" customHeight="1">
      <c r="A19" s="262" t="s">
        <v>887</v>
      </c>
      <c r="B19" s="64">
        <f t="shared" si="2"/>
        <v>7052</v>
      </c>
      <c r="C19" s="64">
        <f t="shared" si="3"/>
        <v>1271</v>
      </c>
      <c r="D19" s="64">
        <f t="shared" si="4"/>
        <v>2630</v>
      </c>
      <c r="E19" s="64">
        <v>3725</v>
      </c>
      <c r="F19" s="303">
        <v>662</v>
      </c>
      <c r="G19" s="64">
        <v>1399</v>
      </c>
      <c r="H19" s="320">
        <v>3327</v>
      </c>
      <c r="I19" s="303">
        <v>609</v>
      </c>
      <c r="J19" s="64">
        <v>1231</v>
      </c>
    </row>
    <row r="20" spans="1:10" ht="12" customHeight="1">
      <c r="A20" s="261" t="s">
        <v>28</v>
      </c>
      <c r="B20" s="360"/>
      <c r="C20" s="261"/>
      <c r="D20" s="261"/>
    </row>
    <row r="21" spans="1:10" ht="115.05" customHeight="1">
      <c r="A21" s="261"/>
      <c r="B21" s="360"/>
      <c r="C21" s="261"/>
      <c r="D21" s="261"/>
    </row>
    <row r="22" spans="1:10" ht="12" customHeight="1">
      <c r="A22" s="261" t="s">
        <v>28</v>
      </c>
      <c r="B22" s="360"/>
      <c r="C22" s="261"/>
      <c r="D22" s="261"/>
    </row>
    <row r="23" spans="1:10" ht="103.95" customHeight="1">
      <c r="A23" s="261"/>
      <c r="B23" s="360"/>
      <c r="C23" s="261"/>
      <c r="D23" s="261"/>
    </row>
    <row r="24" spans="1:10" ht="12" customHeight="1">
      <c r="A24" s="261" t="s">
        <v>28</v>
      </c>
      <c r="B24" s="360"/>
      <c r="C24" s="261"/>
      <c r="D24" s="261"/>
    </row>
    <row r="25" spans="1:10" ht="139.05000000000001" customHeight="1">
      <c r="A25" s="261"/>
      <c r="B25" s="360"/>
      <c r="C25" s="261"/>
      <c r="D25" s="261"/>
    </row>
    <row r="26" spans="1:10" ht="12" customHeight="1">
      <c r="A26" s="261" t="s">
        <v>28</v>
      </c>
      <c r="B26" s="360"/>
      <c r="C26" s="261"/>
      <c r="D26" s="261"/>
    </row>
    <row r="27" spans="1:10" ht="115.05" customHeight="1">
      <c r="A27" s="261"/>
      <c r="B27" s="360"/>
      <c r="C27" s="261"/>
      <c r="D27" s="261"/>
    </row>
    <row r="28" spans="1:10" ht="12" customHeight="1">
      <c r="A28" s="261" t="s">
        <v>28</v>
      </c>
      <c r="B28" s="360"/>
      <c r="C28" s="261"/>
      <c r="D28" s="261"/>
    </row>
    <row r="29" spans="1:10" ht="34.049999999999997" customHeight="1">
      <c r="A29" s="261"/>
      <c r="B29" s="360"/>
      <c r="C29" s="261"/>
      <c r="D29" s="261"/>
    </row>
    <row r="30" spans="1:10" ht="12" customHeight="1">
      <c r="A30" s="261" t="s">
        <v>28</v>
      </c>
      <c r="B30" s="360"/>
      <c r="C30" s="261"/>
      <c r="D30" s="261"/>
    </row>
    <row r="31" spans="1:10" ht="337.05" customHeight="1">
      <c r="A31" s="261"/>
      <c r="B31" s="360"/>
      <c r="C31" s="261"/>
      <c r="D31" s="261"/>
    </row>
    <row r="32" spans="1:10" ht="12" customHeight="1">
      <c r="A32" s="261" t="s">
        <v>28</v>
      </c>
      <c r="B32" s="360"/>
      <c r="C32" s="261"/>
      <c r="D32" s="261"/>
    </row>
    <row r="33" spans="1:4" ht="127.05" customHeight="1">
      <c r="A33" s="261"/>
      <c r="B33" s="360"/>
      <c r="C33" s="261"/>
      <c r="D33" s="261"/>
    </row>
  </sheetData>
  <mergeCells count="12">
    <mergeCell ref="B32:B33"/>
    <mergeCell ref="B20:B21"/>
    <mergeCell ref="B22:B23"/>
    <mergeCell ref="B24:B25"/>
    <mergeCell ref="B26:B27"/>
    <mergeCell ref="B28:B29"/>
    <mergeCell ref="B30:B31"/>
    <mergeCell ref="A1:B1"/>
    <mergeCell ref="A2:B2"/>
    <mergeCell ref="B3:D3"/>
    <mergeCell ref="E3:G3"/>
    <mergeCell ref="H3:J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578C-FECE-4F61-9A92-EC8907E7E8FA}">
  <dimension ref="A1:J48"/>
  <sheetViews>
    <sheetView workbookViewId="0">
      <selection activeCell="A3" sqref="A3"/>
    </sheetView>
  </sheetViews>
  <sheetFormatPr defaultRowHeight="10.199999999999999"/>
  <cols>
    <col min="1" max="1" width="20.77734375" style="41" customWidth="1"/>
    <col min="2" max="10" width="7.5546875" style="58" customWidth="1"/>
    <col min="11" max="256" width="8.88671875" style="41"/>
    <col min="257" max="257" width="20.77734375" style="41" customWidth="1"/>
    <col min="258" max="266" width="7.5546875" style="41" customWidth="1"/>
    <col min="267" max="512" width="8.88671875" style="41"/>
    <col min="513" max="513" width="20.77734375" style="41" customWidth="1"/>
    <col min="514" max="522" width="7.5546875" style="41" customWidth="1"/>
    <col min="523" max="768" width="8.88671875" style="41"/>
    <col min="769" max="769" width="20.77734375" style="41" customWidth="1"/>
    <col min="770" max="778" width="7.5546875" style="41" customWidth="1"/>
    <col min="779" max="1024" width="8.88671875" style="41"/>
    <col min="1025" max="1025" width="20.77734375" style="41" customWidth="1"/>
    <col min="1026" max="1034" width="7.5546875" style="41" customWidth="1"/>
    <col min="1035" max="1280" width="8.88671875" style="41"/>
    <col min="1281" max="1281" width="20.77734375" style="41" customWidth="1"/>
    <col min="1282" max="1290" width="7.5546875" style="41" customWidth="1"/>
    <col min="1291" max="1536" width="8.88671875" style="41"/>
    <col min="1537" max="1537" width="20.77734375" style="41" customWidth="1"/>
    <col min="1538" max="1546" width="7.5546875" style="41" customWidth="1"/>
    <col min="1547" max="1792" width="8.88671875" style="41"/>
    <col min="1793" max="1793" width="20.77734375" style="41" customWidth="1"/>
    <col min="1794" max="1802" width="7.5546875" style="41" customWidth="1"/>
    <col min="1803" max="2048" width="8.88671875" style="41"/>
    <col min="2049" max="2049" width="20.77734375" style="41" customWidth="1"/>
    <col min="2050" max="2058" width="7.5546875" style="41" customWidth="1"/>
    <col min="2059" max="2304" width="8.88671875" style="41"/>
    <col min="2305" max="2305" width="20.77734375" style="41" customWidth="1"/>
    <col min="2306" max="2314" width="7.5546875" style="41" customWidth="1"/>
    <col min="2315" max="2560" width="8.88671875" style="41"/>
    <col min="2561" max="2561" width="20.77734375" style="41" customWidth="1"/>
    <col min="2562" max="2570" width="7.5546875" style="41" customWidth="1"/>
    <col min="2571" max="2816" width="8.88671875" style="41"/>
    <col min="2817" max="2817" width="20.77734375" style="41" customWidth="1"/>
    <col min="2818" max="2826" width="7.5546875" style="41" customWidth="1"/>
    <col min="2827" max="3072" width="8.88671875" style="41"/>
    <col min="3073" max="3073" width="20.77734375" style="41" customWidth="1"/>
    <col min="3074" max="3082" width="7.5546875" style="41" customWidth="1"/>
    <col min="3083" max="3328" width="8.88671875" style="41"/>
    <col min="3329" max="3329" width="20.77734375" style="41" customWidth="1"/>
    <col min="3330" max="3338" width="7.5546875" style="41" customWidth="1"/>
    <col min="3339" max="3584" width="8.88671875" style="41"/>
    <col min="3585" max="3585" width="20.77734375" style="41" customWidth="1"/>
    <col min="3586" max="3594" width="7.5546875" style="41" customWidth="1"/>
    <col min="3595" max="3840" width="8.88671875" style="41"/>
    <col min="3841" max="3841" width="20.77734375" style="41" customWidth="1"/>
    <col min="3842" max="3850" width="7.5546875" style="41" customWidth="1"/>
    <col min="3851" max="4096" width="8.88671875" style="41"/>
    <col min="4097" max="4097" width="20.77734375" style="41" customWidth="1"/>
    <col min="4098" max="4106" width="7.5546875" style="41" customWidth="1"/>
    <col min="4107" max="4352" width="8.88671875" style="41"/>
    <col min="4353" max="4353" width="20.77734375" style="41" customWidth="1"/>
    <col min="4354" max="4362" width="7.5546875" style="41" customWidth="1"/>
    <col min="4363" max="4608" width="8.88671875" style="41"/>
    <col min="4609" max="4609" width="20.77734375" style="41" customWidth="1"/>
    <col min="4610" max="4618" width="7.5546875" style="41" customWidth="1"/>
    <col min="4619" max="4864" width="8.88671875" style="41"/>
    <col min="4865" max="4865" width="20.77734375" style="41" customWidth="1"/>
    <col min="4866" max="4874" width="7.5546875" style="41" customWidth="1"/>
    <col min="4875" max="5120" width="8.88671875" style="41"/>
    <col min="5121" max="5121" width="20.77734375" style="41" customWidth="1"/>
    <col min="5122" max="5130" width="7.5546875" style="41" customWidth="1"/>
    <col min="5131" max="5376" width="8.88671875" style="41"/>
    <col min="5377" max="5377" width="20.77734375" style="41" customWidth="1"/>
    <col min="5378" max="5386" width="7.5546875" style="41" customWidth="1"/>
    <col min="5387" max="5632" width="8.88671875" style="41"/>
    <col min="5633" max="5633" width="20.77734375" style="41" customWidth="1"/>
    <col min="5634" max="5642" width="7.5546875" style="41" customWidth="1"/>
    <col min="5643" max="5888" width="8.88671875" style="41"/>
    <col min="5889" max="5889" width="20.77734375" style="41" customWidth="1"/>
    <col min="5890" max="5898" width="7.5546875" style="41" customWidth="1"/>
    <col min="5899" max="6144" width="8.88671875" style="41"/>
    <col min="6145" max="6145" width="20.77734375" style="41" customWidth="1"/>
    <col min="6146" max="6154" width="7.5546875" style="41" customWidth="1"/>
    <col min="6155" max="6400" width="8.88671875" style="41"/>
    <col min="6401" max="6401" width="20.77734375" style="41" customWidth="1"/>
    <col min="6402" max="6410" width="7.5546875" style="41" customWidth="1"/>
    <col min="6411" max="6656" width="8.88671875" style="41"/>
    <col min="6657" max="6657" width="20.77734375" style="41" customWidth="1"/>
    <col min="6658" max="6666" width="7.5546875" style="41" customWidth="1"/>
    <col min="6667" max="6912" width="8.88671875" style="41"/>
    <col min="6913" max="6913" width="20.77734375" style="41" customWidth="1"/>
    <col min="6914" max="6922" width="7.5546875" style="41" customWidth="1"/>
    <col min="6923" max="7168" width="8.88671875" style="41"/>
    <col min="7169" max="7169" width="20.77734375" style="41" customWidth="1"/>
    <col min="7170" max="7178" width="7.5546875" style="41" customWidth="1"/>
    <col min="7179" max="7424" width="8.88671875" style="41"/>
    <col min="7425" max="7425" width="20.77734375" style="41" customWidth="1"/>
    <col min="7426" max="7434" width="7.5546875" style="41" customWidth="1"/>
    <col min="7435" max="7680" width="8.88671875" style="41"/>
    <col min="7681" max="7681" width="20.77734375" style="41" customWidth="1"/>
    <col min="7682" max="7690" width="7.5546875" style="41" customWidth="1"/>
    <col min="7691" max="7936" width="8.88671875" style="41"/>
    <col min="7937" max="7937" width="20.77734375" style="41" customWidth="1"/>
    <col min="7938" max="7946" width="7.5546875" style="41" customWidth="1"/>
    <col min="7947" max="8192" width="8.88671875" style="41"/>
    <col min="8193" max="8193" width="20.77734375" style="41" customWidth="1"/>
    <col min="8194" max="8202" width="7.5546875" style="41" customWidth="1"/>
    <col min="8203" max="8448" width="8.88671875" style="41"/>
    <col min="8449" max="8449" width="20.77734375" style="41" customWidth="1"/>
    <col min="8450" max="8458" width="7.5546875" style="41" customWidth="1"/>
    <col min="8459" max="8704" width="8.88671875" style="41"/>
    <col min="8705" max="8705" width="20.77734375" style="41" customWidth="1"/>
    <col min="8706" max="8714" width="7.5546875" style="41" customWidth="1"/>
    <col min="8715" max="8960" width="8.88671875" style="41"/>
    <col min="8961" max="8961" width="20.77734375" style="41" customWidth="1"/>
    <col min="8962" max="8970" width="7.5546875" style="41" customWidth="1"/>
    <col min="8971" max="9216" width="8.88671875" style="41"/>
    <col min="9217" max="9217" width="20.77734375" style="41" customWidth="1"/>
    <col min="9218" max="9226" width="7.5546875" style="41" customWidth="1"/>
    <col min="9227" max="9472" width="8.88671875" style="41"/>
    <col min="9473" max="9473" width="20.77734375" style="41" customWidth="1"/>
    <col min="9474" max="9482" width="7.5546875" style="41" customWidth="1"/>
    <col min="9483" max="9728" width="8.88671875" style="41"/>
    <col min="9729" max="9729" width="20.77734375" style="41" customWidth="1"/>
    <col min="9730" max="9738" width="7.5546875" style="41" customWidth="1"/>
    <col min="9739" max="9984" width="8.88671875" style="41"/>
    <col min="9985" max="9985" width="20.77734375" style="41" customWidth="1"/>
    <col min="9986" max="9994" width="7.5546875" style="41" customWidth="1"/>
    <col min="9995" max="10240" width="8.88671875" style="41"/>
    <col min="10241" max="10241" width="20.77734375" style="41" customWidth="1"/>
    <col min="10242" max="10250" width="7.5546875" style="41" customWidth="1"/>
    <col min="10251" max="10496" width="8.88671875" style="41"/>
    <col min="10497" max="10497" width="20.77734375" style="41" customWidth="1"/>
    <col min="10498" max="10506" width="7.5546875" style="41" customWidth="1"/>
    <col min="10507" max="10752" width="8.88671875" style="41"/>
    <col min="10753" max="10753" width="20.77734375" style="41" customWidth="1"/>
    <col min="10754" max="10762" width="7.5546875" style="41" customWidth="1"/>
    <col min="10763" max="11008" width="8.88671875" style="41"/>
    <col min="11009" max="11009" width="20.77734375" style="41" customWidth="1"/>
    <col min="11010" max="11018" width="7.5546875" style="41" customWidth="1"/>
    <col min="11019" max="11264" width="8.88671875" style="41"/>
    <col min="11265" max="11265" width="20.77734375" style="41" customWidth="1"/>
    <col min="11266" max="11274" width="7.5546875" style="41" customWidth="1"/>
    <col min="11275" max="11520" width="8.88671875" style="41"/>
    <col min="11521" max="11521" width="20.77734375" style="41" customWidth="1"/>
    <col min="11522" max="11530" width="7.5546875" style="41" customWidth="1"/>
    <col min="11531" max="11776" width="8.88671875" style="41"/>
    <col min="11777" max="11777" width="20.77734375" style="41" customWidth="1"/>
    <col min="11778" max="11786" width="7.5546875" style="41" customWidth="1"/>
    <col min="11787" max="12032" width="8.88671875" style="41"/>
    <col min="12033" max="12033" width="20.77734375" style="41" customWidth="1"/>
    <col min="12034" max="12042" width="7.5546875" style="41" customWidth="1"/>
    <col min="12043" max="12288" width="8.88671875" style="41"/>
    <col min="12289" max="12289" width="20.77734375" style="41" customWidth="1"/>
    <col min="12290" max="12298" width="7.5546875" style="41" customWidth="1"/>
    <col min="12299" max="12544" width="8.88671875" style="41"/>
    <col min="12545" max="12545" width="20.77734375" style="41" customWidth="1"/>
    <col min="12546" max="12554" width="7.5546875" style="41" customWidth="1"/>
    <col min="12555" max="12800" width="8.88671875" style="41"/>
    <col min="12801" max="12801" width="20.77734375" style="41" customWidth="1"/>
    <col min="12802" max="12810" width="7.5546875" style="41" customWidth="1"/>
    <col min="12811" max="13056" width="8.88671875" style="41"/>
    <col min="13057" max="13057" width="20.77734375" style="41" customWidth="1"/>
    <col min="13058" max="13066" width="7.5546875" style="41" customWidth="1"/>
    <col min="13067" max="13312" width="8.88671875" style="41"/>
    <col min="13313" max="13313" width="20.77734375" style="41" customWidth="1"/>
    <col min="13314" max="13322" width="7.5546875" style="41" customWidth="1"/>
    <col min="13323" max="13568" width="8.88671875" style="41"/>
    <col min="13569" max="13569" width="20.77734375" style="41" customWidth="1"/>
    <col min="13570" max="13578" width="7.5546875" style="41" customWidth="1"/>
    <col min="13579" max="13824" width="8.88671875" style="41"/>
    <col min="13825" max="13825" width="20.77734375" style="41" customWidth="1"/>
    <col min="13826" max="13834" width="7.5546875" style="41" customWidth="1"/>
    <col min="13835" max="14080" width="8.88671875" style="41"/>
    <col min="14081" max="14081" width="20.77734375" style="41" customWidth="1"/>
    <col min="14082" max="14090" width="7.5546875" style="41" customWidth="1"/>
    <col min="14091" max="14336" width="8.88671875" style="41"/>
    <col min="14337" max="14337" width="20.77734375" style="41" customWidth="1"/>
    <col min="14338" max="14346" width="7.5546875" style="41" customWidth="1"/>
    <col min="14347" max="14592" width="8.88671875" style="41"/>
    <col min="14593" max="14593" width="20.77734375" style="41" customWidth="1"/>
    <col min="14594" max="14602" width="7.5546875" style="41" customWidth="1"/>
    <col min="14603" max="14848" width="8.88671875" style="41"/>
    <col min="14849" max="14849" width="20.77734375" style="41" customWidth="1"/>
    <col min="14850" max="14858" width="7.5546875" style="41" customWidth="1"/>
    <col min="14859" max="15104" width="8.88671875" style="41"/>
    <col min="15105" max="15105" width="20.77734375" style="41" customWidth="1"/>
    <col min="15106" max="15114" width="7.5546875" style="41" customWidth="1"/>
    <col min="15115" max="15360" width="8.88671875" style="41"/>
    <col min="15361" max="15361" width="20.77734375" style="41" customWidth="1"/>
    <col min="15362" max="15370" width="7.5546875" style="41" customWidth="1"/>
    <col min="15371" max="15616" width="8.88671875" style="41"/>
    <col min="15617" max="15617" width="20.77734375" style="41" customWidth="1"/>
    <col min="15618" max="15626" width="7.5546875" style="41" customWidth="1"/>
    <col min="15627" max="15872" width="8.88671875" style="41"/>
    <col min="15873" max="15873" width="20.77734375" style="41" customWidth="1"/>
    <col min="15874" max="15882" width="7.5546875" style="41" customWidth="1"/>
    <col min="15883" max="16128" width="8.88671875" style="41"/>
    <col min="16129" max="16129" width="20.77734375" style="41" customWidth="1"/>
    <col min="16130" max="16138" width="7.5546875" style="41" customWidth="1"/>
    <col min="16139" max="16384" width="8.88671875" style="41"/>
  </cols>
  <sheetData>
    <row r="1" spans="1:10" ht="12" customHeight="1">
      <c r="A1" s="340"/>
      <c r="B1" s="340"/>
      <c r="C1" s="340"/>
      <c r="E1" s="25"/>
      <c r="F1" s="25"/>
      <c r="H1" s="25"/>
      <c r="I1" s="25"/>
    </row>
    <row r="2" spans="1:10" ht="12" customHeight="1">
      <c r="A2" s="41" t="s">
        <v>2294</v>
      </c>
      <c r="B2" s="41"/>
      <c r="C2" s="41"/>
      <c r="E2" s="25"/>
      <c r="F2" s="25"/>
      <c r="H2" s="25"/>
      <c r="I2" s="25"/>
    </row>
    <row r="3" spans="1:10" s="207" customFormat="1" ht="12" customHeight="1">
      <c r="A3" s="207" t="s">
        <v>2268</v>
      </c>
      <c r="D3" s="58"/>
      <c r="E3" s="270"/>
      <c r="F3" s="270"/>
      <c r="G3" s="58"/>
      <c r="H3" s="270"/>
      <c r="I3" s="270"/>
      <c r="J3" s="58"/>
    </row>
    <row r="4" spans="1:10" ht="12" customHeight="1">
      <c r="A4" s="46" t="s">
        <v>897</v>
      </c>
      <c r="B4" s="354" t="s">
        <v>690</v>
      </c>
      <c r="C4" s="354"/>
      <c r="D4" s="354"/>
      <c r="E4" s="354" t="s">
        <v>100</v>
      </c>
      <c r="F4" s="354"/>
      <c r="G4" s="354"/>
      <c r="H4" s="354" t="s">
        <v>101</v>
      </c>
      <c r="I4" s="354"/>
      <c r="J4" s="364"/>
    </row>
    <row r="5" spans="1:10" ht="12" customHeight="1">
      <c r="A5" s="47" t="s">
        <v>882</v>
      </c>
      <c r="B5" s="48" t="s">
        <v>33</v>
      </c>
      <c r="C5" s="48" t="s">
        <v>29</v>
      </c>
      <c r="D5" s="48" t="s">
        <v>32</v>
      </c>
      <c r="E5" s="48" t="s">
        <v>33</v>
      </c>
      <c r="F5" s="48" t="s">
        <v>29</v>
      </c>
      <c r="G5" s="48" t="s">
        <v>32</v>
      </c>
      <c r="H5" s="48" t="s">
        <v>33</v>
      </c>
      <c r="I5" s="48" t="s">
        <v>29</v>
      </c>
      <c r="J5" s="49" t="s">
        <v>32</v>
      </c>
    </row>
    <row r="6" spans="1:10" ht="12" customHeight="1">
      <c r="A6" s="23" t="s">
        <v>898</v>
      </c>
      <c r="B6" s="26">
        <f>C6+D6</f>
        <v>26856</v>
      </c>
      <c r="C6" s="26">
        <f>C12+C18</f>
        <v>13036</v>
      </c>
      <c r="D6" s="26">
        <f>D12+D18</f>
        <v>13820</v>
      </c>
      <c r="E6" s="26">
        <f>F6+G6</f>
        <v>5955</v>
      </c>
      <c r="F6" s="26">
        <f>F12+F18</f>
        <v>3044</v>
      </c>
      <c r="G6" s="26">
        <f>G12+G18</f>
        <v>2911</v>
      </c>
      <c r="H6" s="26">
        <f>I6+J6</f>
        <v>9215</v>
      </c>
      <c r="I6" s="26">
        <f>I12+I18</f>
        <v>4461</v>
      </c>
      <c r="J6" s="26">
        <f>J12+J18</f>
        <v>4754</v>
      </c>
    </row>
    <row r="7" spans="1:10" ht="12" customHeight="1">
      <c r="A7" s="23" t="s">
        <v>899</v>
      </c>
      <c r="B7" s="26">
        <f t="shared" ref="B7:B23" si="0">C7+D7</f>
        <v>11240</v>
      </c>
      <c r="C7" s="26">
        <f>C13+C19</f>
        <v>5328</v>
      </c>
      <c r="D7" s="26">
        <f>D13+D19</f>
        <v>5912</v>
      </c>
      <c r="E7" s="26">
        <f t="shared" ref="E7:E23" si="1">F7+G7</f>
        <v>2281</v>
      </c>
      <c r="F7" s="26">
        <f>F13+F19</f>
        <v>986</v>
      </c>
      <c r="G7" s="26">
        <f>G13+G19</f>
        <v>1295</v>
      </c>
      <c r="H7" s="26">
        <f t="shared" ref="H7:H23" si="2">I7+J7</f>
        <v>3572</v>
      </c>
      <c r="I7" s="26">
        <f>I13+I19</f>
        <v>1764</v>
      </c>
      <c r="J7" s="26">
        <f>J13+J19</f>
        <v>1808</v>
      </c>
    </row>
    <row r="8" spans="1:10" ht="12" customHeight="1">
      <c r="A8" s="23" t="s">
        <v>900</v>
      </c>
      <c r="B8" s="80">
        <f>B7*100/B6</f>
        <v>41.852844801906464</v>
      </c>
      <c r="C8" s="80">
        <f t="shared" ref="C8:J8" si="3">C7*100/C6</f>
        <v>40.871432954894139</v>
      </c>
      <c r="D8" s="80">
        <f t="shared" si="3"/>
        <v>42.778581765557163</v>
      </c>
      <c r="E8" s="80">
        <f t="shared" si="3"/>
        <v>38.303946263643994</v>
      </c>
      <c r="F8" s="80">
        <f t="shared" si="3"/>
        <v>32.391590013140608</v>
      </c>
      <c r="G8" s="80">
        <f t="shared" si="3"/>
        <v>44.486430779800756</v>
      </c>
      <c r="H8" s="80">
        <f t="shared" si="3"/>
        <v>38.762886597938142</v>
      </c>
      <c r="I8" s="80">
        <f t="shared" si="3"/>
        <v>39.542703429724277</v>
      </c>
      <c r="J8" s="80">
        <f t="shared" si="3"/>
        <v>38.031131678586455</v>
      </c>
    </row>
    <row r="9" spans="1:10" ht="12" customHeight="1">
      <c r="A9" s="23" t="s">
        <v>901</v>
      </c>
      <c r="B9" s="26">
        <f t="shared" si="0"/>
        <v>15616</v>
      </c>
      <c r="C9" s="26">
        <f t="shared" ref="C9:D11" si="4">C15+C21</f>
        <v>7708</v>
      </c>
      <c r="D9" s="26">
        <f t="shared" si="4"/>
        <v>7908</v>
      </c>
      <c r="E9" s="26">
        <f t="shared" si="1"/>
        <v>3674</v>
      </c>
      <c r="F9" s="26">
        <f t="shared" ref="F9:G11" si="5">F15+F21</f>
        <v>2058</v>
      </c>
      <c r="G9" s="26">
        <f t="shared" si="5"/>
        <v>1616</v>
      </c>
      <c r="H9" s="26">
        <f t="shared" si="2"/>
        <v>5643</v>
      </c>
      <c r="I9" s="26">
        <f t="shared" ref="I9:J11" si="6">I15+I21</f>
        <v>2697</v>
      </c>
      <c r="J9" s="26">
        <f t="shared" si="6"/>
        <v>2946</v>
      </c>
    </row>
    <row r="10" spans="1:10" ht="12" customHeight="1">
      <c r="A10" s="23" t="s">
        <v>637</v>
      </c>
      <c r="B10" s="26">
        <f t="shared" si="0"/>
        <v>1537</v>
      </c>
      <c r="C10" s="26">
        <f t="shared" si="4"/>
        <v>671</v>
      </c>
      <c r="D10" s="26">
        <f t="shared" si="4"/>
        <v>866</v>
      </c>
      <c r="E10" s="26">
        <f t="shared" si="1"/>
        <v>56</v>
      </c>
      <c r="F10" s="26">
        <f t="shared" si="5"/>
        <v>20</v>
      </c>
      <c r="G10" s="26">
        <f t="shared" si="5"/>
        <v>36</v>
      </c>
      <c r="H10" s="26">
        <f t="shared" si="2"/>
        <v>192</v>
      </c>
      <c r="I10" s="26">
        <f t="shared" si="6"/>
        <v>90</v>
      </c>
      <c r="J10" s="26">
        <f t="shared" si="6"/>
        <v>102</v>
      </c>
    </row>
    <row r="11" spans="1:10" ht="12" customHeight="1">
      <c r="A11" s="23" t="s">
        <v>642</v>
      </c>
      <c r="B11" s="26">
        <f t="shared" si="0"/>
        <v>14079</v>
      </c>
      <c r="C11" s="26">
        <f t="shared" si="4"/>
        <v>7037</v>
      </c>
      <c r="D11" s="26">
        <f t="shared" si="4"/>
        <v>7042</v>
      </c>
      <c r="E11" s="26">
        <f t="shared" si="1"/>
        <v>3618</v>
      </c>
      <c r="F11" s="26">
        <f t="shared" si="5"/>
        <v>2038</v>
      </c>
      <c r="G11" s="26">
        <f t="shared" si="5"/>
        <v>1580</v>
      </c>
      <c r="H11" s="26">
        <f t="shared" si="2"/>
        <v>5451</v>
      </c>
      <c r="I11" s="26">
        <f t="shared" si="6"/>
        <v>2607</v>
      </c>
      <c r="J11" s="26">
        <f t="shared" si="6"/>
        <v>2844</v>
      </c>
    </row>
    <row r="12" spans="1:10" ht="12" customHeight="1">
      <c r="A12" s="23" t="s">
        <v>902</v>
      </c>
      <c r="B12" s="26">
        <f t="shared" si="0"/>
        <v>13217</v>
      </c>
      <c r="C12" s="26">
        <v>6419</v>
      </c>
      <c r="D12" s="26">
        <v>6798</v>
      </c>
      <c r="E12" s="26">
        <f t="shared" si="1"/>
        <v>2791</v>
      </c>
      <c r="F12" s="26">
        <v>1326</v>
      </c>
      <c r="G12" s="26">
        <v>1465</v>
      </c>
      <c r="H12" s="26">
        <f t="shared" si="2"/>
        <v>4535</v>
      </c>
      <c r="I12" s="26">
        <v>2298</v>
      </c>
      <c r="J12" s="26">
        <v>2237</v>
      </c>
    </row>
    <row r="13" spans="1:10" ht="12" customHeight="1">
      <c r="A13" s="23" t="s">
        <v>899</v>
      </c>
      <c r="B13" s="26">
        <f t="shared" si="0"/>
        <v>9464</v>
      </c>
      <c r="C13" s="26">
        <v>4522</v>
      </c>
      <c r="D13" s="26">
        <v>4942</v>
      </c>
      <c r="E13" s="26">
        <f t="shared" si="1"/>
        <v>1902</v>
      </c>
      <c r="F13" s="26">
        <v>795</v>
      </c>
      <c r="G13" s="26">
        <v>1107</v>
      </c>
      <c r="H13" s="26">
        <f t="shared" si="2"/>
        <v>3155</v>
      </c>
      <c r="I13" s="26">
        <v>1594</v>
      </c>
      <c r="J13" s="26">
        <v>1561</v>
      </c>
    </row>
    <row r="14" spans="1:10" ht="12" customHeight="1">
      <c r="A14" s="23" t="s">
        <v>900</v>
      </c>
      <c r="B14" s="80">
        <f t="shared" ref="B14:J14" si="7">B13*100/B12</f>
        <v>71.604751456457592</v>
      </c>
      <c r="C14" s="80">
        <f t="shared" si="7"/>
        <v>70.447110141766629</v>
      </c>
      <c r="D14" s="80">
        <f t="shared" si="7"/>
        <v>72.697852309502792</v>
      </c>
      <c r="E14" s="80">
        <f t="shared" si="7"/>
        <v>68.147617341454676</v>
      </c>
      <c r="F14" s="80">
        <f t="shared" si="7"/>
        <v>59.95475113122172</v>
      </c>
      <c r="G14" s="80">
        <f t="shared" si="7"/>
        <v>75.563139931740608</v>
      </c>
      <c r="H14" s="80">
        <f t="shared" si="7"/>
        <v>69.570011025358326</v>
      </c>
      <c r="I14" s="80">
        <f t="shared" si="7"/>
        <v>69.364664926022627</v>
      </c>
      <c r="J14" s="80">
        <f t="shared" si="7"/>
        <v>69.780956638354937</v>
      </c>
    </row>
    <row r="15" spans="1:10" ht="12" customHeight="1">
      <c r="A15" s="23" t="s">
        <v>901</v>
      </c>
      <c r="B15" s="26">
        <f t="shared" si="0"/>
        <v>3753</v>
      </c>
      <c r="C15" s="26">
        <v>1897</v>
      </c>
      <c r="D15" s="26">
        <v>1856</v>
      </c>
      <c r="E15" s="26">
        <f t="shared" si="1"/>
        <v>889</v>
      </c>
      <c r="F15" s="26">
        <v>531</v>
      </c>
      <c r="G15" s="26">
        <v>358</v>
      </c>
      <c r="H15" s="26">
        <f t="shared" si="2"/>
        <v>1380</v>
      </c>
      <c r="I15" s="26">
        <v>704</v>
      </c>
      <c r="J15" s="26">
        <v>676</v>
      </c>
    </row>
    <row r="16" spans="1:10" ht="12" customHeight="1">
      <c r="A16" s="23" t="s">
        <v>637</v>
      </c>
      <c r="B16" s="26">
        <f t="shared" si="0"/>
        <v>716</v>
      </c>
      <c r="C16" s="26">
        <v>295</v>
      </c>
      <c r="D16" s="26">
        <v>421</v>
      </c>
      <c r="E16" s="26">
        <f t="shared" si="1"/>
        <v>0</v>
      </c>
      <c r="F16" s="26">
        <v>0</v>
      </c>
      <c r="G16" s="26">
        <v>0</v>
      </c>
      <c r="H16" s="26">
        <f t="shared" si="2"/>
        <v>36</v>
      </c>
      <c r="I16" s="26">
        <v>8</v>
      </c>
      <c r="J16" s="26">
        <v>28</v>
      </c>
    </row>
    <row r="17" spans="1:10" ht="12" customHeight="1">
      <c r="A17" s="23" t="s">
        <v>642</v>
      </c>
      <c r="B17" s="26">
        <f t="shared" si="0"/>
        <v>3037</v>
      </c>
      <c r="C17" s="26">
        <v>1602</v>
      </c>
      <c r="D17" s="26">
        <v>1435</v>
      </c>
      <c r="E17" s="26">
        <f t="shared" si="1"/>
        <v>889</v>
      </c>
      <c r="F17" s="26">
        <v>531</v>
      </c>
      <c r="G17" s="26">
        <v>358</v>
      </c>
      <c r="H17" s="26">
        <f t="shared" si="2"/>
        <v>1344</v>
      </c>
      <c r="I17" s="26">
        <v>696</v>
      </c>
      <c r="J17" s="26">
        <v>648</v>
      </c>
    </row>
    <row r="18" spans="1:10" ht="12" customHeight="1">
      <c r="A18" s="23" t="s">
        <v>903</v>
      </c>
      <c r="B18" s="26">
        <f t="shared" si="0"/>
        <v>13639</v>
      </c>
      <c r="C18" s="26">
        <v>6617</v>
      </c>
      <c r="D18" s="26">
        <v>7022</v>
      </c>
      <c r="E18" s="26">
        <f t="shared" si="1"/>
        <v>3164</v>
      </c>
      <c r="F18" s="26">
        <v>1718</v>
      </c>
      <c r="G18" s="26">
        <v>1446</v>
      </c>
      <c r="H18" s="26">
        <f t="shared" si="2"/>
        <v>4680</v>
      </c>
      <c r="I18" s="26">
        <v>2163</v>
      </c>
      <c r="J18" s="26">
        <v>2517</v>
      </c>
    </row>
    <row r="19" spans="1:10" ht="12" customHeight="1">
      <c r="A19" s="23" t="s">
        <v>899</v>
      </c>
      <c r="B19" s="26">
        <f t="shared" si="0"/>
        <v>1776</v>
      </c>
      <c r="C19" s="26">
        <v>806</v>
      </c>
      <c r="D19" s="26">
        <v>970</v>
      </c>
      <c r="E19" s="26">
        <f t="shared" si="1"/>
        <v>379</v>
      </c>
      <c r="F19" s="26">
        <v>191</v>
      </c>
      <c r="G19" s="26">
        <v>188</v>
      </c>
      <c r="H19" s="26">
        <f t="shared" si="2"/>
        <v>417</v>
      </c>
      <c r="I19" s="26">
        <v>170</v>
      </c>
      <c r="J19" s="26">
        <v>247</v>
      </c>
    </row>
    <row r="20" spans="1:10" ht="12" customHeight="1">
      <c r="A20" s="23" t="s">
        <v>900</v>
      </c>
      <c r="B20" s="80">
        <f t="shared" ref="B20:J20" si="8">B19*100/B18</f>
        <v>13.021482513380747</v>
      </c>
      <c r="C20" s="80">
        <f t="shared" si="8"/>
        <v>12.180746561886052</v>
      </c>
      <c r="D20" s="80">
        <f t="shared" si="8"/>
        <v>13.813728282540588</v>
      </c>
      <c r="E20" s="80">
        <f t="shared" si="8"/>
        <v>11.97850821744627</v>
      </c>
      <c r="F20" s="80">
        <f t="shared" si="8"/>
        <v>11.117578579743888</v>
      </c>
      <c r="G20" s="80">
        <f t="shared" si="8"/>
        <v>13.001383125864454</v>
      </c>
      <c r="H20" s="80">
        <f t="shared" si="8"/>
        <v>8.9102564102564106</v>
      </c>
      <c r="I20" s="80">
        <f t="shared" si="8"/>
        <v>7.8594544613962087</v>
      </c>
      <c r="J20" s="80">
        <f t="shared" si="8"/>
        <v>9.8132697655939616</v>
      </c>
    </row>
    <row r="21" spans="1:10" ht="12" customHeight="1">
      <c r="A21" s="23" t="s">
        <v>901</v>
      </c>
      <c r="B21" s="26">
        <f t="shared" si="0"/>
        <v>11863</v>
      </c>
      <c r="C21" s="26">
        <v>5811</v>
      </c>
      <c r="D21" s="26">
        <v>6052</v>
      </c>
      <c r="E21" s="26">
        <f t="shared" si="1"/>
        <v>2785</v>
      </c>
      <c r="F21" s="26">
        <v>1527</v>
      </c>
      <c r="G21" s="26">
        <v>1258</v>
      </c>
      <c r="H21" s="26">
        <f t="shared" si="2"/>
        <v>4263</v>
      </c>
      <c r="I21" s="26">
        <v>1993</v>
      </c>
      <c r="J21" s="26">
        <v>2270</v>
      </c>
    </row>
    <row r="22" spans="1:10" ht="12" customHeight="1">
      <c r="A22" s="23" t="s">
        <v>637</v>
      </c>
      <c r="B22" s="26">
        <f t="shared" si="0"/>
        <v>821</v>
      </c>
      <c r="C22" s="26">
        <v>376</v>
      </c>
      <c r="D22" s="26">
        <v>445</v>
      </c>
      <c r="E22" s="26">
        <f t="shared" si="1"/>
        <v>56</v>
      </c>
      <c r="F22" s="26">
        <v>20</v>
      </c>
      <c r="G22" s="26">
        <v>36</v>
      </c>
      <c r="H22" s="26">
        <f t="shared" si="2"/>
        <v>156</v>
      </c>
      <c r="I22" s="26">
        <v>82</v>
      </c>
      <c r="J22" s="26">
        <v>74</v>
      </c>
    </row>
    <row r="23" spans="1:10" ht="12" customHeight="1">
      <c r="A23" s="23" t="s">
        <v>642</v>
      </c>
      <c r="B23" s="26">
        <f t="shared" si="0"/>
        <v>11042</v>
      </c>
      <c r="C23" s="26">
        <v>5435</v>
      </c>
      <c r="D23" s="26">
        <v>5607</v>
      </c>
      <c r="E23" s="26">
        <f t="shared" si="1"/>
        <v>2729</v>
      </c>
      <c r="F23" s="26">
        <v>1507</v>
      </c>
      <c r="G23" s="26">
        <v>1222</v>
      </c>
      <c r="H23" s="26">
        <f t="shared" si="2"/>
        <v>4107</v>
      </c>
      <c r="I23" s="26">
        <v>1911</v>
      </c>
      <c r="J23" s="26">
        <v>2196</v>
      </c>
    </row>
    <row r="24" spans="1:10" ht="12" customHeight="1">
      <c r="A24" s="357" t="s">
        <v>689</v>
      </c>
      <c r="B24" s="357"/>
      <c r="C24" s="357"/>
      <c r="D24" s="59"/>
      <c r="E24" s="59"/>
      <c r="F24" s="59"/>
      <c r="G24" s="59"/>
      <c r="H24" s="59"/>
      <c r="I24" s="59"/>
      <c r="J24" s="59"/>
    </row>
    <row r="25" spans="1:10" ht="12" customHeight="1">
      <c r="A25" s="23"/>
      <c r="B25" s="25"/>
    </row>
    <row r="26" spans="1:10" ht="12" customHeight="1">
      <c r="A26" s="23"/>
      <c r="B26" s="25"/>
    </row>
    <row r="27" spans="1:10" ht="12" customHeight="1">
      <c r="A27" s="23"/>
      <c r="B27" s="25" t="s">
        <v>690</v>
      </c>
      <c r="C27" s="58" t="s">
        <v>100</v>
      </c>
      <c r="D27" s="58" t="s">
        <v>101</v>
      </c>
    </row>
    <row r="28" spans="1:10" ht="12" customHeight="1">
      <c r="A28" s="23" t="s">
        <v>33</v>
      </c>
      <c r="B28" s="37">
        <v>41.852844801906464</v>
      </c>
      <c r="C28" s="38">
        <v>38.303946263643994</v>
      </c>
      <c r="D28" s="38">
        <v>38.762886597938142</v>
      </c>
      <c r="E28" s="41"/>
      <c r="H28" s="41"/>
    </row>
    <row r="29" spans="1:10" ht="12" customHeight="1">
      <c r="A29" s="23" t="s">
        <v>902</v>
      </c>
      <c r="B29" s="37">
        <v>71.604751456457592</v>
      </c>
      <c r="C29" s="38">
        <v>68.147617341454676</v>
      </c>
      <c r="D29" s="38">
        <v>69.570011025358326</v>
      </c>
      <c r="E29" s="41"/>
      <c r="H29" s="41"/>
    </row>
    <row r="30" spans="1:10" ht="12" customHeight="1">
      <c r="A30" s="23" t="s">
        <v>903</v>
      </c>
      <c r="B30" s="37">
        <v>13.021482513380747</v>
      </c>
      <c r="C30" s="38">
        <v>11.97850821744627</v>
      </c>
      <c r="D30" s="38">
        <v>8.9102564102564106</v>
      </c>
      <c r="E30" s="41"/>
      <c r="H30" s="41"/>
    </row>
    <row r="31" spans="1:10" ht="12" customHeight="1">
      <c r="A31" s="23"/>
      <c r="B31" s="25"/>
    </row>
    <row r="32" spans="1:10" ht="12" customHeight="1">
      <c r="A32" s="23"/>
      <c r="B32" s="25"/>
    </row>
    <row r="33" spans="1:9" ht="12" customHeight="1">
      <c r="A33" s="23"/>
      <c r="B33" s="25"/>
    </row>
    <row r="34" spans="1:9" ht="12" customHeight="1">
      <c r="A34" s="23"/>
      <c r="B34" s="25"/>
    </row>
    <row r="35" spans="1:9" ht="12" customHeight="1">
      <c r="A35" s="23" t="s">
        <v>28</v>
      </c>
      <c r="B35" s="25"/>
      <c r="C35" s="363"/>
      <c r="E35" s="25"/>
      <c r="F35" s="25"/>
      <c r="H35" s="25"/>
      <c r="I35" s="25"/>
    </row>
    <row r="36" spans="1:9" ht="81" customHeight="1">
      <c r="A36" s="23"/>
      <c r="B36" s="25"/>
      <c r="C36" s="363"/>
      <c r="E36" s="25"/>
      <c r="F36" s="25"/>
      <c r="H36" s="25"/>
      <c r="I36" s="25"/>
    </row>
    <row r="37" spans="1:9" ht="12" customHeight="1">
      <c r="A37" s="23" t="s">
        <v>28</v>
      </c>
      <c r="B37" s="25"/>
      <c r="C37" s="363"/>
      <c r="E37" s="25"/>
      <c r="F37" s="25"/>
      <c r="H37" s="25"/>
      <c r="I37" s="25"/>
    </row>
    <row r="38" spans="1:9" ht="139.05000000000001" customHeight="1">
      <c r="A38" s="23"/>
      <c r="B38" s="25"/>
      <c r="C38" s="363"/>
      <c r="E38" s="25"/>
      <c r="F38" s="25"/>
      <c r="H38" s="25"/>
      <c r="I38" s="25"/>
    </row>
    <row r="39" spans="1:9" ht="12" customHeight="1">
      <c r="A39" s="23" t="s">
        <v>28</v>
      </c>
      <c r="B39" s="25"/>
      <c r="C39" s="363"/>
      <c r="E39" s="25"/>
      <c r="F39" s="25"/>
      <c r="H39" s="25"/>
      <c r="I39" s="25"/>
    </row>
    <row r="40" spans="1:9" ht="139.05000000000001" customHeight="1">
      <c r="A40" s="23"/>
      <c r="B40" s="25"/>
      <c r="C40" s="363"/>
      <c r="E40" s="25"/>
      <c r="F40" s="25"/>
      <c r="H40" s="25"/>
      <c r="I40" s="25"/>
    </row>
    <row r="41" spans="1:9" ht="12" customHeight="1">
      <c r="A41" s="23" t="s">
        <v>28</v>
      </c>
      <c r="B41" s="25"/>
      <c r="C41" s="363"/>
      <c r="E41" s="25"/>
      <c r="F41" s="25"/>
      <c r="H41" s="25"/>
      <c r="I41" s="25"/>
    </row>
    <row r="42" spans="1:9" ht="91.95" customHeight="1">
      <c r="A42" s="23"/>
      <c r="B42" s="25"/>
      <c r="C42" s="363"/>
      <c r="E42" s="25"/>
      <c r="F42" s="25"/>
      <c r="H42" s="25"/>
      <c r="I42" s="25"/>
    </row>
    <row r="43" spans="1:9" ht="12" customHeight="1">
      <c r="A43" s="23" t="s">
        <v>28</v>
      </c>
      <c r="B43" s="25"/>
      <c r="C43" s="363"/>
      <c r="E43" s="25"/>
      <c r="F43" s="25"/>
      <c r="H43" s="25"/>
      <c r="I43" s="25"/>
    </row>
    <row r="44" spans="1:9" ht="46.05" customHeight="1">
      <c r="A44" s="23"/>
      <c r="B44" s="25"/>
      <c r="C44" s="363"/>
      <c r="E44" s="25"/>
      <c r="F44" s="25"/>
      <c r="H44" s="25"/>
      <c r="I44" s="25"/>
    </row>
    <row r="45" spans="1:9" ht="12" customHeight="1">
      <c r="A45" s="23" t="s">
        <v>28</v>
      </c>
      <c r="B45" s="25"/>
      <c r="C45" s="363"/>
      <c r="E45" s="25"/>
      <c r="F45" s="25"/>
      <c r="H45" s="25"/>
      <c r="I45" s="25"/>
    </row>
    <row r="46" spans="1:9" ht="313.05" customHeight="1">
      <c r="A46" s="23"/>
      <c r="B46" s="25"/>
      <c r="C46" s="363"/>
      <c r="E46" s="25"/>
      <c r="F46" s="25"/>
      <c r="H46" s="25"/>
      <c r="I46" s="25"/>
    </row>
    <row r="47" spans="1:9" ht="12" customHeight="1">
      <c r="A47" s="23" t="s">
        <v>28</v>
      </c>
      <c r="B47" s="25"/>
      <c r="C47" s="363"/>
      <c r="E47" s="25"/>
      <c r="F47" s="25"/>
      <c r="H47" s="25"/>
      <c r="I47" s="25"/>
    </row>
    <row r="48" spans="1:9" ht="150" customHeight="1">
      <c r="A48" s="23"/>
      <c r="B48" s="25"/>
      <c r="C48" s="363"/>
      <c r="E48" s="25"/>
      <c r="F48" s="25"/>
      <c r="H48" s="25"/>
      <c r="I48" s="25"/>
    </row>
  </sheetData>
  <mergeCells count="12">
    <mergeCell ref="C47:C48"/>
    <mergeCell ref="A1:C1"/>
    <mergeCell ref="B4:D4"/>
    <mergeCell ref="E4:G4"/>
    <mergeCell ref="H4:J4"/>
    <mergeCell ref="A24:C24"/>
    <mergeCell ref="C35:C36"/>
    <mergeCell ref="C37:C38"/>
    <mergeCell ref="C39:C40"/>
    <mergeCell ref="C41:C42"/>
    <mergeCell ref="C43:C44"/>
    <mergeCell ref="C45:C4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BE44-59FE-444B-A57E-7E72E82E5B79}">
  <dimension ref="A1:G13"/>
  <sheetViews>
    <sheetView workbookViewId="0">
      <selection activeCell="A2" sqref="A2"/>
    </sheetView>
  </sheetViews>
  <sheetFormatPr defaultRowHeight="10.8" customHeight="1"/>
  <cols>
    <col min="1" max="1" width="25.77734375" style="24" customWidth="1"/>
    <col min="2" max="7" width="6.5546875" style="24" customWidth="1"/>
    <col min="8" max="256" width="8.88671875" style="24"/>
    <col min="257" max="257" width="25.77734375" style="24" customWidth="1"/>
    <col min="258" max="263" width="6.5546875" style="24" customWidth="1"/>
    <col min="264" max="512" width="8.88671875" style="24"/>
    <col min="513" max="513" width="25.77734375" style="24" customWidth="1"/>
    <col min="514" max="519" width="6.5546875" style="24" customWidth="1"/>
    <col min="520" max="768" width="8.88671875" style="24"/>
    <col min="769" max="769" width="25.77734375" style="24" customWidth="1"/>
    <col min="770" max="775" width="6.5546875" style="24" customWidth="1"/>
    <col min="776" max="1024" width="8.88671875" style="24"/>
    <col min="1025" max="1025" width="25.77734375" style="24" customWidth="1"/>
    <col min="1026" max="1031" width="6.5546875" style="24" customWidth="1"/>
    <col min="1032" max="1280" width="8.88671875" style="24"/>
    <col min="1281" max="1281" width="25.77734375" style="24" customWidth="1"/>
    <col min="1282" max="1287" width="6.5546875" style="24" customWidth="1"/>
    <col min="1288" max="1536" width="8.88671875" style="24"/>
    <col min="1537" max="1537" width="25.77734375" style="24" customWidth="1"/>
    <col min="1538" max="1543" width="6.5546875" style="24" customWidth="1"/>
    <col min="1544" max="1792" width="8.88671875" style="24"/>
    <col min="1793" max="1793" width="25.77734375" style="24" customWidth="1"/>
    <col min="1794" max="1799" width="6.5546875" style="24" customWidth="1"/>
    <col min="1800" max="2048" width="8.88671875" style="24"/>
    <col min="2049" max="2049" width="25.77734375" style="24" customWidth="1"/>
    <col min="2050" max="2055" width="6.5546875" style="24" customWidth="1"/>
    <col min="2056" max="2304" width="8.88671875" style="24"/>
    <col min="2305" max="2305" width="25.77734375" style="24" customWidth="1"/>
    <col min="2306" max="2311" width="6.5546875" style="24" customWidth="1"/>
    <col min="2312" max="2560" width="8.88671875" style="24"/>
    <col min="2561" max="2561" width="25.77734375" style="24" customWidth="1"/>
    <col min="2562" max="2567" width="6.5546875" style="24" customWidth="1"/>
    <col min="2568" max="2816" width="8.88671875" style="24"/>
    <col min="2817" max="2817" width="25.77734375" style="24" customWidth="1"/>
    <col min="2818" max="2823" width="6.5546875" style="24" customWidth="1"/>
    <col min="2824" max="3072" width="8.88671875" style="24"/>
    <col min="3073" max="3073" width="25.77734375" style="24" customWidth="1"/>
    <col min="3074" max="3079" width="6.5546875" style="24" customWidth="1"/>
    <col min="3080" max="3328" width="8.88671875" style="24"/>
    <col min="3329" max="3329" width="25.77734375" style="24" customWidth="1"/>
    <col min="3330" max="3335" width="6.5546875" style="24" customWidth="1"/>
    <col min="3336" max="3584" width="8.88671875" style="24"/>
    <col min="3585" max="3585" width="25.77734375" style="24" customWidth="1"/>
    <col min="3586" max="3591" width="6.5546875" style="24" customWidth="1"/>
    <col min="3592" max="3840" width="8.88671875" style="24"/>
    <col min="3841" max="3841" width="25.77734375" style="24" customWidth="1"/>
    <col min="3842" max="3847" width="6.5546875" style="24" customWidth="1"/>
    <col min="3848" max="4096" width="8.88671875" style="24"/>
    <col min="4097" max="4097" width="25.77734375" style="24" customWidth="1"/>
    <col min="4098" max="4103" width="6.5546875" style="24" customWidth="1"/>
    <col min="4104" max="4352" width="8.88671875" style="24"/>
    <col min="4353" max="4353" width="25.77734375" style="24" customWidth="1"/>
    <col min="4354" max="4359" width="6.5546875" style="24" customWidth="1"/>
    <col min="4360" max="4608" width="8.88671875" style="24"/>
    <col min="4609" max="4609" width="25.77734375" style="24" customWidth="1"/>
    <col min="4610" max="4615" width="6.5546875" style="24" customWidth="1"/>
    <col min="4616" max="4864" width="8.88671875" style="24"/>
    <col min="4865" max="4865" width="25.77734375" style="24" customWidth="1"/>
    <col min="4866" max="4871" width="6.5546875" style="24" customWidth="1"/>
    <col min="4872" max="5120" width="8.88671875" style="24"/>
    <col min="5121" max="5121" width="25.77734375" style="24" customWidth="1"/>
    <col min="5122" max="5127" width="6.5546875" style="24" customWidth="1"/>
    <col min="5128" max="5376" width="8.88671875" style="24"/>
    <col min="5377" max="5377" width="25.77734375" style="24" customWidth="1"/>
    <col min="5378" max="5383" width="6.5546875" style="24" customWidth="1"/>
    <col min="5384" max="5632" width="8.88671875" style="24"/>
    <col min="5633" max="5633" width="25.77734375" style="24" customWidth="1"/>
    <col min="5634" max="5639" width="6.5546875" style="24" customWidth="1"/>
    <col min="5640" max="5888" width="8.88671875" style="24"/>
    <col min="5889" max="5889" width="25.77734375" style="24" customWidth="1"/>
    <col min="5890" max="5895" width="6.5546875" style="24" customWidth="1"/>
    <col min="5896" max="6144" width="8.88671875" style="24"/>
    <col min="6145" max="6145" width="25.77734375" style="24" customWidth="1"/>
    <col min="6146" max="6151" width="6.5546875" style="24" customWidth="1"/>
    <col min="6152" max="6400" width="8.88671875" style="24"/>
    <col min="6401" max="6401" width="25.77734375" style="24" customWidth="1"/>
    <col min="6402" max="6407" width="6.5546875" style="24" customWidth="1"/>
    <col min="6408" max="6656" width="8.88671875" style="24"/>
    <col min="6657" max="6657" width="25.77734375" style="24" customWidth="1"/>
    <col min="6658" max="6663" width="6.5546875" style="24" customWidth="1"/>
    <col min="6664" max="6912" width="8.88671875" style="24"/>
    <col min="6913" max="6913" width="25.77734375" style="24" customWidth="1"/>
    <col min="6914" max="6919" width="6.5546875" style="24" customWidth="1"/>
    <col min="6920" max="7168" width="8.88671875" style="24"/>
    <col min="7169" max="7169" width="25.77734375" style="24" customWidth="1"/>
    <col min="7170" max="7175" width="6.5546875" style="24" customWidth="1"/>
    <col min="7176" max="7424" width="8.88671875" style="24"/>
    <col min="7425" max="7425" width="25.77734375" style="24" customWidth="1"/>
    <col min="7426" max="7431" width="6.5546875" style="24" customWidth="1"/>
    <col min="7432" max="7680" width="8.88671875" style="24"/>
    <col min="7681" max="7681" width="25.77734375" style="24" customWidth="1"/>
    <col min="7682" max="7687" width="6.5546875" style="24" customWidth="1"/>
    <col min="7688" max="7936" width="8.88671875" style="24"/>
    <col min="7937" max="7937" width="25.77734375" style="24" customWidth="1"/>
    <col min="7938" max="7943" width="6.5546875" style="24" customWidth="1"/>
    <col min="7944" max="8192" width="8.88671875" style="24"/>
    <col min="8193" max="8193" width="25.77734375" style="24" customWidth="1"/>
    <col min="8194" max="8199" width="6.5546875" style="24" customWidth="1"/>
    <col min="8200" max="8448" width="8.88671875" style="24"/>
    <col min="8449" max="8449" width="25.77734375" style="24" customWidth="1"/>
    <col min="8450" max="8455" width="6.5546875" style="24" customWidth="1"/>
    <col min="8456" max="8704" width="8.88671875" style="24"/>
    <col min="8705" max="8705" width="25.77734375" style="24" customWidth="1"/>
    <col min="8706" max="8711" width="6.5546875" style="24" customWidth="1"/>
    <col min="8712" max="8960" width="8.88671875" style="24"/>
    <col min="8961" max="8961" width="25.77734375" style="24" customWidth="1"/>
    <col min="8962" max="8967" width="6.5546875" style="24" customWidth="1"/>
    <col min="8968" max="9216" width="8.88671875" style="24"/>
    <col min="9217" max="9217" width="25.77734375" style="24" customWidth="1"/>
    <col min="9218" max="9223" width="6.5546875" style="24" customWidth="1"/>
    <col min="9224" max="9472" width="8.88671875" style="24"/>
    <col min="9473" max="9473" width="25.77734375" style="24" customWidth="1"/>
    <col min="9474" max="9479" width="6.5546875" style="24" customWidth="1"/>
    <col min="9480" max="9728" width="8.88671875" style="24"/>
    <col min="9729" max="9729" width="25.77734375" style="24" customWidth="1"/>
    <col min="9730" max="9735" width="6.5546875" style="24" customWidth="1"/>
    <col min="9736" max="9984" width="8.88671875" style="24"/>
    <col min="9985" max="9985" width="25.77734375" style="24" customWidth="1"/>
    <col min="9986" max="9991" width="6.5546875" style="24" customWidth="1"/>
    <col min="9992" max="10240" width="8.88671875" style="24"/>
    <col min="10241" max="10241" width="25.77734375" style="24" customWidth="1"/>
    <col min="10242" max="10247" width="6.5546875" style="24" customWidth="1"/>
    <col min="10248" max="10496" width="8.88671875" style="24"/>
    <col min="10497" max="10497" width="25.77734375" style="24" customWidth="1"/>
    <col min="10498" max="10503" width="6.5546875" style="24" customWidth="1"/>
    <col min="10504" max="10752" width="8.88671875" style="24"/>
    <col min="10753" max="10753" width="25.77734375" style="24" customWidth="1"/>
    <col min="10754" max="10759" width="6.5546875" style="24" customWidth="1"/>
    <col min="10760" max="11008" width="8.88671875" style="24"/>
    <col min="11009" max="11009" width="25.77734375" style="24" customWidth="1"/>
    <col min="11010" max="11015" width="6.5546875" style="24" customWidth="1"/>
    <col min="11016" max="11264" width="8.88671875" style="24"/>
    <col min="11265" max="11265" width="25.77734375" style="24" customWidth="1"/>
    <col min="11266" max="11271" width="6.5546875" style="24" customWidth="1"/>
    <col min="11272" max="11520" width="8.88671875" style="24"/>
    <col min="11521" max="11521" width="25.77734375" style="24" customWidth="1"/>
    <col min="11522" max="11527" width="6.5546875" style="24" customWidth="1"/>
    <col min="11528" max="11776" width="8.88671875" style="24"/>
    <col min="11777" max="11777" width="25.77734375" style="24" customWidth="1"/>
    <col min="11778" max="11783" width="6.5546875" style="24" customWidth="1"/>
    <col min="11784" max="12032" width="8.88671875" style="24"/>
    <col min="12033" max="12033" width="25.77734375" style="24" customWidth="1"/>
    <col min="12034" max="12039" width="6.5546875" style="24" customWidth="1"/>
    <col min="12040" max="12288" width="8.88671875" style="24"/>
    <col min="12289" max="12289" width="25.77734375" style="24" customWidth="1"/>
    <col min="12290" max="12295" width="6.5546875" style="24" customWidth="1"/>
    <col min="12296" max="12544" width="8.88671875" style="24"/>
    <col min="12545" max="12545" width="25.77734375" style="24" customWidth="1"/>
    <col min="12546" max="12551" width="6.5546875" style="24" customWidth="1"/>
    <col min="12552" max="12800" width="8.88671875" style="24"/>
    <col min="12801" max="12801" width="25.77734375" style="24" customWidth="1"/>
    <col min="12802" max="12807" width="6.5546875" style="24" customWidth="1"/>
    <col min="12808" max="13056" width="8.88671875" style="24"/>
    <col min="13057" max="13057" width="25.77734375" style="24" customWidth="1"/>
    <col min="13058" max="13063" width="6.5546875" style="24" customWidth="1"/>
    <col min="13064" max="13312" width="8.88671875" style="24"/>
    <col min="13313" max="13313" width="25.77734375" style="24" customWidth="1"/>
    <col min="13314" max="13319" width="6.5546875" style="24" customWidth="1"/>
    <col min="13320" max="13568" width="8.88671875" style="24"/>
    <col min="13569" max="13569" width="25.77734375" style="24" customWidth="1"/>
    <col min="13570" max="13575" width="6.5546875" style="24" customWidth="1"/>
    <col min="13576" max="13824" width="8.88671875" style="24"/>
    <col min="13825" max="13825" width="25.77734375" style="24" customWidth="1"/>
    <col min="13826" max="13831" width="6.5546875" style="24" customWidth="1"/>
    <col min="13832" max="14080" width="8.88671875" style="24"/>
    <col min="14081" max="14081" width="25.77734375" style="24" customWidth="1"/>
    <col min="14082" max="14087" width="6.5546875" style="24" customWidth="1"/>
    <col min="14088" max="14336" width="8.88671875" style="24"/>
    <col min="14337" max="14337" width="25.77734375" style="24" customWidth="1"/>
    <col min="14338" max="14343" width="6.5546875" style="24" customWidth="1"/>
    <col min="14344" max="14592" width="8.88671875" style="24"/>
    <col min="14593" max="14593" width="25.77734375" style="24" customWidth="1"/>
    <col min="14594" max="14599" width="6.5546875" style="24" customWidth="1"/>
    <col min="14600" max="14848" width="8.88671875" style="24"/>
    <col min="14849" max="14849" width="25.77734375" style="24" customWidth="1"/>
    <col min="14850" max="14855" width="6.5546875" style="24" customWidth="1"/>
    <col min="14856" max="15104" width="8.88671875" style="24"/>
    <col min="15105" max="15105" width="25.77734375" style="24" customWidth="1"/>
    <col min="15106" max="15111" width="6.5546875" style="24" customWidth="1"/>
    <col min="15112" max="15360" width="8.88671875" style="24"/>
    <col min="15361" max="15361" width="25.77734375" style="24" customWidth="1"/>
    <col min="15362" max="15367" width="6.5546875" style="24" customWidth="1"/>
    <col min="15368" max="15616" width="8.88671875" style="24"/>
    <col min="15617" max="15617" width="25.77734375" style="24" customWidth="1"/>
    <col min="15618" max="15623" width="6.5546875" style="24" customWidth="1"/>
    <col min="15624" max="15872" width="8.88671875" style="24"/>
    <col min="15873" max="15873" width="25.77734375" style="24" customWidth="1"/>
    <col min="15874" max="15879" width="6.5546875" style="24" customWidth="1"/>
    <col min="15880" max="16128" width="8.88671875" style="24"/>
    <col min="16129" max="16129" width="25.77734375" style="24" customWidth="1"/>
    <col min="16130" max="16135" width="6.5546875" style="24" customWidth="1"/>
    <col min="16136" max="16384" width="8.88671875" style="24"/>
  </cols>
  <sheetData>
    <row r="1" spans="1:7" ht="10.8" customHeight="1">
      <c r="A1" s="358" t="s">
        <v>2295</v>
      </c>
      <c r="B1" s="358"/>
      <c r="C1" s="358"/>
      <c r="D1" s="358"/>
    </row>
    <row r="2" spans="1:7" ht="10.8" customHeight="1">
      <c r="A2" s="29"/>
      <c r="B2" s="354" t="s">
        <v>691</v>
      </c>
      <c r="C2" s="354"/>
      <c r="D2" s="354"/>
      <c r="E2" s="355" t="s">
        <v>692</v>
      </c>
      <c r="F2" s="355"/>
      <c r="G2" s="356"/>
    </row>
    <row r="3" spans="1:7" ht="10.8" customHeight="1">
      <c r="A3" s="30" t="s">
        <v>738</v>
      </c>
      <c r="B3" s="31" t="s">
        <v>690</v>
      </c>
      <c r="C3" s="31" t="s">
        <v>100</v>
      </c>
      <c r="D3" s="31" t="s">
        <v>101</v>
      </c>
      <c r="E3" s="31" t="s">
        <v>690</v>
      </c>
      <c r="F3" s="31" t="s">
        <v>100</v>
      </c>
      <c r="G3" s="32" t="s">
        <v>101</v>
      </c>
    </row>
    <row r="4" spans="1:7" ht="10.8" customHeight="1">
      <c r="A4" s="23" t="s">
        <v>739</v>
      </c>
      <c r="B4" s="26">
        <v>16646</v>
      </c>
      <c r="C4" s="26">
        <v>4042</v>
      </c>
      <c r="D4" s="26">
        <v>5864</v>
      </c>
      <c r="E4" s="33">
        <f t="shared" ref="E4:G6" si="0">B4*100/B$4</f>
        <v>100</v>
      </c>
      <c r="F4" s="33">
        <f t="shared" si="0"/>
        <v>100</v>
      </c>
      <c r="G4" s="33">
        <f t="shared" si="0"/>
        <v>100</v>
      </c>
    </row>
    <row r="5" spans="1:7" ht="10.8" customHeight="1">
      <c r="A5" s="23" t="s">
        <v>647</v>
      </c>
      <c r="B5" s="26">
        <f t="shared" ref="B5:D6" si="1">B8+B11</f>
        <v>2338</v>
      </c>
      <c r="C5" s="26">
        <f t="shared" si="1"/>
        <v>512</v>
      </c>
      <c r="D5" s="26">
        <f t="shared" si="1"/>
        <v>814</v>
      </c>
      <c r="E5" s="33">
        <f t="shared" si="0"/>
        <v>14.045416316232128</v>
      </c>
      <c r="F5" s="33">
        <f t="shared" si="0"/>
        <v>12.666996536368135</v>
      </c>
      <c r="G5" s="33">
        <f t="shared" si="0"/>
        <v>13.881309686221009</v>
      </c>
    </row>
    <row r="6" spans="1:7" ht="10.8" customHeight="1">
      <c r="A6" s="23" t="s">
        <v>648</v>
      </c>
      <c r="B6" s="26">
        <f t="shared" si="1"/>
        <v>14308</v>
      </c>
      <c r="C6" s="26">
        <f t="shared" si="1"/>
        <v>3530</v>
      </c>
      <c r="D6" s="26">
        <f t="shared" si="1"/>
        <v>5050</v>
      </c>
      <c r="E6" s="33">
        <f t="shared" si="0"/>
        <v>85.954583683767879</v>
      </c>
      <c r="F6" s="33">
        <f t="shared" si="0"/>
        <v>87.333003463631869</v>
      </c>
      <c r="G6" s="33">
        <f t="shared" si="0"/>
        <v>86.118690313778984</v>
      </c>
    </row>
    <row r="7" spans="1:7" ht="10.8" customHeight="1">
      <c r="A7" s="23" t="s">
        <v>734</v>
      </c>
      <c r="B7" s="26">
        <v>1030</v>
      </c>
      <c r="C7" s="25">
        <v>368</v>
      </c>
      <c r="D7" s="25">
        <v>221</v>
      </c>
      <c r="E7" s="33">
        <f t="shared" ref="E7:G9" si="2">B7*100/B$7</f>
        <v>100</v>
      </c>
      <c r="F7" s="33">
        <f t="shared" si="2"/>
        <v>100</v>
      </c>
      <c r="G7" s="33">
        <f t="shared" si="2"/>
        <v>100</v>
      </c>
    </row>
    <row r="8" spans="1:7" ht="10.8" customHeight="1">
      <c r="A8" s="23" t="s">
        <v>647</v>
      </c>
      <c r="B8" s="25">
        <v>74</v>
      </c>
      <c r="C8" s="25">
        <v>4</v>
      </c>
      <c r="D8" s="25">
        <v>31</v>
      </c>
      <c r="E8" s="33">
        <f t="shared" si="2"/>
        <v>7.1844660194174761</v>
      </c>
      <c r="F8" s="33">
        <f t="shared" si="2"/>
        <v>1.0869565217391304</v>
      </c>
      <c r="G8" s="33">
        <f t="shared" si="2"/>
        <v>14.027149321266968</v>
      </c>
    </row>
    <row r="9" spans="1:7" ht="10.8" customHeight="1">
      <c r="A9" s="23" t="s">
        <v>648</v>
      </c>
      <c r="B9" s="25">
        <v>956</v>
      </c>
      <c r="C9" s="25">
        <v>364</v>
      </c>
      <c r="D9" s="25">
        <v>190</v>
      </c>
      <c r="E9" s="33">
        <f t="shared" si="2"/>
        <v>92.815533980582529</v>
      </c>
      <c r="F9" s="33">
        <f t="shared" si="2"/>
        <v>98.913043478260875</v>
      </c>
      <c r="G9" s="33">
        <f t="shared" si="2"/>
        <v>85.972850678733025</v>
      </c>
    </row>
    <row r="10" spans="1:7" ht="10.8" customHeight="1">
      <c r="A10" s="23" t="s">
        <v>737</v>
      </c>
      <c r="B10" s="26">
        <v>15616</v>
      </c>
      <c r="C10" s="26">
        <v>3674</v>
      </c>
      <c r="D10" s="26">
        <v>5643</v>
      </c>
      <c r="E10" s="33">
        <f t="shared" ref="E10:G12" si="3">B10*100/B$10</f>
        <v>100</v>
      </c>
      <c r="F10" s="33">
        <f t="shared" si="3"/>
        <v>100</v>
      </c>
      <c r="G10" s="33">
        <f t="shared" si="3"/>
        <v>100</v>
      </c>
    </row>
    <row r="11" spans="1:7" ht="10.8" customHeight="1">
      <c r="A11" s="23" t="s">
        <v>647</v>
      </c>
      <c r="B11" s="26">
        <v>2264</v>
      </c>
      <c r="C11" s="25">
        <v>508</v>
      </c>
      <c r="D11" s="25">
        <v>783</v>
      </c>
      <c r="E11" s="33">
        <f t="shared" si="3"/>
        <v>14.497950819672131</v>
      </c>
      <c r="F11" s="33">
        <f t="shared" si="3"/>
        <v>13.826891671203049</v>
      </c>
      <c r="G11" s="33">
        <f t="shared" si="3"/>
        <v>13.875598086124402</v>
      </c>
    </row>
    <row r="12" spans="1:7" ht="10.8" customHeight="1">
      <c r="A12" s="23" t="s">
        <v>648</v>
      </c>
      <c r="B12" s="26">
        <v>13352</v>
      </c>
      <c r="C12" s="26">
        <v>3166</v>
      </c>
      <c r="D12" s="26">
        <v>4860</v>
      </c>
      <c r="E12" s="33">
        <f t="shared" si="3"/>
        <v>85.502049180327873</v>
      </c>
      <c r="F12" s="33">
        <f t="shared" si="3"/>
        <v>86.173108328796957</v>
      </c>
      <c r="G12" s="33">
        <f t="shared" si="3"/>
        <v>86.124401913875602</v>
      </c>
    </row>
    <row r="13" spans="1:7" ht="10.8" customHeight="1">
      <c r="A13" s="357" t="s">
        <v>689</v>
      </c>
      <c r="B13" s="357"/>
      <c r="C13" s="357"/>
      <c r="D13" s="357"/>
      <c r="E13" s="34"/>
      <c r="F13" s="34"/>
      <c r="G13" s="34"/>
    </row>
  </sheetData>
  <mergeCells count="4">
    <mergeCell ref="A1:D1"/>
    <mergeCell ref="B2:D2"/>
    <mergeCell ref="E2:G2"/>
    <mergeCell ref="A13:D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99997-05F7-4B00-A464-F42D150F079F}">
  <dimension ref="A1:J13"/>
  <sheetViews>
    <sheetView workbookViewId="0">
      <selection activeCell="A2" sqref="A2"/>
    </sheetView>
  </sheetViews>
  <sheetFormatPr defaultRowHeight="14.4"/>
  <cols>
    <col min="1" max="1" width="30.21875" customWidth="1"/>
  </cols>
  <sheetData>
    <row r="1" spans="1:10">
      <c r="A1" s="358" t="s">
        <v>2296</v>
      </c>
      <c r="B1" s="358"/>
      <c r="C1" s="358"/>
      <c r="D1" s="358"/>
      <c r="E1" s="41"/>
      <c r="F1" s="41"/>
      <c r="G1" s="41"/>
      <c r="H1" s="41"/>
      <c r="I1" s="41"/>
      <c r="J1" s="41"/>
    </row>
    <row r="2" spans="1:10">
      <c r="A2" s="46"/>
      <c r="B2" s="354" t="s">
        <v>691</v>
      </c>
      <c r="C2" s="354"/>
      <c r="D2" s="354"/>
      <c r="E2" s="355" t="s">
        <v>692</v>
      </c>
      <c r="F2" s="355"/>
      <c r="G2" s="356"/>
      <c r="H2" s="41"/>
      <c r="I2" s="41"/>
      <c r="J2" s="41"/>
    </row>
    <row r="3" spans="1:10">
      <c r="A3" s="47" t="s">
        <v>707</v>
      </c>
      <c r="B3" s="48" t="s">
        <v>690</v>
      </c>
      <c r="C3" s="48" t="s">
        <v>100</v>
      </c>
      <c r="D3" s="48" t="s">
        <v>101</v>
      </c>
      <c r="E3" s="48" t="s">
        <v>690</v>
      </c>
      <c r="F3" s="48" t="s">
        <v>100</v>
      </c>
      <c r="G3" s="49" t="s">
        <v>101</v>
      </c>
      <c r="H3" s="41"/>
      <c r="I3" s="41"/>
      <c r="J3" s="41"/>
    </row>
    <row r="4" spans="1:10">
      <c r="A4" s="23" t="s">
        <v>482</v>
      </c>
      <c r="B4" s="26">
        <v>10265</v>
      </c>
      <c r="C4" s="26">
        <v>1859</v>
      </c>
      <c r="D4" s="26">
        <v>3654</v>
      </c>
      <c r="E4" s="45">
        <f>B4*100/Disability!B$11</f>
        <v>78.592757063012016</v>
      </c>
      <c r="F4" s="45">
        <f>C4*100/Disability!C$11</f>
        <v>59.871175523349436</v>
      </c>
      <c r="G4" s="45">
        <f>D4*100/Disability!D$11</f>
        <v>81.965006729475107</v>
      </c>
      <c r="H4" s="41"/>
      <c r="I4" s="41"/>
      <c r="J4" s="41"/>
    </row>
    <row r="5" spans="1:10">
      <c r="A5" s="23" t="s">
        <v>708</v>
      </c>
      <c r="B5" s="25">
        <v>549</v>
      </c>
      <c r="C5" s="25">
        <v>74</v>
      </c>
      <c r="D5" s="25">
        <v>190</v>
      </c>
      <c r="E5" s="45">
        <f>B5*100/Disability!B$11</f>
        <v>4.2033534951381979</v>
      </c>
      <c r="F5" s="45">
        <f>C5*100/Disability!C$11</f>
        <v>2.3832528180354267</v>
      </c>
      <c r="G5" s="45">
        <f>D5*100/Disability!D$11</f>
        <v>4.2620008972633467</v>
      </c>
      <c r="H5" s="41"/>
      <c r="I5" s="41"/>
      <c r="J5" s="41"/>
    </row>
    <row r="6" spans="1:10">
      <c r="A6" s="23" t="s">
        <v>709</v>
      </c>
      <c r="B6" s="26">
        <v>1168</v>
      </c>
      <c r="C6" s="25">
        <v>492</v>
      </c>
      <c r="D6" s="25">
        <v>284</v>
      </c>
      <c r="E6" s="45">
        <f>B6*100/Disability!B$11</f>
        <v>8.9426537018605003</v>
      </c>
      <c r="F6" s="45">
        <f>C6*100/Disability!C$11</f>
        <v>15.845410628019323</v>
      </c>
      <c r="G6" s="45">
        <f>D6*100/Disability!D$11</f>
        <v>6.3705697622252133</v>
      </c>
      <c r="H6" s="41"/>
      <c r="I6" s="41"/>
      <c r="J6" s="41"/>
    </row>
    <row r="7" spans="1:10">
      <c r="A7" s="23" t="s">
        <v>710</v>
      </c>
      <c r="B7" s="26">
        <v>5751</v>
      </c>
      <c r="C7" s="25">
        <v>912</v>
      </c>
      <c r="D7" s="26">
        <v>2236</v>
      </c>
      <c r="E7" s="45">
        <f>B7*100/Disability!B$11</f>
        <v>44.031850547431283</v>
      </c>
      <c r="F7" s="45">
        <f>C7*100/Disability!C$11</f>
        <v>29.371980676328501</v>
      </c>
      <c r="G7" s="45">
        <f>D7*100/Disability!D$11</f>
        <v>50.157021085688648</v>
      </c>
      <c r="H7" s="41"/>
      <c r="I7" s="41"/>
      <c r="J7" s="41"/>
    </row>
    <row r="8" spans="1:10">
      <c r="A8" s="23" t="s">
        <v>711</v>
      </c>
      <c r="B8" s="26">
        <v>1864</v>
      </c>
      <c r="C8" s="25">
        <v>199</v>
      </c>
      <c r="D8" s="25">
        <v>580</v>
      </c>
      <c r="E8" s="45">
        <f>B8*100/Disability!B$11</f>
        <v>14.271495291325319</v>
      </c>
      <c r="F8" s="45">
        <f>C8*100/Disability!C$11</f>
        <v>6.4090177133655395</v>
      </c>
      <c r="G8" s="45">
        <f>D8*100/Disability!D$11</f>
        <v>13.010318528488112</v>
      </c>
      <c r="H8" s="41"/>
      <c r="I8" s="41"/>
      <c r="J8" s="41"/>
    </row>
    <row r="9" spans="1:10">
      <c r="A9" s="23" t="s">
        <v>712</v>
      </c>
      <c r="B9" s="25">
        <v>933</v>
      </c>
      <c r="C9" s="25">
        <v>182</v>
      </c>
      <c r="D9" s="25">
        <v>364</v>
      </c>
      <c r="E9" s="45">
        <f>B9*100/Disability!B$11</f>
        <v>7.1434040272567181</v>
      </c>
      <c r="F9" s="45">
        <f>C9*100/Disability!C$11</f>
        <v>5.8615136876006444</v>
      </c>
      <c r="G9" s="45">
        <f>D9*100/Disability!D$11</f>
        <v>8.1650964558097794</v>
      </c>
      <c r="H9" s="41"/>
      <c r="I9" s="41"/>
      <c r="J9" s="41"/>
    </row>
    <row r="10" spans="1:10">
      <c r="A10" s="357" t="s">
        <v>689</v>
      </c>
      <c r="B10" s="357"/>
      <c r="C10" s="357"/>
      <c r="D10" s="357"/>
      <c r="E10" s="51"/>
      <c r="F10" s="51"/>
      <c r="G10" s="51"/>
      <c r="H10" s="41"/>
      <c r="I10" s="41"/>
      <c r="J10" s="41"/>
    </row>
    <row r="11" spans="1:10">
      <c r="A11" s="28"/>
      <c r="B11" s="28"/>
      <c r="C11" s="28"/>
      <c r="D11" s="28"/>
      <c r="E11" s="41"/>
      <c r="F11" s="41"/>
      <c r="G11" s="41"/>
      <c r="H11" s="41"/>
      <c r="I11" s="41"/>
      <c r="J11" s="41"/>
    </row>
    <row r="12" spans="1:10">
      <c r="A12" s="28"/>
      <c r="B12" s="28"/>
      <c r="C12" s="28"/>
      <c r="D12" s="28"/>
      <c r="E12" s="41"/>
      <c r="F12" s="41"/>
      <c r="G12" s="41"/>
      <c r="H12" s="41"/>
      <c r="I12" s="41"/>
      <c r="J12" s="41"/>
    </row>
    <row r="13" spans="1:10">
      <c r="A13" s="28"/>
      <c r="B13" s="28"/>
      <c r="C13" s="28"/>
      <c r="D13" s="28"/>
      <c r="E13" s="41"/>
      <c r="F13" s="41"/>
      <c r="G13" s="41"/>
      <c r="H13" s="41"/>
      <c r="I13" s="41"/>
      <c r="J13" s="41"/>
    </row>
  </sheetData>
  <mergeCells count="4">
    <mergeCell ref="A1:D1"/>
    <mergeCell ref="B2:D2"/>
    <mergeCell ref="E2:G2"/>
    <mergeCell ref="A10:D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B826-C345-413A-BD6D-D8458E095111}">
  <dimension ref="A1:P93"/>
  <sheetViews>
    <sheetView workbookViewId="0">
      <selection activeCell="A2" sqref="A2:J2"/>
    </sheetView>
  </sheetViews>
  <sheetFormatPr defaultRowHeight="14.4"/>
  <cols>
    <col min="1" max="1" width="18.21875" customWidth="1"/>
    <col min="2" max="10" width="7.21875" style="21" customWidth="1"/>
    <col min="257" max="257" width="18.21875" customWidth="1"/>
    <col min="258" max="266" width="7.21875" customWidth="1"/>
    <col min="513" max="513" width="18.21875" customWidth="1"/>
    <col min="514" max="522" width="7.21875" customWidth="1"/>
    <col min="769" max="769" width="18.21875" customWidth="1"/>
    <col min="770" max="778" width="7.21875" customWidth="1"/>
    <col min="1025" max="1025" width="18.21875" customWidth="1"/>
    <col min="1026" max="1034" width="7.21875" customWidth="1"/>
    <col min="1281" max="1281" width="18.21875" customWidth="1"/>
    <col min="1282" max="1290" width="7.21875" customWidth="1"/>
    <col min="1537" max="1537" width="18.21875" customWidth="1"/>
    <col min="1538" max="1546" width="7.21875" customWidth="1"/>
    <col min="1793" max="1793" width="18.21875" customWidth="1"/>
    <col min="1794" max="1802" width="7.21875" customWidth="1"/>
    <col min="2049" max="2049" width="18.21875" customWidth="1"/>
    <col min="2050" max="2058" width="7.21875" customWidth="1"/>
    <col min="2305" max="2305" width="18.21875" customWidth="1"/>
    <col min="2306" max="2314" width="7.21875" customWidth="1"/>
    <col min="2561" max="2561" width="18.21875" customWidth="1"/>
    <col min="2562" max="2570" width="7.21875" customWidth="1"/>
    <col min="2817" max="2817" width="18.21875" customWidth="1"/>
    <col min="2818" max="2826" width="7.21875" customWidth="1"/>
    <col min="3073" max="3073" width="18.21875" customWidth="1"/>
    <col min="3074" max="3082" width="7.21875" customWidth="1"/>
    <col min="3329" max="3329" width="18.21875" customWidth="1"/>
    <col min="3330" max="3338" width="7.21875" customWidth="1"/>
    <col min="3585" max="3585" width="18.21875" customWidth="1"/>
    <col min="3586" max="3594" width="7.21875" customWidth="1"/>
    <col min="3841" max="3841" width="18.21875" customWidth="1"/>
    <col min="3842" max="3850" width="7.21875" customWidth="1"/>
    <col min="4097" max="4097" width="18.21875" customWidth="1"/>
    <col min="4098" max="4106" width="7.21875" customWidth="1"/>
    <col min="4353" max="4353" width="18.21875" customWidth="1"/>
    <col min="4354" max="4362" width="7.21875" customWidth="1"/>
    <col min="4609" max="4609" width="18.21875" customWidth="1"/>
    <col min="4610" max="4618" width="7.21875" customWidth="1"/>
    <col min="4865" max="4865" width="18.21875" customWidth="1"/>
    <col min="4866" max="4874" width="7.21875" customWidth="1"/>
    <col min="5121" max="5121" width="18.21875" customWidth="1"/>
    <col min="5122" max="5130" width="7.21875" customWidth="1"/>
    <col min="5377" max="5377" width="18.21875" customWidth="1"/>
    <col min="5378" max="5386" width="7.21875" customWidth="1"/>
    <col min="5633" max="5633" width="18.21875" customWidth="1"/>
    <col min="5634" max="5642" width="7.21875" customWidth="1"/>
    <col min="5889" max="5889" width="18.21875" customWidth="1"/>
    <col min="5890" max="5898" width="7.21875" customWidth="1"/>
    <col min="6145" max="6145" width="18.21875" customWidth="1"/>
    <col min="6146" max="6154" width="7.21875" customWidth="1"/>
    <col min="6401" max="6401" width="18.21875" customWidth="1"/>
    <col min="6402" max="6410" width="7.21875" customWidth="1"/>
    <col min="6657" max="6657" width="18.21875" customWidth="1"/>
    <col min="6658" max="6666" width="7.21875" customWidth="1"/>
    <col min="6913" max="6913" width="18.21875" customWidth="1"/>
    <col min="6914" max="6922" width="7.21875" customWidth="1"/>
    <col min="7169" max="7169" width="18.21875" customWidth="1"/>
    <col min="7170" max="7178" width="7.21875" customWidth="1"/>
    <col min="7425" max="7425" width="18.21875" customWidth="1"/>
    <col min="7426" max="7434" width="7.21875" customWidth="1"/>
    <col min="7681" max="7681" width="18.21875" customWidth="1"/>
    <col min="7682" max="7690" width="7.21875" customWidth="1"/>
    <col min="7937" max="7937" width="18.21875" customWidth="1"/>
    <col min="7938" max="7946" width="7.21875" customWidth="1"/>
    <col min="8193" max="8193" width="18.21875" customWidth="1"/>
    <col min="8194" max="8202" width="7.21875" customWidth="1"/>
    <col min="8449" max="8449" width="18.21875" customWidth="1"/>
    <col min="8450" max="8458" width="7.21875" customWidth="1"/>
    <col min="8705" max="8705" width="18.21875" customWidth="1"/>
    <col min="8706" max="8714" width="7.21875" customWidth="1"/>
    <col min="8961" max="8961" width="18.21875" customWidth="1"/>
    <col min="8962" max="8970" width="7.21875" customWidth="1"/>
    <col min="9217" max="9217" width="18.21875" customWidth="1"/>
    <col min="9218" max="9226" width="7.21875" customWidth="1"/>
    <col min="9473" max="9473" width="18.21875" customWidth="1"/>
    <col min="9474" max="9482" width="7.21875" customWidth="1"/>
    <col min="9729" max="9729" width="18.21875" customWidth="1"/>
    <col min="9730" max="9738" width="7.21875" customWidth="1"/>
    <col min="9985" max="9985" width="18.21875" customWidth="1"/>
    <col min="9986" max="9994" width="7.21875" customWidth="1"/>
    <col min="10241" max="10241" width="18.21875" customWidth="1"/>
    <col min="10242" max="10250" width="7.21875" customWidth="1"/>
    <col min="10497" max="10497" width="18.21875" customWidth="1"/>
    <col min="10498" max="10506" width="7.21875" customWidth="1"/>
    <col min="10753" max="10753" width="18.21875" customWidth="1"/>
    <col min="10754" max="10762" width="7.21875" customWidth="1"/>
    <col min="11009" max="11009" width="18.21875" customWidth="1"/>
    <col min="11010" max="11018" width="7.21875" customWidth="1"/>
    <col min="11265" max="11265" width="18.21875" customWidth="1"/>
    <col min="11266" max="11274" width="7.21875" customWidth="1"/>
    <col min="11521" max="11521" width="18.21875" customWidth="1"/>
    <col min="11522" max="11530" width="7.21875" customWidth="1"/>
    <col min="11777" max="11777" width="18.21875" customWidth="1"/>
    <col min="11778" max="11786" width="7.21875" customWidth="1"/>
    <col min="12033" max="12033" width="18.21875" customWidth="1"/>
    <col min="12034" max="12042" width="7.21875" customWidth="1"/>
    <col min="12289" max="12289" width="18.21875" customWidth="1"/>
    <col min="12290" max="12298" width="7.21875" customWidth="1"/>
    <col min="12545" max="12545" width="18.21875" customWidth="1"/>
    <col min="12546" max="12554" width="7.21875" customWidth="1"/>
    <col min="12801" max="12801" width="18.21875" customWidth="1"/>
    <col min="12802" max="12810" width="7.21875" customWidth="1"/>
    <col min="13057" max="13057" width="18.21875" customWidth="1"/>
    <col min="13058" max="13066" width="7.21875" customWidth="1"/>
    <col min="13313" max="13313" width="18.21875" customWidth="1"/>
    <col min="13314" max="13322" width="7.21875" customWidth="1"/>
    <col min="13569" max="13569" width="18.21875" customWidth="1"/>
    <col min="13570" max="13578" width="7.21875" customWidth="1"/>
    <col min="13825" max="13825" width="18.21875" customWidth="1"/>
    <col min="13826" max="13834" width="7.21875" customWidth="1"/>
    <col min="14081" max="14081" width="18.21875" customWidth="1"/>
    <col min="14082" max="14090" width="7.21875" customWidth="1"/>
    <col min="14337" max="14337" width="18.21875" customWidth="1"/>
    <col min="14338" max="14346" width="7.21875" customWidth="1"/>
    <col min="14593" max="14593" width="18.21875" customWidth="1"/>
    <col min="14594" max="14602" width="7.21875" customWidth="1"/>
    <col min="14849" max="14849" width="18.21875" customWidth="1"/>
    <col min="14850" max="14858" width="7.21875" customWidth="1"/>
    <col min="15105" max="15105" width="18.21875" customWidth="1"/>
    <col min="15106" max="15114" width="7.21875" customWidth="1"/>
    <col min="15361" max="15361" width="18.21875" customWidth="1"/>
    <col min="15362" max="15370" width="7.21875" customWidth="1"/>
    <col min="15617" max="15617" width="18.21875" customWidth="1"/>
    <col min="15618" max="15626" width="7.21875" customWidth="1"/>
    <col min="15873" max="15873" width="18.21875" customWidth="1"/>
    <col min="15874" max="15882" width="7.21875" customWidth="1"/>
    <col min="16129" max="16129" width="18.21875" customWidth="1"/>
    <col min="16130" max="16138" width="7.21875" customWidth="1"/>
  </cols>
  <sheetData>
    <row r="1" spans="1:16" ht="12" customHeight="1">
      <c r="A1" s="335" t="s">
        <v>2297</v>
      </c>
      <c r="B1" s="335"/>
      <c r="C1" s="335"/>
      <c r="D1" s="335"/>
      <c r="E1" s="335"/>
      <c r="F1" s="143"/>
      <c r="G1" s="143"/>
    </row>
    <row r="2" spans="1:16" ht="12" customHeight="1">
      <c r="A2" s="369" t="s">
        <v>754</v>
      </c>
      <c r="B2" s="369"/>
      <c r="C2" s="369"/>
      <c r="D2" s="369"/>
      <c r="E2" s="369"/>
      <c r="F2" s="369"/>
      <c r="G2" s="369"/>
      <c r="H2" s="369"/>
      <c r="I2" s="369"/>
      <c r="J2" s="369"/>
    </row>
    <row r="3" spans="1:16" ht="12" customHeight="1">
      <c r="A3" s="366" t="s">
        <v>1314</v>
      </c>
      <c r="B3" s="366"/>
      <c r="C3" s="366"/>
      <c r="D3" s="366"/>
      <c r="E3" s="366"/>
      <c r="F3" s="366"/>
      <c r="G3" s="366"/>
      <c r="H3" s="366"/>
      <c r="I3" s="366"/>
      <c r="J3" s="366"/>
    </row>
    <row r="4" spans="1:16" ht="12" customHeight="1">
      <c r="A4" s="231" t="s">
        <v>1315</v>
      </c>
      <c r="B4" s="367" t="s">
        <v>33</v>
      </c>
      <c r="C4" s="367"/>
      <c r="D4" s="367"/>
      <c r="E4" s="367" t="s">
        <v>29</v>
      </c>
      <c r="F4" s="367"/>
      <c r="G4" s="367"/>
      <c r="H4" s="367" t="s">
        <v>32</v>
      </c>
      <c r="I4" s="367"/>
      <c r="J4" s="368"/>
    </row>
    <row r="5" spans="1:16" ht="12" customHeight="1">
      <c r="A5" s="232" t="s">
        <v>1316</v>
      </c>
      <c r="B5" s="233" t="s">
        <v>690</v>
      </c>
      <c r="C5" s="233" t="s">
        <v>100</v>
      </c>
      <c r="D5" s="233" t="s">
        <v>101</v>
      </c>
      <c r="E5" s="233" t="s">
        <v>690</v>
      </c>
      <c r="F5" s="233" t="s">
        <v>100</v>
      </c>
      <c r="G5" s="233" t="s">
        <v>101</v>
      </c>
      <c r="H5" s="233" t="s">
        <v>690</v>
      </c>
      <c r="I5" s="233" t="s">
        <v>100</v>
      </c>
      <c r="J5" s="234" t="s">
        <v>101</v>
      </c>
    </row>
    <row r="6" spans="1:16" ht="12" customHeight="1">
      <c r="A6" s="235" t="s">
        <v>1317</v>
      </c>
      <c r="B6" s="236">
        <f>B27+B36</f>
        <v>5820</v>
      </c>
      <c r="C6" s="236">
        <f t="shared" ref="C6:J6" si="0">C27+C36</f>
        <v>928</v>
      </c>
      <c r="D6" s="236">
        <f t="shared" si="0"/>
        <v>1992</v>
      </c>
      <c r="E6" s="236">
        <f t="shared" si="0"/>
        <v>2589</v>
      </c>
      <c r="F6" s="236">
        <f t="shared" si="0"/>
        <v>349</v>
      </c>
      <c r="G6" s="236">
        <f t="shared" si="0"/>
        <v>872</v>
      </c>
      <c r="H6" s="236">
        <f t="shared" si="0"/>
        <v>3231</v>
      </c>
      <c r="I6" s="236">
        <f t="shared" si="0"/>
        <v>579</v>
      </c>
      <c r="J6" s="236">
        <f t="shared" si="0"/>
        <v>1120</v>
      </c>
    </row>
    <row r="7" spans="1:16" ht="12" customHeight="1">
      <c r="A7" s="237" t="s">
        <v>1318</v>
      </c>
      <c r="B7" s="238">
        <f t="shared" ref="B7:J14" si="1">B28+B37</f>
        <v>199</v>
      </c>
      <c r="C7" s="238">
        <f t="shared" si="1"/>
        <v>37</v>
      </c>
      <c r="D7" s="238">
        <f t="shared" si="1"/>
        <v>46</v>
      </c>
      <c r="E7" s="238">
        <f t="shared" si="1"/>
        <v>54</v>
      </c>
      <c r="F7" s="238">
        <f t="shared" si="1"/>
        <v>0</v>
      </c>
      <c r="G7" s="238">
        <f t="shared" si="1"/>
        <v>18</v>
      </c>
      <c r="H7" s="238">
        <f t="shared" si="1"/>
        <v>145</v>
      </c>
      <c r="I7" s="238">
        <f t="shared" si="1"/>
        <v>37</v>
      </c>
      <c r="J7" s="238">
        <f t="shared" si="1"/>
        <v>28</v>
      </c>
    </row>
    <row r="8" spans="1:16" ht="12" customHeight="1">
      <c r="A8" s="237" t="s">
        <v>1319</v>
      </c>
      <c r="B8" s="238">
        <f t="shared" si="1"/>
        <v>1981</v>
      </c>
      <c r="C8" s="238">
        <f t="shared" si="1"/>
        <v>302</v>
      </c>
      <c r="D8" s="238">
        <f t="shared" si="1"/>
        <v>723</v>
      </c>
      <c r="E8" s="238">
        <f t="shared" si="1"/>
        <v>1056</v>
      </c>
      <c r="F8" s="238">
        <f t="shared" si="1"/>
        <v>140</v>
      </c>
      <c r="G8" s="238">
        <f t="shared" si="1"/>
        <v>352</v>
      </c>
      <c r="H8" s="238">
        <f t="shared" si="1"/>
        <v>925</v>
      </c>
      <c r="I8" s="238">
        <f t="shared" si="1"/>
        <v>162</v>
      </c>
      <c r="J8" s="238">
        <f t="shared" si="1"/>
        <v>371</v>
      </c>
    </row>
    <row r="9" spans="1:16" ht="12" customHeight="1">
      <c r="A9" s="237" t="s">
        <v>37</v>
      </c>
      <c r="B9" s="238">
        <f t="shared" si="1"/>
        <v>1802</v>
      </c>
      <c r="C9" s="238">
        <f t="shared" si="1"/>
        <v>248</v>
      </c>
      <c r="D9" s="238">
        <f t="shared" si="1"/>
        <v>626</v>
      </c>
      <c r="E9" s="238">
        <f t="shared" si="1"/>
        <v>729</v>
      </c>
      <c r="F9" s="238">
        <f t="shared" si="1"/>
        <v>116</v>
      </c>
      <c r="G9" s="238">
        <f t="shared" si="1"/>
        <v>230</v>
      </c>
      <c r="H9" s="238">
        <f t="shared" si="1"/>
        <v>1073</v>
      </c>
      <c r="I9" s="238">
        <f t="shared" si="1"/>
        <v>132</v>
      </c>
      <c r="J9" s="238">
        <f t="shared" si="1"/>
        <v>396</v>
      </c>
    </row>
    <row r="10" spans="1:16" ht="12" customHeight="1">
      <c r="A10" s="237" t="s">
        <v>1088</v>
      </c>
      <c r="B10" s="238">
        <f t="shared" si="1"/>
        <v>701</v>
      </c>
      <c r="C10" s="238">
        <f t="shared" si="1"/>
        <v>141</v>
      </c>
      <c r="D10" s="238">
        <f t="shared" si="1"/>
        <v>181</v>
      </c>
      <c r="E10" s="238">
        <f t="shared" si="1"/>
        <v>328</v>
      </c>
      <c r="F10" s="238">
        <f t="shared" si="1"/>
        <v>66</v>
      </c>
      <c r="G10" s="238">
        <f t="shared" si="1"/>
        <v>96</v>
      </c>
      <c r="H10" s="238">
        <f t="shared" si="1"/>
        <v>373</v>
      </c>
      <c r="I10" s="238">
        <f t="shared" si="1"/>
        <v>75</v>
      </c>
      <c r="J10" s="238">
        <f t="shared" si="1"/>
        <v>85</v>
      </c>
    </row>
    <row r="11" spans="1:16" ht="12" customHeight="1">
      <c r="A11" s="237" t="s">
        <v>1089</v>
      </c>
      <c r="B11" s="238">
        <f t="shared" si="1"/>
        <v>314</v>
      </c>
      <c r="C11" s="238">
        <f t="shared" si="1"/>
        <v>102</v>
      </c>
      <c r="D11" s="238">
        <f t="shared" si="1"/>
        <v>5</v>
      </c>
      <c r="E11" s="238">
        <f t="shared" si="1"/>
        <v>67</v>
      </c>
      <c r="F11" s="238">
        <f t="shared" si="1"/>
        <v>18</v>
      </c>
      <c r="G11" s="238">
        <f t="shared" si="1"/>
        <v>5</v>
      </c>
      <c r="H11" s="238">
        <f t="shared" si="1"/>
        <v>247</v>
      </c>
      <c r="I11" s="238">
        <f t="shared" si="1"/>
        <v>84</v>
      </c>
      <c r="J11" s="238">
        <f t="shared" si="1"/>
        <v>0</v>
      </c>
    </row>
    <row r="12" spans="1:16" ht="12" customHeight="1">
      <c r="A12" s="237" t="s">
        <v>39</v>
      </c>
      <c r="B12" s="238">
        <f t="shared" si="1"/>
        <v>227</v>
      </c>
      <c r="C12" s="238">
        <f t="shared" si="1"/>
        <v>28</v>
      </c>
      <c r="D12" s="238">
        <f t="shared" si="1"/>
        <v>45</v>
      </c>
      <c r="E12" s="238">
        <f t="shared" si="1"/>
        <v>112</v>
      </c>
      <c r="F12" s="238">
        <f t="shared" si="1"/>
        <v>9</v>
      </c>
      <c r="G12" s="238">
        <f t="shared" si="1"/>
        <v>26</v>
      </c>
      <c r="H12" s="238">
        <f t="shared" si="1"/>
        <v>115</v>
      </c>
      <c r="I12" s="238">
        <f t="shared" si="1"/>
        <v>19</v>
      </c>
      <c r="J12" s="238">
        <f t="shared" si="1"/>
        <v>19</v>
      </c>
    </row>
    <row r="13" spans="1:16" ht="12" customHeight="1">
      <c r="A13" s="237" t="s">
        <v>1090</v>
      </c>
      <c r="B13" s="238">
        <f t="shared" si="1"/>
        <v>470</v>
      </c>
      <c r="C13" s="238">
        <f t="shared" si="1"/>
        <v>70</v>
      </c>
      <c r="D13" s="238">
        <f t="shared" si="1"/>
        <v>344</v>
      </c>
      <c r="E13" s="238">
        <f t="shared" si="1"/>
        <v>165</v>
      </c>
      <c r="F13" s="238">
        <f t="shared" si="1"/>
        <v>0</v>
      </c>
      <c r="G13" s="238">
        <f t="shared" si="1"/>
        <v>123</v>
      </c>
      <c r="H13" s="238">
        <f t="shared" si="1"/>
        <v>305</v>
      </c>
      <c r="I13" s="238">
        <f t="shared" si="1"/>
        <v>70</v>
      </c>
      <c r="J13" s="238">
        <f t="shared" si="1"/>
        <v>221</v>
      </c>
    </row>
    <row r="14" spans="1:16" ht="12" customHeight="1">
      <c r="A14" s="237" t="s">
        <v>1091</v>
      </c>
      <c r="B14" s="238">
        <f t="shared" si="1"/>
        <v>126</v>
      </c>
      <c r="C14" s="238">
        <f t="shared" si="1"/>
        <v>0</v>
      </c>
      <c r="D14" s="238">
        <f t="shared" si="1"/>
        <v>22</v>
      </c>
      <c r="E14" s="238">
        <f t="shared" si="1"/>
        <v>78</v>
      </c>
      <c r="F14" s="238">
        <f t="shared" si="1"/>
        <v>0</v>
      </c>
      <c r="G14" s="238">
        <f t="shared" si="1"/>
        <v>22</v>
      </c>
      <c r="H14" s="238">
        <f t="shared" si="1"/>
        <v>48</v>
      </c>
      <c r="I14" s="238">
        <f t="shared" si="1"/>
        <v>0</v>
      </c>
      <c r="J14" s="238">
        <f t="shared" si="1"/>
        <v>0</v>
      </c>
    </row>
    <row r="15" spans="1:16" ht="12" customHeight="1">
      <c r="A15" s="237" t="s">
        <v>1320</v>
      </c>
      <c r="B15" s="299">
        <f>B6*100/(B6+B45)</f>
        <v>38.540494007019404</v>
      </c>
      <c r="C15" s="299">
        <f t="shared" ref="C15:J15" si="2">C6*100/(C6+C45)</f>
        <v>34.281492427041002</v>
      </c>
      <c r="D15" s="299">
        <f t="shared" si="2"/>
        <v>40.397485297099976</v>
      </c>
      <c r="E15" s="299">
        <f t="shared" si="2"/>
        <v>34.016554986204177</v>
      </c>
      <c r="F15" s="299">
        <f t="shared" si="2"/>
        <v>25.216763005780347</v>
      </c>
      <c r="G15" s="299">
        <f t="shared" si="2"/>
        <v>35.203875656035528</v>
      </c>
      <c r="H15" s="299">
        <f t="shared" si="2"/>
        <v>43.137516688918559</v>
      </c>
      <c r="I15" s="299">
        <f t="shared" si="2"/>
        <v>43.764172335600904</v>
      </c>
      <c r="J15" s="299">
        <f t="shared" si="2"/>
        <v>45.639771801140995</v>
      </c>
      <c r="N15" s="188" t="s">
        <v>690</v>
      </c>
      <c r="O15" s="188" t="s">
        <v>100</v>
      </c>
      <c r="P15" s="188" t="s">
        <v>101</v>
      </c>
    </row>
    <row r="16" spans="1:16" ht="12" customHeight="1">
      <c r="A16" s="237" t="s">
        <v>1318</v>
      </c>
      <c r="B16" s="239">
        <f t="shared" ref="B16:J23" si="3">B7*100/(B7+B46)</f>
        <v>15.284178187403993</v>
      </c>
      <c r="C16" s="239">
        <f t="shared" si="3"/>
        <v>10.693641618497109</v>
      </c>
      <c r="D16" s="239">
        <f t="shared" si="3"/>
        <v>15.181518151815181</v>
      </c>
      <c r="E16" s="239">
        <f t="shared" si="3"/>
        <v>8.0838323353293422</v>
      </c>
      <c r="F16" s="239">
        <f t="shared" si="3"/>
        <v>0</v>
      </c>
      <c r="G16" s="239">
        <f t="shared" si="3"/>
        <v>10.344827586206897</v>
      </c>
      <c r="H16" s="239">
        <f t="shared" si="3"/>
        <v>22.870662460567825</v>
      </c>
      <c r="I16" s="239">
        <f t="shared" si="3"/>
        <v>28.90625</v>
      </c>
      <c r="J16" s="239">
        <f t="shared" si="3"/>
        <v>21.705426356589147</v>
      </c>
      <c r="M16" s="240" t="s">
        <v>1321</v>
      </c>
      <c r="N16" s="19">
        <v>15.284178187403993</v>
      </c>
      <c r="O16" s="19">
        <v>10.693641618497109</v>
      </c>
      <c r="P16" s="19">
        <v>15.181518151815181</v>
      </c>
    </row>
    <row r="17" spans="1:16" ht="12" customHeight="1">
      <c r="A17" s="237" t="s">
        <v>1319</v>
      </c>
      <c r="B17" s="239">
        <f t="shared" si="3"/>
        <v>88.714733542319749</v>
      </c>
      <c r="C17" s="239">
        <f t="shared" si="3"/>
        <v>81.842818428184287</v>
      </c>
      <c r="D17" s="239">
        <f t="shared" si="3"/>
        <v>91.634980988593156</v>
      </c>
      <c r="E17" s="239">
        <f t="shared" si="3"/>
        <v>91.826086956521735</v>
      </c>
      <c r="F17" s="239">
        <f t="shared" si="3"/>
        <v>100</v>
      </c>
      <c r="G17" s="239">
        <f t="shared" si="3"/>
        <v>100</v>
      </c>
      <c r="H17" s="239">
        <f t="shared" si="3"/>
        <v>85.410895660203138</v>
      </c>
      <c r="I17" s="239">
        <f t="shared" si="3"/>
        <v>70.742358078602621</v>
      </c>
      <c r="J17" s="239">
        <f t="shared" si="3"/>
        <v>84.897025171624719</v>
      </c>
      <c r="M17" s="240" t="s">
        <v>1322</v>
      </c>
      <c r="N17" s="19">
        <v>88.714733542319749</v>
      </c>
      <c r="O17" s="19">
        <v>81.842818428184287</v>
      </c>
      <c r="P17" s="19">
        <v>91.634980988593156</v>
      </c>
    </row>
    <row r="18" spans="1:16" ht="12" customHeight="1">
      <c r="A18" s="237" t="s">
        <v>37</v>
      </c>
      <c r="B18" s="239">
        <f t="shared" si="3"/>
        <v>95.042194092827003</v>
      </c>
      <c r="C18" s="239">
        <f t="shared" si="3"/>
        <v>84.641638225255974</v>
      </c>
      <c r="D18" s="239">
        <f t="shared" si="3"/>
        <v>98.738170347003148</v>
      </c>
      <c r="E18" s="239">
        <f t="shared" si="3"/>
        <v>93.822393822393821</v>
      </c>
      <c r="F18" s="239">
        <f t="shared" si="3"/>
        <v>78.378378378378372</v>
      </c>
      <c r="G18" s="239">
        <f t="shared" si="3"/>
        <v>100</v>
      </c>
      <c r="H18" s="239">
        <f t="shared" si="3"/>
        <v>95.889186773905266</v>
      </c>
      <c r="I18" s="239">
        <f t="shared" si="3"/>
        <v>91.034482758620683</v>
      </c>
      <c r="J18" s="239">
        <f t="shared" si="3"/>
        <v>98.019801980198025</v>
      </c>
      <c r="M18" s="240" t="s">
        <v>1323</v>
      </c>
      <c r="N18" s="19">
        <v>95.042194092827003</v>
      </c>
      <c r="O18" s="19">
        <v>84.641638225255974</v>
      </c>
      <c r="P18" s="19">
        <v>98.738170347003148</v>
      </c>
    </row>
    <row r="19" spans="1:16" ht="12" customHeight="1">
      <c r="A19" s="237" t="s">
        <v>1088</v>
      </c>
      <c r="B19" s="239">
        <f t="shared" si="3"/>
        <v>95.115332428765271</v>
      </c>
      <c r="C19" s="239">
        <f t="shared" si="3"/>
        <v>100</v>
      </c>
      <c r="D19" s="239">
        <f t="shared" si="3"/>
        <v>100</v>
      </c>
      <c r="E19" s="239">
        <f t="shared" si="3"/>
        <v>92.655367231638422</v>
      </c>
      <c r="F19" s="239">
        <f t="shared" si="3"/>
        <v>100</v>
      </c>
      <c r="G19" s="239">
        <f t="shared" si="3"/>
        <v>100</v>
      </c>
      <c r="H19" s="239">
        <f t="shared" si="3"/>
        <v>97.38903394255874</v>
      </c>
      <c r="I19" s="239">
        <f t="shared" si="3"/>
        <v>100</v>
      </c>
      <c r="J19" s="239">
        <f t="shared" si="3"/>
        <v>100</v>
      </c>
      <c r="M19" s="240" t="s">
        <v>1324</v>
      </c>
      <c r="N19" s="19">
        <v>95.115332428765271</v>
      </c>
      <c r="O19" s="19">
        <v>100</v>
      </c>
      <c r="P19" s="19">
        <v>100</v>
      </c>
    </row>
    <row r="20" spans="1:16" ht="12" customHeight="1">
      <c r="A20" s="237" t="s">
        <v>1089</v>
      </c>
      <c r="B20" s="239">
        <f t="shared" si="3"/>
        <v>36.342592592592595</v>
      </c>
      <c r="C20" s="239">
        <f t="shared" si="3"/>
        <v>53.684210526315788</v>
      </c>
      <c r="D20" s="239">
        <f t="shared" si="3"/>
        <v>14.285714285714286</v>
      </c>
      <c r="E20" s="239">
        <f t="shared" si="3"/>
        <v>15.296803652968036</v>
      </c>
      <c r="F20" s="239">
        <f t="shared" si="3"/>
        <v>16.981132075471699</v>
      </c>
      <c r="G20" s="239">
        <f t="shared" si="3"/>
        <v>33.333333333333336</v>
      </c>
      <c r="H20" s="239">
        <f t="shared" si="3"/>
        <v>57.981220657276992</v>
      </c>
      <c r="I20" s="239">
        <f t="shared" si="3"/>
        <v>100</v>
      </c>
      <c r="J20" s="239">
        <f t="shared" si="3"/>
        <v>0</v>
      </c>
      <c r="M20" s="240" t="s">
        <v>1325</v>
      </c>
      <c r="N20" s="19">
        <v>36.342592592592595</v>
      </c>
      <c r="O20" s="19">
        <v>53.684210526315788</v>
      </c>
      <c r="P20" s="19">
        <v>14.285714285714286</v>
      </c>
    </row>
    <row r="21" spans="1:16" ht="12" customHeight="1">
      <c r="A21" s="237" t="s">
        <v>39</v>
      </c>
      <c r="B21" s="239">
        <f t="shared" si="3"/>
        <v>13.447867298578199</v>
      </c>
      <c r="C21" s="239">
        <f t="shared" si="3"/>
        <v>16</v>
      </c>
      <c r="D21" s="239">
        <f t="shared" si="3"/>
        <v>6.437768240343348</v>
      </c>
      <c r="E21" s="239">
        <f t="shared" si="3"/>
        <v>9.7987751531058613</v>
      </c>
      <c r="F21" s="239">
        <f t="shared" si="3"/>
        <v>7.8260869565217392</v>
      </c>
      <c r="G21" s="239">
        <f t="shared" si="3"/>
        <v>4.8507462686567164</v>
      </c>
      <c r="H21" s="239">
        <f t="shared" si="3"/>
        <v>21.100917431192659</v>
      </c>
      <c r="I21" s="239">
        <f t="shared" si="3"/>
        <v>31.666666666666668</v>
      </c>
      <c r="J21" s="239">
        <f t="shared" si="3"/>
        <v>11.656441717791411</v>
      </c>
      <c r="M21" s="240" t="s">
        <v>1326</v>
      </c>
      <c r="N21" s="19">
        <v>13.447867298578199</v>
      </c>
      <c r="O21" s="19">
        <v>16</v>
      </c>
      <c r="P21" s="19">
        <v>6.437768240343348</v>
      </c>
    </row>
    <row r="22" spans="1:16" ht="12" customHeight="1">
      <c r="A22" s="237" t="s">
        <v>1090</v>
      </c>
      <c r="B22" s="239">
        <f t="shared" si="3"/>
        <v>14.034040011943864</v>
      </c>
      <c r="C22" s="239">
        <f t="shared" si="3"/>
        <v>10.9204368174727</v>
      </c>
      <c r="D22" s="239">
        <f t="shared" si="3"/>
        <v>29.202037351443124</v>
      </c>
      <c r="E22" s="239">
        <f t="shared" si="3"/>
        <v>10.410094637223974</v>
      </c>
      <c r="F22" s="239">
        <f t="shared" si="3"/>
        <v>0</v>
      </c>
      <c r="G22" s="239">
        <f t="shared" si="3"/>
        <v>26.059322033898304</v>
      </c>
      <c r="H22" s="239">
        <f t="shared" si="3"/>
        <v>17.290249433106577</v>
      </c>
      <c r="I22" s="239">
        <f t="shared" si="3"/>
        <v>22.508038585209004</v>
      </c>
      <c r="J22" s="239">
        <f t="shared" si="3"/>
        <v>31.303116147308781</v>
      </c>
      <c r="M22" s="240" t="s">
        <v>1327</v>
      </c>
      <c r="N22" s="19">
        <v>14.034040011943864</v>
      </c>
      <c r="O22" s="19">
        <v>10.9204368174727</v>
      </c>
      <c r="P22" s="19">
        <v>29.202037351443124</v>
      </c>
    </row>
    <row r="23" spans="1:16" ht="12" customHeight="1">
      <c r="A23" s="241" t="s">
        <v>1091</v>
      </c>
      <c r="B23" s="242">
        <f t="shared" si="3"/>
        <v>4.155672823218997</v>
      </c>
      <c r="C23" s="242">
        <f t="shared" si="3"/>
        <v>0</v>
      </c>
      <c r="D23" s="242">
        <f t="shared" si="3"/>
        <v>1.9784172661870503</v>
      </c>
      <c r="E23" s="242">
        <f t="shared" si="3"/>
        <v>5.213903743315508</v>
      </c>
      <c r="F23" s="242">
        <f t="shared" si="3"/>
        <v>0</v>
      </c>
      <c r="G23" s="242">
        <f t="shared" si="3"/>
        <v>3.654485049833887</v>
      </c>
      <c r="H23" s="242">
        <f t="shared" si="3"/>
        <v>3.125</v>
      </c>
      <c r="I23" s="242">
        <f t="shared" si="3"/>
        <v>0</v>
      </c>
      <c r="J23" s="242">
        <f t="shared" si="3"/>
        <v>0</v>
      </c>
      <c r="M23" s="240" t="s">
        <v>1328</v>
      </c>
      <c r="N23" s="19">
        <v>4.155672823218997</v>
      </c>
      <c r="O23" s="19">
        <v>0</v>
      </c>
      <c r="P23" s="19">
        <v>1.9784172661870503</v>
      </c>
    </row>
    <row r="24" spans="1:16" ht="12" customHeight="1">
      <c r="A24" s="369" t="s">
        <v>754</v>
      </c>
      <c r="B24" s="369"/>
      <c r="C24" s="369"/>
      <c r="D24" s="369"/>
      <c r="E24" s="369"/>
      <c r="F24" s="369"/>
      <c r="G24" s="369"/>
      <c r="H24" s="369"/>
      <c r="I24" s="369"/>
      <c r="J24" s="369"/>
      <c r="M24" s="243"/>
      <c r="N24" s="19"/>
      <c r="O24" s="19"/>
      <c r="P24" s="19"/>
    </row>
    <row r="25" spans="1:16" ht="12" customHeight="1">
      <c r="A25" s="16"/>
      <c r="B25" s="244"/>
      <c r="C25" s="244"/>
      <c r="D25" s="244"/>
      <c r="E25" s="244"/>
      <c r="F25" s="244"/>
      <c r="G25" s="244"/>
      <c r="H25" s="244"/>
      <c r="I25" s="244"/>
      <c r="J25" s="244"/>
      <c r="M25" s="243"/>
      <c r="N25" s="19"/>
      <c r="O25" s="19"/>
      <c r="P25" s="19"/>
    </row>
    <row r="26" spans="1:16" ht="12" customHeight="1">
      <c r="A26" s="3"/>
      <c r="B26" s="218"/>
      <c r="C26" s="218"/>
      <c r="D26" s="218"/>
      <c r="E26" s="218"/>
      <c r="F26" s="218"/>
      <c r="G26" s="218"/>
      <c r="H26" s="218"/>
      <c r="I26" s="218"/>
      <c r="J26" s="218"/>
      <c r="M26" s="243"/>
      <c r="N26" s="19"/>
      <c r="O26" s="19"/>
      <c r="P26" s="19"/>
    </row>
    <row r="27" spans="1:16" ht="12" customHeight="1">
      <c r="A27" s="3" t="s">
        <v>1329</v>
      </c>
      <c r="B27" s="4">
        <f>E27+H27</f>
        <v>5439</v>
      </c>
      <c r="C27" s="4">
        <f>F27+I27</f>
        <v>928</v>
      </c>
      <c r="D27" s="4">
        <f>G27+J27</f>
        <v>1923</v>
      </c>
      <c r="E27" s="4">
        <v>2416</v>
      </c>
      <c r="F27" s="5">
        <v>349</v>
      </c>
      <c r="G27" s="5">
        <v>852</v>
      </c>
      <c r="H27" s="4">
        <v>3023</v>
      </c>
      <c r="I27" s="5">
        <v>579</v>
      </c>
      <c r="J27" s="4">
        <v>1071</v>
      </c>
    </row>
    <row r="28" spans="1:16" ht="12" customHeight="1">
      <c r="A28" s="3" t="s">
        <v>1330</v>
      </c>
      <c r="B28" s="4">
        <f t="shared" ref="B28:D53" si="4">E28+H28</f>
        <v>162</v>
      </c>
      <c r="C28" s="4">
        <f t="shared" si="4"/>
        <v>37</v>
      </c>
      <c r="D28" s="4">
        <f t="shared" si="4"/>
        <v>46</v>
      </c>
      <c r="E28" s="5">
        <v>45</v>
      </c>
      <c r="F28" s="5">
        <v>0</v>
      </c>
      <c r="G28" s="5">
        <v>18</v>
      </c>
      <c r="H28" s="5">
        <v>117</v>
      </c>
      <c r="I28" s="5">
        <v>37</v>
      </c>
      <c r="J28" s="5">
        <v>28</v>
      </c>
    </row>
    <row r="29" spans="1:16" ht="12" customHeight="1">
      <c r="A29" s="3" t="s">
        <v>836</v>
      </c>
      <c r="B29" s="4">
        <f t="shared" si="4"/>
        <v>1846</v>
      </c>
      <c r="C29" s="4">
        <f t="shared" si="4"/>
        <v>302</v>
      </c>
      <c r="D29" s="4">
        <f t="shared" si="4"/>
        <v>690</v>
      </c>
      <c r="E29" s="5">
        <v>954</v>
      </c>
      <c r="F29" s="5">
        <v>140</v>
      </c>
      <c r="G29" s="5">
        <v>352</v>
      </c>
      <c r="H29" s="5">
        <v>892</v>
      </c>
      <c r="I29" s="5">
        <v>162</v>
      </c>
      <c r="J29" s="5">
        <v>338</v>
      </c>
    </row>
    <row r="30" spans="1:16" ht="12" customHeight="1">
      <c r="A30" s="3" t="s">
        <v>839</v>
      </c>
      <c r="B30" s="4">
        <f t="shared" si="4"/>
        <v>1766</v>
      </c>
      <c r="C30" s="4">
        <f t="shared" si="4"/>
        <v>248</v>
      </c>
      <c r="D30" s="4">
        <f t="shared" si="4"/>
        <v>612</v>
      </c>
      <c r="E30" s="5">
        <v>714</v>
      </c>
      <c r="F30" s="5">
        <v>116</v>
      </c>
      <c r="G30" s="5">
        <v>225</v>
      </c>
      <c r="H30" s="4">
        <v>1052</v>
      </c>
      <c r="I30" s="5">
        <v>132</v>
      </c>
      <c r="J30" s="5">
        <v>387</v>
      </c>
    </row>
    <row r="31" spans="1:16" ht="12" customHeight="1">
      <c r="A31" s="3" t="s">
        <v>1122</v>
      </c>
      <c r="B31" s="4">
        <f t="shared" si="4"/>
        <v>652</v>
      </c>
      <c r="C31" s="4">
        <f t="shared" si="4"/>
        <v>141</v>
      </c>
      <c r="D31" s="4">
        <f t="shared" si="4"/>
        <v>181</v>
      </c>
      <c r="E31" s="5">
        <v>316</v>
      </c>
      <c r="F31" s="5">
        <v>66</v>
      </c>
      <c r="G31" s="5">
        <v>96</v>
      </c>
      <c r="H31" s="5">
        <v>336</v>
      </c>
      <c r="I31" s="5">
        <v>75</v>
      </c>
      <c r="J31" s="5">
        <v>85</v>
      </c>
    </row>
    <row r="32" spans="1:16" ht="12" customHeight="1">
      <c r="A32" s="3" t="s">
        <v>1228</v>
      </c>
      <c r="B32" s="4">
        <f t="shared" si="4"/>
        <v>263</v>
      </c>
      <c r="C32" s="4">
        <f t="shared" si="4"/>
        <v>102</v>
      </c>
      <c r="D32" s="4">
        <f t="shared" si="4"/>
        <v>5</v>
      </c>
      <c r="E32" s="5">
        <v>67</v>
      </c>
      <c r="F32" s="5">
        <v>18</v>
      </c>
      <c r="G32" s="5">
        <v>5</v>
      </c>
      <c r="H32" s="5">
        <v>196</v>
      </c>
      <c r="I32" s="5">
        <v>84</v>
      </c>
      <c r="J32" s="5">
        <v>0</v>
      </c>
    </row>
    <row r="33" spans="1:10" ht="12" customHeight="1">
      <c r="A33" s="3" t="s">
        <v>843</v>
      </c>
      <c r="B33" s="4">
        <f t="shared" si="4"/>
        <v>195</v>
      </c>
      <c r="C33" s="4">
        <f t="shared" si="4"/>
        <v>28</v>
      </c>
      <c r="D33" s="4">
        <f t="shared" si="4"/>
        <v>30</v>
      </c>
      <c r="E33" s="5">
        <v>97</v>
      </c>
      <c r="F33" s="5">
        <v>9</v>
      </c>
      <c r="G33" s="5">
        <v>11</v>
      </c>
      <c r="H33" s="5">
        <v>98</v>
      </c>
      <c r="I33" s="5">
        <v>19</v>
      </c>
      <c r="J33" s="5">
        <v>19</v>
      </c>
    </row>
    <row r="34" spans="1:10" ht="12" customHeight="1">
      <c r="A34" s="3" t="s">
        <v>846</v>
      </c>
      <c r="B34" s="4">
        <f t="shared" si="4"/>
        <v>429</v>
      </c>
      <c r="C34" s="4">
        <f t="shared" si="4"/>
        <v>70</v>
      </c>
      <c r="D34" s="4">
        <f t="shared" si="4"/>
        <v>337</v>
      </c>
      <c r="E34" s="5">
        <v>145</v>
      </c>
      <c r="F34" s="5">
        <v>0</v>
      </c>
      <c r="G34" s="5">
        <v>123</v>
      </c>
      <c r="H34" s="5">
        <v>284</v>
      </c>
      <c r="I34" s="5">
        <v>70</v>
      </c>
      <c r="J34" s="5">
        <v>214</v>
      </c>
    </row>
    <row r="35" spans="1:10" ht="12" customHeight="1">
      <c r="A35" s="3" t="s">
        <v>1124</v>
      </c>
      <c r="B35" s="4">
        <f t="shared" si="4"/>
        <v>126</v>
      </c>
      <c r="C35" s="4">
        <f t="shared" si="4"/>
        <v>0</v>
      </c>
      <c r="D35" s="4">
        <f t="shared" si="4"/>
        <v>22</v>
      </c>
      <c r="E35" s="5">
        <v>78</v>
      </c>
      <c r="F35" s="5">
        <v>0</v>
      </c>
      <c r="G35" s="5">
        <v>22</v>
      </c>
      <c r="H35" s="5">
        <v>48</v>
      </c>
      <c r="I35" s="5">
        <v>0</v>
      </c>
      <c r="J35" s="5">
        <v>0</v>
      </c>
    </row>
    <row r="36" spans="1:10" ht="12" customHeight="1">
      <c r="A36" s="3" t="s">
        <v>1331</v>
      </c>
      <c r="B36" s="4">
        <f t="shared" si="4"/>
        <v>381</v>
      </c>
      <c r="C36" s="4">
        <f t="shared" si="4"/>
        <v>0</v>
      </c>
      <c r="D36" s="4">
        <f t="shared" si="4"/>
        <v>69</v>
      </c>
      <c r="E36" s="5">
        <v>173</v>
      </c>
      <c r="F36" s="5">
        <v>0</v>
      </c>
      <c r="G36" s="5">
        <v>20</v>
      </c>
      <c r="H36" s="5">
        <v>208</v>
      </c>
      <c r="I36" s="5">
        <v>0</v>
      </c>
      <c r="J36" s="5">
        <v>49</v>
      </c>
    </row>
    <row r="37" spans="1:10" ht="12" customHeight="1">
      <c r="A37" s="3" t="s">
        <v>1330</v>
      </c>
      <c r="B37" s="4">
        <f t="shared" si="4"/>
        <v>37</v>
      </c>
      <c r="C37" s="4">
        <f t="shared" si="4"/>
        <v>0</v>
      </c>
      <c r="D37" s="4">
        <f t="shared" si="4"/>
        <v>0</v>
      </c>
      <c r="E37" s="5">
        <v>9</v>
      </c>
      <c r="F37" s="5">
        <v>0</v>
      </c>
      <c r="G37" s="5">
        <v>0</v>
      </c>
      <c r="H37" s="5">
        <v>28</v>
      </c>
      <c r="I37" s="5">
        <v>0</v>
      </c>
      <c r="J37" s="5">
        <v>0</v>
      </c>
    </row>
    <row r="38" spans="1:10" ht="12" customHeight="1">
      <c r="A38" s="3" t="s">
        <v>836</v>
      </c>
      <c r="B38" s="4">
        <f t="shared" si="4"/>
        <v>135</v>
      </c>
      <c r="C38" s="4">
        <f t="shared" si="4"/>
        <v>0</v>
      </c>
      <c r="D38" s="4">
        <f t="shared" si="4"/>
        <v>33</v>
      </c>
      <c r="E38" s="5">
        <v>102</v>
      </c>
      <c r="F38" s="5">
        <v>0</v>
      </c>
      <c r="G38" s="5">
        <v>0</v>
      </c>
      <c r="H38" s="5">
        <v>33</v>
      </c>
      <c r="I38" s="5">
        <v>0</v>
      </c>
      <c r="J38" s="5">
        <v>33</v>
      </c>
    </row>
    <row r="39" spans="1:10" ht="12" customHeight="1">
      <c r="A39" s="3" t="s">
        <v>839</v>
      </c>
      <c r="B39" s="4">
        <f t="shared" si="4"/>
        <v>36</v>
      </c>
      <c r="C39" s="4">
        <f t="shared" si="4"/>
        <v>0</v>
      </c>
      <c r="D39" s="4">
        <f t="shared" si="4"/>
        <v>14</v>
      </c>
      <c r="E39" s="5">
        <v>15</v>
      </c>
      <c r="F39" s="5">
        <v>0</v>
      </c>
      <c r="G39" s="5">
        <v>5</v>
      </c>
      <c r="H39" s="5">
        <v>21</v>
      </c>
      <c r="I39" s="5">
        <v>0</v>
      </c>
      <c r="J39" s="5">
        <v>9</v>
      </c>
    </row>
    <row r="40" spans="1:10" ht="12" customHeight="1">
      <c r="A40" s="3" t="s">
        <v>1122</v>
      </c>
      <c r="B40" s="4">
        <f t="shared" si="4"/>
        <v>49</v>
      </c>
      <c r="C40" s="4">
        <f t="shared" si="4"/>
        <v>0</v>
      </c>
      <c r="D40" s="4">
        <f t="shared" si="4"/>
        <v>0</v>
      </c>
      <c r="E40" s="5">
        <v>12</v>
      </c>
      <c r="F40" s="5">
        <v>0</v>
      </c>
      <c r="G40" s="5">
        <v>0</v>
      </c>
      <c r="H40" s="5">
        <v>37</v>
      </c>
      <c r="I40" s="5">
        <v>0</v>
      </c>
      <c r="J40" s="5">
        <v>0</v>
      </c>
    </row>
    <row r="41" spans="1:10" ht="12" customHeight="1">
      <c r="A41" s="3" t="s">
        <v>1228</v>
      </c>
      <c r="B41" s="4">
        <f t="shared" si="4"/>
        <v>51</v>
      </c>
      <c r="C41" s="4">
        <f t="shared" si="4"/>
        <v>0</v>
      </c>
      <c r="D41" s="4">
        <f t="shared" si="4"/>
        <v>0</v>
      </c>
      <c r="E41" s="5">
        <v>0</v>
      </c>
      <c r="F41" s="5">
        <v>0</v>
      </c>
      <c r="G41" s="5">
        <v>0</v>
      </c>
      <c r="H41" s="5">
        <v>51</v>
      </c>
      <c r="I41" s="5">
        <v>0</v>
      </c>
      <c r="J41" s="5">
        <v>0</v>
      </c>
    </row>
    <row r="42" spans="1:10" ht="12" customHeight="1">
      <c r="A42" s="3" t="s">
        <v>843</v>
      </c>
      <c r="B42" s="4">
        <f t="shared" si="4"/>
        <v>32</v>
      </c>
      <c r="C42" s="4">
        <f t="shared" si="4"/>
        <v>0</v>
      </c>
      <c r="D42" s="4">
        <f t="shared" si="4"/>
        <v>15</v>
      </c>
      <c r="E42" s="5">
        <v>15</v>
      </c>
      <c r="F42" s="5">
        <v>0</v>
      </c>
      <c r="G42" s="5">
        <v>15</v>
      </c>
      <c r="H42" s="5">
        <v>17</v>
      </c>
      <c r="I42" s="5">
        <v>0</v>
      </c>
      <c r="J42" s="5">
        <v>0</v>
      </c>
    </row>
    <row r="43" spans="1:10" ht="12" customHeight="1">
      <c r="A43" s="3" t="s">
        <v>846</v>
      </c>
      <c r="B43" s="4">
        <f t="shared" si="4"/>
        <v>41</v>
      </c>
      <c r="C43" s="4">
        <f t="shared" si="4"/>
        <v>0</v>
      </c>
      <c r="D43" s="4">
        <f t="shared" si="4"/>
        <v>7</v>
      </c>
      <c r="E43" s="5">
        <v>20</v>
      </c>
      <c r="F43" s="5">
        <v>0</v>
      </c>
      <c r="G43" s="5">
        <v>0</v>
      </c>
      <c r="H43" s="5">
        <v>21</v>
      </c>
      <c r="I43" s="5">
        <v>0</v>
      </c>
      <c r="J43" s="5">
        <v>7</v>
      </c>
    </row>
    <row r="44" spans="1:10" ht="12" customHeight="1">
      <c r="A44" s="3" t="s">
        <v>1124</v>
      </c>
      <c r="B44" s="4">
        <f t="shared" si="4"/>
        <v>0</v>
      </c>
      <c r="C44" s="4">
        <f t="shared" si="4"/>
        <v>0</v>
      </c>
      <c r="D44" s="4">
        <f t="shared" si="4"/>
        <v>0</v>
      </c>
      <c r="E44" s="5">
        <v>0</v>
      </c>
      <c r="F44" s="5">
        <v>0</v>
      </c>
      <c r="G44" s="5">
        <v>0</v>
      </c>
      <c r="H44" s="5">
        <v>0</v>
      </c>
      <c r="I44" s="5">
        <v>0</v>
      </c>
      <c r="J44" s="5">
        <v>0</v>
      </c>
    </row>
    <row r="45" spans="1:10" ht="12" customHeight="1">
      <c r="A45" s="3" t="s">
        <v>1332</v>
      </c>
      <c r="B45" s="4">
        <f t="shared" si="4"/>
        <v>9281</v>
      </c>
      <c r="C45" s="4">
        <f t="shared" si="4"/>
        <v>1779</v>
      </c>
      <c r="D45" s="4">
        <f t="shared" si="4"/>
        <v>2939</v>
      </c>
      <c r="E45" s="4">
        <v>5022</v>
      </c>
      <c r="F45" s="4">
        <v>1035</v>
      </c>
      <c r="G45" s="4">
        <v>1605</v>
      </c>
      <c r="H45" s="4">
        <v>4259</v>
      </c>
      <c r="I45" s="5">
        <v>744</v>
      </c>
      <c r="J45" s="4">
        <v>1334</v>
      </c>
    </row>
    <row r="46" spans="1:10" ht="12" customHeight="1">
      <c r="A46" s="3" t="s">
        <v>1330</v>
      </c>
      <c r="B46" s="4">
        <f t="shared" si="4"/>
        <v>1103</v>
      </c>
      <c r="C46" s="4">
        <f t="shared" si="4"/>
        <v>309</v>
      </c>
      <c r="D46" s="4">
        <f t="shared" si="4"/>
        <v>257</v>
      </c>
      <c r="E46" s="5">
        <v>614</v>
      </c>
      <c r="F46" s="5">
        <v>218</v>
      </c>
      <c r="G46" s="5">
        <v>156</v>
      </c>
      <c r="H46" s="5">
        <v>489</v>
      </c>
      <c r="I46" s="5">
        <v>91</v>
      </c>
      <c r="J46" s="5">
        <v>101</v>
      </c>
    </row>
    <row r="47" spans="1:10" ht="12" customHeight="1">
      <c r="A47" s="3" t="s">
        <v>836</v>
      </c>
      <c r="B47" s="4">
        <f t="shared" si="4"/>
        <v>252</v>
      </c>
      <c r="C47" s="4">
        <f t="shared" si="4"/>
        <v>67</v>
      </c>
      <c r="D47" s="4">
        <f t="shared" si="4"/>
        <v>66</v>
      </c>
      <c r="E47" s="5">
        <v>94</v>
      </c>
      <c r="F47" s="5">
        <v>0</v>
      </c>
      <c r="G47" s="5">
        <v>0</v>
      </c>
      <c r="H47" s="5">
        <v>158</v>
      </c>
      <c r="I47" s="5">
        <v>67</v>
      </c>
      <c r="J47" s="5">
        <v>66</v>
      </c>
    </row>
    <row r="48" spans="1:10" ht="12" customHeight="1">
      <c r="A48" s="3" t="s">
        <v>839</v>
      </c>
      <c r="B48" s="4">
        <f t="shared" si="4"/>
        <v>94</v>
      </c>
      <c r="C48" s="4">
        <f t="shared" si="4"/>
        <v>45</v>
      </c>
      <c r="D48" s="4">
        <f t="shared" si="4"/>
        <v>8</v>
      </c>
      <c r="E48" s="5">
        <v>48</v>
      </c>
      <c r="F48" s="5">
        <v>32</v>
      </c>
      <c r="G48" s="5">
        <v>0</v>
      </c>
      <c r="H48" s="5">
        <v>46</v>
      </c>
      <c r="I48" s="5">
        <v>13</v>
      </c>
      <c r="J48" s="5">
        <v>8</v>
      </c>
    </row>
    <row r="49" spans="1:10" ht="12" customHeight="1">
      <c r="A49" s="3" t="s">
        <v>1122</v>
      </c>
      <c r="B49" s="4">
        <f t="shared" si="4"/>
        <v>36</v>
      </c>
      <c r="C49" s="4">
        <f t="shared" si="4"/>
        <v>0</v>
      </c>
      <c r="D49" s="4">
        <f t="shared" si="4"/>
        <v>0</v>
      </c>
      <c r="E49" s="5">
        <v>26</v>
      </c>
      <c r="F49" s="5">
        <v>0</v>
      </c>
      <c r="G49" s="5">
        <v>0</v>
      </c>
      <c r="H49" s="5">
        <v>10</v>
      </c>
      <c r="I49" s="5">
        <v>0</v>
      </c>
      <c r="J49" s="5">
        <v>0</v>
      </c>
    </row>
    <row r="50" spans="1:10" ht="12" customHeight="1">
      <c r="A50" s="3" t="s">
        <v>1228</v>
      </c>
      <c r="B50" s="4">
        <f t="shared" si="4"/>
        <v>550</v>
      </c>
      <c r="C50" s="4">
        <f t="shared" si="4"/>
        <v>88</v>
      </c>
      <c r="D50" s="4">
        <f t="shared" si="4"/>
        <v>30</v>
      </c>
      <c r="E50" s="5">
        <v>371</v>
      </c>
      <c r="F50" s="5">
        <v>88</v>
      </c>
      <c r="G50" s="5">
        <v>10</v>
      </c>
      <c r="H50" s="5">
        <v>179</v>
      </c>
      <c r="I50" s="5">
        <v>0</v>
      </c>
      <c r="J50" s="5">
        <v>20</v>
      </c>
    </row>
    <row r="51" spans="1:10" ht="12" customHeight="1">
      <c r="A51" s="3" t="s">
        <v>843</v>
      </c>
      <c r="B51" s="4">
        <f t="shared" si="4"/>
        <v>1461</v>
      </c>
      <c r="C51" s="4">
        <f t="shared" si="4"/>
        <v>147</v>
      </c>
      <c r="D51" s="4">
        <f t="shared" si="4"/>
        <v>654</v>
      </c>
      <c r="E51" s="4">
        <v>1031</v>
      </c>
      <c r="F51" s="5">
        <v>106</v>
      </c>
      <c r="G51" s="5">
        <v>510</v>
      </c>
      <c r="H51" s="5">
        <v>430</v>
      </c>
      <c r="I51" s="5">
        <v>41</v>
      </c>
      <c r="J51" s="5">
        <v>144</v>
      </c>
    </row>
    <row r="52" spans="1:10" ht="12" customHeight="1">
      <c r="A52" s="3" t="s">
        <v>846</v>
      </c>
      <c r="B52" s="4">
        <f t="shared" si="4"/>
        <v>2879</v>
      </c>
      <c r="C52" s="4">
        <f t="shared" si="4"/>
        <v>571</v>
      </c>
      <c r="D52" s="4">
        <f t="shared" si="4"/>
        <v>834</v>
      </c>
      <c r="E52" s="4">
        <v>1420</v>
      </c>
      <c r="F52" s="5">
        <v>330</v>
      </c>
      <c r="G52" s="5">
        <v>349</v>
      </c>
      <c r="H52" s="4">
        <v>1459</v>
      </c>
      <c r="I52" s="5">
        <v>241</v>
      </c>
      <c r="J52" s="5">
        <v>485</v>
      </c>
    </row>
    <row r="53" spans="1:10" ht="12" customHeight="1">
      <c r="A53" s="3" t="s">
        <v>1124</v>
      </c>
      <c r="B53" s="4">
        <f t="shared" si="4"/>
        <v>2906</v>
      </c>
      <c r="C53" s="4">
        <f t="shared" si="4"/>
        <v>552</v>
      </c>
      <c r="D53" s="4">
        <f t="shared" si="4"/>
        <v>1090</v>
      </c>
      <c r="E53" s="4">
        <v>1418</v>
      </c>
      <c r="F53" s="5">
        <v>261</v>
      </c>
      <c r="G53" s="5">
        <v>580</v>
      </c>
      <c r="H53" s="4">
        <v>1488</v>
      </c>
      <c r="I53" s="5">
        <v>291</v>
      </c>
      <c r="J53" s="5">
        <v>510</v>
      </c>
    </row>
    <row r="54" spans="1:10" ht="12" customHeight="1"/>
    <row r="55" spans="1:10" ht="12" customHeight="1"/>
    <row r="56" spans="1:10" ht="12" customHeight="1"/>
    <row r="57" spans="1:10" ht="12" customHeight="1"/>
    <row r="58" spans="1:10" ht="12" customHeight="1"/>
    <row r="59" spans="1:10" ht="12" customHeight="1"/>
    <row r="60" spans="1:10" ht="12" customHeight="1"/>
    <row r="61" spans="1:10" ht="12" customHeight="1"/>
    <row r="62" spans="1:10" ht="12" customHeight="1"/>
    <row r="63" spans="1:10" ht="12" customHeight="1"/>
    <row r="64" spans="1:10"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7" ht="12" customHeight="1"/>
    <row r="82" spans="1:7" ht="12" customHeight="1">
      <c r="A82" s="1" t="s">
        <v>28</v>
      </c>
      <c r="B82" s="143"/>
      <c r="C82" s="143"/>
      <c r="D82" s="143"/>
      <c r="E82" s="365"/>
      <c r="F82" s="143"/>
      <c r="G82" s="143"/>
    </row>
    <row r="83" spans="1:7" ht="232.05" customHeight="1">
      <c r="A83" s="1"/>
      <c r="B83" s="143"/>
      <c r="C83" s="143"/>
      <c r="D83" s="143"/>
      <c r="E83" s="365"/>
      <c r="F83" s="143"/>
      <c r="G83" s="143"/>
    </row>
    <row r="84" spans="1:7" ht="12" customHeight="1">
      <c r="A84" s="1" t="s">
        <v>28</v>
      </c>
      <c r="B84" s="143"/>
      <c r="C84" s="143"/>
      <c r="D84" s="143"/>
      <c r="E84" s="365"/>
      <c r="F84" s="143"/>
      <c r="G84" s="143"/>
    </row>
    <row r="85" spans="1:7" ht="139.05000000000001" customHeight="1">
      <c r="A85" s="1"/>
      <c r="B85" s="143"/>
      <c r="C85" s="143"/>
      <c r="D85" s="143"/>
      <c r="E85" s="365"/>
      <c r="F85" s="143"/>
      <c r="G85" s="143"/>
    </row>
    <row r="86" spans="1:7" ht="12" customHeight="1">
      <c r="A86" s="1" t="s">
        <v>28</v>
      </c>
      <c r="B86" s="143"/>
      <c r="C86" s="143"/>
      <c r="D86" s="143"/>
      <c r="E86" s="365"/>
      <c r="F86" s="143"/>
      <c r="G86" s="143"/>
    </row>
    <row r="87" spans="1:7" ht="91.95" customHeight="1">
      <c r="A87" s="1"/>
      <c r="B87" s="143"/>
      <c r="C87" s="143"/>
      <c r="D87" s="143"/>
      <c r="E87" s="365"/>
      <c r="F87" s="143"/>
      <c r="G87" s="143"/>
    </row>
    <row r="88" spans="1:7" ht="12" customHeight="1">
      <c r="A88" s="1" t="s">
        <v>28</v>
      </c>
      <c r="B88" s="143"/>
      <c r="C88" s="143"/>
      <c r="D88" s="143"/>
      <c r="E88" s="365"/>
      <c r="F88" s="143"/>
      <c r="G88" s="143"/>
    </row>
    <row r="89" spans="1:7" ht="10.95" customHeight="1">
      <c r="A89" s="1"/>
      <c r="B89" s="143"/>
      <c r="C89" s="143"/>
      <c r="D89" s="143"/>
      <c r="E89" s="365"/>
      <c r="F89" s="143"/>
      <c r="G89" s="143"/>
    </row>
    <row r="90" spans="1:7" ht="12" customHeight="1">
      <c r="A90" s="1" t="s">
        <v>28</v>
      </c>
      <c r="B90" s="143"/>
      <c r="C90" s="143"/>
      <c r="D90" s="143"/>
      <c r="E90" s="365"/>
      <c r="F90" s="143"/>
      <c r="G90" s="143"/>
    </row>
    <row r="91" spans="1:7" ht="34.049999999999997" customHeight="1">
      <c r="A91" s="1"/>
      <c r="B91" s="143"/>
      <c r="C91" s="143"/>
      <c r="D91" s="143"/>
      <c r="E91" s="365"/>
      <c r="F91" s="143"/>
      <c r="G91" s="143"/>
    </row>
    <row r="92" spans="1:7" ht="12" customHeight="1">
      <c r="A92" s="1" t="s">
        <v>28</v>
      </c>
      <c r="B92" s="143"/>
      <c r="C92" s="143"/>
      <c r="D92" s="143"/>
      <c r="E92" s="365"/>
      <c r="F92" s="143"/>
      <c r="G92" s="143"/>
    </row>
    <row r="93" spans="1:7" ht="409.6" customHeight="1">
      <c r="A93" s="1"/>
      <c r="B93" s="143"/>
      <c r="C93" s="143"/>
      <c r="D93" s="143"/>
      <c r="E93" s="365"/>
      <c r="F93" s="143"/>
      <c r="G93" s="143"/>
    </row>
  </sheetData>
  <mergeCells count="13">
    <mergeCell ref="E92:E93"/>
    <mergeCell ref="A1:E1"/>
    <mergeCell ref="A3:J3"/>
    <mergeCell ref="B4:D4"/>
    <mergeCell ref="E4:G4"/>
    <mergeCell ref="H4:J4"/>
    <mergeCell ref="A24:J24"/>
    <mergeCell ref="E82:E83"/>
    <mergeCell ref="E84:E85"/>
    <mergeCell ref="E86:E87"/>
    <mergeCell ref="E88:E89"/>
    <mergeCell ref="E90:E91"/>
    <mergeCell ref="A2:J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BE9A-3B2A-4186-8B97-E471EC103968}">
  <dimension ref="A1:N28"/>
  <sheetViews>
    <sheetView view="pageBreakPreview" zoomScale="125" zoomScaleNormal="100" zoomScaleSheetLayoutView="125" workbookViewId="0">
      <selection activeCell="A2" sqref="A2:G2"/>
    </sheetView>
  </sheetViews>
  <sheetFormatPr defaultColWidth="4.88671875" defaultRowHeight="10.199999999999999"/>
  <cols>
    <col min="1" max="1" width="4.88671875" style="269"/>
    <col min="2" max="2" width="8.6640625" style="269" customWidth="1"/>
    <col min="3" max="3" width="6.88671875" style="269" customWidth="1"/>
    <col min="4" max="5" width="5.77734375" style="269" customWidth="1"/>
    <col min="6" max="7" width="6.88671875" style="269" customWidth="1"/>
    <col min="8" max="9" width="6.21875" style="269" customWidth="1"/>
    <col min="10" max="11" width="6.88671875" style="269" customWidth="1"/>
    <col min="12" max="13" width="5.44140625" style="269" customWidth="1"/>
    <col min="14" max="14" width="6.88671875" style="269" customWidth="1"/>
    <col min="15" max="16384" width="4.88671875" style="269"/>
  </cols>
  <sheetData>
    <row r="1" spans="1:14" ht="12" customHeight="1">
      <c r="A1" s="371" t="s">
        <v>2298</v>
      </c>
      <c r="B1" s="371"/>
      <c r="C1" s="371"/>
      <c r="D1" s="371"/>
      <c r="E1" s="371"/>
      <c r="F1" s="371"/>
      <c r="G1" s="371"/>
      <c r="H1" s="371"/>
      <c r="I1" s="371"/>
      <c r="J1" s="371"/>
      <c r="K1" s="371"/>
      <c r="L1" s="371"/>
      <c r="M1" s="371"/>
      <c r="N1" s="371"/>
    </row>
    <row r="2" spans="1:14" ht="12" customHeight="1">
      <c r="A2" s="370" t="s">
        <v>0</v>
      </c>
      <c r="B2" s="370"/>
      <c r="C2" s="370"/>
      <c r="D2" s="370"/>
      <c r="E2" s="370"/>
      <c r="F2" s="370"/>
      <c r="G2" s="370"/>
      <c r="H2" s="265"/>
      <c r="I2" s="265"/>
      <c r="J2" s="265"/>
    </row>
    <row r="3" spans="1:14" ht="12" customHeight="1">
      <c r="A3" s="373" t="s">
        <v>103</v>
      </c>
      <c r="B3" s="374"/>
      <c r="C3" s="374"/>
      <c r="D3" s="374"/>
      <c r="E3" s="374"/>
      <c r="F3" s="374"/>
      <c r="G3" s="374"/>
      <c r="H3" s="374"/>
      <c r="I3" s="374"/>
      <c r="J3" s="374"/>
      <c r="K3" s="374"/>
      <c r="L3" s="374"/>
      <c r="M3" s="374"/>
      <c r="N3" s="374"/>
    </row>
    <row r="4" spans="1:14" ht="12" customHeight="1">
      <c r="A4" s="278"/>
      <c r="B4" s="278"/>
      <c r="C4" s="375" t="s">
        <v>33</v>
      </c>
      <c r="D4" s="376"/>
      <c r="E4" s="376"/>
      <c r="F4" s="377"/>
      <c r="G4" s="375" t="s">
        <v>29</v>
      </c>
      <c r="H4" s="376"/>
      <c r="I4" s="376"/>
      <c r="J4" s="377"/>
      <c r="K4" s="375" t="s">
        <v>32</v>
      </c>
      <c r="L4" s="376"/>
      <c r="M4" s="376"/>
      <c r="N4" s="377"/>
    </row>
    <row r="5" spans="1:14" s="296" customFormat="1" ht="20.399999999999999" customHeight="1">
      <c r="A5" s="89"/>
      <c r="B5" s="89"/>
      <c r="C5" s="298" t="s">
        <v>99</v>
      </c>
      <c r="D5" s="298" t="s">
        <v>100</v>
      </c>
      <c r="E5" s="298" t="s">
        <v>101</v>
      </c>
      <c r="F5" s="298" t="s">
        <v>102</v>
      </c>
      <c r="G5" s="298" t="s">
        <v>99</v>
      </c>
      <c r="H5" s="298" t="s">
        <v>100</v>
      </c>
      <c r="I5" s="298" t="s">
        <v>101</v>
      </c>
      <c r="J5" s="298" t="s">
        <v>102</v>
      </c>
      <c r="K5" s="298" t="s">
        <v>99</v>
      </c>
      <c r="L5" s="298" t="s">
        <v>100</v>
      </c>
      <c r="M5" s="298" t="s">
        <v>101</v>
      </c>
      <c r="N5" s="298" t="s">
        <v>102</v>
      </c>
    </row>
    <row r="6" spans="1:14" ht="12" customHeight="1">
      <c r="A6" s="372" t="s">
        <v>2259</v>
      </c>
      <c r="B6" s="372"/>
      <c r="C6" s="274">
        <f>G6+K6</f>
        <v>9670</v>
      </c>
      <c r="D6" s="274">
        <f t="shared" ref="D6:F6" si="0">H6+L6</f>
        <v>1699</v>
      </c>
      <c r="E6" s="274">
        <f t="shared" si="0"/>
        <v>3205</v>
      </c>
      <c r="F6" s="274">
        <f t="shared" si="0"/>
        <v>1552</v>
      </c>
      <c r="G6" s="274">
        <v>5016</v>
      </c>
      <c r="H6" s="276">
        <v>878</v>
      </c>
      <c r="I6" s="274">
        <v>1721</v>
      </c>
      <c r="J6" s="276">
        <v>727</v>
      </c>
      <c r="K6" s="274">
        <v>4654</v>
      </c>
      <c r="L6" s="276">
        <v>821</v>
      </c>
      <c r="M6" s="274">
        <v>1484</v>
      </c>
      <c r="N6" s="276">
        <v>825</v>
      </c>
    </row>
    <row r="7" spans="1:14" ht="12" customHeight="1">
      <c r="A7" s="372" t="s">
        <v>2258</v>
      </c>
      <c r="B7" s="372"/>
      <c r="C7" s="297">
        <f>(C12+C17)*100/(C12+C17+C22)</f>
        <v>6.5770423991726989</v>
      </c>
      <c r="D7" s="297">
        <f t="shared" ref="D7:F7" si="1">(D12+D17)*100/(D12+D17+D22)</f>
        <v>1.6480282519128899</v>
      </c>
      <c r="E7" s="297">
        <f t="shared" si="1"/>
        <v>11.794071762870514</v>
      </c>
      <c r="F7" s="297">
        <f t="shared" si="1"/>
        <v>3.8015463917525771</v>
      </c>
      <c r="G7" s="297">
        <f t="shared" ref="G7:N7" si="2">(G12+G17)*100/(G12+G17+G22)</f>
        <v>5.6020733652312602</v>
      </c>
      <c r="H7" s="297">
        <f t="shared" si="2"/>
        <v>1.0250569476082005</v>
      </c>
      <c r="I7" s="297">
        <f t="shared" si="2"/>
        <v>8.0185938407902384</v>
      </c>
      <c r="J7" s="297">
        <f t="shared" si="2"/>
        <v>2.3383768913342502</v>
      </c>
      <c r="K7" s="297">
        <f t="shared" si="2"/>
        <v>7.6278470133218734</v>
      </c>
      <c r="L7" s="297">
        <f t="shared" si="2"/>
        <v>2.3142509135200973</v>
      </c>
      <c r="M7" s="297">
        <f t="shared" si="2"/>
        <v>16.172506738544474</v>
      </c>
      <c r="N7" s="297">
        <f t="shared" si="2"/>
        <v>5.0909090909090908</v>
      </c>
    </row>
    <row r="8" spans="1:14" ht="12" customHeight="1">
      <c r="A8" s="372" t="s">
        <v>1122</v>
      </c>
      <c r="B8" s="372"/>
      <c r="C8" s="297">
        <f t="shared" ref="C8:F11" si="3">(C13+C18)*100/(C13+C18+C23)</f>
        <v>0</v>
      </c>
      <c r="D8" s="297">
        <f t="shared" si="3"/>
        <v>0</v>
      </c>
      <c r="E8" s="297">
        <f t="shared" si="3"/>
        <v>0</v>
      </c>
      <c r="F8" s="297">
        <f t="shared" si="3"/>
        <v>0</v>
      </c>
      <c r="G8" s="297">
        <f t="shared" ref="G8:N8" si="4">(G13+G18)*100/(G13+G18+G23)</f>
        <v>0</v>
      </c>
      <c r="H8" s="297">
        <f t="shared" si="4"/>
        <v>0</v>
      </c>
      <c r="I8" s="297">
        <f t="shared" si="4"/>
        <v>0</v>
      </c>
      <c r="J8" s="297">
        <f t="shared" si="4"/>
        <v>0</v>
      </c>
      <c r="K8" s="297">
        <f t="shared" si="4"/>
        <v>0</v>
      </c>
      <c r="L8" s="297">
        <f t="shared" si="4"/>
        <v>0</v>
      </c>
      <c r="M8" s="297">
        <f t="shared" si="4"/>
        <v>0</v>
      </c>
      <c r="N8" s="297">
        <f t="shared" si="4"/>
        <v>0</v>
      </c>
    </row>
    <row r="9" spans="1:14" ht="12" customHeight="1">
      <c r="A9" s="372" t="s">
        <v>1123</v>
      </c>
      <c r="B9" s="372"/>
      <c r="C9" s="297">
        <f t="shared" si="3"/>
        <v>8.1112852664576796</v>
      </c>
      <c r="D9" s="297">
        <f t="shared" si="3"/>
        <v>7.6712328767123283</v>
      </c>
      <c r="E9" s="297">
        <f t="shared" si="3"/>
        <v>4.6321525885558579</v>
      </c>
      <c r="F9" s="297">
        <f t="shared" si="3"/>
        <v>4.8780487804878048</v>
      </c>
      <c r="G9" s="297">
        <f t="shared" ref="G9:N9" si="5">(G14+G19)*100/(G14+G19+G24)</f>
        <v>6.7678684376976594</v>
      </c>
      <c r="H9" s="297">
        <f t="shared" si="5"/>
        <v>4.0723981900452486</v>
      </c>
      <c r="I9" s="297">
        <f t="shared" si="5"/>
        <v>2.7223230490018149</v>
      </c>
      <c r="J9" s="297">
        <f t="shared" si="5"/>
        <v>0</v>
      </c>
      <c r="K9" s="297">
        <f t="shared" si="5"/>
        <v>10.298661174047373</v>
      </c>
      <c r="L9" s="297">
        <f t="shared" si="5"/>
        <v>13.194444444444445</v>
      </c>
      <c r="M9" s="297">
        <f t="shared" si="5"/>
        <v>10.382513661202186</v>
      </c>
      <c r="N9" s="297">
        <f t="shared" si="5"/>
        <v>8.5714285714285712</v>
      </c>
    </row>
    <row r="10" spans="1:14" ht="12" customHeight="1">
      <c r="A10" s="372" t="s">
        <v>846</v>
      </c>
      <c r="B10" s="372"/>
      <c r="C10" s="297">
        <f t="shared" si="3"/>
        <v>11.286951328754853</v>
      </c>
      <c r="D10" s="297">
        <f t="shared" si="3"/>
        <v>0</v>
      </c>
      <c r="E10" s="297">
        <f t="shared" si="3"/>
        <v>29.202037351443124</v>
      </c>
      <c r="F10" s="297">
        <f t="shared" si="3"/>
        <v>0</v>
      </c>
      <c r="G10" s="297">
        <f t="shared" ref="G10:N10" si="6">(G15+G20)*100/(G15+G20+G25)</f>
        <v>9.9053627760252372</v>
      </c>
      <c r="H10" s="297">
        <f t="shared" si="6"/>
        <v>0</v>
      </c>
      <c r="I10" s="297">
        <f t="shared" si="6"/>
        <v>26.059322033898304</v>
      </c>
      <c r="J10" s="297">
        <f t="shared" si="6"/>
        <v>0</v>
      </c>
      <c r="K10" s="297">
        <f t="shared" si="6"/>
        <v>12.528344671201815</v>
      </c>
      <c r="L10" s="297">
        <f t="shared" si="6"/>
        <v>0</v>
      </c>
      <c r="M10" s="297">
        <f t="shared" si="6"/>
        <v>31.303116147308781</v>
      </c>
      <c r="N10" s="297">
        <f t="shared" si="6"/>
        <v>0</v>
      </c>
    </row>
    <row r="11" spans="1:14" ht="12" customHeight="1">
      <c r="A11" s="372" t="s">
        <v>1124</v>
      </c>
      <c r="B11" s="372"/>
      <c r="C11" s="297">
        <f t="shared" si="3"/>
        <v>1.6820580474934037</v>
      </c>
      <c r="D11" s="297">
        <f t="shared" si="3"/>
        <v>0</v>
      </c>
      <c r="E11" s="297">
        <f t="shared" si="3"/>
        <v>0</v>
      </c>
      <c r="F11" s="297">
        <f t="shared" si="3"/>
        <v>6.40625</v>
      </c>
      <c r="G11" s="297">
        <f t="shared" ref="G11:N11" si="7">(G16+G21)*100/(G16+G21+G26)</f>
        <v>1.1363636363636365</v>
      </c>
      <c r="H11" s="297">
        <f t="shared" si="7"/>
        <v>0</v>
      </c>
      <c r="I11" s="297">
        <f t="shared" si="7"/>
        <v>0</v>
      </c>
      <c r="J11" s="297">
        <f t="shared" si="7"/>
        <v>6.0283687943262407</v>
      </c>
      <c r="K11" s="297">
        <f t="shared" si="7"/>
        <v>2.2135416666666665</v>
      </c>
      <c r="L11" s="297">
        <f t="shared" si="7"/>
        <v>0</v>
      </c>
      <c r="M11" s="297">
        <f t="shared" si="7"/>
        <v>0</v>
      </c>
      <c r="N11" s="297">
        <f t="shared" si="7"/>
        <v>6.7039106145251397</v>
      </c>
    </row>
    <row r="12" spans="1:14" ht="12" customHeight="1">
      <c r="A12" s="372" t="s">
        <v>1121</v>
      </c>
      <c r="B12" s="372"/>
      <c r="C12" s="89">
        <f>G12+K12</f>
        <v>563</v>
      </c>
      <c r="D12" s="89">
        <f t="shared" ref="D12:F12" si="8">H12+L12</f>
        <v>28</v>
      </c>
      <c r="E12" s="89">
        <f t="shared" si="8"/>
        <v>356</v>
      </c>
      <c r="F12" s="89">
        <f t="shared" si="8"/>
        <v>42</v>
      </c>
      <c r="G12" s="276">
        <v>246</v>
      </c>
      <c r="H12" s="276">
        <v>9</v>
      </c>
      <c r="I12" s="276">
        <v>123</v>
      </c>
      <c r="J12" s="276">
        <v>17</v>
      </c>
      <c r="K12" s="276">
        <v>317</v>
      </c>
      <c r="L12" s="276">
        <v>19</v>
      </c>
      <c r="M12" s="276">
        <v>233</v>
      </c>
      <c r="N12" s="276">
        <v>25</v>
      </c>
    </row>
    <row r="13" spans="1:14" ht="12" customHeight="1">
      <c r="A13" s="372" t="s">
        <v>1122</v>
      </c>
      <c r="B13" s="372"/>
      <c r="C13" s="89">
        <f t="shared" ref="C13:C26" si="9">G13+K13</f>
        <v>0</v>
      </c>
      <c r="D13" s="89">
        <f t="shared" ref="D13:D26" si="10">H13+L13</f>
        <v>0</v>
      </c>
      <c r="E13" s="89">
        <f t="shared" ref="E13:E26" si="11">I13+M13</f>
        <v>0</v>
      </c>
      <c r="F13" s="89">
        <f t="shared" ref="F13:F26" si="12">J13+N13</f>
        <v>0</v>
      </c>
      <c r="G13" s="276">
        <v>0</v>
      </c>
      <c r="H13" s="276">
        <v>0</v>
      </c>
      <c r="I13" s="276">
        <v>0</v>
      </c>
      <c r="J13" s="276">
        <v>0</v>
      </c>
      <c r="K13" s="276">
        <v>0</v>
      </c>
      <c r="L13" s="276">
        <v>0</v>
      </c>
      <c r="M13" s="276">
        <v>0</v>
      </c>
      <c r="N13" s="276">
        <v>0</v>
      </c>
    </row>
    <row r="14" spans="1:14" ht="12" customHeight="1">
      <c r="A14" s="372" t="s">
        <v>1123</v>
      </c>
      <c r="B14" s="372"/>
      <c r="C14" s="89">
        <f t="shared" si="9"/>
        <v>161</v>
      </c>
      <c r="D14" s="89">
        <f t="shared" si="10"/>
        <v>28</v>
      </c>
      <c r="E14" s="89">
        <f t="shared" si="11"/>
        <v>19</v>
      </c>
      <c r="F14" s="89">
        <f t="shared" si="12"/>
        <v>1</v>
      </c>
      <c r="G14" s="276">
        <v>92</v>
      </c>
      <c r="H14" s="276">
        <v>9</v>
      </c>
      <c r="I14" s="276">
        <v>0</v>
      </c>
      <c r="J14" s="276">
        <v>0</v>
      </c>
      <c r="K14" s="276">
        <v>69</v>
      </c>
      <c r="L14" s="276">
        <v>19</v>
      </c>
      <c r="M14" s="276">
        <v>19</v>
      </c>
      <c r="N14" s="276">
        <v>1</v>
      </c>
    </row>
    <row r="15" spans="1:14" ht="12" customHeight="1">
      <c r="A15" s="372" t="s">
        <v>846</v>
      </c>
      <c r="B15" s="372"/>
      <c r="C15" s="89">
        <f t="shared" si="9"/>
        <v>351</v>
      </c>
      <c r="D15" s="89">
        <f t="shared" si="10"/>
        <v>0</v>
      </c>
      <c r="E15" s="89">
        <f t="shared" si="11"/>
        <v>337</v>
      </c>
      <c r="F15" s="89">
        <f t="shared" si="12"/>
        <v>0</v>
      </c>
      <c r="G15" s="276">
        <v>137</v>
      </c>
      <c r="H15" s="276">
        <v>0</v>
      </c>
      <c r="I15" s="276">
        <v>123</v>
      </c>
      <c r="J15" s="276">
        <v>0</v>
      </c>
      <c r="K15" s="276">
        <v>214</v>
      </c>
      <c r="L15" s="276">
        <v>0</v>
      </c>
      <c r="M15" s="276">
        <v>214</v>
      </c>
      <c r="N15" s="276">
        <v>0</v>
      </c>
    </row>
    <row r="16" spans="1:14" ht="12" customHeight="1">
      <c r="A16" s="372" t="s">
        <v>1124</v>
      </c>
      <c r="B16" s="372"/>
      <c r="C16" s="89">
        <f t="shared" si="9"/>
        <v>51</v>
      </c>
      <c r="D16" s="89">
        <f t="shared" si="10"/>
        <v>0</v>
      </c>
      <c r="E16" s="89">
        <f t="shared" si="11"/>
        <v>0</v>
      </c>
      <c r="F16" s="89">
        <f t="shared" si="12"/>
        <v>41</v>
      </c>
      <c r="G16" s="276">
        <v>17</v>
      </c>
      <c r="H16" s="276">
        <v>0</v>
      </c>
      <c r="I16" s="276">
        <v>0</v>
      </c>
      <c r="J16" s="276">
        <v>17</v>
      </c>
      <c r="K16" s="276">
        <v>34</v>
      </c>
      <c r="L16" s="276">
        <v>0</v>
      </c>
      <c r="M16" s="276">
        <v>0</v>
      </c>
      <c r="N16" s="276">
        <v>24</v>
      </c>
    </row>
    <row r="17" spans="1:14" ht="12" customHeight="1">
      <c r="A17" s="372" t="s">
        <v>1125</v>
      </c>
      <c r="B17" s="372"/>
      <c r="C17" s="89">
        <f t="shared" si="9"/>
        <v>73</v>
      </c>
      <c r="D17" s="89">
        <f t="shared" si="10"/>
        <v>0</v>
      </c>
      <c r="E17" s="89">
        <f t="shared" si="11"/>
        <v>22</v>
      </c>
      <c r="F17" s="89">
        <f t="shared" si="12"/>
        <v>17</v>
      </c>
      <c r="G17" s="276">
        <v>35</v>
      </c>
      <c r="H17" s="276">
        <v>0</v>
      </c>
      <c r="I17" s="276">
        <v>15</v>
      </c>
      <c r="J17" s="276">
        <v>0</v>
      </c>
      <c r="K17" s="276">
        <v>38</v>
      </c>
      <c r="L17" s="276">
        <v>0</v>
      </c>
      <c r="M17" s="276">
        <v>7</v>
      </c>
      <c r="N17" s="276">
        <v>17</v>
      </c>
    </row>
    <row r="18" spans="1:14" ht="12" customHeight="1">
      <c r="A18" s="372" t="s">
        <v>1122</v>
      </c>
      <c r="B18" s="372"/>
      <c r="C18" s="89">
        <f t="shared" si="9"/>
        <v>0</v>
      </c>
      <c r="D18" s="89">
        <f t="shared" si="10"/>
        <v>0</v>
      </c>
      <c r="E18" s="89">
        <f t="shared" si="11"/>
        <v>0</v>
      </c>
      <c r="F18" s="89">
        <f t="shared" si="12"/>
        <v>0</v>
      </c>
      <c r="G18" s="276">
        <v>0</v>
      </c>
      <c r="H18" s="276">
        <v>0</v>
      </c>
      <c r="I18" s="276">
        <v>0</v>
      </c>
      <c r="J18" s="276">
        <v>0</v>
      </c>
      <c r="K18" s="276">
        <v>0</v>
      </c>
      <c r="L18" s="276">
        <v>0</v>
      </c>
      <c r="M18" s="276">
        <v>0</v>
      </c>
      <c r="N18" s="276">
        <v>0</v>
      </c>
    </row>
    <row r="19" spans="1:14" ht="12" customHeight="1">
      <c r="A19" s="372" t="s">
        <v>1123</v>
      </c>
      <c r="B19" s="372"/>
      <c r="C19" s="89">
        <f t="shared" si="9"/>
        <v>46</v>
      </c>
      <c r="D19" s="89">
        <f t="shared" si="10"/>
        <v>0</v>
      </c>
      <c r="E19" s="89">
        <f t="shared" si="11"/>
        <v>15</v>
      </c>
      <c r="F19" s="89">
        <f t="shared" si="12"/>
        <v>17</v>
      </c>
      <c r="G19" s="276">
        <v>15</v>
      </c>
      <c r="H19" s="276">
        <v>0</v>
      </c>
      <c r="I19" s="276">
        <v>15</v>
      </c>
      <c r="J19" s="276">
        <v>0</v>
      </c>
      <c r="K19" s="276">
        <v>31</v>
      </c>
      <c r="L19" s="276">
        <v>0</v>
      </c>
      <c r="M19" s="276">
        <v>0</v>
      </c>
      <c r="N19" s="276">
        <v>17</v>
      </c>
    </row>
    <row r="20" spans="1:14" ht="12" customHeight="1">
      <c r="A20" s="372" t="s">
        <v>846</v>
      </c>
      <c r="B20" s="372"/>
      <c r="C20" s="89">
        <f t="shared" si="9"/>
        <v>27</v>
      </c>
      <c r="D20" s="89">
        <f t="shared" si="10"/>
        <v>0</v>
      </c>
      <c r="E20" s="89">
        <f t="shared" si="11"/>
        <v>7</v>
      </c>
      <c r="F20" s="89">
        <f t="shared" si="12"/>
        <v>0</v>
      </c>
      <c r="G20" s="276">
        <v>20</v>
      </c>
      <c r="H20" s="276">
        <v>0</v>
      </c>
      <c r="I20" s="276">
        <v>0</v>
      </c>
      <c r="J20" s="276">
        <v>0</v>
      </c>
      <c r="K20" s="276">
        <v>7</v>
      </c>
      <c r="L20" s="276">
        <v>0</v>
      </c>
      <c r="M20" s="276">
        <v>7</v>
      </c>
      <c r="N20" s="276">
        <v>0</v>
      </c>
    </row>
    <row r="21" spans="1:14" ht="12" customHeight="1">
      <c r="A21" s="372" t="s">
        <v>1124</v>
      </c>
      <c r="B21" s="372"/>
      <c r="C21" s="89">
        <f t="shared" si="9"/>
        <v>0</v>
      </c>
      <c r="D21" s="89">
        <f t="shared" si="10"/>
        <v>0</v>
      </c>
      <c r="E21" s="89">
        <f t="shared" si="11"/>
        <v>0</v>
      </c>
      <c r="F21" s="89">
        <f t="shared" si="12"/>
        <v>0</v>
      </c>
      <c r="G21" s="276">
        <v>0</v>
      </c>
      <c r="H21" s="276">
        <v>0</v>
      </c>
      <c r="I21" s="276">
        <v>0</v>
      </c>
      <c r="J21" s="276">
        <v>0</v>
      </c>
      <c r="K21" s="276">
        <v>0</v>
      </c>
      <c r="L21" s="276">
        <v>0</v>
      </c>
      <c r="M21" s="276">
        <v>0</v>
      </c>
      <c r="N21" s="276">
        <v>0</v>
      </c>
    </row>
    <row r="22" spans="1:14" ht="12" customHeight="1">
      <c r="A22" s="372" t="s">
        <v>1126</v>
      </c>
      <c r="B22" s="372"/>
      <c r="C22" s="89">
        <f t="shared" si="9"/>
        <v>9034</v>
      </c>
      <c r="D22" s="89">
        <f t="shared" si="10"/>
        <v>1671</v>
      </c>
      <c r="E22" s="89">
        <f t="shared" si="11"/>
        <v>2827</v>
      </c>
      <c r="F22" s="89">
        <f t="shared" si="12"/>
        <v>1493</v>
      </c>
      <c r="G22" s="274">
        <v>4735</v>
      </c>
      <c r="H22" s="276">
        <v>869</v>
      </c>
      <c r="I22" s="274">
        <v>1583</v>
      </c>
      <c r="J22" s="276">
        <v>710</v>
      </c>
      <c r="K22" s="274">
        <v>4299</v>
      </c>
      <c r="L22" s="276">
        <v>802</v>
      </c>
      <c r="M22" s="274">
        <v>1244</v>
      </c>
      <c r="N22" s="276">
        <v>783</v>
      </c>
    </row>
    <row r="23" spans="1:14" ht="12" customHeight="1">
      <c r="A23" s="372" t="s">
        <v>1122</v>
      </c>
      <c r="B23" s="372"/>
      <c r="C23" s="89">
        <f t="shared" si="9"/>
        <v>737</v>
      </c>
      <c r="D23" s="89">
        <f t="shared" si="10"/>
        <v>141</v>
      </c>
      <c r="E23" s="89">
        <f t="shared" si="11"/>
        <v>181</v>
      </c>
      <c r="F23" s="89">
        <f t="shared" si="12"/>
        <v>117</v>
      </c>
      <c r="G23" s="276">
        <v>354</v>
      </c>
      <c r="H23" s="276">
        <v>66</v>
      </c>
      <c r="I23" s="276">
        <v>96</v>
      </c>
      <c r="J23" s="276">
        <v>91</v>
      </c>
      <c r="K23" s="276">
        <v>383</v>
      </c>
      <c r="L23" s="276">
        <v>75</v>
      </c>
      <c r="M23" s="276">
        <v>85</v>
      </c>
      <c r="N23" s="276">
        <v>26</v>
      </c>
    </row>
    <row r="24" spans="1:14" ht="12" customHeight="1">
      <c r="A24" s="372" t="s">
        <v>1123</v>
      </c>
      <c r="B24" s="372"/>
      <c r="C24" s="89">
        <f t="shared" si="9"/>
        <v>2345</v>
      </c>
      <c r="D24" s="89">
        <f t="shared" si="10"/>
        <v>337</v>
      </c>
      <c r="E24" s="89">
        <f t="shared" si="11"/>
        <v>700</v>
      </c>
      <c r="F24" s="89">
        <f t="shared" si="12"/>
        <v>351</v>
      </c>
      <c r="G24" s="274">
        <v>1474</v>
      </c>
      <c r="H24" s="276">
        <v>212</v>
      </c>
      <c r="I24" s="276">
        <v>536</v>
      </c>
      <c r="J24" s="276">
        <v>159</v>
      </c>
      <c r="K24" s="276">
        <v>871</v>
      </c>
      <c r="L24" s="276">
        <v>125</v>
      </c>
      <c r="M24" s="276">
        <v>164</v>
      </c>
      <c r="N24" s="276">
        <v>192</v>
      </c>
    </row>
    <row r="25" spans="1:14" ht="12" customHeight="1">
      <c r="A25" s="372" t="s">
        <v>846</v>
      </c>
      <c r="B25" s="372"/>
      <c r="C25" s="89">
        <f t="shared" si="9"/>
        <v>2971</v>
      </c>
      <c r="D25" s="89">
        <f t="shared" si="10"/>
        <v>641</v>
      </c>
      <c r="E25" s="89">
        <f t="shared" si="11"/>
        <v>834</v>
      </c>
      <c r="F25" s="89">
        <f t="shared" si="12"/>
        <v>426</v>
      </c>
      <c r="G25" s="274">
        <v>1428</v>
      </c>
      <c r="H25" s="276">
        <v>330</v>
      </c>
      <c r="I25" s="276">
        <v>349</v>
      </c>
      <c r="J25" s="276">
        <v>195</v>
      </c>
      <c r="K25" s="274">
        <v>1543</v>
      </c>
      <c r="L25" s="276">
        <v>311</v>
      </c>
      <c r="M25" s="276">
        <v>485</v>
      </c>
      <c r="N25" s="276">
        <v>231</v>
      </c>
    </row>
    <row r="26" spans="1:14" ht="12" customHeight="1">
      <c r="A26" s="372" t="s">
        <v>1124</v>
      </c>
      <c r="B26" s="372"/>
      <c r="C26" s="89">
        <f t="shared" si="9"/>
        <v>2981</v>
      </c>
      <c r="D26" s="89">
        <f t="shared" si="10"/>
        <v>552</v>
      </c>
      <c r="E26" s="89">
        <f t="shared" si="11"/>
        <v>1112</v>
      </c>
      <c r="F26" s="89">
        <f t="shared" si="12"/>
        <v>599</v>
      </c>
      <c r="G26" s="274">
        <v>1479</v>
      </c>
      <c r="H26" s="276">
        <v>261</v>
      </c>
      <c r="I26" s="276">
        <v>602</v>
      </c>
      <c r="J26" s="276">
        <v>265</v>
      </c>
      <c r="K26" s="274">
        <v>1502</v>
      </c>
      <c r="L26" s="276">
        <v>291</v>
      </c>
      <c r="M26" s="276">
        <v>510</v>
      </c>
      <c r="N26" s="276">
        <v>334</v>
      </c>
    </row>
    <row r="27" spans="1:14" ht="12" customHeight="1">
      <c r="A27" s="265" t="s">
        <v>28</v>
      </c>
      <c r="B27" s="370" t="s">
        <v>2260</v>
      </c>
      <c r="C27" s="370"/>
      <c r="D27" s="370"/>
      <c r="E27" s="370"/>
      <c r="F27" s="370"/>
      <c r="G27" s="370"/>
      <c r="H27" s="265"/>
      <c r="I27" s="265"/>
      <c r="J27" s="265"/>
    </row>
    <row r="28" spans="1:14" ht="34.049999999999997" customHeight="1">
      <c r="A28" s="265"/>
      <c r="B28" s="370"/>
      <c r="C28" s="370"/>
      <c r="D28" s="370"/>
      <c r="E28" s="370"/>
      <c r="F28" s="370"/>
      <c r="G28" s="370"/>
      <c r="H28" s="265"/>
      <c r="I28" s="265"/>
      <c r="J28" s="265"/>
    </row>
  </sheetData>
  <mergeCells count="28">
    <mergeCell ref="B27:G28"/>
    <mergeCell ref="G4:J4"/>
    <mergeCell ref="K4:N4"/>
    <mergeCell ref="C4:F4"/>
    <mergeCell ref="A7:B7"/>
    <mergeCell ref="A8:B8"/>
    <mergeCell ref="A9:B9"/>
    <mergeCell ref="A26:B26"/>
    <mergeCell ref="A23:B23"/>
    <mergeCell ref="A24:B24"/>
    <mergeCell ref="A25:B25"/>
    <mergeCell ref="A20:B20"/>
    <mergeCell ref="A21:B21"/>
    <mergeCell ref="A22:B22"/>
    <mergeCell ref="A17:B17"/>
    <mergeCell ref="A18:B18"/>
    <mergeCell ref="A19:B19"/>
    <mergeCell ref="A14:B14"/>
    <mergeCell ref="A15:B15"/>
    <mergeCell ref="A16:B16"/>
    <mergeCell ref="A2:G2"/>
    <mergeCell ref="A1:N1"/>
    <mergeCell ref="A6:B6"/>
    <mergeCell ref="A12:B12"/>
    <mergeCell ref="A13:B13"/>
    <mergeCell ref="A10:B10"/>
    <mergeCell ref="A11:B11"/>
    <mergeCell ref="A3:N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C306-639C-43C6-84C9-7D6CB25EE0EA}">
  <dimension ref="A1:J16"/>
  <sheetViews>
    <sheetView workbookViewId="0">
      <selection activeCell="A2" sqref="A2"/>
    </sheetView>
  </sheetViews>
  <sheetFormatPr defaultRowHeight="11.4" customHeight="1"/>
  <cols>
    <col min="1" max="1" width="34.44140625" customWidth="1"/>
  </cols>
  <sheetData>
    <row r="1" spans="1:10" ht="11.4" customHeight="1">
      <c r="A1" s="358" t="s">
        <v>2299</v>
      </c>
      <c r="B1" s="358"/>
      <c r="C1" s="358"/>
      <c r="D1" s="358"/>
      <c r="E1" s="41"/>
      <c r="F1" s="41"/>
      <c r="G1" s="41"/>
      <c r="H1" s="41"/>
      <c r="I1" s="41"/>
      <c r="J1" s="41"/>
    </row>
    <row r="2" spans="1:10" ht="11.4" customHeight="1">
      <c r="A2" s="46"/>
      <c r="B2" s="354" t="s">
        <v>691</v>
      </c>
      <c r="C2" s="354"/>
      <c r="D2" s="354"/>
      <c r="E2" s="355" t="s">
        <v>713</v>
      </c>
      <c r="F2" s="355"/>
      <c r="G2" s="356"/>
      <c r="H2" s="41"/>
      <c r="I2" s="41"/>
      <c r="J2" s="41"/>
    </row>
    <row r="3" spans="1:10" ht="11.4" customHeight="1">
      <c r="A3" s="47" t="s">
        <v>714</v>
      </c>
      <c r="B3" s="48" t="s">
        <v>690</v>
      </c>
      <c r="C3" s="48" t="s">
        <v>100</v>
      </c>
      <c r="D3" s="48" t="s">
        <v>101</v>
      </c>
      <c r="E3" s="48" t="s">
        <v>690</v>
      </c>
      <c r="F3" s="48" t="s">
        <v>100</v>
      </c>
      <c r="G3" s="49" t="s">
        <v>101</v>
      </c>
      <c r="H3" s="41"/>
      <c r="I3" s="41"/>
      <c r="J3" s="41"/>
    </row>
    <row r="4" spans="1:10" ht="11.4" customHeight="1">
      <c r="A4" s="23" t="s">
        <v>521</v>
      </c>
      <c r="B4" s="26">
        <v>11133</v>
      </c>
      <c r="C4" s="26">
        <v>2735</v>
      </c>
      <c r="D4" s="26">
        <v>3679</v>
      </c>
      <c r="E4" s="58" t="s">
        <v>715</v>
      </c>
      <c r="F4" s="58" t="s">
        <v>715</v>
      </c>
      <c r="G4" s="58" t="s">
        <v>715</v>
      </c>
      <c r="H4" s="41"/>
      <c r="I4" s="41"/>
      <c r="J4" s="41"/>
    </row>
    <row r="5" spans="1:10" ht="11.4" customHeight="1">
      <c r="A5" s="23" t="s">
        <v>716</v>
      </c>
      <c r="B5" s="26">
        <v>1005</v>
      </c>
      <c r="C5" s="25">
        <v>447</v>
      </c>
      <c r="D5" s="25">
        <v>156</v>
      </c>
      <c r="E5" s="45">
        <f>B5*100/'residence 1 yr before'!B$5+E6</f>
        <v>55.146621755498316</v>
      </c>
      <c r="F5" s="45">
        <f>C5*100/'residence 1 yr before'!C$5+F6</f>
        <v>62.859112847621233</v>
      </c>
      <c r="G5" s="45">
        <f>D5*100/'residence 1 yr before'!D$5+G6</f>
        <v>50.584353086759251</v>
      </c>
      <c r="H5" s="41"/>
      <c r="I5" s="41"/>
      <c r="J5" s="41"/>
    </row>
    <row r="6" spans="1:10" ht="11.4" customHeight="1">
      <c r="A6" s="23" t="s">
        <v>717</v>
      </c>
      <c r="B6" s="26">
        <v>1746</v>
      </c>
      <c r="C6" s="25">
        <v>351</v>
      </c>
      <c r="D6" s="25">
        <v>727</v>
      </c>
      <c r="E6" s="45">
        <f>B6*100/'residence 1 yr before'!B$5+E7</f>
        <v>50.168416881315636</v>
      </c>
      <c r="F6" s="45">
        <f>C6*100/'residence 1 yr before'!C$5+F7</f>
        <v>52.585612502872898</v>
      </c>
      <c r="G6" s="45">
        <f>D6*100/'residence 1 yr before'!D$5+G7</f>
        <v>48.439433521242954</v>
      </c>
      <c r="H6" s="41"/>
      <c r="I6" s="41"/>
      <c r="J6" s="41"/>
    </row>
    <row r="7" spans="1:10" ht="11.4" customHeight="1">
      <c r="A7" s="23" t="s">
        <v>718</v>
      </c>
      <c r="B7" s="26">
        <v>5413</v>
      </c>
      <c r="C7" s="26">
        <v>1486</v>
      </c>
      <c r="D7" s="26">
        <v>1968</v>
      </c>
      <c r="E7" s="35">
        <f>B7*100/'residence 1 yr before'!B$5+E8</f>
        <v>41.519714681989299</v>
      </c>
      <c r="F7" s="35">
        <f>C7*100/'residence 1 yr before'!C$5+F8</f>
        <v>44.51850149390944</v>
      </c>
      <c r="G7" s="35">
        <f>D7*100/'residence 1 yr before'!D$5+G8</f>
        <v>38.443558366561255</v>
      </c>
      <c r="H7" s="41"/>
      <c r="I7" s="41"/>
      <c r="J7" s="41"/>
    </row>
    <row r="8" spans="1:10" ht="11.4" customHeight="1">
      <c r="A8" s="23" t="s">
        <v>719</v>
      </c>
      <c r="B8" s="26">
        <v>2058</v>
      </c>
      <c r="C8" s="25">
        <v>415</v>
      </c>
      <c r="D8" s="25">
        <v>542</v>
      </c>
      <c r="E8" s="45">
        <f>B8*100/'residence 1 yr before'!B$5+E9</f>
        <v>14.706756489003368</v>
      </c>
      <c r="F8" s="45">
        <f>C8*100/'residence 1 yr before'!C$5+F9</f>
        <v>10.36543323373937</v>
      </c>
      <c r="G8" s="45">
        <f>D8*100/'residence 1 yr before'!D$5+G9</f>
        <v>11.384573078509556</v>
      </c>
      <c r="H8" s="41"/>
      <c r="I8" s="41"/>
      <c r="J8" s="41"/>
    </row>
    <row r="9" spans="1:10" ht="11.4" customHeight="1">
      <c r="A9" s="23" t="s">
        <v>720</v>
      </c>
      <c r="B9" s="25">
        <v>481</v>
      </c>
      <c r="C9" s="25">
        <v>18</v>
      </c>
      <c r="D9" s="25">
        <v>189</v>
      </c>
      <c r="E9" s="45">
        <f>B9*100/'residence 1 yr before'!B$5+E10</f>
        <v>4.5125817317218146</v>
      </c>
      <c r="F9" s="45">
        <f>C9*100/'residence 1 yr before'!C$5+F10</f>
        <v>0.82739600091932886</v>
      </c>
      <c r="G9" s="45">
        <f>D9*100/'residence 1 yr before'!D$5+G10</f>
        <v>3.9323525367798706</v>
      </c>
      <c r="H9" s="41"/>
      <c r="I9" s="41"/>
      <c r="J9" s="41"/>
    </row>
    <row r="10" spans="1:10" ht="11.4" customHeight="1">
      <c r="A10" s="23" t="s">
        <v>721</v>
      </c>
      <c r="B10" s="25">
        <v>350</v>
      </c>
      <c r="C10" s="25">
        <v>18</v>
      </c>
      <c r="D10" s="25">
        <v>86</v>
      </c>
      <c r="E10" s="35">
        <f>B10*100/'residence 1 yr before'!B$5+E11</f>
        <v>2.1299782048741824</v>
      </c>
      <c r="F10" s="35">
        <f>C10*100/'residence 1 yr before'!C$5+F11</f>
        <v>0.41369800045966443</v>
      </c>
      <c r="G10" s="35">
        <f>D10*100/'residence 1 yr before'!D$5+G11</f>
        <v>1.3336999862505157</v>
      </c>
      <c r="H10" s="41"/>
      <c r="I10" s="41"/>
      <c r="J10" s="41"/>
    </row>
    <row r="11" spans="1:10" ht="11.4" customHeight="1">
      <c r="A11" s="23" t="s">
        <v>722</v>
      </c>
      <c r="B11" s="25">
        <v>80</v>
      </c>
      <c r="C11" s="25">
        <v>0</v>
      </c>
      <c r="D11" s="25">
        <v>11</v>
      </c>
      <c r="E11" s="45">
        <f>B11*100/'residence 1 yr before'!B$5</f>
        <v>0.39627501486031308</v>
      </c>
      <c r="F11" s="45">
        <f>C11*100/'residence 1 yr before'!C$5</f>
        <v>0</v>
      </c>
      <c r="G11" s="45">
        <f>D11*100/'residence 1 yr before'!D$5</f>
        <v>0.15124432833768733</v>
      </c>
      <c r="H11" s="41"/>
      <c r="I11" s="41"/>
      <c r="J11" s="41"/>
    </row>
    <row r="12" spans="1:10" ht="11.4" customHeight="1">
      <c r="A12" s="260" t="s">
        <v>2256</v>
      </c>
      <c r="B12" s="37">
        <f>SUM(B7:B11)*100/B4</f>
        <v>75.289679331716513</v>
      </c>
      <c r="C12" s="37">
        <f t="shared" ref="C12:D12" si="0">SUM(C7:C11)*100/C4</f>
        <v>70.822669104204749</v>
      </c>
      <c r="D12" s="37">
        <f t="shared" si="0"/>
        <v>75.998912748029355</v>
      </c>
      <c r="E12" s="45"/>
      <c r="F12" s="45"/>
      <c r="G12" s="45"/>
      <c r="H12" s="207"/>
      <c r="I12" s="207"/>
      <c r="J12" s="207"/>
    </row>
    <row r="13" spans="1:10" ht="11.4" customHeight="1">
      <c r="A13" s="260" t="s">
        <v>2257</v>
      </c>
      <c r="B13" s="37">
        <f>SUM(B10:B11)*100/B4</f>
        <v>3.8623910895535793</v>
      </c>
      <c r="C13" s="37">
        <f t="shared" ref="C13:D13" si="1">SUM(C10:C11)*100/C4</f>
        <v>0.65813528336380256</v>
      </c>
      <c r="D13" s="37">
        <f t="shared" si="1"/>
        <v>2.6365860288121774</v>
      </c>
      <c r="E13" s="45"/>
      <c r="F13" s="45"/>
      <c r="G13" s="45"/>
      <c r="H13" s="207"/>
      <c r="I13" s="207"/>
      <c r="J13" s="207"/>
    </row>
    <row r="14" spans="1:10" ht="11.4" customHeight="1">
      <c r="A14" s="357" t="s">
        <v>689</v>
      </c>
      <c r="B14" s="357"/>
      <c r="C14" s="357"/>
      <c r="D14" s="357"/>
      <c r="E14" s="51"/>
      <c r="F14" s="51"/>
      <c r="G14" s="51"/>
      <c r="H14" s="41"/>
      <c r="I14" s="41"/>
      <c r="J14" s="41"/>
    </row>
    <row r="15" spans="1:10" ht="11.4" customHeight="1">
      <c r="A15" s="23"/>
      <c r="B15" s="25"/>
      <c r="C15" s="25"/>
      <c r="D15" s="25"/>
      <c r="E15" s="41"/>
      <c r="F15" s="41"/>
      <c r="G15" s="41"/>
      <c r="H15" s="41"/>
      <c r="I15" s="41"/>
      <c r="J15" s="41"/>
    </row>
    <row r="16" spans="1:10" ht="11.4" customHeight="1">
      <c r="A16" s="23"/>
      <c r="B16" s="25"/>
      <c r="C16" s="25"/>
      <c r="D16" s="25"/>
      <c r="E16" s="41"/>
      <c r="F16" s="41"/>
      <c r="G16" s="41"/>
      <c r="H16" s="41"/>
      <c r="I16" s="41"/>
      <c r="J16" s="41"/>
    </row>
  </sheetData>
  <mergeCells count="4">
    <mergeCell ref="A1:D1"/>
    <mergeCell ref="B2:D2"/>
    <mergeCell ref="E2:G2"/>
    <mergeCell ref="A14:D1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4B63-B2CE-4485-BE3F-C435EB0E5778}">
  <dimension ref="A1:O110"/>
  <sheetViews>
    <sheetView workbookViewId="0">
      <selection activeCell="A2" sqref="A2"/>
    </sheetView>
  </sheetViews>
  <sheetFormatPr defaultRowHeight="10.199999999999999"/>
  <cols>
    <col min="1" max="1" width="21.44140625" style="85" customWidth="1"/>
    <col min="2" max="4" width="6.6640625" style="85" customWidth="1"/>
    <col min="5" max="10" width="6.6640625" style="98" customWidth="1"/>
    <col min="11" max="256" width="8.88671875" style="85"/>
    <col min="257" max="257" width="21.44140625" style="85" customWidth="1"/>
    <col min="258" max="266" width="6.6640625" style="85" customWidth="1"/>
    <col min="267" max="512" width="8.88671875" style="85"/>
    <col min="513" max="513" width="21.44140625" style="85" customWidth="1"/>
    <col min="514" max="522" width="6.6640625" style="85" customWidth="1"/>
    <col min="523" max="768" width="8.88671875" style="85"/>
    <col min="769" max="769" width="21.44140625" style="85" customWidth="1"/>
    <col min="770" max="778" width="6.6640625" style="85" customWidth="1"/>
    <col min="779" max="1024" width="8.88671875" style="85"/>
    <col min="1025" max="1025" width="21.44140625" style="85" customWidth="1"/>
    <col min="1026" max="1034" width="6.6640625" style="85" customWidth="1"/>
    <col min="1035" max="1280" width="8.88671875" style="85"/>
    <col min="1281" max="1281" width="21.44140625" style="85" customWidth="1"/>
    <col min="1282" max="1290" width="6.6640625" style="85" customWidth="1"/>
    <col min="1291" max="1536" width="8.88671875" style="85"/>
    <col min="1537" max="1537" width="21.44140625" style="85" customWidth="1"/>
    <col min="1538" max="1546" width="6.6640625" style="85" customWidth="1"/>
    <col min="1547" max="1792" width="8.88671875" style="85"/>
    <col min="1793" max="1793" width="21.44140625" style="85" customWidth="1"/>
    <col min="1794" max="1802" width="6.6640625" style="85" customWidth="1"/>
    <col min="1803" max="2048" width="8.88671875" style="85"/>
    <col min="2049" max="2049" width="21.44140625" style="85" customWidth="1"/>
    <col min="2050" max="2058" width="6.6640625" style="85" customWidth="1"/>
    <col min="2059" max="2304" width="8.88671875" style="85"/>
    <col min="2305" max="2305" width="21.44140625" style="85" customWidth="1"/>
    <col min="2306" max="2314" width="6.6640625" style="85" customWidth="1"/>
    <col min="2315" max="2560" width="8.88671875" style="85"/>
    <col min="2561" max="2561" width="21.44140625" style="85" customWidth="1"/>
    <col min="2562" max="2570" width="6.6640625" style="85" customWidth="1"/>
    <col min="2571" max="2816" width="8.88671875" style="85"/>
    <col min="2817" max="2817" width="21.44140625" style="85" customWidth="1"/>
    <col min="2818" max="2826" width="6.6640625" style="85" customWidth="1"/>
    <col min="2827" max="3072" width="8.88671875" style="85"/>
    <col min="3073" max="3073" width="21.44140625" style="85" customWidth="1"/>
    <col min="3074" max="3082" width="6.6640625" style="85" customWidth="1"/>
    <col min="3083" max="3328" width="8.88671875" style="85"/>
    <col min="3329" max="3329" width="21.44140625" style="85" customWidth="1"/>
    <col min="3330" max="3338" width="6.6640625" style="85" customWidth="1"/>
    <col min="3339" max="3584" width="8.88671875" style="85"/>
    <col min="3585" max="3585" width="21.44140625" style="85" customWidth="1"/>
    <col min="3586" max="3594" width="6.6640625" style="85" customWidth="1"/>
    <col min="3595" max="3840" width="8.88671875" style="85"/>
    <col min="3841" max="3841" width="21.44140625" style="85" customWidth="1"/>
    <col min="3842" max="3850" width="6.6640625" style="85" customWidth="1"/>
    <col min="3851" max="4096" width="8.88671875" style="85"/>
    <col min="4097" max="4097" width="21.44140625" style="85" customWidth="1"/>
    <col min="4098" max="4106" width="6.6640625" style="85" customWidth="1"/>
    <col min="4107" max="4352" width="8.88671875" style="85"/>
    <col min="4353" max="4353" width="21.44140625" style="85" customWidth="1"/>
    <col min="4354" max="4362" width="6.6640625" style="85" customWidth="1"/>
    <col min="4363" max="4608" width="8.88671875" style="85"/>
    <col min="4609" max="4609" width="21.44140625" style="85" customWidth="1"/>
    <col min="4610" max="4618" width="6.6640625" style="85" customWidth="1"/>
    <col min="4619" max="4864" width="8.88671875" style="85"/>
    <col min="4865" max="4865" width="21.44140625" style="85" customWidth="1"/>
    <col min="4866" max="4874" width="6.6640625" style="85" customWidth="1"/>
    <col min="4875" max="5120" width="8.88671875" style="85"/>
    <col min="5121" max="5121" width="21.44140625" style="85" customWidth="1"/>
    <col min="5122" max="5130" width="6.6640625" style="85" customWidth="1"/>
    <col min="5131" max="5376" width="8.88671875" style="85"/>
    <col min="5377" max="5377" width="21.44140625" style="85" customWidth="1"/>
    <col min="5378" max="5386" width="6.6640625" style="85" customWidth="1"/>
    <col min="5387" max="5632" width="8.88671875" style="85"/>
    <col min="5633" max="5633" width="21.44140625" style="85" customWidth="1"/>
    <col min="5634" max="5642" width="6.6640625" style="85" customWidth="1"/>
    <col min="5643" max="5888" width="8.88671875" style="85"/>
    <col min="5889" max="5889" width="21.44140625" style="85" customWidth="1"/>
    <col min="5890" max="5898" width="6.6640625" style="85" customWidth="1"/>
    <col min="5899" max="6144" width="8.88671875" style="85"/>
    <col min="6145" max="6145" width="21.44140625" style="85" customWidth="1"/>
    <col min="6146" max="6154" width="6.6640625" style="85" customWidth="1"/>
    <col min="6155" max="6400" width="8.88671875" style="85"/>
    <col min="6401" max="6401" width="21.44140625" style="85" customWidth="1"/>
    <col min="6402" max="6410" width="6.6640625" style="85" customWidth="1"/>
    <col min="6411" max="6656" width="8.88671875" style="85"/>
    <col min="6657" max="6657" width="21.44140625" style="85" customWidth="1"/>
    <col min="6658" max="6666" width="6.6640625" style="85" customWidth="1"/>
    <col min="6667" max="6912" width="8.88671875" style="85"/>
    <col min="6913" max="6913" width="21.44140625" style="85" customWidth="1"/>
    <col min="6914" max="6922" width="6.6640625" style="85" customWidth="1"/>
    <col min="6923" max="7168" width="8.88671875" style="85"/>
    <col min="7169" max="7169" width="21.44140625" style="85" customWidth="1"/>
    <col min="7170" max="7178" width="6.6640625" style="85" customWidth="1"/>
    <col min="7179" max="7424" width="8.88671875" style="85"/>
    <col min="7425" max="7425" width="21.44140625" style="85" customWidth="1"/>
    <col min="7426" max="7434" width="6.6640625" style="85" customWidth="1"/>
    <col min="7435" max="7680" width="8.88671875" style="85"/>
    <col min="7681" max="7681" width="21.44140625" style="85" customWidth="1"/>
    <col min="7682" max="7690" width="6.6640625" style="85" customWidth="1"/>
    <col min="7691" max="7936" width="8.88671875" style="85"/>
    <col min="7937" max="7937" width="21.44140625" style="85" customWidth="1"/>
    <col min="7938" max="7946" width="6.6640625" style="85" customWidth="1"/>
    <col min="7947" max="8192" width="8.88671875" style="85"/>
    <col min="8193" max="8193" width="21.44140625" style="85" customWidth="1"/>
    <col min="8194" max="8202" width="6.6640625" style="85" customWidth="1"/>
    <col min="8203" max="8448" width="8.88671875" style="85"/>
    <col min="8449" max="8449" width="21.44140625" style="85" customWidth="1"/>
    <col min="8450" max="8458" width="6.6640625" style="85" customWidth="1"/>
    <col min="8459" max="8704" width="8.88671875" style="85"/>
    <col min="8705" max="8705" width="21.44140625" style="85" customWidth="1"/>
    <col min="8706" max="8714" width="6.6640625" style="85" customWidth="1"/>
    <col min="8715" max="8960" width="8.88671875" style="85"/>
    <col min="8961" max="8961" width="21.44140625" style="85" customWidth="1"/>
    <col min="8962" max="8970" width="6.6640625" style="85" customWidth="1"/>
    <col min="8971" max="9216" width="8.88671875" style="85"/>
    <col min="9217" max="9217" width="21.44140625" style="85" customWidth="1"/>
    <col min="9218" max="9226" width="6.6640625" style="85" customWidth="1"/>
    <col min="9227" max="9472" width="8.88671875" style="85"/>
    <col min="9473" max="9473" width="21.44140625" style="85" customWidth="1"/>
    <col min="9474" max="9482" width="6.6640625" style="85" customWidth="1"/>
    <col min="9483" max="9728" width="8.88671875" style="85"/>
    <col min="9729" max="9729" width="21.44140625" style="85" customWidth="1"/>
    <col min="9730" max="9738" width="6.6640625" style="85" customWidth="1"/>
    <col min="9739" max="9984" width="8.88671875" style="85"/>
    <col min="9985" max="9985" width="21.44140625" style="85" customWidth="1"/>
    <col min="9986" max="9994" width="6.6640625" style="85" customWidth="1"/>
    <col min="9995" max="10240" width="8.88671875" style="85"/>
    <col min="10241" max="10241" width="21.44140625" style="85" customWidth="1"/>
    <col min="10242" max="10250" width="6.6640625" style="85" customWidth="1"/>
    <col min="10251" max="10496" width="8.88671875" style="85"/>
    <col min="10497" max="10497" width="21.44140625" style="85" customWidth="1"/>
    <col min="10498" max="10506" width="6.6640625" style="85" customWidth="1"/>
    <col min="10507" max="10752" width="8.88671875" style="85"/>
    <col min="10753" max="10753" width="21.44140625" style="85" customWidth="1"/>
    <col min="10754" max="10762" width="6.6640625" style="85" customWidth="1"/>
    <col min="10763" max="11008" width="8.88671875" style="85"/>
    <col min="11009" max="11009" width="21.44140625" style="85" customWidth="1"/>
    <col min="11010" max="11018" width="6.6640625" style="85" customWidth="1"/>
    <col min="11019" max="11264" width="8.88671875" style="85"/>
    <col min="11265" max="11265" width="21.44140625" style="85" customWidth="1"/>
    <col min="11266" max="11274" width="6.6640625" style="85" customWidth="1"/>
    <col min="11275" max="11520" width="8.88671875" style="85"/>
    <col min="11521" max="11521" width="21.44140625" style="85" customWidth="1"/>
    <col min="11522" max="11530" width="6.6640625" style="85" customWidth="1"/>
    <col min="11531" max="11776" width="8.88671875" style="85"/>
    <col min="11777" max="11777" width="21.44140625" style="85" customWidth="1"/>
    <col min="11778" max="11786" width="6.6640625" style="85" customWidth="1"/>
    <col min="11787" max="12032" width="8.88671875" style="85"/>
    <col min="12033" max="12033" width="21.44140625" style="85" customWidth="1"/>
    <col min="12034" max="12042" width="6.6640625" style="85" customWidth="1"/>
    <col min="12043" max="12288" width="8.88671875" style="85"/>
    <col min="12289" max="12289" width="21.44140625" style="85" customWidth="1"/>
    <col min="12290" max="12298" width="6.6640625" style="85" customWidth="1"/>
    <col min="12299" max="12544" width="8.88671875" style="85"/>
    <col min="12545" max="12545" width="21.44140625" style="85" customWidth="1"/>
    <col min="12546" max="12554" width="6.6640625" style="85" customWidth="1"/>
    <col min="12555" max="12800" width="8.88671875" style="85"/>
    <col min="12801" max="12801" width="21.44140625" style="85" customWidth="1"/>
    <col min="12802" max="12810" width="6.6640625" style="85" customWidth="1"/>
    <col min="12811" max="13056" width="8.88671875" style="85"/>
    <col min="13057" max="13057" width="21.44140625" style="85" customWidth="1"/>
    <col min="13058" max="13066" width="6.6640625" style="85" customWidth="1"/>
    <col min="13067" max="13312" width="8.88671875" style="85"/>
    <col min="13313" max="13313" width="21.44140625" style="85" customWidth="1"/>
    <col min="13314" max="13322" width="6.6640625" style="85" customWidth="1"/>
    <col min="13323" max="13568" width="8.88671875" style="85"/>
    <col min="13569" max="13569" width="21.44140625" style="85" customWidth="1"/>
    <col min="13570" max="13578" width="6.6640625" style="85" customWidth="1"/>
    <col min="13579" max="13824" width="8.88671875" style="85"/>
    <col min="13825" max="13825" width="21.44140625" style="85" customWidth="1"/>
    <col min="13826" max="13834" width="6.6640625" style="85" customWidth="1"/>
    <col min="13835" max="14080" width="8.88671875" style="85"/>
    <col min="14081" max="14081" width="21.44140625" style="85" customWidth="1"/>
    <col min="14082" max="14090" width="6.6640625" style="85" customWidth="1"/>
    <col min="14091" max="14336" width="8.88671875" style="85"/>
    <col min="14337" max="14337" width="21.44140625" style="85" customWidth="1"/>
    <col min="14338" max="14346" width="6.6640625" style="85" customWidth="1"/>
    <col min="14347" max="14592" width="8.88671875" style="85"/>
    <col min="14593" max="14593" width="21.44140625" style="85" customWidth="1"/>
    <col min="14594" max="14602" width="6.6640625" style="85" customWidth="1"/>
    <col min="14603" max="14848" width="8.88671875" style="85"/>
    <col min="14849" max="14849" width="21.44140625" style="85" customWidth="1"/>
    <col min="14850" max="14858" width="6.6640625" style="85" customWidth="1"/>
    <col min="14859" max="15104" width="8.88671875" style="85"/>
    <col min="15105" max="15105" width="21.44140625" style="85" customWidth="1"/>
    <col min="15106" max="15114" width="6.6640625" style="85" customWidth="1"/>
    <col min="15115" max="15360" width="8.88671875" style="85"/>
    <col min="15361" max="15361" width="21.44140625" style="85" customWidth="1"/>
    <col min="15362" max="15370" width="6.6640625" style="85" customWidth="1"/>
    <col min="15371" max="15616" width="8.88671875" style="85"/>
    <col min="15617" max="15617" width="21.44140625" style="85" customWidth="1"/>
    <col min="15618" max="15626" width="6.6640625" style="85" customWidth="1"/>
    <col min="15627" max="15872" width="8.88671875" style="85"/>
    <col min="15873" max="15873" width="21.44140625" style="85" customWidth="1"/>
    <col min="15874" max="15882" width="6.6640625" style="85" customWidth="1"/>
    <col min="15883" max="16128" width="8.88671875" style="85"/>
    <col min="16129" max="16129" width="21.44140625" style="85" customWidth="1"/>
    <col min="16130" max="16138" width="6.6640625" style="85" customWidth="1"/>
    <col min="16139" max="16384" width="8.88671875" style="85"/>
  </cols>
  <sheetData>
    <row r="1" spans="1:15" ht="12" customHeight="1">
      <c r="A1" s="370" t="s">
        <v>2300</v>
      </c>
      <c r="B1" s="370"/>
      <c r="C1" s="370"/>
      <c r="D1" s="370"/>
      <c r="E1" s="370"/>
      <c r="F1" s="97"/>
      <c r="G1" s="97"/>
    </row>
    <row r="2" spans="1:15">
      <c r="A2" s="85" t="s">
        <v>928</v>
      </c>
    </row>
    <row r="3" spans="1:15" ht="12" customHeight="1">
      <c r="A3" s="86" t="s">
        <v>821</v>
      </c>
      <c r="B3" s="379" t="s">
        <v>33</v>
      </c>
      <c r="C3" s="379"/>
      <c r="D3" s="379"/>
      <c r="E3" s="379" t="s">
        <v>29</v>
      </c>
      <c r="F3" s="379"/>
      <c r="G3" s="379"/>
      <c r="H3" s="379" t="s">
        <v>32</v>
      </c>
      <c r="I3" s="379"/>
      <c r="J3" s="380"/>
    </row>
    <row r="4" spans="1:15" ht="12" customHeight="1">
      <c r="A4" s="87" t="s">
        <v>714</v>
      </c>
      <c r="B4" s="89" t="s">
        <v>690</v>
      </c>
      <c r="C4" s="89" t="s">
        <v>100</v>
      </c>
      <c r="D4" s="89" t="s">
        <v>101</v>
      </c>
      <c r="E4" s="89" t="s">
        <v>690</v>
      </c>
      <c r="F4" s="89" t="s">
        <v>100</v>
      </c>
      <c r="G4" s="89" t="s">
        <v>101</v>
      </c>
      <c r="H4" s="89" t="s">
        <v>690</v>
      </c>
      <c r="I4" s="89" t="s">
        <v>100</v>
      </c>
      <c r="J4" s="90" t="s">
        <v>101</v>
      </c>
    </row>
    <row r="5" spans="1:15" ht="12" customHeight="1">
      <c r="A5" s="91" t="s">
        <v>929</v>
      </c>
      <c r="B5" s="92">
        <f>B14+B23+B32+B41+B50</f>
        <v>8933</v>
      </c>
      <c r="C5" s="92">
        <f t="shared" ref="C5:J5" si="0">C14+C23+C32+C41+C50</f>
        <v>1558</v>
      </c>
      <c r="D5" s="92">
        <f t="shared" si="0"/>
        <v>3024</v>
      </c>
      <c r="E5" s="92">
        <f t="shared" si="0"/>
        <v>4662</v>
      </c>
      <c r="F5" s="92">
        <f t="shared" si="0"/>
        <v>812</v>
      </c>
      <c r="G5" s="92">
        <f t="shared" si="0"/>
        <v>1625</v>
      </c>
      <c r="H5" s="92">
        <f t="shared" si="0"/>
        <v>4271</v>
      </c>
      <c r="I5" s="92">
        <f t="shared" si="0"/>
        <v>746</v>
      </c>
      <c r="J5" s="92">
        <f t="shared" si="0"/>
        <v>1399</v>
      </c>
    </row>
    <row r="6" spans="1:15" ht="12" customHeight="1">
      <c r="A6" s="84" t="s">
        <v>522</v>
      </c>
      <c r="B6" s="93">
        <f t="shared" ref="B6:J11" si="1">B15+B24+B33+B42+B51</f>
        <v>574</v>
      </c>
      <c r="C6" s="93">
        <f t="shared" si="1"/>
        <v>222</v>
      </c>
      <c r="D6" s="93">
        <f t="shared" si="1"/>
        <v>91</v>
      </c>
      <c r="E6" s="93">
        <f t="shared" si="1"/>
        <v>283</v>
      </c>
      <c r="F6" s="93">
        <f t="shared" si="1"/>
        <v>165</v>
      </c>
      <c r="G6" s="93">
        <f t="shared" si="1"/>
        <v>20</v>
      </c>
      <c r="H6" s="93">
        <f t="shared" si="1"/>
        <v>291</v>
      </c>
      <c r="I6" s="93">
        <f t="shared" si="1"/>
        <v>57</v>
      </c>
      <c r="J6" s="93">
        <f t="shared" si="1"/>
        <v>71</v>
      </c>
    </row>
    <row r="7" spans="1:15" ht="12" customHeight="1">
      <c r="A7" s="84" t="s">
        <v>930</v>
      </c>
      <c r="B7" s="93">
        <f t="shared" si="1"/>
        <v>2274</v>
      </c>
      <c r="C7" s="93">
        <f t="shared" si="1"/>
        <v>567</v>
      </c>
      <c r="D7" s="93">
        <f t="shared" si="1"/>
        <v>517</v>
      </c>
      <c r="E7" s="93">
        <f t="shared" si="1"/>
        <v>1102</v>
      </c>
      <c r="F7" s="93">
        <f t="shared" si="1"/>
        <v>240</v>
      </c>
      <c r="G7" s="93">
        <f t="shared" si="1"/>
        <v>278</v>
      </c>
      <c r="H7" s="93">
        <f t="shared" si="1"/>
        <v>1172</v>
      </c>
      <c r="I7" s="93">
        <f t="shared" si="1"/>
        <v>327</v>
      </c>
      <c r="J7" s="93">
        <f t="shared" si="1"/>
        <v>239</v>
      </c>
    </row>
    <row r="8" spans="1:15" ht="12" customHeight="1">
      <c r="A8" s="84" t="s">
        <v>931</v>
      </c>
      <c r="B8" s="93">
        <f t="shared" si="1"/>
        <v>3556</v>
      </c>
      <c r="C8" s="93">
        <f t="shared" si="1"/>
        <v>541</v>
      </c>
      <c r="D8" s="93">
        <f t="shared" si="1"/>
        <v>1258</v>
      </c>
      <c r="E8" s="93">
        <f t="shared" si="1"/>
        <v>2079</v>
      </c>
      <c r="F8" s="93">
        <f t="shared" si="1"/>
        <v>305</v>
      </c>
      <c r="G8" s="93">
        <f t="shared" si="1"/>
        <v>816</v>
      </c>
      <c r="H8" s="93">
        <f t="shared" si="1"/>
        <v>1477</v>
      </c>
      <c r="I8" s="93">
        <f t="shared" si="1"/>
        <v>236</v>
      </c>
      <c r="J8" s="93">
        <f t="shared" si="1"/>
        <v>442</v>
      </c>
    </row>
    <row r="9" spans="1:15" ht="12" customHeight="1">
      <c r="A9" s="84" t="s">
        <v>538</v>
      </c>
      <c r="B9" s="93">
        <f t="shared" si="1"/>
        <v>1713</v>
      </c>
      <c r="C9" s="93">
        <f t="shared" si="1"/>
        <v>186</v>
      </c>
      <c r="D9" s="93">
        <f t="shared" si="1"/>
        <v>686</v>
      </c>
      <c r="E9" s="93">
        <f t="shared" si="1"/>
        <v>862</v>
      </c>
      <c r="F9" s="93">
        <f t="shared" si="1"/>
        <v>60</v>
      </c>
      <c r="G9" s="93">
        <f t="shared" si="1"/>
        <v>342</v>
      </c>
      <c r="H9" s="93">
        <f t="shared" si="1"/>
        <v>851</v>
      </c>
      <c r="I9" s="93">
        <f t="shared" si="1"/>
        <v>126</v>
      </c>
      <c r="J9" s="93">
        <f t="shared" si="1"/>
        <v>344</v>
      </c>
    </row>
    <row r="10" spans="1:15" ht="12" customHeight="1">
      <c r="A10" s="84" t="s">
        <v>544</v>
      </c>
      <c r="B10" s="93">
        <f t="shared" si="1"/>
        <v>604</v>
      </c>
      <c r="C10" s="93">
        <f t="shared" si="1"/>
        <v>33</v>
      </c>
      <c r="D10" s="93">
        <f t="shared" si="1"/>
        <v>425</v>
      </c>
      <c r="E10" s="93">
        <f t="shared" si="1"/>
        <v>265</v>
      </c>
      <c r="F10" s="93">
        <f t="shared" si="1"/>
        <v>33</v>
      </c>
      <c r="G10" s="93">
        <f t="shared" si="1"/>
        <v>146</v>
      </c>
      <c r="H10" s="93">
        <f t="shared" si="1"/>
        <v>339</v>
      </c>
      <c r="I10" s="93">
        <f t="shared" si="1"/>
        <v>0</v>
      </c>
      <c r="J10" s="93">
        <f t="shared" si="1"/>
        <v>279</v>
      </c>
      <c r="M10" s="98" t="s">
        <v>690</v>
      </c>
      <c r="N10" s="98" t="s">
        <v>100</v>
      </c>
      <c r="O10" s="98" t="s">
        <v>101</v>
      </c>
    </row>
    <row r="11" spans="1:15" ht="12" customHeight="1">
      <c r="A11" s="84" t="s">
        <v>553</v>
      </c>
      <c r="B11" s="93">
        <f t="shared" si="1"/>
        <v>178</v>
      </c>
      <c r="C11" s="93">
        <f t="shared" si="1"/>
        <v>9</v>
      </c>
      <c r="D11" s="93">
        <f t="shared" si="1"/>
        <v>38</v>
      </c>
      <c r="E11" s="93">
        <f t="shared" si="1"/>
        <v>71</v>
      </c>
      <c r="F11" s="93">
        <f t="shared" si="1"/>
        <v>9</v>
      </c>
      <c r="G11" s="93">
        <f t="shared" si="1"/>
        <v>23</v>
      </c>
      <c r="H11" s="93">
        <f t="shared" si="1"/>
        <v>107</v>
      </c>
      <c r="I11" s="93">
        <f t="shared" si="1"/>
        <v>0</v>
      </c>
      <c r="J11" s="93">
        <f t="shared" si="1"/>
        <v>15</v>
      </c>
      <c r="L11" s="85" t="s">
        <v>33</v>
      </c>
      <c r="M11" s="94">
        <v>67.737602149333924</v>
      </c>
      <c r="N11" s="94">
        <v>49.358151476251606</v>
      </c>
      <c r="O11" s="94">
        <v>79.596560846560848</v>
      </c>
    </row>
    <row r="12" spans="1:15" ht="12" customHeight="1">
      <c r="A12" s="84" t="s">
        <v>932</v>
      </c>
      <c r="B12" s="94">
        <f>SUM(B8:B11)*100/B5</f>
        <v>67.737602149333924</v>
      </c>
      <c r="C12" s="94">
        <f t="shared" ref="C12:J12" si="2">SUM(C8:C11)*100/C5</f>
        <v>49.358151476251606</v>
      </c>
      <c r="D12" s="94">
        <f t="shared" si="2"/>
        <v>79.596560846560848</v>
      </c>
      <c r="E12" s="94">
        <f t="shared" si="2"/>
        <v>70.291720291720296</v>
      </c>
      <c r="F12" s="94">
        <f t="shared" si="2"/>
        <v>50.123152709359609</v>
      </c>
      <c r="G12" s="94">
        <f t="shared" si="2"/>
        <v>81.661538461538456</v>
      </c>
      <c r="H12" s="94">
        <f t="shared" si="2"/>
        <v>64.949660501053614</v>
      </c>
      <c r="I12" s="94">
        <f t="shared" si="2"/>
        <v>48.525469168900806</v>
      </c>
      <c r="J12" s="94">
        <f t="shared" si="2"/>
        <v>77.197998570407435</v>
      </c>
      <c r="L12" s="85" t="s">
        <v>29</v>
      </c>
      <c r="M12" s="94">
        <v>70.291720291720296</v>
      </c>
      <c r="N12" s="94">
        <v>50.123152709359609</v>
      </c>
      <c r="O12" s="94">
        <v>81.661538461538456</v>
      </c>
    </row>
    <row r="13" spans="1:15" ht="12" customHeight="1">
      <c r="A13" s="84" t="s">
        <v>933</v>
      </c>
      <c r="B13" s="94">
        <f>B11*100/B5</f>
        <v>1.9926116646143512</v>
      </c>
      <c r="C13" s="94">
        <f t="shared" ref="C13:J13" si="3">C11*100/C5</f>
        <v>0.57766367137355579</v>
      </c>
      <c r="D13" s="94">
        <f t="shared" si="3"/>
        <v>1.2566137566137565</v>
      </c>
      <c r="E13" s="94">
        <f t="shared" si="3"/>
        <v>1.5229515229515229</v>
      </c>
      <c r="F13" s="94">
        <f t="shared" si="3"/>
        <v>1.1083743842364533</v>
      </c>
      <c r="G13" s="94">
        <f t="shared" si="3"/>
        <v>1.4153846153846155</v>
      </c>
      <c r="H13" s="94">
        <f t="shared" si="3"/>
        <v>2.50526808709904</v>
      </c>
      <c r="I13" s="94">
        <f t="shared" si="3"/>
        <v>0</v>
      </c>
      <c r="J13" s="94">
        <f t="shared" si="3"/>
        <v>1.0721944245889921</v>
      </c>
      <c r="L13" s="85" t="s">
        <v>32</v>
      </c>
      <c r="M13" s="94">
        <v>64.949660501053614</v>
      </c>
      <c r="N13" s="94">
        <v>48.525469168900806</v>
      </c>
      <c r="O13" s="94">
        <v>77.197998570407435</v>
      </c>
    </row>
    <row r="14" spans="1:15" ht="12" customHeight="1">
      <c r="A14" s="103" t="s">
        <v>934</v>
      </c>
      <c r="B14" s="104">
        <f>E14+H14</f>
        <v>2552</v>
      </c>
      <c r="C14" s="104">
        <f>F14+I14</f>
        <v>365</v>
      </c>
      <c r="D14" s="104">
        <f>G14+J14</f>
        <v>734</v>
      </c>
      <c r="E14" s="104">
        <v>1581</v>
      </c>
      <c r="F14" s="105">
        <v>221</v>
      </c>
      <c r="G14" s="105">
        <v>551</v>
      </c>
      <c r="H14" s="105">
        <v>971</v>
      </c>
      <c r="I14" s="105">
        <v>144</v>
      </c>
      <c r="J14" s="105">
        <v>183</v>
      </c>
    </row>
    <row r="15" spans="1:15" ht="12" customHeight="1">
      <c r="A15" s="84" t="s">
        <v>522</v>
      </c>
      <c r="B15" s="93">
        <f t="shared" ref="B15:D56" si="4">E15+H15</f>
        <v>108</v>
      </c>
      <c r="C15" s="93">
        <f t="shared" si="4"/>
        <v>46</v>
      </c>
      <c r="D15" s="93">
        <f t="shared" si="4"/>
        <v>24</v>
      </c>
      <c r="E15" s="97">
        <v>68</v>
      </c>
      <c r="F15" s="97">
        <v>46</v>
      </c>
      <c r="G15" s="97">
        <v>0</v>
      </c>
      <c r="H15" s="97">
        <v>40</v>
      </c>
      <c r="I15" s="97">
        <v>0</v>
      </c>
      <c r="J15" s="97">
        <v>24</v>
      </c>
    </row>
    <row r="16" spans="1:15" ht="12" customHeight="1">
      <c r="A16" s="84" t="s">
        <v>528</v>
      </c>
      <c r="B16" s="93">
        <f t="shared" si="4"/>
        <v>747</v>
      </c>
      <c r="C16" s="93">
        <f t="shared" si="4"/>
        <v>196</v>
      </c>
      <c r="D16" s="93">
        <f t="shared" si="4"/>
        <v>41</v>
      </c>
      <c r="E16" s="97">
        <v>402</v>
      </c>
      <c r="F16" s="97">
        <v>94</v>
      </c>
      <c r="G16" s="97">
        <v>36</v>
      </c>
      <c r="H16" s="97">
        <v>345</v>
      </c>
      <c r="I16" s="97">
        <v>102</v>
      </c>
      <c r="J16" s="97">
        <v>5</v>
      </c>
    </row>
    <row r="17" spans="1:10" ht="12" customHeight="1">
      <c r="A17" s="84" t="s">
        <v>935</v>
      </c>
      <c r="B17" s="93">
        <f t="shared" si="4"/>
        <v>1055</v>
      </c>
      <c r="C17" s="93">
        <f t="shared" si="4"/>
        <v>95</v>
      </c>
      <c r="D17" s="93">
        <f t="shared" si="4"/>
        <v>379</v>
      </c>
      <c r="E17" s="97">
        <v>710</v>
      </c>
      <c r="F17" s="97">
        <v>72</v>
      </c>
      <c r="G17" s="97">
        <v>294</v>
      </c>
      <c r="H17" s="97">
        <v>345</v>
      </c>
      <c r="I17" s="97">
        <v>23</v>
      </c>
      <c r="J17" s="97">
        <v>85</v>
      </c>
    </row>
    <row r="18" spans="1:10" ht="12" customHeight="1">
      <c r="A18" s="84" t="s">
        <v>538</v>
      </c>
      <c r="B18" s="93">
        <f t="shared" si="4"/>
        <v>584</v>
      </c>
      <c r="C18" s="93">
        <f t="shared" si="4"/>
        <v>28</v>
      </c>
      <c r="D18" s="93">
        <f t="shared" si="4"/>
        <v>290</v>
      </c>
      <c r="E18" s="97">
        <v>343</v>
      </c>
      <c r="F18" s="97">
        <v>9</v>
      </c>
      <c r="G18" s="97">
        <v>221</v>
      </c>
      <c r="H18" s="97">
        <v>241</v>
      </c>
      <c r="I18" s="97">
        <v>19</v>
      </c>
      <c r="J18" s="97">
        <v>69</v>
      </c>
    </row>
    <row r="19" spans="1:10" ht="12" customHeight="1">
      <c r="A19" s="84" t="s">
        <v>544</v>
      </c>
      <c r="B19" s="93">
        <f t="shared" si="4"/>
        <v>26</v>
      </c>
      <c r="C19" s="93">
        <f t="shared" si="4"/>
        <v>0</v>
      </c>
      <c r="D19" s="93">
        <f t="shared" si="4"/>
        <v>0</v>
      </c>
      <c r="E19" s="97">
        <v>26</v>
      </c>
      <c r="F19" s="97">
        <v>0</v>
      </c>
      <c r="G19" s="97">
        <v>0</v>
      </c>
      <c r="H19" s="97">
        <v>0</v>
      </c>
      <c r="I19" s="97">
        <v>0</v>
      </c>
      <c r="J19" s="97">
        <v>0</v>
      </c>
    </row>
    <row r="20" spans="1:10" ht="12" customHeight="1">
      <c r="A20" s="84" t="s">
        <v>553</v>
      </c>
      <c r="B20" s="93">
        <f t="shared" si="4"/>
        <v>32</v>
      </c>
      <c r="C20" s="93">
        <f t="shared" si="4"/>
        <v>0</v>
      </c>
      <c r="D20" s="93">
        <f t="shared" si="4"/>
        <v>0</v>
      </c>
      <c r="E20" s="97">
        <v>32</v>
      </c>
      <c r="F20" s="97">
        <v>0</v>
      </c>
      <c r="G20" s="97">
        <v>0</v>
      </c>
      <c r="H20" s="97">
        <v>0</v>
      </c>
      <c r="I20" s="97">
        <v>0</v>
      </c>
      <c r="J20" s="97">
        <v>0</v>
      </c>
    </row>
    <row r="21" spans="1:10" ht="12" customHeight="1">
      <c r="A21" s="84" t="s">
        <v>932</v>
      </c>
      <c r="B21" s="94">
        <f t="shared" ref="B21:J21" si="5">SUM(B17:B20)*100/B14</f>
        <v>66.496865203761757</v>
      </c>
      <c r="C21" s="94">
        <f t="shared" si="5"/>
        <v>33.698630136986303</v>
      </c>
      <c r="D21" s="94">
        <f t="shared" si="5"/>
        <v>91.144414168937331</v>
      </c>
      <c r="E21" s="94">
        <f t="shared" si="5"/>
        <v>70.271979759645788</v>
      </c>
      <c r="F21" s="94">
        <f t="shared" si="5"/>
        <v>36.651583710407238</v>
      </c>
      <c r="G21" s="94">
        <f t="shared" si="5"/>
        <v>93.46642468239564</v>
      </c>
      <c r="H21" s="94">
        <f t="shared" si="5"/>
        <v>60.350154479917613</v>
      </c>
      <c r="I21" s="94">
        <f t="shared" si="5"/>
        <v>29.166666666666668</v>
      </c>
      <c r="J21" s="94">
        <f t="shared" si="5"/>
        <v>84.15300546448087</v>
      </c>
    </row>
    <row r="22" spans="1:10" ht="12" customHeight="1">
      <c r="A22" s="106" t="s">
        <v>933</v>
      </c>
      <c r="B22" s="107">
        <f>B20*100/B14</f>
        <v>1.2539184952978057</v>
      </c>
      <c r="C22" s="107">
        <f t="shared" ref="C22:J22" si="6">C20*100/C14</f>
        <v>0</v>
      </c>
      <c r="D22" s="107">
        <f t="shared" si="6"/>
        <v>0</v>
      </c>
      <c r="E22" s="107">
        <f t="shared" si="6"/>
        <v>2.0240354206198607</v>
      </c>
      <c r="F22" s="107">
        <f t="shared" si="6"/>
        <v>0</v>
      </c>
      <c r="G22" s="107">
        <f t="shared" si="6"/>
        <v>0</v>
      </c>
      <c r="H22" s="107">
        <f t="shared" si="6"/>
        <v>0</v>
      </c>
      <c r="I22" s="107">
        <f t="shared" si="6"/>
        <v>0</v>
      </c>
      <c r="J22" s="107">
        <f t="shared" si="6"/>
        <v>0</v>
      </c>
    </row>
    <row r="23" spans="1:10" ht="12" customHeight="1">
      <c r="A23" s="84" t="s">
        <v>936</v>
      </c>
      <c r="B23" s="93">
        <f t="shared" si="4"/>
        <v>3349</v>
      </c>
      <c r="C23" s="93">
        <f t="shared" si="4"/>
        <v>641</v>
      </c>
      <c r="D23" s="93">
        <f t="shared" si="4"/>
        <v>1178</v>
      </c>
      <c r="E23" s="93">
        <v>1585</v>
      </c>
      <c r="F23" s="97">
        <v>330</v>
      </c>
      <c r="G23" s="97">
        <v>472</v>
      </c>
      <c r="H23" s="93">
        <v>1764</v>
      </c>
      <c r="I23" s="97">
        <v>311</v>
      </c>
      <c r="J23" s="97">
        <v>706</v>
      </c>
    </row>
    <row r="24" spans="1:10" ht="12" customHeight="1">
      <c r="A24" s="84" t="s">
        <v>522</v>
      </c>
      <c r="B24" s="93">
        <f t="shared" si="4"/>
        <v>225</v>
      </c>
      <c r="C24" s="93">
        <f t="shared" si="4"/>
        <v>132</v>
      </c>
      <c r="D24" s="93">
        <f t="shared" si="4"/>
        <v>23</v>
      </c>
      <c r="E24" s="97">
        <v>154</v>
      </c>
      <c r="F24" s="97">
        <v>99</v>
      </c>
      <c r="G24" s="97">
        <v>11</v>
      </c>
      <c r="H24" s="97">
        <v>71</v>
      </c>
      <c r="I24" s="97">
        <v>33</v>
      </c>
      <c r="J24" s="97">
        <v>12</v>
      </c>
    </row>
    <row r="25" spans="1:10" ht="12" customHeight="1">
      <c r="A25" s="84" t="s">
        <v>930</v>
      </c>
      <c r="B25" s="93">
        <f t="shared" si="4"/>
        <v>704</v>
      </c>
      <c r="C25" s="93">
        <f t="shared" si="4"/>
        <v>180</v>
      </c>
      <c r="D25" s="93">
        <f t="shared" si="4"/>
        <v>159</v>
      </c>
      <c r="E25" s="97">
        <v>341</v>
      </c>
      <c r="F25" s="97">
        <v>61</v>
      </c>
      <c r="G25" s="97">
        <v>113</v>
      </c>
      <c r="H25" s="97">
        <v>363</v>
      </c>
      <c r="I25" s="97">
        <v>119</v>
      </c>
      <c r="J25" s="97">
        <v>46</v>
      </c>
    </row>
    <row r="26" spans="1:10" ht="12" customHeight="1">
      <c r="A26" s="84" t="s">
        <v>931</v>
      </c>
      <c r="B26" s="93">
        <f t="shared" si="4"/>
        <v>1212</v>
      </c>
      <c r="C26" s="93">
        <f t="shared" si="4"/>
        <v>230</v>
      </c>
      <c r="D26" s="93">
        <f t="shared" si="4"/>
        <v>370</v>
      </c>
      <c r="E26" s="97">
        <v>591</v>
      </c>
      <c r="F26" s="97">
        <v>140</v>
      </c>
      <c r="G26" s="97">
        <v>171</v>
      </c>
      <c r="H26" s="97">
        <v>621</v>
      </c>
      <c r="I26" s="97">
        <v>90</v>
      </c>
      <c r="J26" s="97">
        <v>199</v>
      </c>
    </row>
    <row r="27" spans="1:10" ht="12" customHeight="1">
      <c r="A27" s="84" t="s">
        <v>538</v>
      </c>
      <c r="B27" s="93">
        <f t="shared" si="4"/>
        <v>713</v>
      </c>
      <c r="C27" s="93">
        <f t="shared" si="4"/>
        <v>91</v>
      </c>
      <c r="D27" s="93">
        <f t="shared" si="4"/>
        <v>222</v>
      </c>
      <c r="E27" s="97">
        <v>345</v>
      </c>
      <c r="F27" s="97">
        <v>22</v>
      </c>
      <c r="G27" s="97">
        <v>52</v>
      </c>
      <c r="H27" s="97">
        <v>368</v>
      </c>
      <c r="I27" s="97">
        <v>69</v>
      </c>
      <c r="J27" s="97">
        <v>170</v>
      </c>
    </row>
    <row r="28" spans="1:10" ht="12" customHeight="1">
      <c r="A28" s="84" t="s">
        <v>544</v>
      </c>
      <c r="B28" s="93">
        <f t="shared" si="4"/>
        <v>411</v>
      </c>
      <c r="C28" s="93">
        <f t="shared" si="4"/>
        <v>8</v>
      </c>
      <c r="D28" s="93">
        <f t="shared" si="4"/>
        <v>389</v>
      </c>
      <c r="E28" s="97">
        <v>147</v>
      </c>
      <c r="F28" s="97">
        <v>8</v>
      </c>
      <c r="G28" s="97">
        <v>125</v>
      </c>
      <c r="H28" s="97">
        <v>264</v>
      </c>
      <c r="I28" s="97">
        <v>0</v>
      </c>
      <c r="J28" s="97">
        <v>264</v>
      </c>
    </row>
    <row r="29" spans="1:10" ht="12" customHeight="1">
      <c r="A29" s="84" t="s">
        <v>553</v>
      </c>
      <c r="B29" s="93">
        <f t="shared" si="4"/>
        <v>84</v>
      </c>
      <c r="C29" s="93">
        <f t="shared" si="4"/>
        <v>0</v>
      </c>
      <c r="D29" s="93">
        <f t="shared" si="4"/>
        <v>15</v>
      </c>
      <c r="E29" s="97">
        <v>7</v>
      </c>
      <c r="F29" s="97">
        <v>0</v>
      </c>
      <c r="G29" s="97">
        <v>0</v>
      </c>
      <c r="H29" s="97">
        <v>77</v>
      </c>
      <c r="I29" s="97">
        <v>0</v>
      </c>
      <c r="J29" s="97">
        <v>15</v>
      </c>
    </row>
    <row r="30" spans="1:10" ht="12" customHeight="1">
      <c r="A30" s="84" t="s">
        <v>932</v>
      </c>
      <c r="B30" s="94">
        <f t="shared" ref="B30:J30" si="7">SUM(B26:B29)*100/B23</f>
        <v>72.260376231710964</v>
      </c>
      <c r="C30" s="94">
        <f t="shared" si="7"/>
        <v>51.326053042121686</v>
      </c>
      <c r="D30" s="94">
        <f t="shared" si="7"/>
        <v>84.550084889643458</v>
      </c>
      <c r="E30" s="94">
        <f t="shared" si="7"/>
        <v>68.769716088328082</v>
      </c>
      <c r="F30" s="94">
        <f t="shared" si="7"/>
        <v>51.515151515151516</v>
      </c>
      <c r="G30" s="94">
        <f t="shared" si="7"/>
        <v>73.728813559322035</v>
      </c>
      <c r="H30" s="94">
        <f t="shared" si="7"/>
        <v>75.396825396825392</v>
      </c>
      <c r="I30" s="94">
        <f t="shared" si="7"/>
        <v>51.125401929260448</v>
      </c>
      <c r="J30" s="94">
        <f t="shared" si="7"/>
        <v>91.784702549575073</v>
      </c>
    </row>
    <row r="31" spans="1:10" ht="12" customHeight="1">
      <c r="A31" s="84" t="s">
        <v>933</v>
      </c>
      <c r="B31" s="94">
        <f>B29*100/B23</f>
        <v>2.5082114063899672</v>
      </c>
      <c r="C31" s="94">
        <f t="shared" ref="C31:J31" si="8">C29*100/C23</f>
        <v>0</v>
      </c>
      <c r="D31" s="94">
        <f t="shared" si="8"/>
        <v>1.2733446519524618</v>
      </c>
      <c r="E31" s="94">
        <f t="shared" si="8"/>
        <v>0.44164037854889587</v>
      </c>
      <c r="F31" s="94">
        <f t="shared" si="8"/>
        <v>0</v>
      </c>
      <c r="G31" s="94">
        <f t="shared" si="8"/>
        <v>0</v>
      </c>
      <c r="H31" s="94">
        <f t="shared" si="8"/>
        <v>4.3650793650793647</v>
      </c>
      <c r="I31" s="94">
        <f t="shared" si="8"/>
        <v>0</v>
      </c>
      <c r="J31" s="94">
        <f t="shared" si="8"/>
        <v>2.1246458923512748</v>
      </c>
    </row>
    <row r="32" spans="1:10" ht="12" customHeight="1">
      <c r="A32" s="103" t="s">
        <v>937</v>
      </c>
      <c r="B32" s="104">
        <f t="shared" si="4"/>
        <v>1833</v>
      </c>
      <c r="C32" s="104">
        <f t="shared" si="4"/>
        <v>304</v>
      </c>
      <c r="D32" s="104">
        <f t="shared" si="4"/>
        <v>605</v>
      </c>
      <c r="E32" s="105">
        <v>946</v>
      </c>
      <c r="F32" s="105">
        <v>157</v>
      </c>
      <c r="G32" s="105">
        <v>385</v>
      </c>
      <c r="H32" s="105">
        <v>887</v>
      </c>
      <c r="I32" s="105">
        <v>147</v>
      </c>
      <c r="J32" s="105">
        <v>220</v>
      </c>
    </row>
    <row r="33" spans="1:10" ht="12" customHeight="1">
      <c r="A33" s="84" t="s">
        <v>522</v>
      </c>
      <c r="B33" s="93">
        <f t="shared" si="4"/>
        <v>94</v>
      </c>
      <c r="C33" s="93">
        <f t="shared" si="4"/>
        <v>13</v>
      </c>
      <c r="D33" s="93">
        <f t="shared" si="4"/>
        <v>9</v>
      </c>
      <c r="E33" s="97">
        <v>37</v>
      </c>
      <c r="F33" s="97">
        <v>13</v>
      </c>
      <c r="G33" s="97">
        <v>9</v>
      </c>
      <c r="H33" s="97">
        <v>57</v>
      </c>
      <c r="I33" s="97">
        <v>0</v>
      </c>
      <c r="J33" s="97">
        <v>0</v>
      </c>
    </row>
    <row r="34" spans="1:10" ht="12" customHeight="1">
      <c r="A34" s="84" t="s">
        <v>930</v>
      </c>
      <c r="B34" s="93">
        <f t="shared" si="4"/>
        <v>489</v>
      </c>
      <c r="C34" s="93">
        <f t="shared" si="4"/>
        <v>154</v>
      </c>
      <c r="D34" s="93">
        <f t="shared" si="4"/>
        <v>109</v>
      </c>
      <c r="E34" s="97">
        <v>243</v>
      </c>
      <c r="F34" s="97">
        <v>85</v>
      </c>
      <c r="G34" s="97">
        <v>58</v>
      </c>
      <c r="H34" s="97">
        <v>246</v>
      </c>
      <c r="I34" s="97">
        <v>69</v>
      </c>
      <c r="J34" s="97">
        <v>51</v>
      </c>
    </row>
    <row r="35" spans="1:10" ht="12" customHeight="1">
      <c r="A35" s="84" t="s">
        <v>931</v>
      </c>
      <c r="B35" s="93">
        <f t="shared" si="4"/>
        <v>775</v>
      </c>
      <c r="C35" s="93">
        <f t="shared" si="4"/>
        <v>111</v>
      </c>
      <c r="D35" s="93">
        <f t="shared" si="4"/>
        <v>353</v>
      </c>
      <c r="E35" s="97">
        <v>471</v>
      </c>
      <c r="F35" s="97">
        <v>52</v>
      </c>
      <c r="G35" s="97">
        <v>247</v>
      </c>
      <c r="H35" s="97">
        <v>304</v>
      </c>
      <c r="I35" s="97">
        <v>59</v>
      </c>
      <c r="J35" s="97">
        <v>106</v>
      </c>
    </row>
    <row r="36" spans="1:10" ht="12" customHeight="1">
      <c r="A36" s="84" t="s">
        <v>538</v>
      </c>
      <c r="B36" s="93">
        <f t="shared" si="4"/>
        <v>306</v>
      </c>
      <c r="C36" s="93">
        <f t="shared" si="4"/>
        <v>26</v>
      </c>
      <c r="D36" s="93">
        <f t="shared" si="4"/>
        <v>110</v>
      </c>
      <c r="E36" s="97">
        <v>134</v>
      </c>
      <c r="F36" s="97">
        <v>7</v>
      </c>
      <c r="G36" s="97">
        <v>56</v>
      </c>
      <c r="H36" s="97">
        <v>172</v>
      </c>
      <c r="I36" s="97">
        <v>19</v>
      </c>
      <c r="J36" s="97">
        <v>54</v>
      </c>
    </row>
    <row r="37" spans="1:10" ht="12" customHeight="1">
      <c r="A37" s="84" t="s">
        <v>544</v>
      </c>
      <c r="B37" s="93">
        <f t="shared" si="4"/>
        <v>115</v>
      </c>
      <c r="C37" s="93">
        <f t="shared" si="4"/>
        <v>0</v>
      </c>
      <c r="D37" s="93">
        <f t="shared" si="4"/>
        <v>9</v>
      </c>
      <c r="E37" s="97">
        <v>55</v>
      </c>
      <c r="F37" s="97">
        <v>0</v>
      </c>
      <c r="G37" s="97">
        <v>9</v>
      </c>
      <c r="H37" s="97">
        <v>60</v>
      </c>
      <c r="I37" s="97">
        <v>0</v>
      </c>
      <c r="J37" s="97">
        <v>0</v>
      </c>
    </row>
    <row r="38" spans="1:10" ht="12" customHeight="1">
      <c r="A38" s="84" t="s">
        <v>553</v>
      </c>
      <c r="B38" s="93">
        <f t="shared" si="4"/>
        <v>30</v>
      </c>
      <c r="C38" s="93">
        <f t="shared" si="4"/>
        <v>0</v>
      </c>
      <c r="D38" s="93">
        <f t="shared" si="4"/>
        <v>6</v>
      </c>
      <c r="E38" s="97">
        <v>6</v>
      </c>
      <c r="F38" s="97">
        <v>0</v>
      </c>
      <c r="G38" s="97">
        <v>6</v>
      </c>
      <c r="H38" s="97">
        <v>24</v>
      </c>
      <c r="I38" s="97">
        <v>0</v>
      </c>
      <c r="J38" s="97">
        <v>0</v>
      </c>
    </row>
    <row r="39" spans="1:10" ht="12" customHeight="1">
      <c r="A39" s="84" t="s">
        <v>932</v>
      </c>
      <c r="B39" s="94">
        <f t="shared" ref="B39:J39" si="9">SUM(B35:B38)*100/B32</f>
        <v>66.8848881614839</v>
      </c>
      <c r="C39" s="94">
        <f t="shared" si="9"/>
        <v>45.065789473684212</v>
      </c>
      <c r="D39" s="94">
        <f t="shared" si="9"/>
        <v>79.008264462809919</v>
      </c>
      <c r="E39" s="94">
        <f t="shared" si="9"/>
        <v>70.401691331923885</v>
      </c>
      <c r="F39" s="94">
        <f t="shared" si="9"/>
        <v>37.579617834394902</v>
      </c>
      <c r="G39" s="94">
        <f t="shared" si="9"/>
        <v>82.597402597402592</v>
      </c>
      <c r="H39" s="94">
        <f t="shared" si="9"/>
        <v>63.134160090191656</v>
      </c>
      <c r="I39" s="94">
        <f t="shared" si="9"/>
        <v>53.061224489795919</v>
      </c>
      <c r="J39" s="94">
        <f t="shared" si="9"/>
        <v>72.727272727272734</v>
      </c>
    </row>
    <row r="40" spans="1:10" ht="12" customHeight="1">
      <c r="A40" s="106" t="s">
        <v>933</v>
      </c>
      <c r="B40" s="107">
        <f>B38*100/B32</f>
        <v>1.6366612111292962</v>
      </c>
      <c r="C40" s="107">
        <f t="shared" ref="C40:J40" si="10">C38*100/C32</f>
        <v>0</v>
      </c>
      <c r="D40" s="107">
        <f t="shared" si="10"/>
        <v>0.99173553719008267</v>
      </c>
      <c r="E40" s="107">
        <f t="shared" si="10"/>
        <v>0.63424947145877375</v>
      </c>
      <c r="F40" s="107">
        <f t="shared" si="10"/>
        <v>0</v>
      </c>
      <c r="G40" s="107">
        <f t="shared" si="10"/>
        <v>1.5584415584415585</v>
      </c>
      <c r="H40" s="107">
        <f t="shared" si="10"/>
        <v>2.705749718151071</v>
      </c>
      <c r="I40" s="107">
        <f t="shared" si="10"/>
        <v>0</v>
      </c>
      <c r="J40" s="107">
        <f t="shared" si="10"/>
        <v>0</v>
      </c>
    </row>
    <row r="41" spans="1:10" ht="12" customHeight="1">
      <c r="A41" s="84" t="s">
        <v>938</v>
      </c>
      <c r="B41" s="93">
        <f t="shared" si="4"/>
        <v>976</v>
      </c>
      <c r="C41" s="93">
        <f t="shared" si="4"/>
        <v>217</v>
      </c>
      <c r="D41" s="93">
        <f t="shared" si="4"/>
        <v>389</v>
      </c>
      <c r="E41" s="97">
        <v>471</v>
      </c>
      <c r="F41" s="97">
        <v>104</v>
      </c>
      <c r="G41" s="97">
        <v>170</v>
      </c>
      <c r="H41" s="97">
        <v>505</v>
      </c>
      <c r="I41" s="97">
        <v>113</v>
      </c>
      <c r="J41" s="97">
        <v>219</v>
      </c>
    </row>
    <row r="42" spans="1:10" ht="12" customHeight="1">
      <c r="A42" s="84" t="s">
        <v>522</v>
      </c>
      <c r="B42" s="93">
        <f t="shared" si="4"/>
        <v>91</v>
      </c>
      <c r="C42" s="93">
        <f t="shared" si="4"/>
        <v>31</v>
      </c>
      <c r="D42" s="93">
        <f t="shared" si="4"/>
        <v>13</v>
      </c>
      <c r="E42" s="97">
        <v>7</v>
      </c>
      <c r="F42" s="97">
        <v>7</v>
      </c>
      <c r="G42" s="97">
        <v>0</v>
      </c>
      <c r="H42" s="97">
        <v>84</v>
      </c>
      <c r="I42" s="97">
        <v>24</v>
      </c>
      <c r="J42" s="97">
        <v>13</v>
      </c>
    </row>
    <row r="43" spans="1:10" ht="12" customHeight="1">
      <c r="A43" s="84" t="s">
        <v>930</v>
      </c>
      <c r="B43" s="93">
        <f t="shared" si="4"/>
        <v>233</v>
      </c>
      <c r="C43" s="93">
        <f t="shared" si="4"/>
        <v>37</v>
      </c>
      <c r="D43" s="93">
        <f t="shared" si="4"/>
        <v>112</v>
      </c>
      <c r="E43" s="97">
        <v>69</v>
      </c>
      <c r="F43" s="97">
        <v>0</v>
      </c>
      <c r="G43" s="97">
        <v>24</v>
      </c>
      <c r="H43" s="97">
        <v>164</v>
      </c>
      <c r="I43" s="97">
        <v>37</v>
      </c>
      <c r="J43" s="97">
        <v>88</v>
      </c>
    </row>
    <row r="44" spans="1:10" ht="12" customHeight="1">
      <c r="A44" s="84" t="s">
        <v>931</v>
      </c>
      <c r="B44" s="93">
        <f t="shared" si="4"/>
        <v>448</v>
      </c>
      <c r="C44" s="93">
        <f t="shared" si="4"/>
        <v>74</v>
      </c>
      <c r="D44" s="93">
        <f t="shared" si="4"/>
        <v>156</v>
      </c>
      <c r="E44" s="97">
        <v>292</v>
      </c>
      <c r="F44" s="97">
        <v>41</v>
      </c>
      <c r="G44" s="97">
        <v>104</v>
      </c>
      <c r="H44" s="97">
        <v>156</v>
      </c>
      <c r="I44" s="97">
        <v>33</v>
      </c>
      <c r="J44" s="97">
        <v>52</v>
      </c>
    </row>
    <row r="45" spans="1:10" ht="12" customHeight="1">
      <c r="A45" s="84" t="s">
        <v>538</v>
      </c>
      <c r="B45" s="93">
        <f t="shared" si="4"/>
        <v>110</v>
      </c>
      <c r="C45" s="93">
        <f t="shared" si="4"/>
        <v>41</v>
      </c>
      <c r="D45" s="93">
        <f t="shared" si="4"/>
        <v>64</v>
      </c>
      <c r="E45" s="97">
        <v>40</v>
      </c>
      <c r="F45" s="97">
        <v>22</v>
      </c>
      <c r="G45" s="97">
        <v>13</v>
      </c>
      <c r="H45" s="97">
        <v>70</v>
      </c>
      <c r="I45" s="97">
        <v>19</v>
      </c>
      <c r="J45" s="97">
        <v>51</v>
      </c>
    </row>
    <row r="46" spans="1:10" ht="12" customHeight="1">
      <c r="A46" s="84" t="s">
        <v>544</v>
      </c>
      <c r="B46" s="93">
        <f t="shared" si="4"/>
        <v>52</v>
      </c>
      <c r="C46" s="93">
        <f t="shared" si="4"/>
        <v>25</v>
      </c>
      <c r="D46" s="93">
        <f t="shared" si="4"/>
        <v>27</v>
      </c>
      <c r="E46" s="97">
        <v>37</v>
      </c>
      <c r="F46" s="97">
        <v>25</v>
      </c>
      <c r="G46" s="97">
        <v>12</v>
      </c>
      <c r="H46" s="97">
        <v>15</v>
      </c>
      <c r="I46" s="97">
        <v>0</v>
      </c>
      <c r="J46" s="97">
        <v>15</v>
      </c>
    </row>
    <row r="47" spans="1:10" ht="12" customHeight="1">
      <c r="A47" s="84" t="s">
        <v>553</v>
      </c>
      <c r="B47" s="93">
        <f t="shared" si="4"/>
        <v>32</v>
      </c>
      <c r="C47" s="93">
        <f t="shared" si="4"/>
        <v>9</v>
      </c>
      <c r="D47" s="93">
        <f t="shared" si="4"/>
        <v>17</v>
      </c>
      <c r="E47" s="97">
        <v>26</v>
      </c>
      <c r="F47" s="97">
        <v>9</v>
      </c>
      <c r="G47" s="97">
        <v>17</v>
      </c>
      <c r="H47" s="97">
        <v>6</v>
      </c>
      <c r="I47" s="97">
        <v>0</v>
      </c>
      <c r="J47" s="97">
        <v>0</v>
      </c>
    </row>
    <row r="48" spans="1:10" ht="12" customHeight="1">
      <c r="A48" s="84" t="s">
        <v>932</v>
      </c>
      <c r="B48" s="94">
        <f t="shared" ref="B48:J48" si="11">SUM(B44:B47)*100/B41</f>
        <v>65.778688524590166</v>
      </c>
      <c r="C48" s="94">
        <f t="shared" si="11"/>
        <v>68.663594470046078</v>
      </c>
      <c r="D48" s="94">
        <f t="shared" si="11"/>
        <v>67.866323907455012</v>
      </c>
      <c r="E48" s="94">
        <f t="shared" si="11"/>
        <v>83.86411889596603</v>
      </c>
      <c r="F48" s="94">
        <f t="shared" si="11"/>
        <v>93.269230769230774</v>
      </c>
      <c r="G48" s="94">
        <f t="shared" si="11"/>
        <v>85.882352941176464</v>
      </c>
      <c r="H48" s="94">
        <f t="shared" si="11"/>
        <v>48.910891089108908</v>
      </c>
      <c r="I48" s="94">
        <f t="shared" si="11"/>
        <v>46.017699115044245</v>
      </c>
      <c r="J48" s="94">
        <f t="shared" si="11"/>
        <v>53.881278538812786</v>
      </c>
    </row>
    <row r="49" spans="1:10" ht="12" customHeight="1">
      <c r="A49" s="84" t="s">
        <v>933</v>
      </c>
      <c r="B49" s="94">
        <f>B47*100/B41</f>
        <v>3.278688524590164</v>
      </c>
      <c r="C49" s="94">
        <f t="shared" ref="C49:J49" si="12">C47*100/C41</f>
        <v>4.1474654377880187</v>
      </c>
      <c r="D49" s="94">
        <f t="shared" si="12"/>
        <v>4.3701799485861184</v>
      </c>
      <c r="E49" s="94">
        <f t="shared" si="12"/>
        <v>5.5201698513800421</v>
      </c>
      <c r="F49" s="94">
        <f t="shared" si="12"/>
        <v>8.6538461538461533</v>
      </c>
      <c r="G49" s="94">
        <f t="shared" si="12"/>
        <v>10</v>
      </c>
      <c r="H49" s="94">
        <f t="shared" si="12"/>
        <v>1.1881188118811881</v>
      </c>
      <c r="I49" s="94">
        <f t="shared" si="12"/>
        <v>0</v>
      </c>
      <c r="J49" s="94">
        <f t="shared" si="12"/>
        <v>0</v>
      </c>
    </row>
    <row r="50" spans="1:10" ht="12" customHeight="1">
      <c r="A50" s="103" t="s">
        <v>939</v>
      </c>
      <c r="B50" s="104">
        <f t="shared" si="4"/>
        <v>223</v>
      </c>
      <c r="C50" s="104">
        <f t="shared" si="4"/>
        <v>31</v>
      </c>
      <c r="D50" s="104">
        <f t="shared" si="4"/>
        <v>118</v>
      </c>
      <c r="E50" s="105">
        <v>79</v>
      </c>
      <c r="F50" s="105">
        <v>0</v>
      </c>
      <c r="G50" s="105">
        <v>47</v>
      </c>
      <c r="H50" s="105">
        <v>144</v>
      </c>
      <c r="I50" s="105">
        <v>31</v>
      </c>
      <c r="J50" s="105">
        <v>71</v>
      </c>
    </row>
    <row r="51" spans="1:10" ht="12" customHeight="1">
      <c r="A51" s="84" t="s">
        <v>522</v>
      </c>
      <c r="B51" s="93">
        <f t="shared" si="4"/>
        <v>56</v>
      </c>
      <c r="C51" s="93">
        <f t="shared" si="4"/>
        <v>0</v>
      </c>
      <c r="D51" s="93">
        <f t="shared" si="4"/>
        <v>22</v>
      </c>
      <c r="E51" s="97">
        <v>17</v>
      </c>
      <c r="F51" s="97">
        <v>0</v>
      </c>
      <c r="G51" s="97">
        <v>0</v>
      </c>
      <c r="H51" s="97">
        <v>39</v>
      </c>
      <c r="I51" s="97">
        <v>0</v>
      </c>
      <c r="J51" s="97">
        <v>22</v>
      </c>
    </row>
    <row r="52" spans="1:10" ht="12" customHeight="1">
      <c r="A52" s="84" t="s">
        <v>930</v>
      </c>
      <c r="B52" s="93">
        <f t="shared" si="4"/>
        <v>101</v>
      </c>
      <c r="C52" s="93">
        <f t="shared" si="4"/>
        <v>0</v>
      </c>
      <c r="D52" s="93">
        <f t="shared" si="4"/>
        <v>96</v>
      </c>
      <c r="E52" s="97">
        <v>47</v>
      </c>
      <c r="F52" s="97">
        <v>0</v>
      </c>
      <c r="G52" s="97">
        <v>47</v>
      </c>
      <c r="H52" s="97">
        <v>54</v>
      </c>
      <c r="I52" s="97">
        <v>0</v>
      </c>
      <c r="J52" s="97">
        <v>49</v>
      </c>
    </row>
    <row r="53" spans="1:10" ht="12" customHeight="1">
      <c r="A53" s="84" t="s">
        <v>931</v>
      </c>
      <c r="B53" s="93">
        <f t="shared" si="4"/>
        <v>66</v>
      </c>
      <c r="C53" s="93">
        <f t="shared" si="4"/>
        <v>31</v>
      </c>
      <c r="D53" s="93">
        <f t="shared" si="4"/>
        <v>0</v>
      </c>
      <c r="E53" s="97">
        <v>15</v>
      </c>
      <c r="F53" s="97">
        <v>0</v>
      </c>
      <c r="G53" s="97">
        <v>0</v>
      </c>
      <c r="H53" s="97">
        <v>51</v>
      </c>
      <c r="I53" s="97">
        <v>31</v>
      </c>
      <c r="J53" s="97">
        <v>0</v>
      </c>
    </row>
    <row r="54" spans="1:10" ht="12" customHeight="1">
      <c r="A54" s="84" t="s">
        <v>538</v>
      </c>
      <c r="B54" s="93">
        <f t="shared" si="4"/>
        <v>0</v>
      </c>
      <c r="C54" s="93">
        <f t="shared" si="4"/>
        <v>0</v>
      </c>
      <c r="D54" s="93">
        <f t="shared" si="4"/>
        <v>0</v>
      </c>
      <c r="E54" s="97">
        <v>0</v>
      </c>
      <c r="F54" s="97">
        <v>0</v>
      </c>
      <c r="G54" s="97">
        <v>0</v>
      </c>
      <c r="H54" s="97">
        <v>0</v>
      </c>
      <c r="I54" s="97">
        <v>0</v>
      </c>
      <c r="J54" s="97">
        <v>0</v>
      </c>
    </row>
    <row r="55" spans="1:10" ht="12" customHeight="1">
      <c r="A55" s="84" t="s">
        <v>544</v>
      </c>
      <c r="B55" s="93">
        <f t="shared" si="4"/>
        <v>0</v>
      </c>
      <c r="C55" s="93">
        <f t="shared" si="4"/>
        <v>0</v>
      </c>
      <c r="D55" s="93">
        <f t="shared" si="4"/>
        <v>0</v>
      </c>
      <c r="E55" s="97">
        <v>0</v>
      </c>
      <c r="F55" s="97">
        <v>0</v>
      </c>
      <c r="G55" s="97">
        <v>0</v>
      </c>
      <c r="H55" s="97">
        <v>0</v>
      </c>
      <c r="I55" s="97">
        <v>0</v>
      </c>
      <c r="J55" s="97">
        <v>0</v>
      </c>
    </row>
    <row r="56" spans="1:10" ht="12" customHeight="1">
      <c r="A56" s="95" t="s">
        <v>553</v>
      </c>
      <c r="B56" s="96">
        <f t="shared" si="4"/>
        <v>0</v>
      </c>
      <c r="C56" s="96">
        <f t="shared" si="4"/>
        <v>0</v>
      </c>
      <c r="D56" s="96">
        <f t="shared" si="4"/>
        <v>0</v>
      </c>
      <c r="E56" s="108">
        <v>0</v>
      </c>
      <c r="F56" s="108">
        <v>0</v>
      </c>
      <c r="G56" s="108">
        <v>0</v>
      </c>
      <c r="H56" s="108">
        <v>0</v>
      </c>
      <c r="I56" s="108">
        <v>0</v>
      </c>
      <c r="J56" s="108">
        <v>0</v>
      </c>
    </row>
    <row r="57" spans="1:10" ht="12" customHeight="1">
      <c r="A57" s="370" t="s">
        <v>940</v>
      </c>
      <c r="B57" s="370"/>
      <c r="C57" s="370"/>
      <c r="D57" s="370"/>
      <c r="E57" s="370"/>
      <c r="F57" s="97"/>
      <c r="G57" s="97"/>
    </row>
    <row r="58" spans="1:10" ht="12" customHeight="1"/>
    <row r="59" spans="1:10" ht="12" customHeight="1"/>
    <row r="60" spans="1:10" ht="12" customHeight="1"/>
    <row r="61" spans="1:10" ht="12" customHeight="1"/>
    <row r="62" spans="1:10" ht="12" customHeight="1"/>
    <row r="63" spans="1:10" ht="12" customHeight="1"/>
    <row r="64" spans="1:10"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7" ht="12" customHeight="1">
      <c r="A97" s="84" t="s">
        <v>28</v>
      </c>
      <c r="B97" s="84"/>
      <c r="C97" s="84"/>
      <c r="D97" s="84"/>
      <c r="E97" s="378"/>
      <c r="F97" s="97"/>
      <c r="G97" s="97"/>
    </row>
    <row r="98" spans="1:7" ht="174" customHeight="1">
      <c r="A98" s="84"/>
      <c r="B98" s="84"/>
      <c r="C98" s="84"/>
      <c r="D98" s="84"/>
      <c r="E98" s="378"/>
      <c r="F98" s="97"/>
      <c r="G98" s="97"/>
    </row>
    <row r="99" spans="1:7" ht="12" customHeight="1">
      <c r="A99" s="84" t="s">
        <v>28</v>
      </c>
      <c r="B99" s="84"/>
      <c r="C99" s="84"/>
      <c r="D99" s="84"/>
      <c r="E99" s="378"/>
      <c r="F99" s="97"/>
      <c r="G99" s="97"/>
    </row>
    <row r="100" spans="1:7" ht="46.05" customHeight="1">
      <c r="A100" s="84"/>
      <c r="B100" s="84"/>
      <c r="C100" s="84"/>
      <c r="D100" s="84"/>
      <c r="E100" s="378"/>
      <c r="F100" s="97"/>
      <c r="G100" s="97"/>
    </row>
    <row r="101" spans="1:7" ht="12" customHeight="1">
      <c r="A101" s="84" t="s">
        <v>28</v>
      </c>
      <c r="B101" s="84"/>
      <c r="C101" s="84"/>
      <c r="D101" s="84"/>
      <c r="E101" s="378"/>
      <c r="F101" s="97"/>
      <c r="G101" s="97"/>
    </row>
    <row r="102" spans="1:7" ht="139.05000000000001" customHeight="1">
      <c r="A102" s="84"/>
      <c r="B102" s="84"/>
      <c r="C102" s="84"/>
      <c r="D102" s="84"/>
      <c r="E102" s="378"/>
      <c r="F102" s="97"/>
      <c r="G102" s="97"/>
    </row>
    <row r="103" spans="1:7" ht="12" customHeight="1">
      <c r="A103" s="84" t="s">
        <v>28</v>
      </c>
      <c r="B103" s="84"/>
      <c r="C103" s="84"/>
      <c r="D103" s="84"/>
      <c r="E103" s="378"/>
      <c r="F103" s="97"/>
      <c r="G103" s="97"/>
    </row>
    <row r="104" spans="1:7" ht="115.05" customHeight="1">
      <c r="A104" s="84"/>
      <c r="B104" s="84"/>
      <c r="C104" s="84"/>
      <c r="D104" s="84"/>
      <c r="E104" s="378"/>
      <c r="F104" s="97"/>
      <c r="G104" s="97"/>
    </row>
    <row r="105" spans="1:7" ht="12" customHeight="1">
      <c r="A105" s="84" t="s">
        <v>28</v>
      </c>
      <c r="B105" s="84"/>
      <c r="C105" s="84"/>
      <c r="D105" s="84"/>
      <c r="E105" s="378"/>
      <c r="F105" s="97"/>
      <c r="G105" s="97"/>
    </row>
    <row r="106" spans="1:7" ht="34.049999999999997" customHeight="1">
      <c r="A106" s="84"/>
      <c r="B106" s="84"/>
      <c r="C106" s="84"/>
      <c r="D106" s="84"/>
      <c r="E106" s="378"/>
      <c r="F106" s="97"/>
      <c r="G106" s="97"/>
    </row>
    <row r="107" spans="1:7" ht="12" customHeight="1">
      <c r="A107" s="84" t="s">
        <v>28</v>
      </c>
      <c r="B107" s="84"/>
      <c r="C107" s="84"/>
      <c r="D107" s="84"/>
      <c r="E107" s="378"/>
      <c r="F107" s="97"/>
      <c r="G107" s="97"/>
    </row>
    <row r="108" spans="1:7" ht="394.95" customHeight="1">
      <c r="A108" s="84"/>
      <c r="B108" s="84"/>
      <c r="C108" s="84"/>
      <c r="D108" s="84"/>
      <c r="E108" s="378"/>
      <c r="F108" s="97"/>
      <c r="G108" s="97"/>
    </row>
    <row r="109" spans="1:7" ht="12" customHeight="1">
      <c r="A109" s="84" t="s">
        <v>28</v>
      </c>
      <c r="B109" s="84"/>
      <c r="C109" s="84"/>
      <c r="D109" s="84"/>
      <c r="E109" s="378"/>
      <c r="F109" s="97"/>
      <c r="G109" s="97"/>
    </row>
    <row r="110" spans="1:7" ht="69" customHeight="1">
      <c r="A110" s="84"/>
      <c r="B110" s="84"/>
      <c r="C110" s="84"/>
      <c r="D110" s="84"/>
      <c r="E110" s="378"/>
      <c r="F110" s="97"/>
      <c r="G110" s="97"/>
    </row>
  </sheetData>
  <mergeCells count="12">
    <mergeCell ref="E109:E110"/>
    <mergeCell ref="A1:E1"/>
    <mergeCell ref="B3:D3"/>
    <mergeCell ref="E3:G3"/>
    <mergeCell ref="H3:J3"/>
    <mergeCell ref="A57:E57"/>
    <mergeCell ref="E97:E98"/>
    <mergeCell ref="E99:E100"/>
    <mergeCell ref="E101:E102"/>
    <mergeCell ref="E103:E104"/>
    <mergeCell ref="E105:E106"/>
    <mergeCell ref="E107:E10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9986-D6F7-4F77-A6BA-644530958BB5}">
  <dimension ref="A3:D21"/>
  <sheetViews>
    <sheetView workbookViewId="0">
      <selection activeCell="A4" sqref="A4"/>
    </sheetView>
  </sheetViews>
  <sheetFormatPr defaultRowHeight="14.4"/>
  <cols>
    <col min="1" max="1" width="39.88671875" customWidth="1"/>
  </cols>
  <sheetData>
    <row r="3" spans="1:4">
      <c r="A3" s="358" t="s">
        <v>2301</v>
      </c>
      <c r="B3" s="358"/>
      <c r="C3" s="358"/>
      <c r="D3" s="358"/>
    </row>
    <row r="4" spans="1:4">
      <c r="A4" s="23"/>
      <c r="B4" s="48" t="s">
        <v>690</v>
      </c>
      <c r="C4" s="48" t="s">
        <v>100</v>
      </c>
      <c r="D4" s="48" t="s">
        <v>101</v>
      </c>
    </row>
    <row r="5" spans="1:4">
      <c r="A5" s="23" t="s">
        <v>667</v>
      </c>
      <c r="B5" s="26">
        <v>23145</v>
      </c>
      <c r="C5" s="26">
        <v>5176</v>
      </c>
      <c r="D5" s="26">
        <v>7951</v>
      </c>
    </row>
    <row r="6" spans="1:4">
      <c r="A6" s="23" t="s">
        <v>669</v>
      </c>
      <c r="B6" s="26">
        <v>4588</v>
      </c>
      <c r="C6" s="25">
        <v>444</v>
      </c>
      <c r="D6" s="25">
        <v>882</v>
      </c>
    </row>
    <row r="7" spans="1:4">
      <c r="A7" s="23" t="s">
        <v>673</v>
      </c>
      <c r="B7" s="26">
        <v>18557</v>
      </c>
      <c r="C7" s="26">
        <v>4732</v>
      </c>
      <c r="D7" s="26">
        <v>7069</v>
      </c>
    </row>
    <row r="8" spans="1:4">
      <c r="A8" s="23" t="s">
        <v>676</v>
      </c>
      <c r="B8" s="26">
        <v>9116</v>
      </c>
      <c r="C8" s="26">
        <v>3143</v>
      </c>
      <c r="D8" s="26">
        <v>3543</v>
      </c>
    </row>
    <row r="9" spans="1:4">
      <c r="A9" s="23" t="s">
        <v>683</v>
      </c>
      <c r="B9" s="26">
        <v>18453</v>
      </c>
      <c r="C9" s="26">
        <v>4732</v>
      </c>
      <c r="D9" s="26">
        <v>7069</v>
      </c>
    </row>
    <row r="10" spans="1:4">
      <c r="A10" s="23" t="s">
        <v>676</v>
      </c>
      <c r="B10" s="26">
        <v>9116</v>
      </c>
      <c r="C10" s="26">
        <v>3143</v>
      </c>
      <c r="D10" s="26">
        <v>3543</v>
      </c>
    </row>
    <row r="11" spans="1:4">
      <c r="A11" s="357" t="s">
        <v>689</v>
      </c>
      <c r="B11" s="357"/>
      <c r="C11" s="357"/>
      <c r="D11" s="357"/>
    </row>
    <row r="13" spans="1:4">
      <c r="A13" s="207" t="s">
        <v>1167</v>
      </c>
      <c r="B13" s="205"/>
      <c r="C13" s="206"/>
      <c r="D13" s="206"/>
    </row>
    <row r="14" spans="1:4">
      <c r="A14" s="217" t="s">
        <v>1168</v>
      </c>
      <c r="B14" s="208" t="s">
        <v>690</v>
      </c>
      <c r="C14" s="208" t="s">
        <v>100</v>
      </c>
      <c r="D14" s="208" t="s">
        <v>101</v>
      </c>
    </row>
    <row r="15" spans="1:4">
      <c r="A15" s="209" t="s">
        <v>1169</v>
      </c>
      <c r="B15" s="210">
        <v>4287</v>
      </c>
      <c r="C15" s="210">
        <v>1113</v>
      </c>
      <c r="D15" s="210">
        <v>1202</v>
      </c>
    </row>
    <row r="16" spans="1:4">
      <c r="A16" s="206" t="s">
        <v>1170</v>
      </c>
      <c r="B16" s="211">
        <v>356</v>
      </c>
      <c r="C16" s="211">
        <v>38</v>
      </c>
      <c r="D16" s="211">
        <v>16</v>
      </c>
    </row>
    <row r="17" spans="1:4">
      <c r="A17" s="206" t="s">
        <v>1171</v>
      </c>
      <c r="B17" s="212">
        <v>3906</v>
      </c>
      <c r="C17" s="212">
        <v>1075</v>
      </c>
      <c r="D17" s="212">
        <v>1186</v>
      </c>
    </row>
    <row r="18" spans="1:4">
      <c r="A18" s="206" t="s">
        <v>1172</v>
      </c>
      <c r="B18" s="212">
        <v>1198</v>
      </c>
      <c r="C18" s="211">
        <v>505</v>
      </c>
      <c r="D18" s="211">
        <v>291</v>
      </c>
    </row>
    <row r="19" spans="1:4">
      <c r="A19" s="206" t="s">
        <v>906</v>
      </c>
      <c r="B19" s="213">
        <v>30.670762928827443</v>
      </c>
      <c r="C19" s="213">
        <v>46.97674418604651</v>
      </c>
      <c r="D19" s="213">
        <v>24.536256323777405</v>
      </c>
    </row>
    <row r="20" spans="1:4">
      <c r="A20" s="214" t="s">
        <v>1173</v>
      </c>
      <c r="B20" s="215">
        <v>2708</v>
      </c>
      <c r="C20" s="216">
        <v>570</v>
      </c>
      <c r="D20" s="216">
        <v>895</v>
      </c>
    </row>
    <row r="21" spans="1:4">
      <c r="A21" s="381" t="s">
        <v>689</v>
      </c>
      <c r="B21" s="381"/>
      <c r="C21" s="381"/>
      <c r="D21" s="381"/>
    </row>
  </sheetData>
  <mergeCells count="3">
    <mergeCell ref="A3:D3"/>
    <mergeCell ref="A11:D11"/>
    <mergeCell ref="A21:D2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3E9F-FA08-4508-BCD8-B24C2327D99F}">
  <dimension ref="A1:G38"/>
  <sheetViews>
    <sheetView workbookViewId="0">
      <selection activeCell="A2" sqref="A2"/>
    </sheetView>
  </sheetViews>
  <sheetFormatPr defaultRowHeight="13.2" customHeight="1"/>
  <cols>
    <col min="1" max="1" width="24.6640625" customWidth="1"/>
  </cols>
  <sheetData>
    <row r="1" spans="1:7" ht="13.2" customHeight="1">
      <c r="A1" s="347" t="s">
        <v>2302</v>
      </c>
      <c r="B1" s="347"/>
      <c r="C1" s="190"/>
      <c r="D1" s="190"/>
      <c r="E1" s="189"/>
      <c r="F1" s="189"/>
      <c r="G1" s="189"/>
    </row>
    <row r="2" spans="1:7" ht="13.2" customHeight="1">
      <c r="A2" s="191" t="s">
        <v>1161</v>
      </c>
      <c r="B2" s="189"/>
      <c r="C2" s="190"/>
      <c r="D2" s="190"/>
      <c r="E2" s="189"/>
      <c r="F2" s="189"/>
      <c r="G2" s="189"/>
    </row>
    <row r="3" spans="1:7" ht="13.2" customHeight="1">
      <c r="A3" s="191" t="s">
        <v>1162</v>
      </c>
      <c r="B3" s="189"/>
      <c r="C3" s="190"/>
      <c r="D3" s="190"/>
      <c r="E3" s="189"/>
      <c r="F3" s="189"/>
      <c r="G3" s="189"/>
    </row>
    <row r="4" spans="1:7" ht="13.2" customHeight="1">
      <c r="A4" s="192" t="s">
        <v>741</v>
      </c>
      <c r="B4" s="355" t="s">
        <v>691</v>
      </c>
      <c r="C4" s="355"/>
      <c r="D4" s="355"/>
      <c r="E4" s="355" t="s">
        <v>692</v>
      </c>
      <c r="F4" s="355"/>
      <c r="G4" s="356"/>
    </row>
    <row r="5" spans="1:7" ht="13.2" customHeight="1">
      <c r="A5" s="193" t="s">
        <v>1163</v>
      </c>
      <c r="B5" s="194" t="s">
        <v>690</v>
      </c>
      <c r="C5" s="194" t="s">
        <v>745</v>
      </c>
      <c r="D5" s="194" t="s">
        <v>101</v>
      </c>
      <c r="E5" s="194" t="s">
        <v>690</v>
      </c>
      <c r="F5" s="194" t="s">
        <v>745</v>
      </c>
      <c r="G5" s="195" t="s">
        <v>101</v>
      </c>
    </row>
    <row r="6" spans="1:7" ht="13.2" customHeight="1">
      <c r="A6" s="190" t="s">
        <v>898</v>
      </c>
      <c r="B6" s="196">
        <v>23145</v>
      </c>
      <c r="C6" s="196">
        <v>5176</v>
      </c>
      <c r="D6" s="196">
        <v>7951</v>
      </c>
      <c r="E6" s="197">
        <v>100</v>
      </c>
      <c r="F6" s="197">
        <v>100</v>
      </c>
      <c r="G6" s="197">
        <v>100</v>
      </c>
    </row>
    <row r="7" spans="1:7" ht="13.2" customHeight="1">
      <c r="A7" s="190" t="s">
        <v>121</v>
      </c>
      <c r="B7" s="196">
        <v>4588</v>
      </c>
      <c r="C7" s="196">
        <v>444</v>
      </c>
      <c r="D7" s="196">
        <v>882</v>
      </c>
      <c r="E7" s="197">
        <v>19.822855908403543</v>
      </c>
      <c r="F7" s="197">
        <v>8.5780525502318401</v>
      </c>
      <c r="G7" s="197">
        <v>11.092944283737895</v>
      </c>
    </row>
    <row r="8" spans="1:7" ht="13.2" customHeight="1">
      <c r="A8" s="190" t="s">
        <v>1041</v>
      </c>
      <c r="B8" s="196">
        <v>18453</v>
      </c>
      <c r="C8" s="196">
        <v>4732</v>
      </c>
      <c r="D8" s="196">
        <v>7069</v>
      </c>
      <c r="E8" s="197">
        <v>100</v>
      </c>
      <c r="F8" s="197">
        <v>100</v>
      </c>
      <c r="G8" s="197">
        <v>100</v>
      </c>
    </row>
    <row r="9" spans="1:7" ht="13.2" customHeight="1">
      <c r="A9" s="190" t="s">
        <v>748</v>
      </c>
      <c r="B9" s="196">
        <v>9337</v>
      </c>
      <c r="C9" s="196">
        <v>1589</v>
      </c>
      <c r="D9" s="196">
        <v>3526</v>
      </c>
      <c r="E9" s="197">
        <v>50.598818620278543</v>
      </c>
      <c r="F9" s="197">
        <v>33.579881656804737</v>
      </c>
      <c r="G9" s="197">
        <v>49.879756684113737</v>
      </c>
    </row>
    <row r="10" spans="1:7" ht="13.2" customHeight="1">
      <c r="A10" s="190" t="s">
        <v>749</v>
      </c>
      <c r="B10" s="196">
        <v>6380</v>
      </c>
      <c r="C10" s="196">
        <v>2011</v>
      </c>
      <c r="D10" s="196">
        <v>2625</v>
      </c>
      <c r="E10" s="197">
        <v>34.574323958163987</v>
      </c>
      <c r="F10" s="197">
        <v>42.497886728655956</v>
      </c>
      <c r="G10" s="197">
        <v>37.133965200169754</v>
      </c>
    </row>
    <row r="11" spans="1:7" ht="13.2" customHeight="1">
      <c r="A11" s="190" t="s">
        <v>750</v>
      </c>
      <c r="B11" s="196">
        <v>1904</v>
      </c>
      <c r="C11" s="196">
        <v>515</v>
      </c>
      <c r="D11" s="196">
        <v>801</v>
      </c>
      <c r="E11" s="197">
        <v>10.318105457107245</v>
      </c>
      <c r="F11" s="197">
        <v>10.88334742180896</v>
      </c>
      <c r="G11" s="197">
        <v>11.331164238223229</v>
      </c>
    </row>
    <row r="12" spans="1:7" ht="13.2" customHeight="1">
      <c r="A12" s="190" t="s">
        <v>751</v>
      </c>
      <c r="B12" s="196">
        <v>832</v>
      </c>
      <c r="C12" s="196">
        <v>617</v>
      </c>
      <c r="D12" s="196">
        <v>117</v>
      </c>
      <c r="E12" s="197">
        <v>4.5087519644502247</v>
      </c>
      <c r="F12" s="197">
        <v>13.038884192730347</v>
      </c>
      <c r="G12" s="197">
        <v>1.6551138774932805</v>
      </c>
    </row>
    <row r="13" spans="1:7" ht="13.2" customHeight="1">
      <c r="A13" s="198" t="s">
        <v>1164</v>
      </c>
      <c r="B13" s="199">
        <v>9506</v>
      </c>
      <c r="C13" s="199">
        <v>2012</v>
      </c>
      <c r="D13" s="199">
        <v>3271</v>
      </c>
      <c r="E13" s="200">
        <v>100</v>
      </c>
      <c r="F13" s="200">
        <v>100</v>
      </c>
      <c r="G13" s="200">
        <v>100</v>
      </c>
    </row>
    <row r="14" spans="1:7" ht="13.2" customHeight="1">
      <c r="A14" s="190" t="s">
        <v>121</v>
      </c>
      <c r="B14" s="196">
        <v>2501</v>
      </c>
      <c r="C14" s="201">
        <v>76</v>
      </c>
      <c r="D14" s="201">
        <v>515</v>
      </c>
      <c r="E14" s="197">
        <v>26.309699137386914</v>
      </c>
      <c r="F14" s="197">
        <v>3.7773359840954273</v>
      </c>
      <c r="G14" s="197">
        <v>15.744420666462855</v>
      </c>
    </row>
    <row r="15" spans="1:7" ht="13.2" customHeight="1">
      <c r="A15" s="190" t="s">
        <v>1041</v>
      </c>
      <c r="B15" s="196">
        <v>6965</v>
      </c>
      <c r="C15" s="196">
        <v>1936</v>
      </c>
      <c r="D15" s="196">
        <v>2756</v>
      </c>
      <c r="E15" s="197">
        <v>100</v>
      </c>
      <c r="F15" s="197">
        <v>100</v>
      </c>
      <c r="G15" s="197">
        <v>100</v>
      </c>
    </row>
    <row r="16" spans="1:7" ht="13.2" customHeight="1">
      <c r="A16" s="190" t="s">
        <v>748</v>
      </c>
      <c r="B16" s="196">
        <v>4609</v>
      </c>
      <c r="C16" s="201">
        <v>980</v>
      </c>
      <c r="D16" s="196">
        <v>1780</v>
      </c>
      <c r="E16" s="197">
        <v>66.173725771715723</v>
      </c>
      <c r="F16" s="197">
        <v>50.619834710743802</v>
      </c>
      <c r="G16" s="197">
        <v>64.586357039187234</v>
      </c>
    </row>
    <row r="17" spans="1:7" ht="13.2" customHeight="1">
      <c r="A17" s="190" t="s">
        <v>749</v>
      </c>
      <c r="B17" s="196">
        <v>1696</v>
      </c>
      <c r="C17" s="201">
        <v>500</v>
      </c>
      <c r="D17" s="201">
        <v>813</v>
      </c>
      <c r="E17" s="197">
        <v>24.350323043790379</v>
      </c>
      <c r="F17" s="197">
        <v>25.826446280991735</v>
      </c>
      <c r="G17" s="197">
        <v>29.499274310595066</v>
      </c>
    </row>
    <row r="18" spans="1:7" ht="13.2" customHeight="1">
      <c r="A18" s="190" t="s">
        <v>750</v>
      </c>
      <c r="B18" s="201">
        <v>351</v>
      </c>
      <c r="C18" s="201">
        <v>168</v>
      </c>
      <c r="D18" s="201">
        <v>155</v>
      </c>
      <c r="E18" s="197">
        <v>5.039483129935391</v>
      </c>
      <c r="F18" s="197">
        <v>8.677685950413224</v>
      </c>
      <c r="G18" s="197">
        <v>5.6240928882438315</v>
      </c>
    </row>
    <row r="19" spans="1:7" ht="13.2" customHeight="1">
      <c r="A19" s="190" t="s">
        <v>751</v>
      </c>
      <c r="B19" s="201">
        <v>309</v>
      </c>
      <c r="C19" s="201">
        <v>288</v>
      </c>
      <c r="D19" s="201">
        <v>8</v>
      </c>
      <c r="E19" s="197">
        <v>4.4364680545585067</v>
      </c>
      <c r="F19" s="197">
        <v>14.87603305785124</v>
      </c>
      <c r="G19" s="197">
        <v>0.29027576197387517</v>
      </c>
    </row>
    <row r="20" spans="1:7" ht="13.2" customHeight="1">
      <c r="A20" s="198" t="s">
        <v>1165</v>
      </c>
      <c r="B20" s="199">
        <v>13165</v>
      </c>
      <c r="C20" s="199">
        <v>3116</v>
      </c>
      <c r="D20" s="199">
        <v>4488</v>
      </c>
      <c r="E20" s="200">
        <v>100</v>
      </c>
      <c r="F20" s="200">
        <v>100</v>
      </c>
      <c r="G20" s="200">
        <v>100</v>
      </c>
    </row>
    <row r="21" spans="1:7" ht="13.2" customHeight="1">
      <c r="A21" s="190" t="s">
        <v>121</v>
      </c>
      <c r="B21" s="196">
        <v>2008</v>
      </c>
      <c r="C21" s="201">
        <v>368</v>
      </c>
      <c r="D21" s="201">
        <v>349</v>
      </c>
      <c r="E21" s="197">
        <v>15.252563615647551</v>
      </c>
      <c r="F21" s="197">
        <v>11.810012836970476</v>
      </c>
      <c r="G21" s="197">
        <v>7.7762923351158646</v>
      </c>
    </row>
    <row r="22" spans="1:7" ht="13.2" customHeight="1">
      <c r="A22" s="190" t="s">
        <v>1041</v>
      </c>
      <c r="B22" s="196">
        <v>11093</v>
      </c>
      <c r="C22" s="196">
        <v>2748</v>
      </c>
      <c r="D22" s="196">
        <v>4139</v>
      </c>
      <c r="E22" s="197">
        <v>100</v>
      </c>
      <c r="F22" s="197">
        <v>100</v>
      </c>
      <c r="G22" s="197">
        <v>100</v>
      </c>
    </row>
    <row r="23" spans="1:7" ht="13.2" customHeight="1">
      <c r="A23" s="190" t="s">
        <v>748</v>
      </c>
      <c r="B23" s="196">
        <v>4621</v>
      </c>
      <c r="C23" s="201">
        <v>608</v>
      </c>
      <c r="D23" s="196">
        <v>1716</v>
      </c>
      <c r="E23" s="197">
        <v>41.656900748219599</v>
      </c>
      <c r="F23" s="197">
        <v>22.125181950509461</v>
      </c>
      <c r="G23" s="197">
        <v>41.459289683498433</v>
      </c>
    </row>
    <row r="24" spans="1:7" ht="13.2" customHeight="1">
      <c r="A24" s="190" t="s">
        <v>749</v>
      </c>
      <c r="B24" s="196">
        <v>4614</v>
      </c>
      <c r="C24" s="196">
        <v>1511</v>
      </c>
      <c r="D24" s="196">
        <v>1753</v>
      </c>
      <c r="E24" s="197">
        <v>41.593797890561618</v>
      </c>
      <c r="F24" s="197">
        <v>54.985443959243085</v>
      </c>
      <c r="G24" s="197">
        <v>42.353225416767337</v>
      </c>
    </row>
    <row r="25" spans="1:7" ht="13.2" customHeight="1">
      <c r="A25" s="190" t="s">
        <v>750</v>
      </c>
      <c r="B25" s="196">
        <v>1441</v>
      </c>
      <c r="C25" s="201">
        <v>347</v>
      </c>
      <c r="D25" s="201">
        <v>589</v>
      </c>
      <c r="E25" s="197">
        <v>12.990173983593257</v>
      </c>
      <c r="F25" s="197">
        <v>12.627365356622999</v>
      </c>
      <c r="G25" s="197">
        <v>14.230490456632037</v>
      </c>
    </row>
    <row r="26" spans="1:7" ht="13.2" customHeight="1">
      <c r="A26" s="202" t="s">
        <v>751</v>
      </c>
      <c r="B26" s="203">
        <v>417</v>
      </c>
      <c r="C26" s="203">
        <v>282</v>
      </c>
      <c r="D26" s="203">
        <v>81</v>
      </c>
      <c r="E26" s="204">
        <v>3.7591273776255294</v>
      </c>
      <c r="F26" s="204">
        <v>10.262008733624453</v>
      </c>
      <c r="G26" s="204">
        <v>1.9569944431021986</v>
      </c>
    </row>
    <row r="27" spans="1:7" ht="13.2" customHeight="1">
      <c r="A27" s="190" t="s">
        <v>1166</v>
      </c>
      <c r="B27" s="201">
        <v>474</v>
      </c>
      <c r="C27" s="201">
        <v>48</v>
      </c>
      <c r="D27" s="201">
        <v>192</v>
      </c>
      <c r="E27" s="197">
        <v>100</v>
      </c>
      <c r="F27" s="197">
        <v>100</v>
      </c>
      <c r="G27" s="197">
        <v>100</v>
      </c>
    </row>
    <row r="28" spans="1:7" ht="13.2" customHeight="1">
      <c r="A28" s="190" t="s">
        <v>121</v>
      </c>
      <c r="B28" s="201">
        <v>79</v>
      </c>
      <c r="C28" s="201">
        <v>0</v>
      </c>
      <c r="D28" s="201">
        <v>18</v>
      </c>
      <c r="E28" s="197">
        <v>16.666666666666668</v>
      </c>
      <c r="F28" s="197">
        <v>0</v>
      </c>
      <c r="G28" s="197">
        <v>9.375</v>
      </c>
    </row>
    <row r="29" spans="1:7" ht="13.2" customHeight="1">
      <c r="A29" s="190" t="s">
        <v>1041</v>
      </c>
      <c r="B29" s="201">
        <v>395</v>
      </c>
      <c r="C29" s="201">
        <v>48</v>
      </c>
      <c r="D29" s="201">
        <v>174</v>
      </c>
      <c r="E29" s="197">
        <v>100</v>
      </c>
      <c r="F29" s="197">
        <v>100</v>
      </c>
      <c r="G29" s="197">
        <v>100</v>
      </c>
    </row>
    <row r="30" spans="1:7" ht="13.2" customHeight="1">
      <c r="A30" s="190" t="s">
        <v>748</v>
      </c>
      <c r="B30" s="201">
        <v>107</v>
      </c>
      <c r="C30" s="201">
        <v>1</v>
      </c>
      <c r="D30" s="201">
        <v>30</v>
      </c>
      <c r="E30" s="197">
        <v>27.088607594936708</v>
      </c>
      <c r="F30" s="197">
        <v>2.0833333333333335</v>
      </c>
      <c r="G30" s="197">
        <v>17.241379310344829</v>
      </c>
    </row>
    <row r="31" spans="1:7" ht="13.2" customHeight="1">
      <c r="A31" s="190" t="s">
        <v>749</v>
      </c>
      <c r="B31" s="201">
        <v>70</v>
      </c>
      <c r="C31" s="201">
        <v>0</v>
      </c>
      <c r="D31" s="201">
        <v>59</v>
      </c>
      <c r="E31" s="197">
        <v>17.721518987341771</v>
      </c>
      <c r="F31" s="197">
        <v>0</v>
      </c>
      <c r="G31" s="197">
        <v>33.908045977011497</v>
      </c>
    </row>
    <row r="32" spans="1:7" ht="13.2" customHeight="1">
      <c r="A32" s="190" t="s">
        <v>750</v>
      </c>
      <c r="B32" s="201">
        <v>112</v>
      </c>
      <c r="C32" s="201">
        <v>0</v>
      </c>
      <c r="D32" s="201">
        <v>57</v>
      </c>
      <c r="E32" s="197">
        <v>28.354430379746834</v>
      </c>
      <c r="F32" s="197">
        <v>0</v>
      </c>
      <c r="G32" s="197">
        <v>32.758620689655174</v>
      </c>
    </row>
    <row r="33" spans="1:7" ht="13.2" customHeight="1">
      <c r="A33" s="190" t="s">
        <v>751</v>
      </c>
      <c r="B33" s="201">
        <v>106</v>
      </c>
      <c r="C33" s="201">
        <v>47</v>
      </c>
      <c r="D33" s="201">
        <v>28</v>
      </c>
      <c r="E33" s="197">
        <v>26.835443037974684</v>
      </c>
      <c r="F33" s="197">
        <v>97.916666666666671</v>
      </c>
      <c r="G33" s="197">
        <v>16.091954022988507</v>
      </c>
    </row>
    <row r="34" spans="1:7" ht="13.2" customHeight="1">
      <c r="A34" s="357" t="s">
        <v>689</v>
      </c>
      <c r="B34" s="357"/>
      <c r="C34" s="357"/>
      <c r="D34" s="357"/>
      <c r="E34" s="357"/>
      <c r="F34" s="357"/>
      <c r="G34" s="357"/>
    </row>
    <row r="35" spans="1:7" ht="13.2" customHeight="1">
      <c r="A35" s="190" t="s">
        <v>28</v>
      </c>
      <c r="B35" s="347"/>
      <c r="C35" s="190"/>
      <c r="D35" s="190"/>
      <c r="E35" s="189"/>
      <c r="F35" s="189"/>
      <c r="G35" s="189"/>
    </row>
    <row r="36" spans="1:7" ht="13.2" customHeight="1">
      <c r="A36" s="190"/>
      <c r="B36" s="347"/>
      <c r="C36" s="190"/>
      <c r="D36" s="190"/>
      <c r="E36" s="189"/>
      <c r="F36" s="189"/>
      <c r="G36" s="189"/>
    </row>
    <row r="37" spans="1:7" ht="13.2" customHeight="1">
      <c r="A37" s="190" t="s">
        <v>28</v>
      </c>
      <c r="B37" s="347"/>
      <c r="C37" s="190"/>
      <c r="D37" s="190"/>
      <c r="E37" s="189"/>
      <c r="F37" s="189"/>
      <c r="G37" s="189"/>
    </row>
    <row r="38" spans="1:7" ht="13.2" customHeight="1">
      <c r="A38" s="190"/>
      <c r="B38" s="347"/>
      <c r="C38" s="190"/>
      <c r="D38" s="190"/>
      <c r="E38" s="189"/>
      <c r="F38" s="189"/>
      <c r="G38" s="189"/>
    </row>
  </sheetData>
  <mergeCells count="6">
    <mergeCell ref="B37:B38"/>
    <mergeCell ref="A1:B1"/>
    <mergeCell ref="A34:G34"/>
    <mergeCell ref="B4:D4"/>
    <mergeCell ref="E4:G4"/>
    <mergeCell ref="B35:B3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39C6-EAB9-4D3C-88F7-7088139088C7}">
  <dimension ref="A1:J36"/>
  <sheetViews>
    <sheetView workbookViewId="0">
      <selection activeCell="A2" sqref="A2"/>
    </sheetView>
  </sheetViews>
  <sheetFormatPr defaultRowHeight="13.8" customHeight="1"/>
  <cols>
    <col min="1" max="1" width="29" customWidth="1"/>
  </cols>
  <sheetData>
    <row r="1" spans="1:10" ht="13.8" customHeight="1">
      <c r="A1" s="347" t="s">
        <v>2303</v>
      </c>
      <c r="B1" s="347"/>
      <c r="C1" s="40"/>
      <c r="D1" s="40"/>
      <c r="E1" s="39"/>
      <c r="F1" s="39"/>
      <c r="G1" s="39"/>
      <c r="H1" s="39"/>
      <c r="I1" s="39"/>
      <c r="J1" s="39"/>
    </row>
    <row r="2" spans="1:10" ht="13.8" customHeight="1">
      <c r="A2" s="41" t="s">
        <v>740</v>
      </c>
      <c r="B2" s="39"/>
      <c r="C2" s="40"/>
      <c r="D2" s="40"/>
      <c r="E2" s="39"/>
      <c r="F2" s="39"/>
      <c r="G2" s="39"/>
      <c r="H2" s="39"/>
      <c r="I2" s="39"/>
      <c r="J2" s="39"/>
    </row>
    <row r="3" spans="1:10" ht="13.8" customHeight="1">
      <c r="A3" s="46" t="s">
        <v>741</v>
      </c>
      <c r="B3" s="354" t="s">
        <v>742</v>
      </c>
      <c r="C3" s="354"/>
      <c r="D3" s="354"/>
      <c r="E3" s="354" t="s">
        <v>132</v>
      </c>
      <c r="F3" s="354"/>
      <c r="G3" s="354"/>
      <c r="H3" s="354" t="s">
        <v>743</v>
      </c>
      <c r="I3" s="354"/>
      <c r="J3" s="364"/>
    </row>
    <row r="4" spans="1:10" ht="13.8" customHeight="1">
      <c r="A4" s="47" t="s">
        <v>744</v>
      </c>
      <c r="B4" s="48" t="s">
        <v>690</v>
      </c>
      <c r="C4" s="48" t="s">
        <v>745</v>
      </c>
      <c r="D4" s="48" t="s">
        <v>101</v>
      </c>
      <c r="E4" s="48" t="s">
        <v>690</v>
      </c>
      <c r="F4" s="48" t="s">
        <v>745</v>
      </c>
      <c r="G4" s="48" t="s">
        <v>101</v>
      </c>
      <c r="H4" s="48" t="s">
        <v>690</v>
      </c>
      <c r="I4" s="48" t="s">
        <v>745</v>
      </c>
      <c r="J4" s="49" t="s">
        <v>101</v>
      </c>
    </row>
    <row r="5" spans="1:10" ht="13.8" customHeight="1">
      <c r="A5" s="40" t="s">
        <v>746</v>
      </c>
      <c r="B5" s="42">
        <v>13799</v>
      </c>
      <c r="C5" s="42">
        <v>2361</v>
      </c>
      <c r="D5" s="42">
        <v>4628</v>
      </c>
      <c r="E5" s="43">
        <v>100</v>
      </c>
      <c r="F5" s="43">
        <v>100</v>
      </c>
      <c r="G5" s="43">
        <v>100</v>
      </c>
      <c r="H5" s="58" t="s">
        <v>715</v>
      </c>
      <c r="I5" s="58" t="s">
        <v>715</v>
      </c>
      <c r="J5" s="58" t="s">
        <v>715</v>
      </c>
    </row>
    <row r="6" spans="1:10" ht="13.8" customHeight="1">
      <c r="A6" s="40" t="s">
        <v>121</v>
      </c>
      <c r="B6" s="42">
        <v>2968</v>
      </c>
      <c r="C6" s="42">
        <v>356</v>
      </c>
      <c r="D6" s="42">
        <v>634</v>
      </c>
      <c r="E6" s="43">
        <v>21.50880498586854</v>
      </c>
      <c r="F6" s="43">
        <v>15.078356628547226</v>
      </c>
      <c r="G6" s="43">
        <v>13.699222126188419</v>
      </c>
      <c r="H6" s="58" t="s">
        <v>715</v>
      </c>
      <c r="I6" s="58" t="s">
        <v>715</v>
      </c>
      <c r="J6" s="58" t="s">
        <v>715</v>
      </c>
    </row>
    <row r="7" spans="1:10" ht="13.8" customHeight="1">
      <c r="A7" s="40" t="s">
        <v>747</v>
      </c>
      <c r="B7" s="42">
        <v>10730</v>
      </c>
      <c r="C7" s="42">
        <v>2005</v>
      </c>
      <c r="D7" s="42">
        <v>3994</v>
      </c>
      <c r="E7" s="43">
        <v>77.759257917240376</v>
      </c>
      <c r="F7" s="43">
        <v>84.921643371452774</v>
      </c>
      <c r="G7" s="43">
        <v>86.300777873811583</v>
      </c>
      <c r="H7" s="45">
        <v>100</v>
      </c>
      <c r="I7" s="45">
        <v>100</v>
      </c>
      <c r="J7" s="45">
        <v>100</v>
      </c>
    </row>
    <row r="8" spans="1:10" ht="13.8" customHeight="1">
      <c r="A8" s="40" t="s">
        <v>748</v>
      </c>
      <c r="B8" s="42">
        <v>5068</v>
      </c>
      <c r="C8" s="42">
        <v>711</v>
      </c>
      <c r="D8" s="42">
        <v>1853</v>
      </c>
      <c r="E8" s="43">
        <v>36.727299079643451</v>
      </c>
      <c r="F8" s="43">
        <v>30.1143583227446</v>
      </c>
      <c r="G8" s="43">
        <v>40.038893690579087</v>
      </c>
      <c r="H8" s="45">
        <v>47.23205964585275</v>
      </c>
      <c r="I8" s="45">
        <v>35.461346633416461</v>
      </c>
      <c r="J8" s="45">
        <v>46.394591887831744</v>
      </c>
    </row>
    <row r="9" spans="1:10" ht="13.8" customHeight="1">
      <c r="A9" s="40" t="s">
        <v>749</v>
      </c>
      <c r="B9" s="42">
        <v>3586</v>
      </c>
      <c r="C9" s="42">
        <v>869</v>
      </c>
      <c r="D9" s="42">
        <v>1114</v>
      </c>
      <c r="E9" s="43">
        <v>25.987390390608017</v>
      </c>
      <c r="F9" s="43">
        <v>36.806437950021177</v>
      </c>
      <c r="G9" s="43">
        <v>24.07087294727744</v>
      </c>
      <c r="H9" s="45">
        <v>33.420316868592728</v>
      </c>
      <c r="I9" s="45">
        <v>43.341645885286781</v>
      </c>
      <c r="J9" s="45">
        <v>27.891837756634953</v>
      </c>
    </row>
    <row r="10" spans="1:10" ht="13.8" customHeight="1">
      <c r="A10" s="40" t="s">
        <v>750</v>
      </c>
      <c r="B10" s="42">
        <v>1929</v>
      </c>
      <c r="C10" s="42">
        <v>386</v>
      </c>
      <c r="D10" s="42">
        <v>973</v>
      </c>
      <c r="E10" s="43">
        <v>13.979273860424668</v>
      </c>
      <c r="F10" s="43">
        <v>16.34900465904278</v>
      </c>
      <c r="G10" s="43">
        <v>21.024200518582543</v>
      </c>
      <c r="H10" s="45">
        <v>17.977632805219013</v>
      </c>
      <c r="I10" s="45">
        <v>19.251870324189525</v>
      </c>
      <c r="J10" s="45">
        <v>24.361542313470206</v>
      </c>
    </row>
    <row r="11" spans="1:10" ht="13.8" customHeight="1">
      <c r="A11" s="40" t="s">
        <v>751</v>
      </c>
      <c r="B11" s="42">
        <v>147</v>
      </c>
      <c r="C11" s="42">
        <v>39</v>
      </c>
      <c r="D11" s="42">
        <v>54</v>
      </c>
      <c r="E11" s="43">
        <v>1.0652945865642438</v>
      </c>
      <c r="F11" s="43">
        <v>1.6518424396442186</v>
      </c>
      <c r="G11" s="43">
        <v>1.1668107173725151</v>
      </c>
      <c r="H11" s="45">
        <v>1.369990680335508</v>
      </c>
      <c r="I11" s="45">
        <v>1.945137157107232</v>
      </c>
      <c r="J11" s="45">
        <v>1.3520280420630946</v>
      </c>
    </row>
    <row r="12" spans="1:10" ht="13.8" customHeight="1">
      <c r="A12" s="50" t="s">
        <v>752</v>
      </c>
      <c r="B12" s="52">
        <v>3716</v>
      </c>
      <c r="C12" s="53">
        <v>698</v>
      </c>
      <c r="D12" s="52">
        <v>1178</v>
      </c>
      <c r="E12" s="54">
        <v>100</v>
      </c>
      <c r="F12" s="54">
        <v>100</v>
      </c>
      <c r="G12" s="54">
        <v>100</v>
      </c>
      <c r="H12" s="59" t="s">
        <v>715</v>
      </c>
      <c r="I12" s="59" t="s">
        <v>715</v>
      </c>
      <c r="J12" s="59" t="s">
        <v>715</v>
      </c>
    </row>
    <row r="13" spans="1:10" ht="13.8" customHeight="1">
      <c r="A13" s="40" t="s">
        <v>121</v>
      </c>
      <c r="B13" s="42">
        <v>1842</v>
      </c>
      <c r="C13" s="44">
        <v>97</v>
      </c>
      <c r="D13" s="44">
        <v>579</v>
      </c>
      <c r="E13" s="43">
        <v>49.569429494079657</v>
      </c>
      <c r="F13" s="43">
        <v>13.896848137535816</v>
      </c>
      <c r="G13" s="43">
        <v>49.151103565365027</v>
      </c>
      <c r="H13" s="60" t="s">
        <v>715</v>
      </c>
      <c r="I13" s="60" t="s">
        <v>715</v>
      </c>
      <c r="J13" s="60" t="s">
        <v>715</v>
      </c>
    </row>
    <row r="14" spans="1:10" ht="13.8" customHeight="1">
      <c r="A14" s="40" t="s">
        <v>747</v>
      </c>
      <c r="B14" s="42">
        <v>1773</v>
      </c>
      <c r="C14" s="44">
        <v>601</v>
      </c>
      <c r="D14" s="44">
        <v>599</v>
      </c>
      <c r="E14" s="43">
        <v>47.712594187298173</v>
      </c>
      <c r="F14" s="43">
        <v>86.103151862464188</v>
      </c>
      <c r="G14" s="43">
        <v>50.848896434634973</v>
      </c>
      <c r="H14" s="43">
        <v>100</v>
      </c>
      <c r="I14" s="43">
        <v>100</v>
      </c>
      <c r="J14" s="43">
        <v>100</v>
      </c>
    </row>
    <row r="15" spans="1:10" ht="13.8" customHeight="1">
      <c r="A15" s="40" t="s">
        <v>748</v>
      </c>
      <c r="B15" s="42">
        <v>1089</v>
      </c>
      <c r="C15" s="44">
        <v>302</v>
      </c>
      <c r="D15" s="44">
        <v>371</v>
      </c>
      <c r="E15" s="43">
        <v>29.305705059203444</v>
      </c>
      <c r="F15" s="43">
        <v>43.266475644699142</v>
      </c>
      <c r="G15" s="43">
        <v>31.494057724957557</v>
      </c>
      <c r="H15" s="43">
        <v>61.421319796954315</v>
      </c>
      <c r="I15" s="43">
        <v>50.249584026622294</v>
      </c>
      <c r="J15" s="43">
        <v>61.936560934891489</v>
      </c>
    </row>
    <row r="16" spans="1:10" ht="13.8" customHeight="1">
      <c r="A16" s="40" t="s">
        <v>749</v>
      </c>
      <c r="B16" s="44">
        <v>517</v>
      </c>
      <c r="C16" s="44">
        <v>210</v>
      </c>
      <c r="D16" s="44">
        <v>169</v>
      </c>
      <c r="E16" s="43">
        <v>13.91280947255113</v>
      </c>
      <c r="F16" s="43">
        <v>30.085959885386821</v>
      </c>
      <c r="G16" s="43">
        <v>14.34634974533107</v>
      </c>
      <c r="H16" s="43">
        <v>29.159616469261138</v>
      </c>
      <c r="I16" s="43">
        <v>34.941763727121462</v>
      </c>
      <c r="J16" s="43">
        <v>28.213689482470784</v>
      </c>
    </row>
    <row r="17" spans="1:10" ht="13.8" customHeight="1">
      <c r="A17" s="40" t="s">
        <v>750</v>
      </c>
      <c r="B17" s="44">
        <v>159</v>
      </c>
      <c r="C17" s="44">
        <v>81</v>
      </c>
      <c r="D17" s="44">
        <v>59</v>
      </c>
      <c r="E17" s="43">
        <v>4.278794402583423</v>
      </c>
      <c r="F17" s="43">
        <v>11.604584527220631</v>
      </c>
      <c r="G17" s="43">
        <v>5.0084889643463502</v>
      </c>
      <c r="H17" s="43">
        <v>8.9678510998307956</v>
      </c>
      <c r="I17" s="43">
        <v>13.477537437603994</v>
      </c>
      <c r="J17" s="43">
        <v>9.8497495826377293</v>
      </c>
    </row>
    <row r="18" spans="1:10" ht="13.8" customHeight="1">
      <c r="A18" s="55" t="s">
        <v>751</v>
      </c>
      <c r="B18" s="56">
        <v>8</v>
      </c>
      <c r="C18" s="56">
        <v>8</v>
      </c>
      <c r="D18" s="56">
        <v>0</v>
      </c>
      <c r="E18" s="57">
        <v>0.21528525296017223</v>
      </c>
      <c r="F18" s="57">
        <v>1.1461318051575931</v>
      </c>
      <c r="G18" s="57">
        <v>0</v>
      </c>
      <c r="H18" s="57">
        <v>0.45121263395375072</v>
      </c>
      <c r="I18" s="57">
        <v>1.3311148086522462</v>
      </c>
      <c r="J18" s="57">
        <v>0</v>
      </c>
    </row>
    <row r="19" spans="1:10" ht="13.8" customHeight="1">
      <c r="A19" s="40" t="s">
        <v>753</v>
      </c>
      <c r="B19" s="42">
        <v>10083</v>
      </c>
      <c r="C19" s="42">
        <v>1663</v>
      </c>
      <c r="D19" s="42">
        <v>3450</v>
      </c>
      <c r="E19" s="43">
        <v>100</v>
      </c>
      <c r="F19" s="43">
        <v>100</v>
      </c>
      <c r="G19" s="43">
        <v>100</v>
      </c>
      <c r="H19" s="58" t="s">
        <v>715</v>
      </c>
      <c r="I19" s="58" t="s">
        <v>715</v>
      </c>
      <c r="J19" s="58" t="s">
        <v>715</v>
      </c>
    </row>
    <row r="20" spans="1:10" ht="13.8" customHeight="1">
      <c r="A20" s="40" t="s">
        <v>121</v>
      </c>
      <c r="B20" s="42">
        <v>1126</v>
      </c>
      <c r="C20" s="44">
        <v>259</v>
      </c>
      <c r="D20" s="44">
        <v>55</v>
      </c>
      <c r="E20" s="43">
        <v>11.167311316076564</v>
      </c>
      <c r="F20" s="43">
        <v>15.574263379434756</v>
      </c>
      <c r="G20" s="43">
        <v>1.5942028985507246</v>
      </c>
      <c r="H20" s="58" t="s">
        <v>715</v>
      </c>
      <c r="I20" s="58" t="s">
        <v>715</v>
      </c>
      <c r="J20" s="58" t="s">
        <v>715</v>
      </c>
    </row>
    <row r="21" spans="1:10" ht="13.8" customHeight="1">
      <c r="A21" s="40" t="s">
        <v>747</v>
      </c>
      <c r="B21" s="42">
        <v>8957</v>
      </c>
      <c r="C21" s="42">
        <v>1404</v>
      </c>
      <c r="D21" s="42">
        <v>3395</v>
      </c>
      <c r="E21" s="43">
        <v>88.832688683923436</v>
      </c>
      <c r="F21" s="43">
        <v>84.425736620565246</v>
      </c>
      <c r="G21" s="43">
        <v>98.405797101449281</v>
      </c>
      <c r="H21" s="45">
        <v>100</v>
      </c>
      <c r="I21" s="45">
        <v>100</v>
      </c>
      <c r="J21" s="45">
        <v>100</v>
      </c>
    </row>
    <row r="22" spans="1:10" ht="13.8" customHeight="1">
      <c r="A22" s="40" t="s">
        <v>748</v>
      </c>
      <c r="B22" s="42">
        <v>3979</v>
      </c>
      <c r="C22" s="44">
        <v>409</v>
      </c>
      <c r="D22" s="42">
        <v>1482</v>
      </c>
      <c r="E22" s="43">
        <v>39.462461568977488</v>
      </c>
      <c r="F22" s="43">
        <v>24.59410703547805</v>
      </c>
      <c r="G22" s="43">
        <v>42.956521739130437</v>
      </c>
      <c r="H22" s="45">
        <v>44.423356034386515</v>
      </c>
      <c r="I22" s="45">
        <v>29.131054131054132</v>
      </c>
      <c r="J22" s="45">
        <v>43.652430044182623</v>
      </c>
    </row>
    <row r="23" spans="1:10" ht="13.8" customHeight="1">
      <c r="A23" s="40" t="s">
        <v>749</v>
      </c>
      <c r="B23" s="42">
        <v>3069</v>
      </c>
      <c r="C23" s="44">
        <v>659</v>
      </c>
      <c r="D23" s="44">
        <v>945</v>
      </c>
      <c r="E23" s="43">
        <v>30.437369830407615</v>
      </c>
      <c r="F23" s="43">
        <v>39.627179795550212</v>
      </c>
      <c r="G23" s="43">
        <v>27.391304347826086</v>
      </c>
      <c r="H23" s="45">
        <v>34.263704365300882</v>
      </c>
      <c r="I23" s="45">
        <v>46.93732193732194</v>
      </c>
      <c r="J23" s="45">
        <v>27.835051546391753</v>
      </c>
    </row>
    <row r="24" spans="1:10" ht="13.8" customHeight="1">
      <c r="A24" s="40" t="s">
        <v>750</v>
      </c>
      <c r="B24" s="42">
        <v>1770</v>
      </c>
      <c r="C24" s="44">
        <v>305</v>
      </c>
      <c r="D24" s="44">
        <v>914</v>
      </c>
      <c r="E24" s="43">
        <v>17.554299315679856</v>
      </c>
      <c r="F24" s="43">
        <v>18.340348767288035</v>
      </c>
      <c r="G24" s="43">
        <v>26.492753623188406</v>
      </c>
      <c r="H24" s="45">
        <v>19.761080718990733</v>
      </c>
      <c r="I24" s="45">
        <v>21.723646723646723</v>
      </c>
      <c r="J24" s="45">
        <v>26.921944035346097</v>
      </c>
    </row>
    <row r="25" spans="1:10" ht="13.8" customHeight="1">
      <c r="A25" s="40" t="s">
        <v>751</v>
      </c>
      <c r="B25" s="44">
        <v>139</v>
      </c>
      <c r="C25" s="44">
        <v>31</v>
      </c>
      <c r="D25" s="44">
        <v>54</v>
      </c>
      <c r="E25" s="43">
        <v>1.3785579688584746</v>
      </c>
      <c r="F25" s="43">
        <v>1.8641010222489476</v>
      </c>
      <c r="G25" s="43">
        <v>1.5652173913043479</v>
      </c>
      <c r="H25" s="45">
        <v>1.5518588813218712</v>
      </c>
      <c r="I25" s="45">
        <v>2.207977207977208</v>
      </c>
      <c r="J25" s="45">
        <v>1.5905743740795286</v>
      </c>
    </row>
    <row r="26" spans="1:10" ht="13.8" customHeight="1">
      <c r="A26" s="357" t="s">
        <v>754</v>
      </c>
      <c r="B26" s="357"/>
      <c r="C26" s="50"/>
      <c r="D26" s="50"/>
      <c r="E26" s="51"/>
      <c r="F26" s="51"/>
      <c r="G26" s="51"/>
      <c r="H26" s="51"/>
      <c r="I26" s="51"/>
      <c r="J26" s="51"/>
    </row>
    <row r="27" spans="1:10" ht="13.8" customHeight="1">
      <c r="A27" s="40" t="s">
        <v>28</v>
      </c>
      <c r="B27" s="347"/>
      <c r="C27" s="40"/>
      <c r="D27" s="40"/>
      <c r="E27" s="39"/>
      <c r="F27" s="39"/>
      <c r="G27" s="39"/>
      <c r="H27" s="39"/>
      <c r="I27" s="39"/>
      <c r="J27" s="39"/>
    </row>
    <row r="28" spans="1:10" ht="13.8" customHeight="1">
      <c r="A28" s="40"/>
      <c r="B28" s="347"/>
      <c r="C28" s="40"/>
      <c r="D28" s="40"/>
      <c r="E28" s="39"/>
      <c r="F28" s="39"/>
      <c r="G28" s="39"/>
      <c r="H28" s="39"/>
      <c r="I28" s="39"/>
      <c r="J28" s="39"/>
    </row>
    <row r="29" spans="1:10" ht="13.8" customHeight="1">
      <c r="A29" s="40" t="s">
        <v>28</v>
      </c>
      <c r="B29" s="347"/>
      <c r="C29" s="40"/>
      <c r="D29" s="40"/>
      <c r="E29" s="39"/>
      <c r="F29" s="39"/>
      <c r="G29" s="39"/>
      <c r="H29" s="39"/>
      <c r="I29" s="39"/>
      <c r="J29" s="39"/>
    </row>
    <row r="30" spans="1:10" ht="13.8" customHeight="1">
      <c r="A30" s="40"/>
      <c r="B30" s="347"/>
      <c r="C30" s="40"/>
      <c r="D30" s="40"/>
      <c r="E30" s="39"/>
      <c r="F30" s="39"/>
      <c r="G30" s="39"/>
      <c r="H30" s="39"/>
      <c r="I30" s="39"/>
      <c r="J30" s="39"/>
    </row>
    <row r="31" spans="1:10" ht="13.8" customHeight="1">
      <c r="A31" s="40" t="s">
        <v>28</v>
      </c>
      <c r="B31" s="347"/>
      <c r="C31" s="40"/>
      <c r="D31" s="40"/>
      <c r="E31" s="39"/>
      <c r="F31" s="39"/>
      <c r="G31" s="39"/>
      <c r="H31" s="39"/>
      <c r="I31" s="39"/>
      <c r="J31" s="39"/>
    </row>
    <row r="32" spans="1:10" ht="13.8" customHeight="1">
      <c r="A32" s="40"/>
      <c r="B32" s="347"/>
      <c r="C32" s="40"/>
      <c r="D32" s="40"/>
      <c r="E32" s="39"/>
      <c r="F32" s="39"/>
      <c r="G32" s="39"/>
      <c r="H32" s="39"/>
      <c r="I32" s="39"/>
      <c r="J32" s="39"/>
    </row>
    <row r="33" spans="1:4" ht="13.8" customHeight="1">
      <c r="A33" s="40" t="s">
        <v>28</v>
      </c>
      <c r="B33" s="347"/>
      <c r="C33" s="40"/>
      <c r="D33" s="40"/>
    </row>
    <row r="34" spans="1:4" ht="13.8" customHeight="1">
      <c r="A34" s="40"/>
      <c r="B34" s="347"/>
      <c r="C34" s="40"/>
      <c r="D34" s="40"/>
    </row>
    <row r="35" spans="1:4" ht="13.8" customHeight="1">
      <c r="A35" s="40" t="s">
        <v>28</v>
      </c>
      <c r="B35" s="347"/>
      <c r="C35" s="40"/>
      <c r="D35" s="40"/>
    </row>
    <row r="36" spans="1:4" ht="13.8" customHeight="1">
      <c r="A36" s="40"/>
      <c r="B36" s="347"/>
      <c r="C36" s="40"/>
      <c r="D36" s="40"/>
    </row>
  </sheetData>
  <mergeCells count="10">
    <mergeCell ref="B29:B30"/>
    <mergeCell ref="B31:B32"/>
    <mergeCell ref="B33:B34"/>
    <mergeCell ref="B35:B36"/>
    <mergeCell ref="B3:D3"/>
    <mergeCell ref="E3:G3"/>
    <mergeCell ref="H3:J3"/>
    <mergeCell ref="A1:B1"/>
    <mergeCell ref="A26:B26"/>
    <mergeCell ref="B27:B2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1E0A-9DAC-4BB1-B463-7A560933233F}">
  <dimension ref="A1:G11"/>
  <sheetViews>
    <sheetView workbookViewId="0">
      <selection activeCell="A2" sqref="A2:D2"/>
    </sheetView>
  </sheetViews>
  <sheetFormatPr defaultRowHeight="14.4"/>
  <cols>
    <col min="3" max="3" width="28.109375" customWidth="1"/>
    <col min="4" max="7" width="12.77734375" style="21" customWidth="1"/>
  </cols>
  <sheetData>
    <row r="1" spans="1:7" ht="14.4" customHeight="1">
      <c r="A1" s="386" t="s">
        <v>2304</v>
      </c>
      <c r="B1" s="386"/>
      <c r="C1" s="386"/>
      <c r="D1" s="386"/>
      <c r="E1" s="386"/>
      <c r="F1" s="386"/>
      <c r="G1" s="386"/>
    </row>
    <row r="2" spans="1:7">
      <c r="A2" s="388" t="s">
        <v>0</v>
      </c>
      <c r="B2" s="388"/>
      <c r="C2" s="388"/>
      <c r="D2" s="388"/>
      <c r="E2" s="79"/>
      <c r="F2" s="79"/>
      <c r="G2" s="79"/>
    </row>
    <row r="3" spans="1:7" ht="21" customHeight="1">
      <c r="A3" s="384" t="s">
        <v>103</v>
      </c>
      <c r="B3" s="385"/>
      <c r="C3" s="385"/>
      <c r="D3" s="385"/>
      <c r="E3" s="385"/>
      <c r="F3" s="385"/>
      <c r="G3" s="385"/>
    </row>
    <row r="4" spans="1:7" ht="16.2" customHeight="1">
      <c r="A4" s="383" t="s">
        <v>28</v>
      </c>
      <c r="B4" s="383"/>
      <c r="C4" s="383"/>
      <c r="D4" s="63" t="s">
        <v>99</v>
      </c>
      <c r="E4" s="63" t="s">
        <v>100</v>
      </c>
      <c r="F4" s="63" t="s">
        <v>101</v>
      </c>
      <c r="G4" s="63" t="s">
        <v>102</v>
      </c>
    </row>
    <row r="5" spans="1:7">
      <c r="A5" s="387" t="s">
        <v>1094</v>
      </c>
      <c r="B5" s="387"/>
      <c r="C5" s="387"/>
      <c r="D5" s="286">
        <v>2680</v>
      </c>
      <c r="E5" s="287">
        <v>488</v>
      </c>
      <c r="F5" s="287">
        <v>744</v>
      </c>
      <c r="G5" s="288">
        <v>516</v>
      </c>
    </row>
    <row r="6" spans="1:7">
      <c r="A6" s="382" t="s">
        <v>106</v>
      </c>
      <c r="B6" s="382"/>
      <c r="C6" s="382"/>
      <c r="D6" s="289">
        <v>345</v>
      </c>
      <c r="E6" s="290">
        <v>20</v>
      </c>
      <c r="F6" s="290">
        <v>37</v>
      </c>
      <c r="G6" s="291">
        <v>92</v>
      </c>
    </row>
    <row r="7" spans="1:7">
      <c r="A7" s="382" t="s">
        <v>114</v>
      </c>
      <c r="B7" s="382"/>
      <c r="C7" s="382"/>
      <c r="D7" s="292">
        <v>2292</v>
      </c>
      <c r="E7" s="290">
        <v>468</v>
      </c>
      <c r="F7" s="290">
        <v>707</v>
      </c>
      <c r="G7" s="291">
        <v>424</v>
      </c>
    </row>
    <row r="8" spans="1:7">
      <c r="A8" s="382" t="s">
        <v>112</v>
      </c>
      <c r="B8" s="382"/>
      <c r="C8" s="382"/>
      <c r="D8" s="289">
        <v>691</v>
      </c>
      <c r="E8" s="290">
        <v>231</v>
      </c>
      <c r="F8" s="290">
        <v>170</v>
      </c>
      <c r="G8" s="291">
        <v>159</v>
      </c>
    </row>
    <row r="9" spans="1:7">
      <c r="A9" s="382" t="s">
        <v>113</v>
      </c>
      <c r="B9" s="382"/>
      <c r="C9" s="382"/>
      <c r="D9" s="292">
        <v>1601</v>
      </c>
      <c r="E9" s="290">
        <v>237</v>
      </c>
      <c r="F9" s="290">
        <v>537</v>
      </c>
      <c r="G9" s="291">
        <v>265</v>
      </c>
    </row>
    <row r="10" spans="1:7">
      <c r="A10" s="263"/>
      <c r="B10" s="263" t="s">
        <v>132</v>
      </c>
      <c r="C10" s="263"/>
      <c r="D10" s="293">
        <f>D9*100/D7</f>
        <v>69.851657940663173</v>
      </c>
      <c r="E10" s="294">
        <f t="shared" ref="E10:G10" si="0">E9*100/E7</f>
        <v>50.641025641025642</v>
      </c>
      <c r="F10" s="294">
        <f t="shared" si="0"/>
        <v>75.954738330975957</v>
      </c>
      <c r="G10" s="295">
        <f t="shared" si="0"/>
        <v>62.5</v>
      </c>
    </row>
    <row r="11" spans="1:7" ht="17.399999999999999" customHeight="1">
      <c r="A11" s="382" t="s">
        <v>2255</v>
      </c>
      <c r="B11" s="382"/>
      <c r="C11" s="382"/>
      <c r="D11" s="382"/>
      <c r="E11" s="382"/>
      <c r="F11" s="382"/>
      <c r="G11" s="382"/>
    </row>
  </sheetData>
  <mergeCells count="10">
    <mergeCell ref="A3:G3"/>
    <mergeCell ref="A1:G1"/>
    <mergeCell ref="A5:C5"/>
    <mergeCell ref="A6:C6"/>
    <mergeCell ref="A2:D2"/>
    <mergeCell ref="A7:C7"/>
    <mergeCell ref="A8:C8"/>
    <mergeCell ref="A9:C9"/>
    <mergeCell ref="A11:G11"/>
    <mergeCell ref="A4:C4"/>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91FC-E96F-4944-88CE-19ADF14A62C2}">
  <dimension ref="A1:D18"/>
  <sheetViews>
    <sheetView workbookViewId="0">
      <selection activeCell="A14" sqref="A14"/>
    </sheetView>
  </sheetViews>
  <sheetFormatPr defaultRowHeight="13.2"/>
  <cols>
    <col min="1" max="1" width="33.21875" style="81" customWidth="1"/>
    <col min="2" max="256" width="8.88671875" style="81"/>
    <col min="257" max="257" width="33.21875" style="81" customWidth="1"/>
    <col min="258" max="512" width="8.88671875" style="81"/>
    <col min="513" max="513" width="33.21875" style="81" customWidth="1"/>
    <col min="514" max="768" width="8.88671875" style="81"/>
    <col min="769" max="769" width="33.21875" style="81" customWidth="1"/>
    <col min="770" max="1024" width="8.88671875" style="81"/>
    <col min="1025" max="1025" width="33.21875" style="81" customWidth="1"/>
    <col min="1026" max="1280" width="8.88671875" style="81"/>
    <col min="1281" max="1281" width="33.21875" style="81" customWidth="1"/>
    <col min="1282" max="1536" width="8.88671875" style="81"/>
    <col min="1537" max="1537" width="33.21875" style="81" customWidth="1"/>
    <col min="1538" max="1792" width="8.88671875" style="81"/>
    <col min="1793" max="1793" width="33.21875" style="81" customWidth="1"/>
    <col min="1794" max="2048" width="8.88671875" style="81"/>
    <col min="2049" max="2049" width="33.21875" style="81" customWidth="1"/>
    <col min="2050" max="2304" width="8.88671875" style="81"/>
    <col min="2305" max="2305" width="33.21875" style="81" customWidth="1"/>
    <col min="2306" max="2560" width="8.88671875" style="81"/>
    <col min="2561" max="2561" width="33.21875" style="81" customWidth="1"/>
    <col min="2562" max="2816" width="8.88671875" style="81"/>
    <col min="2817" max="2817" width="33.21875" style="81" customWidth="1"/>
    <col min="2818" max="3072" width="8.88671875" style="81"/>
    <col min="3073" max="3073" width="33.21875" style="81" customWidth="1"/>
    <col min="3074" max="3328" width="8.88671875" style="81"/>
    <col min="3329" max="3329" width="33.21875" style="81" customWidth="1"/>
    <col min="3330" max="3584" width="8.88671875" style="81"/>
    <col min="3585" max="3585" width="33.21875" style="81" customWidth="1"/>
    <col min="3586" max="3840" width="8.88671875" style="81"/>
    <col min="3841" max="3841" width="33.21875" style="81" customWidth="1"/>
    <col min="3842" max="4096" width="8.88671875" style="81"/>
    <col min="4097" max="4097" width="33.21875" style="81" customWidth="1"/>
    <col min="4098" max="4352" width="8.88671875" style="81"/>
    <col min="4353" max="4353" width="33.21875" style="81" customWidth="1"/>
    <col min="4354" max="4608" width="8.88671875" style="81"/>
    <col min="4609" max="4609" width="33.21875" style="81" customWidth="1"/>
    <col min="4610" max="4864" width="8.88671875" style="81"/>
    <col min="4865" max="4865" width="33.21875" style="81" customWidth="1"/>
    <col min="4866" max="5120" width="8.88671875" style="81"/>
    <col min="5121" max="5121" width="33.21875" style="81" customWidth="1"/>
    <col min="5122" max="5376" width="8.88671875" style="81"/>
    <col min="5377" max="5377" width="33.21875" style="81" customWidth="1"/>
    <col min="5378" max="5632" width="8.88671875" style="81"/>
    <col min="5633" max="5633" width="33.21875" style="81" customWidth="1"/>
    <col min="5634" max="5888" width="8.88671875" style="81"/>
    <col min="5889" max="5889" width="33.21875" style="81" customWidth="1"/>
    <col min="5890" max="6144" width="8.88671875" style="81"/>
    <col min="6145" max="6145" width="33.21875" style="81" customWidth="1"/>
    <col min="6146" max="6400" width="8.88671875" style="81"/>
    <col min="6401" max="6401" width="33.21875" style="81" customWidth="1"/>
    <col min="6402" max="6656" width="8.88671875" style="81"/>
    <col min="6657" max="6657" width="33.21875" style="81" customWidth="1"/>
    <col min="6658" max="6912" width="8.88671875" style="81"/>
    <col min="6913" max="6913" width="33.21875" style="81" customWidth="1"/>
    <col min="6914" max="7168" width="8.88671875" style="81"/>
    <col min="7169" max="7169" width="33.21875" style="81" customWidth="1"/>
    <col min="7170" max="7424" width="8.88671875" style="81"/>
    <col min="7425" max="7425" width="33.21875" style="81" customWidth="1"/>
    <col min="7426" max="7680" width="8.88671875" style="81"/>
    <col min="7681" max="7681" width="33.21875" style="81" customWidth="1"/>
    <col min="7682" max="7936" width="8.88671875" style="81"/>
    <col min="7937" max="7937" width="33.21875" style="81" customWidth="1"/>
    <col min="7938" max="8192" width="8.88671875" style="81"/>
    <col min="8193" max="8193" width="33.21875" style="81" customWidth="1"/>
    <col min="8194" max="8448" width="8.88671875" style="81"/>
    <col min="8449" max="8449" width="33.21875" style="81" customWidth="1"/>
    <col min="8450" max="8704" width="8.88671875" style="81"/>
    <col min="8705" max="8705" width="33.21875" style="81" customWidth="1"/>
    <col min="8706" max="8960" width="8.88671875" style="81"/>
    <col min="8961" max="8961" width="33.21875" style="81" customWidth="1"/>
    <col min="8962" max="9216" width="8.88671875" style="81"/>
    <col min="9217" max="9217" width="33.21875" style="81" customWidth="1"/>
    <col min="9218" max="9472" width="8.88671875" style="81"/>
    <col min="9473" max="9473" width="33.21875" style="81" customWidth="1"/>
    <col min="9474" max="9728" width="8.88671875" style="81"/>
    <col min="9729" max="9729" width="33.21875" style="81" customWidth="1"/>
    <col min="9730" max="9984" width="8.88671875" style="81"/>
    <col min="9985" max="9985" width="33.21875" style="81" customWidth="1"/>
    <col min="9986" max="10240" width="8.88671875" style="81"/>
    <col min="10241" max="10241" width="33.21875" style="81" customWidth="1"/>
    <col min="10242" max="10496" width="8.88671875" style="81"/>
    <col min="10497" max="10497" width="33.21875" style="81" customWidth="1"/>
    <col min="10498" max="10752" width="8.88671875" style="81"/>
    <col min="10753" max="10753" width="33.21875" style="81" customWidth="1"/>
    <col min="10754" max="11008" width="8.88671875" style="81"/>
    <col min="11009" max="11009" width="33.21875" style="81" customWidth="1"/>
    <col min="11010" max="11264" width="8.88671875" style="81"/>
    <col min="11265" max="11265" width="33.21875" style="81" customWidth="1"/>
    <col min="11266" max="11520" width="8.88671875" style="81"/>
    <col min="11521" max="11521" width="33.21875" style="81" customWidth="1"/>
    <col min="11522" max="11776" width="8.88671875" style="81"/>
    <col min="11777" max="11777" width="33.21875" style="81" customWidth="1"/>
    <col min="11778" max="12032" width="8.88671875" style="81"/>
    <col min="12033" max="12033" width="33.21875" style="81" customWidth="1"/>
    <col min="12034" max="12288" width="8.88671875" style="81"/>
    <col min="12289" max="12289" width="33.21875" style="81" customWidth="1"/>
    <col min="12290" max="12544" width="8.88671875" style="81"/>
    <col min="12545" max="12545" width="33.21875" style="81" customWidth="1"/>
    <col min="12546" max="12800" width="8.88671875" style="81"/>
    <col min="12801" max="12801" width="33.21875" style="81" customWidth="1"/>
    <col min="12802" max="13056" width="8.88671875" style="81"/>
    <col min="13057" max="13057" width="33.21875" style="81" customWidth="1"/>
    <col min="13058" max="13312" width="8.88671875" style="81"/>
    <col min="13313" max="13313" width="33.21875" style="81" customWidth="1"/>
    <col min="13314" max="13568" width="8.88671875" style="81"/>
    <col min="13569" max="13569" width="33.21875" style="81" customWidth="1"/>
    <col min="13570" max="13824" width="8.88671875" style="81"/>
    <col min="13825" max="13825" width="33.21875" style="81" customWidth="1"/>
    <col min="13826" max="14080" width="8.88671875" style="81"/>
    <col min="14081" max="14081" width="33.21875" style="81" customWidth="1"/>
    <col min="14082" max="14336" width="8.88671875" style="81"/>
    <col min="14337" max="14337" width="33.21875" style="81" customWidth="1"/>
    <col min="14338" max="14592" width="8.88671875" style="81"/>
    <col min="14593" max="14593" width="33.21875" style="81" customWidth="1"/>
    <col min="14594" max="14848" width="8.88671875" style="81"/>
    <col min="14849" max="14849" width="33.21875" style="81" customWidth="1"/>
    <col min="14850" max="15104" width="8.88671875" style="81"/>
    <col min="15105" max="15105" width="33.21875" style="81" customWidth="1"/>
    <col min="15106" max="15360" width="8.88671875" style="81"/>
    <col min="15361" max="15361" width="33.21875" style="81" customWidth="1"/>
    <col min="15362" max="15616" width="8.88671875" style="81"/>
    <col min="15617" max="15617" width="33.21875" style="81" customWidth="1"/>
    <col min="15618" max="15872" width="8.88671875" style="81"/>
    <col min="15873" max="15873" width="33.21875" style="81" customWidth="1"/>
    <col min="15874" max="16128" width="8.88671875" style="81"/>
    <col min="16129" max="16129" width="33.21875" style="81" customWidth="1"/>
    <col min="16130" max="16384" width="8.88671875" style="81"/>
  </cols>
  <sheetData>
    <row r="1" spans="1:4" s="205" customFormat="1">
      <c r="A1" s="205" t="s">
        <v>2305</v>
      </c>
    </row>
    <row r="2" spans="1:4" s="205" customFormat="1"/>
    <row r="4" spans="1:4">
      <c r="A4" s="129" t="s">
        <v>898</v>
      </c>
      <c r="B4" s="130">
        <v>23145</v>
      </c>
      <c r="C4" s="130">
        <v>5176</v>
      </c>
      <c r="D4" s="130">
        <v>7951</v>
      </c>
    </row>
    <row r="5" spans="1:4">
      <c r="A5" s="129" t="s">
        <v>121</v>
      </c>
      <c r="B5" s="130">
        <v>4588</v>
      </c>
      <c r="C5" s="131">
        <v>444</v>
      </c>
      <c r="D5" s="131">
        <v>882</v>
      </c>
    </row>
    <row r="6" spans="1:4">
      <c r="A6" s="129" t="s">
        <v>1041</v>
      </c>
      <c r="B6" s="130">
        <v>18453</v>
      </c>
      <c r="C6" s="130">
        <v>4732</v>
      </c>
      <c r="D6" s="130">
        <v>7069</v>
      </c>
    </row>
    <row r="7" spans="1:4">
      <c r="A7" s="129" t="s">
        <v>748</v>
      </c>
      <c r="B7" s="130">
        <v>9337</v>
      </c>
      <c r="C7" s="130">
        <v>1589</v>
      </c>
      <c r="D7" s="130">
        <v>3526</v>
      </c>
    </row>
    <row r="8" spans="1:4">
      <c r="A8" s="129" t="s">
        <v>749</v>
      </c>
      <c r="B8" s="130">
        <v>6380</v>
      </c>
      <c r="C8" s="130">
        <v>2011</v>
      </c>
      <c r="D8" s="130">
        <v>2625</v>
      </c>
    </row>
    <row r="9" spans="1:4">
      <c r="A9" s="129" t="s">
        <v>750</v>
      </c>
      <c r="B9" s="130">
        <v>1904</v>
      </c>
      <c r="C9" s="131">
        <v>515</v>
      </c>
      <c r="D9" s="131">
        <v>801</v>
      </c>
    </row>
    <row r="10" spans="1:4">
      <c r="A10" s="129" t="s">
        <v>751</v>
      </c>
      <c r="B10" s="131">
        <v>832</v>
      </c>
      <c r="C10" s="131">
        <v>617</v>
      </c>
      <c r="D10" s="131">
        <v>117</v>
      </c>
    </row>
    <row r="13" spans="1:4">
      <c r="A13" s="129"/>
      <c r="B13" s="130" t="s">
        <v>690</v>
      </c>
      <c r="C13" s="130" t="s">
        <v>100</v>
      </c>
      <c r="D13" s="130" t="s">
        <v>101</v>
      </c>
    </row>
    <row r="14" spans="1:4">
      <c r="A14" s="129" t="s">
        <v>121</v>
      </c>
      <c r="B14" s="130">
        <v>4588</v>
      </c>
      <c r="C14" s="131">
        <v>444</v>
      </c>
      <c r="D14" s="131">
        <v>882</v>
      </c>
    </row>
    <row r="15" spans="1:4">
      <c r="A15" s="129" t="s">
        <v>748</v>
      </c>
      <c r="B15" s="130">
        <v>9337</v>
      </c>
      <c r="C15" s="130">
        <v>1589</v>
      </c>
      <c r="D15" s="130">
        <v>3526</v>
      </c>
    </row>
    <row r="16" spans="1:4">
      <c r="A16" s="129" t="s">
        <v>749</v>
      </c>
      <c r="B16" s="130">
        <v>6380</v>
      </c>
      <c r="C16" s="130">
        <v>2011</v>
      </c>
      <c r="D16" s="130">
        <v>2625</v>
      </c>
    </row>
    <row r="17" spans="1:4">
      <c r="A17" s="129" t="s">
        <v>750</v>
      </c>
      <c r="B17" s="130">
        <v>1904</v>
      </c>
      <c r="C17" s="131">
        <v>515</v>
      </c>
      <c r="D17" s="131">
        <v>801</v>
      </c>
    </row>
    <row r="18" spans="1:4">
      <c r="A18" s="129" t="s">
        <v>751</v>
      </c>
      <c r="B18" s="131">
        <v>832</v>
      </c>
      <c r="C18" s="131">
        <v>617</v>
      </c>
      <c r="D18" s="131">
        <v>117</v>
      </c>
    </row>
  </sheetData>
  <pageMargins left="0.7" right="0.7" top="0.75" bottom="0.75" header="0.3" footer="0.3"/>
  <pageSetup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CB8F-775C-41D6-809D-E8E4B55C4BC1}">
  <dimension ref="A1:J9"/>
  <sheetViews>
    <sheetView workbookViewId="0">
      <selection activeCell="A2" sqref="A2"/>
    </sheetView>
  </sheetViews>
  <sheetFormatPr defaultRowHeight="14.4"/>
  <cols>
    <col min="1" max="1" width="31.44140625" customWidth="1"/>
  </cols>
  <sheetData>
    <row r="1" spans="1:10">
      <c r="A1" s="358" t="s">
        <v>2306</v>
      </c>
      <c r="B1" s="358"/>
      <c r="C1" s="358"/>
      <c r="D1" s="358"/>
      <c r="E1" s="41"/>
      <c r="F1" s="41"/>
      <c r="G1" s="41"/>
      <c r="H1" s="41"/>
      <c r="I1" s="41"/>
      <c r="J1" s="41"/>
    </row>
    <row r="2" spans="1:10">
      <c r="A2" s="36" t="s">
        <v>723</v>
      </c>
      <c r="B2" s="48" t="s">
        <v>690</v>
      </c>
      <c r="C2" s="48" t="s">
        <v>100</v>
      </c>
      <c r="D2" s="49" t="s">
        <v>101</v>
      </c>
      <c r="E2" s="41"/>
      <c r="F2" s="41"/>
      <c r="G2" s="41"/>
      <c r="H2" s="41"/>
      <c r="I2" s="41"/>
      <c r="J2" s="41"/>
    </row>
    <row r="3" spans="1:10">
      <c r="A3" s="23" t="s">
        <v>563</v>
      </c>
      <c r="B3" s="26">
        <v>13585</v>
      </c>
      <c r="C3" s="26">
        <v>3164</v>
      </c>
      <c r="D3" s="26">
        <v>4666</v>
      </c>
      <c r="E3" s="41"/>
      <c r="F3" s="41"/>
      <c r="G3" s="41"/>
      <c r="H3" s="41"/>
      <c r="I3" s="41"/>
      <c r="J3" s="41"/>
    </row>
    <row r="4" spans="1:10">
      <c r="A4" s="23" t="s">
        <v>724</v>
      </c>
      <c r="B4" s="25">
        <v>310</v>
      </c>
      <c r="C4" s="25">
        <v>78</v>
      </c>
      <c r="D4" s="25">
        <v>139</v>
      </c>
      <c r="E4" s="41"/>
      <c r="F4" s="41"/>
      <c r="G4" s="41"/>
      <c r="H4" s="41"/>
      <c r="I4" s="41"/>
      <c r="J4" s="41"/>
    </row>
    <row r="5" spans="1:10">
      <c r="A5" s="23" t="s">
        <v>725</v>
      </c>
      <c r="B5" s="37">
        <f>B4*100/B3</f>
        <v>2.2819285977180712</v>
      </c>
      <c r="C5" s="37">
        <f>C4*100/C3</f>
        <v>2.4652338811630847</v>
      </c>
      <c r="D5" s="37">
        <f>D4*100/D3</f>
        <v>2.9789969995713674</v>
      </c>
      <c r="E5" s="41"/>
      <c r="F5" s="41"/>
      <c r="G5" s="41"/>
      <c r="H5" s="41"/>
      <c r="I5" s="41"/>
      <c r="J5" s="41"/>
    </row>
    <row r="6" spans="1:10">
      <c r="A6" s="357" t="s">
        <v>689</v>
      </c>
      <c r="B6" s="357"/>
      <c r="C6" s="357"/>
      <c r="D6" s="357"/>
      <c r="E6" s="41"/>
      <c r="F6" s="41"/>
      <c r="G6" s="41"/>
      <c r="H6" s="41"/>
      <c r="I6" s="41"/>
      <c r="J6" s="41"/>
    </row>
    <row r="7" spans="1:10">
      <c r="A7" s="28"/>
      <c r="B7" s="28"/>
      <c r="C7" s="28"/>
      <c r="D7" s="28"/>
      <c r="E7" s="41"/>
      <c r="F7" s="41"/>
      <c r="G7" s="41"/>
      <c r="H7" s="41"/>
      <c r="I7" s="41"/>
      <c r="J7" s="41"/>
    </row>
    <row r="8" spans="1:10">
      <c r="A8" s="28"/>
      <c r="B8" s="28"/>
      <c r="C8" s="28"/>
      <c r="D8" s="28"/>
      <c r="E8" s="41"/>
      <c r="F8" s="41"/>
      <c r="G8" s="41"/>
      <c r="H8" s="41"/>
      <c r="I8" s="41"/>
      <c r="J8" s="41"/>
    </row>
    <row r="9" spans="1:10">
      <c r="A9" s="28"/>
      <c r="B9" s="28"/>
      <c r="C9" s="28"/>
      <c r="D9" s="28"/>
      <c r="E9" s="41"/>
      <c r="F9" s="41"/>
      <c r="G9" s="41"/>
      <c r="H9" s="41"/>
      <c r="I9" s="41"/>
      <c r="J9" s="41"/>
    </row>
  </sheetData>
  <mergeCells count="2">
    <mergeCell ref="A1:D1"/>
    <mergeCell ref="A6:D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C580-A4DC-481F-85E7-21AA4385EB8E}">
  <dimension ref="A1:J45"/>
  <sheetViews>
    <sheetView workbookViewId="0">
      <selection activeCell="A2" sqref="A2"/>
    </sheetView>
  </sheetViews>
  <sheetFormatPr defaultRowHeight="14.4"/>
  <cols>
    <col min="1" max="1" width="39.109375" customWidth="1"/>
  </cols>
  <sheetData>
    <row r="1" spans="1:10">
      <c r="A1" t="s">
        <v>2307</v>
      </c>
    </row>
    <row r="4" spans="1:10">
      <c r="A4" s="358" t="s">
        <v>726</v>
      </c>
      <c r="B4" s="358"/>
      <c r="C4" s="358"/>
      <c r="D4" s="358"/>
      <c r="E4" s="41"/>
      <c r="F4" s="41"/>
      <c r="G4" s="41"/>
      <c r="H4" s="41"/>
      <c r="I4" s="41"/>
      <c r="J4" s="41"/>
    </row>
    <row r="5" spans="1:10">
      <c r="A5" s="23" t="s">
        <v>567</v>
      </c>
      <c r="B5" s="26">
        <v>26726</v>
      </c>
      <c r="C5" s="26">
        <v>5944</v>
      </c>
      <c r="D5" s="26">
        <v>9174</v>
      </c>
      <c r="E5" s="41"/>
      <c r="F5" s="41"/>
      <c r="G5" s="41"/>
      <c r="H5" s="41"/>
      <c r="I5" s="41"/>
      <c r="J5" s="41"/>
    </row>
    <row r="6" spans="1:10">
      <c r="A6" s="23" t="s">
        <v>568</v>
      </c>
      <c r="B6" s="26">
        <v>1348</v>
      </c>
      <c r="C6" s="25">
        <v>407</v>
      </c>
      <c r="D6" s="25">
        <v>417</v>
      </c>
      <c r="E6" s="41"/>
      <c r="F6" s="41"/>
      <c r="G6" s="41"/>
      <c r="H6" s="41"/>
      <c r="I6" s="41"/>
      <c r="J6" s="41"/>
    </row>
    <row r="7" spans="1:10">
      <c r="A7" s="23" t="s">
        <v>28</v>
      </c>
      <c r="B7" s="25" t="s">
        <v>28</v>
      </c>
      <c r="C7" s="25" t="s">
        <v>28</v>
      </c>
      <c r="D7" s="25" t="s">
        <v>28</v>
      </c>
      <c r="E7" s="41"/>
      <c r="F7" s="41"/>
      <c r="G7" s="41"/>
      <c r="H7" s="41"/>
      <c r="I7" s="41"/>
      <c r="J7" s="41"/>
    </row>
    <row r="8" spans="1:10">
      <c r="A8" s="23" t="s">
        <v>571</v>
      </c>
      <c r="B8" s="26">
        <v>13191</v>
      </c>
      <c r="C8" s="26">
        <v>2791</v>
      </c>
      <c r="D8" s="26">
        <v>4524</v>
      </c>
      <c r="E8" s="41"/>
      <c r="F8" s="41"/>
      <c r="G8" s="41"/>
      <c r="H8" s="41"/>
      <c r="I8" s="41"/>
      <c r="J8" s="41"/>
    </row>
    <row r="9" spans="1:10">
      <c r="A9" s="23" t="s">
        <v>568</v>
      </c>
      <c r="B9" s="25">
        <v>440</v>
      </c>
      <c r="C9" s="25">
        <v>286</v>
      </c>
      <c r="D9" s="25">
        <v>53</v>
      </c>
      <c r="E9" s="41"/>
      <c r="F9" s="41"/>
      <c r="G9" s="41"/>
      <c r="H9" s="41"/>
      <c r="I9" s="41"/>
      <c r="J9" s="41"/>
    </row>
    <row r="10" spans="1:10">
      <c r="A10" s="23" t="s">
        <v>28</v>
      </c>
      <c r="B10" s="25" t="s">
        <v>28</v>
      </c>
      <c r="C10" s="25" t="s">
        <v>28</v>
      </c>
      <c r="D10" s="25" t="s">
        <v>28</v>
      </c>
      <c r="E10" s="41"/>
      <c r="F10" s="41"/>
      <c r="G10" s="41"/>
      <c r="H10" s="41"/>
      <c r="I10" s="41"/>
      <c r="J10" s="41"/>
    </row>
    <row r="11" spans="1:10">
      <c r="A11" s="23" t="s">
        <v>576</v>
      </c>
      <c r="B11" s="26">
        <v>13061</v>
      </c>
      <c r="C11" s="26">
        <v>3105</v>
      </c>
      <c r="D11" s="26">
        <v>4458</v>
      </c>
      <c r="E11" s="41"/>
      <c r="F11" s="41"/>
      <c r="G11" s="41"/>
      <c r="H11" s="41"/>
      <c r="I11" s="41"/>
      <c r="J11" s="41"/>
    </row>
    <row r="12" spans="1:10">
      <c r="A12" s="23" t="s">
        <v>568</v>
      </c>
      <c r="B12" s="25">
        <v>738</v>
      </c>
      <c r="C12" s="25">
        <v>73</v>
      </c>
      <c r="D12" s="25">
        <v>315</v>
      </c>
      <c r="E12" s="41"/>
      <c r="F12" s="41"/>
      <c r="G12" s="41"/>
      <c r="H12" s="41"/>
      <c r="I12" s="41"/>
      <c r="J12" s="41"/>
    </row>
    <row r="13" spans="1:10">
      <c r="A13" s="23" t="s">
        <v>28</v>
      </c>
      <c r="B13" s="25" t="s">
        <v>28</v>
      </c>
      <c r="C13" s="25" t="s">
        <v>28</v>
      </c>
      <c r="D13" s="25" t="s">
        <v>28</v>
      </c>
      <c r="E13" s="41"/>
      <c r="F13" s="41"/>
      <c r="G13" s="41"/>
      <c r="H13" s="41"/>
      <c r="I13" s="41"/>
      <c r="J13" s="41"/>
    </row>
    <row r="14" spans="1:10">
      <c r="A14" s="23" t="s">
        <v>581</v>
      </c>
      <c r="B14" s="25">
        <v>474</v>
      </c>
      <c r="C14" s="25">
        <v>48</v>
      </c>
      <c r="D14" s="25">
        <v>192</v>
      </c>
      <c r="E14" s="41"/>
      <c r="F14" s="41"/>
      <c r="G14" s="41"/>
      <c r="H14" s="41"/>
      <c r="I14" s="41"/>
      <c r="J14" s="41"/>
    </row>
    <row r="15" spans="1:10">
      <c r="A15" s="23" t="s">
        <v>568</v>
      </c>
      <c r="B15" s="25">
        <v>170</v>
      </c>
      <c r="C15" s="25">
        <v>48</v>
      </c>
      <c r="D15" s="25">
        <v>49</v>
      </c>
      <c r="E15" s="41"/>
      <c r="F15" s="41"/>
      <c r="G15" s="41"/>
      <c r="H15" s="41"/>
      <c r="I15" s="41"/>
      <c r="J15" s="41"/>
    </row>
    <row r="16" spans="1:10">
      <c r="A16" s="23" t="s">
        <v>28</v>
      </c>
      <c r="B16" s="25" t="s">
        <v>28</v>
      </c>
      <c r="C16" s="25" t="s">
        <v>28</v>
      </c>
      <c r="D16" s="25" t="s">
        <v>28</v>
      </c>
      <c r="E16" s="41"/>
      <c r="F16" s="41"/>
      <c r="G16" s="41"/>
      <c r="H16" s="41"/>
      <c r="I16" s="41"/>
      <c r="J16" s="41"/>
    </row>
    <row r="17" spans="1:10">
      <c r="A17" s="23"/>
      <c r="B17" s="25"/>
      <c r="C17" s="25"/>
      <c r="D17" s="25"/>
      <c r="E17" s="41"/>
      <c r="F17" s="41"/>
      <c r="G17" s="41"/>
      <c r="H17" s="41"/>
      <c r="I17" s="41"/>
      <c r="J17" s="41"/>
    </row>
    <row r="18" spans="1:10">
      <c r="A18" s="23"/>
      <c r="B18" s="25"/>
      <c r="C18" s="25"/>
      <c r="D18" s="25"/>
      <c r="E18" s="41"/>
      <c r="F18" s="41"/>
      <c r="G18" s="41"/>
      <c r="H18" s="41"/>
      <c r="I18" s="41"/>
      <c r="J18" s="41"/>
    </row>
    <row r="19" spans="1:10">
      <c r="A19" s="370" t="s">
        <v>914</v>
      </c>
      <c r="B19" s="370"/>
      <c r="C19" s="370"/>
      <c r="D19" s="97"/>
      <c r="E19" s="97"/>
      <c r="F19" s="97"/>
      <c r="G19" s="97"/>
      <c r="H19" s="97"/>
      <c r="I19" s="97"/>
      <c r="J19" s="98"/>
    </row>
    <row r="20" spans="1:10">
      <c r="A20" s="85" t="s">
        <v>915</v>
      </c>
      <c r="B20" s="98"/>
      <c r="C20" s="98"/>
      <c r="D20" s="97"/>
      <c r="E20" s="97"/>
      <c r="F20" s="97"/>
      <c r="G20" s="97"/>
      <c r="H20" s="97"/>
      <c r="I20" s="97"/>
      <c r="J20" s="98"/>
    </row>
    <row r="21" spans="1:10">
      <c r="A21" s="99"/>
      <c r="B21" s="390" t="s">
        <v>690</v>
      </c>
      <c r="C21" s="390"/>
      <c r="D21" s="390"/>
      <c r="E21" s="390" t="s">
        <v>100</v>
      </c>
      <c r="F21" s="390"/>
      <c r="G21" s="390"/>
      <c r="H21" s="390" t="s">
        <v>101</v>
      </c>
      <c r="I21" s="390"/>
      <c r="J21" s="391"/>
    </row>
    <row r="22" spans="1:10">
      <c r="A22" s="100" t="s">
        <v>916</v>
      </c>
      <c r="B22" s="101" t="s">
        <v>33</v>
      </c>
      <c r="C22" s="101" t="s">
        <v>29</v>
      </c>
      <c r="D22" s="101" t="s">
        <v>32</v>
      </c>
      <c r="E22" s="101" t="s">
        <v>33</v>
      </c>
      <c r="F22" s="101" t="s">
        <v>29</v>
      </c>
      <c r="G22" s="101" t="s">
        <v>32</v>
      </c>
      <c r="H22" s="101" t="s">
        <v>33</v>
      </c>
      <c r="I22" s="101" t="s">
        <v>29</v>
      </c>
      <c r="J22" s="102" t="s">
        <v>32</v>
      </c>
    </row>
    <row r="23" spans="1:10">
      <c r="A23" s="84" t="s">
        <v>917</v>
      </c>
      <c r="B23" s="93">
        <f>C23+D23</f>
        <v>26726</v>
      </c>
      <c r="C23" s="93" t="s">
        <v>918</v>
      </c>
      <c r="D23" s="93">
        <v>13809</v>
      </c>
      <c r="E23" s="93">
        <f>F23+G23</f>
        <v>5944</v>
      </c>
      <c r="F23" s="93">
        <v>3033</v>
      </c>
      <c r="G23" s="93">
        <v>2911</v>
      </c>
      <c r="H23" s="93">
        <f>I23+J23</f>
        <v>9174</v>
      </c>
      <c r="I23" s="93">
        <v>4426</v>
      </c>
      <c r="J23" s="93">
        <v>4748</v>
      </c>
    </row>
    <row r="24" spans="1:10">
      <c r="A24" s="84" t="s">
        <v>919</v>
      </c>
      <c r="B24" s="93">
        <f>B28+B31+B34+B37+B40+B43</f>
        <v>1348</v>
      </c>
      <c r="C24" s="93">
        <f t="shared" ref="C24:J24" si="0">C28+C31+C34+C37+C40+C43</f>
        <v>847</v>
      </c>
      <c r="D24" s="93">
        <f t="shared" si="0"/>
        <v>501</v>
      </c>
      <c r="E24" s="93">
        <f t="shared" si="0"/>
        <v>407</v>
      </c>
      <c r="F24" s="93">
        <f t="shared" si="0"/>
        <v>293</v>
      </c>
      <c r="G24" s="93">
        <f t="shared" si="0"/>
        <v>114</v>
      </c>
      <c r="H24" s="93">
        <f t="shared" si="0"/>
        <v>417</v>
      </c>
      <c r="I24" s="93">
        <f t="shared" si="0"/>
        <v>258</v>
      </c>
      <c r="J24" s="93">
        <f t="shared" si="0"/>
        <v>159</v>
      </c>
    </row>
    <row r="25" spans="1:10">
      <c r="A25" s="84" t="s">
        <v>920</v>
      </c>
      <c r="B25" s="94">
        <f>B24*100/B23</f>
        <v>5.0437775948514556</v>
      </c>
      <c r="C25" s="94">
        <f t="shared" ref="C25:J25" si="1">C24*100/C23</f>
        <v>6.5572501354803743</v>
      </c>
      <c r="D25" s="94">
        <f t="shared" si="1"/>
        <v>3.628068650879861</v>
      </c>
      <c r="E25" s="94">
        <f t="shared" si="1"/>
        <v>6.847240915208614</v>
      </c>
      <c r="F25" s="94">
        <f t="shared" si="1"/>
        <v>9.6604022420046167</v>
      </c>
      <c r="G25" s="94">
        <f t="shared" si="1"/>
        <v>3.9161800068704911</v>
      </c>
      <c r="H25" s="94">
        <f t="shared" si="1"/>
        <v>4.5454545454545459</v>
      </c>
      <c r="I25" s="94">
        <f t="shared" si="1"/>
        <v>5.829191143244465</v>
      </c>
      <c r="J25" s="94">
        <f t="shared" si="1"/>
        <v>3.3487784330244312</v>
      </c>
    </row>
    <row r="26" spans="1:10">
      <c r="A26" s="84" t="s">
        <v>921</v>
      </c>
      <c r="B26" s="93">
        <f>B29+B32+B35+B38+B41+B44</f>
        <v>25378</v>
      </c>
      <c r="C26" s="93">
        <f t="shared" ref="C26:J26" si="2">C29+C32+C35+C38+C41+C44</f>
        <v>12070</v>
      </c>
      <c r="D26" s="93">
        <f t="shared" si="2"/>
        <v>13308</v>
      </c>
      <c r="E26" s="93">
        <f t="shared" si="2"/>
        <v>5537</v>
      </c>
      <c r="F26" s="93">
        <f t="shared" si="2"/>
        <v>2740</v>
      </c>
      <c r="G26" s="93">
        <f t="shared" si="2"/>
        <v>2797</v>
      </c>
      <c r="H26" s="93">
        <f t="shared" si="2"/>
        <v>8757</v>
      </c>
      <c r="I26" s="93">
        <f t="shared" si="2"/>
        <v>4168</v>
      </c>
      <c r="J26" s="93">
        <f t="shared" si="2"/>
        <v>4589</v>
      </c>
    </row>
    <row r="27" spans="1:10">
      <c r="A27" s="84" t="s">
        <v>922</v>
      </c>
      <c r="B27" s="93">
        <f t="shared" ref="B27:B44" si="3">C27+D27</f>
        <v>3703</v>
      </c>
      <c r="C27" s="93">
        <v>1897</v>
      </c>
      <c r="D27" s="93">
        <v>1806</v>
      </c>
      <c r="E27" s="93">
        <f t="shared" ref="E27:E44" si="4">F27+G27</f>
        <v>779</v>
      </c>
      <c r="F27" s="93">
        <v>387</v>
      </c>
      <c r="G27" s="93">
        <v>392</v>
      </c>
      <c r="H27" s="93">
        <f t="shared" ref="H27:H44" si="5">I27+J27</f>
        <v>1256</v>
      </c>
      <c r="I27" s="93">
        <v>547</v>
      </c>
      <c r="J27" s="93">
        <v>709</v>
      </c>
    </row>
    <row r="28" spans="1:10">
      <c r="A28" s="84" t="s">
        <v>919</v>
      </c>
      <c r="B28" s="93">
        <f t="shared" si="3"/>
        <v>0</v>
      </c>
      <c r="C28" s="93">
        <v>0</v>
      </c>
      <c r="D28" s="93">
        <v>0</v>
      </c>
      <c r="E28" s="93">
        <f t="shared" si="4"/>
        <v>0</v>
      </c>
      <c r="F28" s="93">
        <v>0</v>
      </c>
      <c r="G28" s="93">
        <v>0</v>
      </c>
      <c r="H28" s="93">
        <f t="shared" si="5"/>
        <v>0</v>
      </c>
      <c r="I28" s="93">
        <v>0</v>
      </c>
      <c r="J28" s="93">
        <v>0</v>
      </c>
    </row>
    <row r="29" spans="1:10">
      <c r="A29" s="84" t="s">
        <v>921</v>
      </c>
      <c r="B29" s="93">
        <f t="shared" si="3"/>
        <v>3703</v>
      </c>
      <c r="C29" s="93">
        <v>1897</v>
      </c>
      <c r="D29" s="93">
        <v>1806</v>
      </c>
      <c r="E29" s="93">
        <f t="shared" si="4"/>
        <v>779</v>
      </c>
      <c r="F29" s="93">
        <v>387</v>
      </c>
      <c r="G29" s="93">
        <v>392</v>
      </c>
      <c r="H29" s="93">
        <f t="shared" si="5"/>
        <v>1256</v>
      </c>
      <c r="I29" s="93">
        <v>547</v>
      </c>
      <c r="J29" s="93">
        <v>709</v>
      </c>
    </row>
    <row r="30" spans="1:10">
      <c r="A30" s="84" t="s">
        <v>923</v>
      </c>
      <c r="B30" s="93">
        <f t="shared" si="3"/>
        <v>9488</v>
      </c>
      <c r="C30" s="93">
        <v>4496</v>
      </c>
      <c r="D30" s="93">
        <v>4992</v>
      </c>
      <c r="E30" s="93">
        <f t="shared" si="4"/>
        <v>2012</v>
      </c>
      <c r="F30" s="93">
        <v>939</v>
      </c>
      <c r="G30" s="93">
        <v>1073</v>
      </c>
      <c r="H30" s="93">
        <f t="shared" si="5"/>
        <v>3268</v>
      </c>
      <c r="I30" s="93">
        <v>1740</v>
      </c>
      <c r="J30" s="93">
        <v>1528</v>
      </c>
    </row>
    <row r="31" spans="1:10">
      <c r="A31" s="84" t="s">
        <v>919</v>
      </c>
      <c r="B31" s="93">
        <f t="shared" si="3"/>
        <v>440</v>
      </c>
      <c r="C31" s="93">
        <v>422</v>
      </c>
      <c r="D31" s="93">
        <v>18</v>
      </c>
      <c r="E31" s="93">
        <f t="shared" si="4"/>
        <v>286</v>
      </c>
      <c r="F31" s="93">
        <v>286</v>
      </c>
      <c r="G31" s="93">
        <v>0</v>
      </c>
      <c r="H31" s="93">
        <f t="shared" si="5"/>
        <v>53</v>
      </c>
      <c r="I31" s="93">
        <v>50</v>
      </c>
      <c r="J31" s="93">
        <v>3</v>
      </c>
    </row>
    <row r="32" spans="1:10">
      <c r="A32" s="84" t="s">
        <v>921</v>
      </c>
      <c r="B32" s="93">
        <f t="shared" si="3"/>
        <v>9048</v>
      </c>
      <c r="C32" s="93">
        <v>4074</v>
      </c>
      <c r="D32" s="93">
        <v>4974</v>
      </c>
      <c r="E32" s="93">
        <f t="shared" si="4"/>
        <v>1726</v>
      </c>
      <c r="F32" s="93">
        <v>653</v>
      </c>
      <c r="G32" s="93">
        <v>1073</v>
      </c>
      <c r="H32" s="93">
        <f t="shared" si="5"/>
        <v>3215</v>
      </c>
      <c r="I32" s="93">
        <v>1690</v>
      </c>
      <c r="J32" s="93">
        <v>1525</v>
      </c>
    </row>
    <row r="33" spans="1:10">
      <c r="A33" s="84" t="s">
        <v>924</v>
      </c>
      <c r="B33" s="93">
        <f t="shared" si="3"/>
        <v>7804</v>
      </c>
      <c r="C33" s="93">
        <v>3989</v>
      </c>
      <c r="D33" s="93">
        <v>3815</v>
      </c>
      <c r="E33" s="93">
        <f t="shared" si="4"/>
        <v>1955</v>
      </c>
      <c r="F33" s="93">
        <v>1142</v>
      </c>
      <c r="G33" s="93">
        <v>813</v>
      </c>
      <c r="H33" s="93">
        <f t="shared" si="5"/>
        <v>2605</v>
      </c>
      <c r="I33" s="93">
        <v>1246</v>
      </c>
      <c r="J33" s="93">
        <v>1359</v>
      </c>
    </row>
    <row r="34" spans="1:10">
      <c r="A34" s="84" t="s">
        <v>919</v>
      </c>
      <c r="B34" s="93">
        <f t="shared" si="3"/>
        <v>184</v>
      </c>
      <c r="C34" s="93">
        <v>71</v>
      </c>
      <c r="D34" s="93">
        <v>113</v>
      </c>
      <c r="E34" s="93">
        <f t="shared" si="4"/>
        <v>0</v>
      </c>
      <c r="F34" s="93">
        <v>0</v>
      </c>
      <c r="G34" s="93">
        <v>0</v>
      </c>
      <c r="H34" s="93">
        <f t="shared" si="5"/>
        <v>119</v>
      </c>
      <c r="I34" s="93">
        <v>51</v>
      </c>
      <c r="J34" s="93">
        <v>68</v>
      </c>
    </row>
    <row r="35" spans="1:10">
      <c r="A35" s="84" t="s">
        <v>921</v>
      </c>
      <c r="B35" s="93">
        <f t="shared" si="3"/>
        <v>7620</v>
      </c>
      <c r="C35" s="93">
        <v>3918</v>
      </c>
      <c r="D35" s="93">
        <v>3702</v>
      </c>
      <c r="E35" s="93">
        <f t="shared" si="4"/>
        <v>1955</v>
      </c>
      <c r="F35" s="93">
        <v>1142</v>
      </c>
      <c r="G35" s="93">
        <v>813</v>
      </c>
      <c r="H35" s="93">
        <f t="shared" si="5"/>
        <v>2486</v>
      </c>
      <c r="I35" s="93">
        <v>1195</v>
      </c>
      <c r="J35" s="93">
        <v>1291</v>
      </c>
    </row>
    <row r="36" spans="1:10">
      <c r="A36" s="84" t="s">
        <v>925</v>
      </c>
      <c r="B36" s="93">
        <f t="shared" si="3"/>
        <v>5257</v>
      </c>
      <c r="C36" s="93">
        <v>2421</v>
      </c>
      <c r="D36" s="93">
        <v>2836</v>
      </c>
      <c r="E36" s="93">
        <f t="shared" si="4"/>
        <v>1150</v>
      </c>
      <c r="F36" s="93">
        <v>565</v>
      </c>
      <c r="G36" s="93">
        <v>585</v>
      </c>
      <c r="H36" s="93">
        <f t="shared" si="5"/>
        <v>1853</v>
      </c>
      <c r="I36" s="93">
        <v>840</v>
      </c>
      <c r="J36" s="93">
        <v>1013</v>
      </c>
    </row>
    <row r="37" spans="1:10">
      <c r="A37" s="84" t="s">
        <v>919</v>
      </c>
      <c r="B37" s="93">
        <f t="shared" si="3"/>
        <v>554</v>
      </c>
      <c r="C37" s="93">
        <v>310</v>
      </c>
      <c r="D37" s="93">
        <v>244</v>
      </c>
      <c r="E37" s="93">
        <f t="shared" si="4"/>
        <v>73</v>
      </c>
      <c r="F37" s="93">
        <v>7</v>
      </c>
      <c r="G37" s="93">
        <v>66</v>
      </c>
      <c r="H37" s="93">
        <f t="shared" si="5"/>
        <v>196</v>
      </c>
      <c r="I37" s="93">
        <v>147</v>
      </c>
      <c r="J37" s="93">
        <v>49</v>
      </c>
    </row>
    <row r="38" spans="1:10">
      <c r="A38" s="84" t="s">
        <v>921</v>
      </c>
      <c r="B38" s="93">
        <f t="shared" si="3"/>
        <v>4703</v>
      </c>
      <c r="C38" s="93">
        <v>2111</v>
      </c>
      <c r="D38" s="93">
        <v>2592</v>
      </c>
      <c r="E38" s="93">
        <f t="shared" si="4"/>
        <v>1077</v>
      </c>
      <c r="F38" s="93">
        <v>558</v>
      </c>
      <c r="G38" s="93">
        <v>519</v>
      </c>
      <c r="H38" s="93">
        <f t="shared" si="5"/>
        <v>1657</v>
      </c>
      <c r="I38" s="93">
        <v>693</v>
      </c>
      <c r="J38" s="93">
        <v>964</v>
      </c>
    </row>
    <row r="39" spans="1:10">
      <c r="A39" s="84" t="s">
        <v>926</v>
      </c>
      <c r="B39" s="93">
        <f t="shared" si="3"/>
        <v>396</v>
      </c>
      <c r="C39" s="93">
        <v>100</v>
      </c>
      <c r="D39" s="93">
        <v>296</v>
      </c>
      <c r="E39" s="93">
        <f t="shared" si="4"/>
        <v>48</v>
      </c>
      <c r="F39" s="93">
        <v>0</v>
      </c>
      <c r="G39" s="93">
        <v>48</v>
      </c>
      <c r="H39" s="93">
        <f t="shared" si="5"/>
        <v>192</v>
      </c>
      <c r="I39" s="93">
        <v>53</v>
      </c>
      <c r="J39" s="93">
        <v>139</v>
      </c>
    </row>
    <row r="40" spans="1:10">
      <c r="A40" s="84" t="s">
        <v>919</v>
      </c>
      <c r="B40" s="93">
        <f t="shared" si="3"/>
        <v>138</v>
      </c>
      <c r="C40" s="93">
        <v>30</v>
      </c>
      <c r="D40" s="93">
        <v>108</v>
      </c>
      <c r="E40" s="93">
        <f t="shared" si="4"/>
        <v>48</v>
      </c>
      <c r="F40" s="93">
        <v>0</v>
      </c>
      <c r="G40" s="93">
        <v>48</v>
      </c>
      <c r="H40" s="93">
        <f t="shared" si="5"/>
        <v>49</v>
      </c>
      <c r="I40" s="93">
        <v>10</v>
      </c>
      <c r="J40" s="93">
        <v>39</v>
      </c>
    </row>
    <row r="41" spans="1:10">
      <c r="A41" s="84" t="s">
        <v>921</v>
      </c>
      <c r="B41" s="93">
        <f t="shared" si="3"/>
        <v>258</v>
      </c>
      <c r="C41" s="93">
        <v>70</v>
      </c>
      <c r="D41" s="93">
        <v>188</v>
      </c>
      <c r="E41" s="93">
        <f t="shared" si="4"/>
        <v>0</v>
      </c>
      <c r="F41" s="93">
        <v>0</v>
      </c>
      <c r="G41" s="93">
        <v>0</v>
      </c>
      <c r="H41" s="93">
        <f t="shared" si="5"/>
        <v>143</v>
      </c>
      <c r="I41" s="93">
        <v>43</v>
      </c>
      <c r="J41" s="93">
        <v>100</v>
      </c>
    </row>
    <row r="42" spans="1:10">
      <c r="A42" s="84" t="s">
        <v>927</v>
      </c>
      <c r="B42" s="93">
        <f t="shared" si="3"/>
        <v>78</v>
      </c>
      <c r="C42" s="93">
        <v>14</v>
      </c>
      <c r="D42" s="93">
        <v>64</v>
      </c>
      <c r="E42" s="93">
        <f t="shared" si="4"/>
        <v>0</v>
      </c>
      <c r="F42" s="93">
        <v>0</v>
      </c>
      <c r="G42" s="93">
        <v>0</v>
      </c>
      <c r="H42" s="93">
        <f t="shared" si="5"/>
        <v>0</v>
      </c>
      <c r="I42" s="93">
        <v>0</v>
      </c>
      <c r="J42" s="93">
        <v>0</v>
      </c>
    </row>
    <row r="43" spans="1:10">
      <c r="A43" s="84" t="s">
        <v>919</v>
      </c>
      <c r="B43" s="93">
        <f t="shared" si="3"/>
        <v>32</v>
      </c>
      <c r="C43" s="93">
        <v>14</v>
      </c>
      <c r="D43" s="93">
        <v>18</v>
      </c>
      <c r="E43" s="93">
        <f t="shared" si="4"/>
        <v>0</v>
      </c>
      <c r="F43" s="93">
        <v>0</v>
      </c>
      <c r="G43" s="93">
        <v>0</v>
      </c>
      <c r="H43" s="93">
        <f t="shared" si="5"/>
        <v>0</v>
      </c>
      <c r="I43" s="93">
        <v>0</v>
      </c>
      <c r="J43" s="93">
        <v>0</v>
      </c>
    </row>
    <row r="44" spans="1:10">
      <c r="A44" s="84" t="s">
        <v>921</v>
      </c>
      <c r="B44" s="93">
        <f t="shared" si="3"/>
        <v>46</v>
      </c>
      <c r="C44" s="93">
        <v>0</v>
      </c>
      <c r="D44" s="93">
        <v>46</v>
      </c>
      <c r="E44" s="93">
        <f t="shared" si="4"/>
        <v>0</v>
      </c>
      <c r="F44" s="93">
        <v>0</v>
      </c>
      <c r="G44" s="93">
        <v>0</v>
      </c>
      <c r="H44" s="93">
        <f t="shared" si="5"/>
        <v>0</v>
      </c>
      <c r="I44" s="93">
        <v>0</v>
      </c>
      <c r="J44" s="93">
        <v>0</v>
      </c>
    </row>
    <row r="45" spans="1:10">
      <c r="A45" s="389" t="s">
        <v>689</v>
      </c>
      <c r="B45" s="389"/>
      <c r="C45" s="389"/>
      <c r="D45" s="389"/>
      <c r="E45" s="389"/>
      <c r="F45" s="389"/>
      <c r="G45" s="389"/>
      <c r="H45" s="389"/>
      <c r="I45" s="389"/>
      <c r="J45" s="389"/>
    </row>
  </sheetData>
  <mergeCells count="6">
    <mergeCell ref="A45:J45"/>
    <mergeCell ref="A4:D4"/>
    <mergeCell ref="B21:D21"/>
    <mergeCell ref="E21:G21"/>
    <mergeCell ref="H21:J21"/>
    <mergeCell ref="A19:C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655E-00ED-4864-8AA3-3469F8EA352B}">
  <dimension ref="A1:G32"/>
  <sheetViews>
    <sheetView view="pageBreakPreview" zoomScale="150" zoomScaleNormal="100" zoomScaleSheetLayoutView="150" workbookViewId="0">
      <selection activeCell="A2" sqref="A2"/>
    </sheetView>
  </sheetViews>
  <sheetFormatPr defaultRowHeight="10.199999999999999" customHeight="1"/>
  <cols>
    <col min="1" max="1" width="37" style="269" customWidth="1"/>
    <col min="2" max="16384" width="8.88671875" style="269"/>
  </cols>
  <sheetData>
    <row r="1" spans="1:7" ht="10.199999999999999" customHeight="1">
      <c r="A1" s="269" t="s">
        <v>2308</v>
      </c>
    </row>
    <row r="2" spans="1:7" ht="10.199999999999999" customHeight="1">
      <c r="A2" s="269" t="s">
        <v>2261</v>
      </c>
    </row>
    <row r="3" spans="1:7" ht="10.199999999999999" customHeight="1">
      <c r="A3" s="328"/>
      <c r="B3" s="392" t="s">
        <v>691</v>
      </c>
      <c r="C3" s="392"/>
      <c r="D3" s="392"/>
      <c r="E3" s="392" t="s">
        <v>692</v>
      </c>
      <c r="F3" s="392"/>
      <c r="G3" s="393"/>
    </row>
    <row r="4" spans="1:7" ht="10.199999999999999" customHeight="1">
      <c r="A4" s="329"/>
      <c r="B4" s="326" t="s">
        <v>33</v>
      </c>
      <c r="C4" s="326" t="s">
        <v>100</v>
      </c>
      <c r="D4" s="326" t="s">
        <v>101</v>
      </c>
      <c r="E4" s="326" t="s">
        <v>33</v>
      </c>
      <c r="F4" s="326" t="s">
        <v>100</v>
      </c>
      <c r="G4" s="327" t="s">
        <v>101</v>
      </c>
    </row>
    <row r="5" spans="1:7" ht="10.199999999999999" customHeight="1">
      <c r="A5" s="324" t="s">
        <v>1011</v>
      </c>
      <c r="B5" s="325" t="s">
        <v>28</v>
      </c>
      <c r="C5" s="325" t="s">
        <v>28</v>
      </c>
      <c r="D5" s="325" t="s">
        <v>28</v>
      </c>
    </row>
    <row r="6" spans="1:7" ht="10.199999999999999" customHeight="1">
      <c r="A6" s="308" t="s">
        <v>1085</v>
      </c>
      <c r="B6" s="133">
        <v>26726</v>
      </c>
      <c r="C6" s="133">
        <v>5944</v>
      </c>
      <c r="D6" s="133">
        <v>9174</v>
      </c>
      <c r="E6" s="323">
        <f>B6*100/B$6</f>
        <v>100</v>
      </c>
      <c r="F6" s="323">
        <f t="shared" ref="F6:G6" si="0">C6*100/C$6</f>
        <v>100</v>
      </c>
      <c r="G6" s="323">
        <f t="shared" si="0"/>
        <v>100</v>
      </c>
    </row>
    <row r="7" spans="1:7" ht="10.199999999999999" customHeight="1">
      <c r="A7" s="308" t="s">
        <v>1046</v>
      </c>
      <c r="B7" s="133">
        <v>21055</v>
      </c>
      <c r="C7" s="133">
        <v>4248</v>
      </c>
      <c r="D7" s="133">
        <v>8076</v>
      </c>
      <c r="E7" s="323">
        <f t="shared" ref="E7:E10" si="1">B7*100/B$6</f>
        <v>78.780962358751779</v>
      </c>
      <c r="F7" s="323">
        <f t="shared" ref="F7:F10" si="2">C7*100/C$6</f>
        <v>71.467025572005383</v>
      </c>
      <c r="G7" s="323">
        <f t="shared" ref="G7:G10" si="3">D7*100/D$6</f>
        <v>88.031393067364291</v>
      </c>
    </row>
    <row r="8" spans="1:7" ht="10.199999999999999" customHeight="1">
      <c r="A8" s="308" t="s">
        <v>1086</v>
      </c>
      <c r="B8" s="133">
        <v>10100</v>
      </c>
      <c r="C8" s="133">
        <v>2386</v>
      </c>
      <c r="D8" s="133">
        <v>2971</v>
      </c>
      <c r="E8" s="323">
        <f t="shared" si="1"/>
        <v>37.790915213649626</v>
      </c>
      <c r="F8" s="323">
        <f t="shared" si="2"/>
        <v>40.141318977119788</v>
      </c>
      <c r="G8" s="323">
        <f t="shared" si="3"/>
        <v>32.385001090037058</v>
      </c>
    </row>
    <row r="9" spans="1:7" ht="10.199999999999999" customHeight="1">
      <c r="A9" s="308" t="s">
        <v>1087</v>
      </c>
      <c r="B9" s="133">
        <v>11802</v>
      </c>
      <c r="C9" s="133">
        <v>2074</v>
      </c>
      <c r="D9" s="133">
        <v>5552</v>
      </c>
      <c r="E9" s="323">
        <f t="shared" si="1"/>
        <v>44.159245678365636</v>
      </c>
      <c r="F9" s="323">
        <f t="shared" si="2"/>
        <v>34.892328398384926</v>
      </c>
      <c r="G9" s="323">
        <f t="shared" si="3"/>
        <v>60.518857641159798</v>
      </c>
    </row>
    <row r="10" spans="1:7" ht="10.199999999999999" customHeight="1">
      <c r="A10" s="308" t="s">
        <v>1047</v>
      </c>
      <c r="B10" s="133">
        <v>5671</v>
      </c>
      <c r="C10" s="133">
        <v>1696</v>
      </c>
      <c r="D10" s="133">
        <v>1098</v>
      </c>
      <c r="E10" s="323">
        <f t="shared" si="1"/>
        <v>21.219037641248224</v>
      </c>
      <c r="F10" s="323">
        <f t="shared" si="2"/>
        <v>28.532974427994617</v>
      </c>
      <c r="G10" s="323">
        <f t="shared" si="3"/>
        <v>11.96860693263571</v>
      </c>
    </row>
    <row r="11" spans="1:7" ht="10.199999999999999" customHeight="1">
      <c r="A11" s="308" t="s">
        <v>28</v>
      </c>
      <c r="B11" s="208" t="s">
        <v>28</v>
      </c>
      <c r="C11" s="208" t="s">
        <v>28</v>
      </c>
      <c r="D11" s="208" t="s">
        <v>28</v>
      </c>
    </row>
    <row r="12" spans="1:7" ht="10.199999999999999" customHeight="1">
      <c r="A12" s="308" t="s">
        <v>1012</v>
      </c>
      <c r="B12" s="133">
        <v>13191</v>
      </c>
      <c r="C12" s="133">
        <v>2791</v>
      </c>
      <c r="D12" s="133">
        <v>4524</v>
      </c>
    </row>
    <row r="13" spans="1:7" ht="10.199999999999999" customHeight="1">
      <c r="A13" s="308" t="s">
        <v>1013</v>
      </c>
      <c r="B13" s="133">
        <v>1730</v>
      </c>
      <c r="C13" s="208">
        <v>493</v>
      </c>
      <c r="D13" s="208">
        <v>573</v>
      </c>
      <c r="E13" s="323">
        <f>B13*100/B12</f>
        <v>13.115002653324236</v>
      </c>
      <c r="F13" s="323">
        <f t="shared" ref="F13:G13" si="4">C13*100/C12</f>
        <v>17.663919742027947</v>
      </c>
      <c r="G13" s="323">
        <f t="shared" si="4"/>
        <v>12.665782493368701</v>
      </c>
    </row>
    <row r="14" spans="1:7" ht="10.199999999999999" customHeight="1">
      <c r="A14" s="308" t="s">
        <v>28</v>
      </c>
      <c r="B14" s="208" t="s">
        <v>28</v>
      </c>
      <c r="C14" s="208" t="s">
        <v>28</v>
      </c>
      <c r="D14" s="208" t="s">
        <v>28</v>
      </c>
    </row>
    <row r="15" spans="1:7" ht="10.199999999999999" customHeight="1">
      <c r="A15" s="308" t="s">
        <v>1014</v>
      </c>
      <c r="B15" s="133">
        <v>13061</v>
      </c>
      <c r="C15" s="133">
        <v>3105</v>
      </c>
      <c r="D15" s="133">
        <v>4458</v>
      </c>
      <c r="E15" s="323">
        <f>B15*100/B$15</f>
        <v>100</v>
      </c>
      <c r="F15" s="323">
        <f t="shared" ref="F15:G15" si="5">C15*100/C$15</f>
        <v>100</v>
      </c>
      <c r="G15" s="323">
        <f t="shared" si="5"/>
        <v>100</v>
      </c>
    </row>
    <row r="16" spans="1:7" ht="10.199999999999999" customHeight="1">
      <c r="A16" s="308" t="s">
        <v>1015</v>
      </c>
      <c r="B16" s="133">
        <v>8840</v>
      </c>
      <c r="C16" s="133">
        <v>2321</v>
      </c>
      <c r="D16" s="133">
        <v>2666</v>
      </c>
      <c r="E16" s="323">
        <f t="shared" ref="E16:E31" si="6">B16*100/B$15</f>
        <v>67.682413291478454</v>
      </c>
      <c r="F16" s="323">
        <f t="shared" ref="F16:F31" si="7">C16*100/C$15</f>
        <v>74.750402576489535</v>
      </c>
      <c r="G16" s="323">
        <f t="shared" ref="G16:G31" si="8">D16*100/D$15</f>
        <v>59.802602063705699</v>
      </c>
    </row>
    <row r="17" spans="1:7" ht="10.199999999999999" customHeight="1">
      <c r="A17" s="308" t="s">
        <v>1016</v>
      </c>
      <c r="B17" s="133">
        <v>7518</v>
      </c>
      <c r="C17" s="133">
        <v>2150</v>
      </c>
      <c r="D17" s="133">
        <v>2249</v>
      </c>
      <c r="E17" s="323">
        <f t="shared" si="6"/>
        <v>57.560676824132912</v>
      </c>
      <c r="F17" s="323">
        <f t="shared" si="7"/>
        <v>69.243156199677941</v>
      </c>
      <c r="G17" s="323">
        <f t="shared" si="8"/>
        <v>50.448631673396143</v>
      </c>
    </row>
    <row r="18" spans="1:7" ht="10.199999999999999" customHeight="1">
      <c r="A18" s="308" t="s">
        <v>1017</v>
      </c>
      <c r="B18" s="133">
        <v>5531</v>
      </c>
      <c r="C18" s="133">
        <v>1574</v>
      </c>
      <c r="D18" s="133">
        <v>2041</v>
      </c>
      <c r="E18" s="323">
        <f t="shared" si="6"/>
        <v>42.347446596738379</v>
      </c>
      <c r="F18" s="323">
        <f t="shared" si="7"/>
        <v>50.692431561996777</v>
      </c>
      <c r="G18" s="323">
        <f t="shared" si="8"/>
        <v>45.782862270076265</v>
      </c>
    </row>
    <row r="19" spans="1:7" ht="10.199999999999999" customHeight="1">
      <c r="A19" s="308" t="s">
        <v>1018</v>
      </c>
      <c r="B19" s="133">
        <v>4757</v>
      </c>
      <c r="C19" s="133">
        <v>1437</v>
      </c>
      <c r="D19" s="133">
        <v>1484</v>
      </c>
      <c r="E19" s="323">
        <f t="shared" si="6"/>
        <v>36.421407242936986</v>
      </c>
      <c r="F19" s="323">
        <f t="shared" si="7"/>
        <v>46.280193236714979</v>
      </c>
      <c r="G19" s="323">
        <f t="shared" si="8"/>
        <v>33.288470165993722</v>
      </c>
    </row>
    <row r="20" spans="1:7" ht="10.199999999999999" customHeight="1">
      <c r="A20" s="308" t="s">
        <v>1019</v>
      </c>
      <c r="B20" s="208">
        <v>980</v>
      </c>
      <c r="C20" s="208">
        <v>202</v>
      </c>
      <c r="D20" s="208">
        <v>644</v>
      </c>
      <c r="E20" s="323">
        <f t="shared" si="6"/>
        <v>7.5032539621774745</v>
      </c>
      <c r="F20" s="323">
        <f t="shared" si="7"/>
        <v>6.5056360708534617</v>
      </c>
      <c r="G20" s="323">
        <f t="shared" si="8"/>
        <v>14.445939883355765</v>
      </c>
    </row>
    <row r="21" spans="1:7" ht="10.199999999999999" customHeight="1">
      <c r="A21" s="308" t="s">
        <v>1020</v>
      </c>
      <c r="B21" s="133">
        <v>1987</v>
      </c>
      <c r="C21" s="208">
        <v>576</v>
      </c>
      <c r="D21" s="208">
        <v>208</v>
      </c>
      <c r="E21" s="323">
        <f t="shared" si="6"/>
        <v>15.213230227394533</v>
      </c>
      <c r="F21" s="323">
        <f t="shared" si="7"/>
        <v>18.55072463768116</v>
      </c>
      <c r="G21" s="323">
        <f t="shared" si="8"/>
        <v>4.6657694033198744</v>
      </c>
    </row>
    <row r="22" spans="1:7" ht="10.199999999999999" customHeight="1">
      <c r="A22" s="308" t="s">
        <v>1021</v>
      </c>
      <c r="B22" s="133">
        <v>1322</v>
      </c>
      <c r="C22" s="208">
        <v>171</v>
      </c>
      <c r="D22" s="208">
        <v>417</v>
      </c>
      <c r="E22" s="323">
        <f t="shared" si="6"/>
        <v>10.121736467345533</v>
      </c>
      <c r="F22" s="323">
        <f t="shared" si="7"/>
        <v>5.5072463768115938</v>
      </c>
      <c r="G22" s="323">
        <f t="shared" si="8"/>
        <v>9.3539703903095557</v>
      </c>
    </row>
    <row r="23" spans="1:7" ht="10.199999999999999" customHeight="1">
      <c r="A23" s="308" t="s">
        <v>1017</v>
      </c>
      <c r="B23" s="208">
        <v>745</v>
      </c>
      <c r="C23" s="208">
        <v>55</v>
      </c>
      <c r="D23" s="208">
        <v>322</v>
      </c>
      <c r="E23" s="323">
        <f t="shared" si="6"/>
        <v>5.7040042875736923</v>
      </c>
      <c r="F23" s="323">
        <f t="shared" si="7"/>
        <v>1.7713365539452497</v>
      </c>
      <c r="G23" s="323">
        <f t="shared" si="8"/>
        <v>7.2229699416778823</v>
      </c>
    </row>
    <row r="24" spans="1:7" ht="10.199999999999999" customHeight="1">
      <c r="A24" s="308" t="s">
        <v>1018</v>
      </c>
      <c r="B24" s="208">
        <v>210</v>
      </c>
      <c r="C24" s="208">
        <v>55</v>
      </c>
      <c r="D24" s="208">
        <v>39</v>
      </c>
      <c r="E24" s="323">
        <f t="shared" si="6"/>
        <v>1.6078401347523161</v>
      </c>
      <c r="F24" s="323">
        <f t="shared" si="7"/>
        <v>1.7713365539452497</v>
      </c>
      <c r="G24" s="323">
        <f t="shared" si="8"/>
        <v>0.87483176312247646</v>
      </c>
    </row>
    <row r="25" spans="1:7" ht="10.199999999999999" customHeight="1">
      <c r="A25" s="308" t="s">
        <v>1019</v>
      </c>
      <c r="B25" s="208">
        <v>576</v>
      </c>
      <c r="C25" s="208">
        <v>0</v>
      </c>
      <c r="D25" s="208">
        <v>302</v>
      </c>
      <c r="E25" s="323">
        <f t="shared" si="6"/>
        <v>4.4100757981777816</v>
      </c>
      <c r="F25" s="323">
        <f t="shared" si="7"/>
        <v>0</v>
      </c>
      <c r="G25" s="323">
        <f t="shared" si="8"/>
        <v>6.774338268281741</v>
      </c>
    </row>
    <row r="26" spans="1:7" ht="10.199999999999999" customHeight="1">
      <c r="A26" s="308" t="s">
        <v>1020</v>
      </c>
      <c r="B26" s="208">
        <v>577</v>
      </c>
      <c r="C26" s="208">
        <v>116</v>
      </c>
      <c r="D26" s="208">
        <v>95</v>
      </c>
      <c r="E26" s="323">
        <f t="shared" si="6"/>
        <v>4.4177321797718401</v>
      </c>
      <c r="F26" s="323">
        <f t="shared" si="7"/>
        <v>3.7359098228663448</v>
      </c>
      <c r="G26" s="323">
        <f t="shared" si="8"/>
        <v>2.1310004486316734</v>
      </c>
    </row>
    <row r="27" spans="1:7" ht="10.199999999999999" customHeight="1">
      <c r="A27" s="308" t="s">
        <v>1023</v>
      </c>
      <c r="B27" s="133">
        <v>4221</v>
      </c>
      <c r="C27" s="208">
        <v>784</v>
      </c>
      <c r="D27" s="133">
        <v>1792</v>
      </c>
      <c r="E27" s="323">
        <f t="shared" si="6"/>
        <v>32.317586708521553</v>
      </c>
      <c r="F27" s="323">
        <f t="shared" si="7"/>
        <v>25.249597423510465</v>
      </c>
      <c r="G27" s="323">
        <f t="shared" si="8"/>
        <v>40.197397936294301</v>
      </c>
    </row>
    <row r="28" spans="1:7" ht="10.199999999999999" customHeight="1">
      <c r="A28" s="308" t="s">
        <v>1025</v>
      </c>
      <c r="B28" s="133">
        <v>2987</v>
      </c>
      <c r="C28" s="208">
        <v>320</v>
      </c>
      <c r="D28" s="133">
        <v>1570</v>
      </c>
      <c r="E28" s="323">
        <f t="shared" si="6"/>
        <v>22.86961182145318</v>
      </c>
      <c r="F28" s="323">
        <f t="shared" si="7"/>
        <v>10.305958132045088</v>
      </c>
      <c r="G28" s="323">
        <f t="shared" si="8"/>
        <v>35.217586361597128</v>
      </c>
    </row>
    <row r="29" spans="1:7" ht="10.199999999999999" customHeight="1">
      <c r="A29" s="308" t="s">
        <v>1027</v>
      </c>
      <c r="B29" s="133">
        <v>1084</v>
      </c>
      <c r="C29" s="208">
        <v>188</v>
      </c>
      <c r="D29" s="208">
        <v>280</v>
      </c>
      <c r="E29" s="323">
        <f t="shared" si="6"/>
        <v>8.2995176479595738</v>
      </c>
      <c r="F29" s="323">
        <f t="shared" si="7"/>
        <v>6.0547504025764898</v>
      </c>
      <c r="G29" s="323">
        <f t="shared" si="8"/>
        <v>6.2808434275459843</v>
      </c>
    </row>
    <row r="30" spans="1:7" ht="10.199999999999999" customHeight="1">
      <c r="A30" s="308" t="s">
        <v>1029</v>
      </c>
      <c r="B30" s="133">
        <v>1988</v>
      </c>
      <c r="C30" s="208">
        <v>169</v>
      </c>
      <c r="D30" s="133">
        <v>1305</v>
      </c>
      <c r="E30" s="323">
        <f t="shared" si="6"/>
        <v>15.220886608988591</v>
      </c>
      <c r="F30" s="323">
        <f t="shared" si="7"/>
        <v>5.4428341384863126</v>
      </c>
      <c r="G30" s="323">
        <f t="shared" si="8"/>
        <v>29.273216689098252</v>
      </c>
    </row>
    <row r="31" spans="1:7" ht="10.199999999999999" customHeight="1">
      <c r="A31" s="308" t="s">
        <v>1030</v>
      </c>
      <c r="B31" s="133">
        <v>1234</v>
      </c>
      <c r="C31" s="208">
        <v>464</v>
      </c>
      <c r="D31" s="208">
        <v>222</v>
      </c>
      <c r="E31" s="323">
        <f t="shared" si="6"/>
        <v>9.4479748870683711</v>
      </c>
      <c r="F31" s="323">
        <f t="shared" si="7"/>
        <v>14.943639291465379</v>
      </c>
      <c r="G31" s="323">
        <f t="shared" si="8"/>
        <v>4.9798115746971741</v>
      </c>
    </row>
    <row r="32" spans="1:7" ht="10.199999999999999" customHeight="1">
      <c r="A32" s="269" t="s">
        <v>2269</v>
      </c>
    </row>
  </sheetData>
  <mergeCells count="2">
    <mergeCell ref="E3:G3"/>
    <mergeCell ref="B3:D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C832-EA1A-4734-817A-9F35CB506B1C}">
  <dimension ref="A1:L34"/>
  <sheetViews>
    <sheetView workbookViewId="0">
      <selection activeCell="A2" sqref="A2:C2"/>
    </sheetView>
  </sheetViews>
  <sheetFormatPr defaultRowHeight="14.4"/>
  <cols>
    <col min="1" max="1" width="6.6640625" customWidth="1"/>
    <col min="2" max="10" width="12.6640625" customWidth="1"/>
    <col min="11" max="11" width="11.44140625" customWidth="1"/>
    <col min="247" max="247" width="6.6640625" customWidth="1"/>
    <col min="248" max="248" width="26.88671875" customWidth="1"/>
    <col min="249" max="249" width="0.6640625" customWidth="1"/>
    <col min="250" max="250" width="1" customWidth="1"/>
    <col min="251" max="251" width="6.6640625" customWidth="1"/>
    <col min="252" max="252" width="3.6640625" customWidth="1"/>
    <col min="253" max="267" width="11.44140625" customWidth="1"/>
    <col min="503" max="503" width="6.6640625" customWidth="1"/>
    <col min="504" max="504" width="26.88671875" customWidth="1"/>
    <col min="505" max="505" width="0.6640625" customWidth="1"/>
    <col min="506" max="506" width="1" customWidth="1"/>
    <col min="507" max="507" width="6.6640625" customWidth="1"/>
    <col min="508" max="508" width="3.6640625" customWidth="1"/>
    <col min="509" max="523" width="11.44140625" customWidth="1"/>
    <col min="759" max="759" width="6.6640625" customWidth="1"/>
    <col min="760" max="760" width="26.88671875" customWidth="1"/>
    <col min="761" max="761" width="0.6640625" customWidth="1"/>
    <col min="762" max="762" width="1" customWidth="1"/>
    <col min="763" max="763" width="6.6640625" customWidth="1"/>
    <col min="764" max="764" width="3.6640625" customWidth="1"/>
    <col min="765" max="779" width="11.44140625" customWidth="1"/>
    <col min="1015" max="1015" width="6.6640625" customWidth="1"/>
    <col min="1016" max="1016" width="26.88671875" customWidth="1"/>
    <col min="1017" max="1017" width="0.6640625" customWidth="1"/>
    <col min="1018" max="1018" width="1" customWidth="1"/>
    <col min="1019" max="1019" width="6.6640625" customWidth="1"/>
    <col min="1020" max="1020" width="3.6640625" customWidth="1"/>
    <col min="1021" max="1035" width="11.44140625" customWidth="1"/>
    <col min="1271" max="1271" width="6.6640625" customWidth="1"/>
    <col min="1272" max="1272" width="26.88671875" customWidth="1"/>
    <col min="1273" max="1273" width="0.6640625" customWidth="1"/>
    <col min="1274" max="1274" width="1" customWidth="1"/>
    <col min="1275" max="1275" width="6.6640625" customWidth="1"/>
    <col min="1276" max="1276" width="3.6640625" customWidth="1"/>
    <col min="1277" max="1291" width="11.44140625" customWidth="1"/>
    <col min="1527" max="1527" width="6.6640625" customWidth="1"/>
    <col min="1528" max="1528" width="26.88671875" customWidth="1"/>
    <col min="1529" max="1529" width="0.6640625" customWidth="1"/>
    <col min="1530" max="1530" width="1" customWidth="1"/>
    <col min="1531" max="1531" width="6.6640625" customWidth="1"/>
    <col min="1532" max="1532" width="3.6640625" customWidth="1"/>
    <col min="1533" max="1547" width="11.44140625" customWidth="1"/>
    <col min="1783" max="1783" width="6.6640625" customWidth="1"/>
    <col min="1784" max="1784" width="26.88671875" customWidth="1"/>
    <col min="1785" max="1785" width="0.6640625" customWidth="1"/>
    <col min="1786" max="1786" width="1" customWidth="1"/>
    <col min="1787" max="1787" width="6.6640625" customWidth="1"/>
    <col min="1788" max="1788" width="3.6640625" customWidth="1"/>
    <col min="1789" max="1803" width="11.44140625" customWidth="1"/>
    <col min="2039" max="2039" width="6.6640625" customWidth="1"/>
    <col min="2040" max="2040" width="26.88671875" customWidth="1"/>
    <col min="2041" max="2041" width="0.6640625" customWidth="1"/>
    <col min="2042" max="2042" width="1" customWidth="1"/>
    <col min="2043" max="2043" width="6.6640625" customWidth="1"/>
    <col min="2044" max="2044" width="3.6640625" customWidth="1"/>
    <col min="2045" max="2059" width="11.44140625" customWidth="1"/>
    <col min="2295" max="2295" width="6.6640625" customWidth="1"/>
    <col min="2296" max="2296" width="26.88671875" customWidth="1"/>
    <col min="2297" max="2297" width="0.6640625" customWidth="1"/>
    <col min="2298" max="2298" width="1" customWidth="1"/>
    <col min="2299" max="2299" width="6.6640625" customWidth="1"/>
    <col min="2300" max="2300" width="3.6640625" customWidth="1"/>
    <col min="2301" max="2315" width="11.44140625" customWidth="1"/>
    <col min="2551" max="2551" width="6.6640625" customWidth="1"/>
    <col min="2552" max="2552" width="26.88671875" customWidth="1"/>
    <col min="2553" max="2553" width="0.6640625" customWidth="1"/>
    <col min="2554" max="2554" width="1" customWidth="1"/>
    <col min="2555" max="2555" width="6.6640625" customWidth="1"/>
    <col min="2556" max="2556" width="3.6640625" customWidth="1"/>
    <col min="2557" max="2571" width="11.44140625" customWidth="1"/>
    <col min="2807" max="2807" width="6.6640625" customWidth="1"/>
    <col min="2808" max="2808" width="26.88671875" customWidth="1"/>
    <col min="2809" max="2809" width="0.6640625" customWidth="1"/>
    <col min="2810" max="2810" width="1" customWidth="1"/>
    <col min="2811" max="2811" width="6.6640625" customWidth="1"/>
    <col min="2812" max="2812" width="3.6640625" customWidth="1"/>
    <col min="2813" max="2827" width="11.44140625" customWidth="1"/>
    <col min="3063" max="3063" width="6.6640625" customWidth="1"/>
    <col min="3064" max="3064" width="26.88671875" customWidth="1"/>
    <col min="3065" max="3065" width="0.6640625" customWidth="1"/>
    <col min="3066" max="3066" width="1" customWidth="1"/>
    <col min="3067" max="3067" width="6.6640625" customWidth="1"/>
    <col min="3068" max="3068" width="3.6640625" customWidth="1"/>
    <col min="3069" max="3083" width="11.44140625" customWidth="1"/>
    <col min="3319" max="3319" width="6.6640625" customWidth="1"/>
    <col min="3320" max="3320" width="26.88671875" customWidth="1"/>
    <col min="3321" max="3321" width="0.6640625" customWidth="1"/>
    <col min="3322" max="3322" width="1" customWidth="1"/>
    <col min="3323" max="3323" width="6.6640625" customWidth="1"/>
    <col min="3324" max="3324" width="3.6640625" customWidth="1"/>
    <col min="3325" max="3339" width="11.44140625" customWidth="1"/>
    <col min="3575" max="3575" width="6.6640625" customWidth="1"/>
    <col min="3576" max="3576" width="26.88671875" customWidth="1"/>
    <col min="3577" max="3577" width="0.6640625" customWidth="1"/>
    <col min="3578" max="3578" width="1" customWidth="1"/>
    <col min="3579" max="3579" width="6.6640625" customWidth="1"/>
    <col min="3580" max="3580" width="3.6640625" customWidth="1"/>
    <col min="3581" max="3595" width="11.44140625" customWidth="1"/>
    <col min="3831" max="3831" width="6.6640625" customWidth="1"/>
    <col min="3832" max="3832" width="26.88671875" customWidth="1"/>
    <col min="3833" max="3833" width="0.6640625" customWidth="1"/>
    <col min="3834" max="3834" width="1" customWidth="1"/>
    <col min="3835" max="3835" width="6.6640625" customWidth="1"/>
    <col min="3836" max="3836" width="3.6640625" customWidth="1"/>
    <col min="3837" max="3851" width="11.44140625" customWidth="1"/>
    <col min="4087" max="4087" width="6.6640625" customWidth="1"/>
    <col min="4088" max="4088" width="26.88671875" customWidth="1"/>
    <col min="4089" max="4089" width="0.6640625" customWidth="1"/>
    <col min="4090" max="4090" width="1" customWidth="1"/>
    <col min="4091" max="4091" width="6.6640625" customWidth="1"/>
    <col min="4092" max="4092" width="3.6640625" customWidth="1"/>
    <col min="4093" max="4107" width="11.44140625" customWidth="1"/>
    <col min="4343" max="4343" width="6.6640625" customWidth="1"/>
    <col min="4344" max="4344" width="26.88671875" customWidth="1"/>
    <col min="4345" max="4345" width="0.6640625" customWidth="1"/>
    <col min="4346" max="4346" width="1" customWidth="1"/>
    <col min="4347" max="4347" width="6.6640625" customWidth="1"/>
    <col min="4348" max="4348" width="3.6640625" customWidth="1"/>
    <col min="4349" max="4363" width="11.44140625" customWidth="1"/>
    <col min="4599" max="4599" width="6.6640625" customWidth="1"/>
    <col min="4600" max="4600" width="26.88671875" customWidth="1"/>
    <col min="4601" max="4601" width="0.6640625" customWidth="1"/>
    <col min="4602" max="4602" width="1" customWidth="1"/>
    <col min="4603" max="4603" width="6.6640625" customWidth="1"/>
    <col min="4604" max="4604" width="3.6640625" customWidth="1"/>
    <col min="4605" max="4619" width="11.44140625" customWidth="1"/>
    <col min="4855" max="4855" width="6.6640625" customWidth="1"/>
    <col min="4856" max="4856" width="26.88671875" customWidth="1"/>
    <col min="4857" max="4857" width="0.6640625" customWidth="1"/>
    <col min="4858" max="4858" width="1" customWidth="1"/>
    <col min="4859" max="4859" width="6.6640625" customWidth="1"/>
    <col min="4860" max="4860" width="3.6640625" customWidth="1"/>
    <col min="4861" max="4875" width="11.44140625" customWidth="1"/>
    <col min="5111" max="5111" width="6.6640625" customWidth="1"/>
    <col min="5112" max="5112" width="26.88671875" customWidth="1"/>
    <col min="5113" max="5113" width="0.6640625" customWidth="1"/>
    <col min="5114" max="5114" width="1" customWidth="1"/>
    <col min="5115" max="5115" width="6.6640625" customWidth="1"/>
    <col min="5116" max="5116" width="3.6640625" customWidth="1"/>
    <col min="5117" max="5131" width="11.44140625" customWidth="1"/>
    <col min="5367" max="5367" width="6.6640625" customWidth="1"/>
    <col min="5368" max="5368" width="26.88671875" customWidth="1"/>
    <col min="5369" max="5369" width="0.6640625" customWidth="1"/>
    <col min="5370" max="5370" width="1" customWidth="1"/>
    <col min="5371" max="5371" width="6.6640625" customWidth="1"/>
    <col min="5372" max="5372" width="3.6640625" customWidth="1"/>
    <col min="5373" max="5387" width="11.44140625" customWidth="1"/>
    <col min="5623" max="5623" width="6.6640625" customWidth="1"/>
    <col min="5624" max="5624" width="26.88671875" customWidth="1"/>
    <col min="5625" max="5625" width="0.6640625" customWidth="1"/>
    <col min="5626" max="5626" width="1" customWidth="1"/>
    <col min="5627" max="5627" width="6.6640625" customWidth="1"/>
    <col min="5628" max="5628" width="3.6640625" customWidth="1"/>
    <col min="5629" max="5643" width="11.44140625" customWidth="1"/>
    <col min="5879" max="5879" width="6.6640625" customWidth="1"/>
    <col min="5880" max="5880" width="26.88671875" customWidth="1"/>
    <col min="5881" max="5881" width="0.6640625" customWidth="1"/>
    <col min="5882" max="5882" width="1" customWidth="1"/>
    <col min="5883" max="5883" width="6.6640625" customWidth="1"/>
    <col min="5884" max="5884" width="3.6640625" customWidth="1"/>
    <col min="5885" max="5899" width="11.44140625" customWidth="1"/>
    <col min="6135" max="6135" width="6.6640625" customWidth="1"/>
    <col min="6136" max="6136" width="26.88671875" customWidth="1"/>
    <col min="6137" max="6137" width="0.6640625" customWidth="1"/>
    <col min="6138" max="6138" width="1" customWidth="1"/>
    <col min="6139" max="6139" width="6.6640625" customWidth="1"/>
    <col min="6140" max="6140" width="3.6640625" customWidth="1"/>
    <col min="6141" max="6155" width="11.44140625" customWidth="1"/>
    <col min="6391" max="6391" width="6.6640625" customWidth="1"/>
    <col min="6392" max="6392" width="26.88671875" customWidth="1"/>
    <col min="6393" max="6393" width="0.6640625" customWidth="1"/>
    <col min="6394" max="6394" width="1" customWidth="1"/>
    <col min="6395" max="6395" width="6.6640625" customWidth="1"/>
    <col min="6396" max="6396" width="3.6640625" customWidth="1"/>
    <col min="6397" max="6411" width="11.44140625" customWidth="1"/>
    <col min="6647" max="6647" width="6.6640625" customWidth="1"/>
    <col min="6648" max="6648" width="26.88671875" customWidth="1"/>
    <col min="6649" max="6649" width="0.6640625" customWidth="1"/>
    <col min="6650" max="6650" width="1" customWidth="1"/>
    <col min="6651" max="6651" width="6.6640625" customWidth="1"/>
    <col min="6652" max="6652" width="3.6640625" customWidth="1"/>
    <col min="6653" max="6667" width="11.44140625" customWidth="1"/>
    <col min="6903" max="6903" width="6.6640625" customWidth="1"/>
    <col min="6904" max="6904" width="26.88671875" customWidth="1"/>
    <col min="6905" max="6905" width="0.6640625" customWidth="1"/>
    <col min="6906" max="6906" width="1" customWidth="1"/>
    <col min="6907" max="6907" width="6.6640625" customWidth="1"/>
    <col min="6908" max="6908" width="3.6640625" customWidth="1"/>
    <col min="6909" max="6923" width="11.44140625" customWidth="1"/>
    <col min="7159" max="7159" width="6.6640625" customWidth="1"/>
    <col min="7160" max="7160" width="26.88671875" customWidth="1"/>
    <col min="7161" max="7161" width="0.6640625" customWidth="1"/>
    <col min="7162" max="7162" width="1" customWidth="1"/>
    <col min="7163" max="7163" width="6.6640625" customWidth="1"/>
    <col min="7164" max="7164" width="3.6640625" customWidth="1"/>
    <col min="7165" max="7179" width="11.44140625" customWidth="1"/>
    <col min="7415" max="7415" width="6.6640625" customWidth="1"/>
    <col min="7416" max="7416" width="26.88671875" customWidth="1"/>
    <col min="7417" max="7417" width="0.6640625" customWidth="1"/>
    <col min="7418" max="7418" width="1" customWidth="1"/>
    <col min="7419" max="7419" width="6.6640625" customWidth="1"/>
    <col min="7420" max="7420" width="3.6640625" customWidth="1"/>
    <col min="7421" max="7435" width="11.44140625" customWidth="1"/>
    <col min="7671" max="7671" width="6.6640625" customWidth="1"/>
    <col min="7672" max="7672" width="26.88671875" customWidth="1"/>
    <col min="7673" max="7673" width="0.6640625" customWidth="1"/>
    <col min="7674" max="7674" width="1" customWidth="1"/>
    <col min="7675" max="7675" width="6.6640625" customWidth="1"/>
    <col min="7676" max="7676" width="3.6640625" customWidth="1"/>
    <col min="7677" max="7691" width="11.44140625" customWidth="1"/>
    <col min="7927" max="7927" width="6.6640625" customWidth="1"/>
    <col min="7928" max="7928" width="26.88671875" customWidth="1"/>
    <col min="7929" max="7929" width="0.6640625" customWidth="1"/>
    <col min="7930" max="7930" width="1" customWidth="1"/>
    <col min="7931" max="7931" width="6.6640625" customWidth="1"/>
    <col min="7932" max="7932" width="3.6640625" customWidth="1"/>
    <col min="7933" max="7947" width="11.44140625" customWidth="1"/>
    <col min="8183" max="8183" width="6.6640625" customWidth="1"/>
    <col min="8184" max="8184" width="26.88671875" customWidth="1"/>
    <col min="8185" max="8185" width="0.6640625" customWidth="1"/>
    <col min="8186" max="8186" width="1" customWidth="1"/>
    <col min="8187" max="8187" width="6.6640625" customWidth="1"/>
    <col min="8188" max="8188" width="3.6640625" customWidth="1"/>
    <col min="8189" max="8203" width="11.44140625" customWidth="1"/>
    <col min="8439" max="8439" width="6.6640625" customWidth="1"/>
    <col min="8440" max="8440" width="26.88671875" customWidth="1"/>
    <col min="8441" max="8441" width="0.6640625" customWidth="1"/>
    <col min="8442" max="8442" width="1" customWidth="1"/>
    <col min="8443" max="8443" width="6.6640625" customWidth="1"/>
    <col min="8444" max="8444" width="3.6640625" customWidth="1"/>
    <col min="8445" max="8459" width="11.44140625" customWidth="1"/>
    <col min="8695" max="8695" width="6.6640625" customWidth="1"/>
    <col min="8696" max="8696" width="26.88671875" customWidth="1"/>
    <col min="8697" max="8697" width="0.6640625" customWidth="1"/>
    <col min="8698" max="8698" width="1" customWidth="1"/>
    <col min="8699" max="8699" width="6.6640625" customWidth="1"/>
    <col min="8700" max="8700" width="3.6640625" customWidth="1"/>
    <col min="8701" max="8715" width="11.44140625" customWidth="1"/>
    <col min="8951" max="8951" width="6.6640625" customWidth="1"/>
    <col min="8952" max="8952" width="26.88671875" customWidth="1"/>
    <col min="8953" max="8953" width="0.6640625" customWidth="1"/>
    <col min="8954" max="8954" width="1" customWidth="1"/>
    <col min="8955" max="8955" width="6.6640625" customWidth="1"/>
    <col min="8956" max="8956" width="3.6640625" customWidth="1"/>
    <col min="8957" max="8971" width="11.44140625" customWidth="1"/>
    <col min="9207" max="9207" width="6.6640625" customWidth="1"/>
    <col min="9208" max="9208" width="26.88671875" customWidth="1"/>
    <col min="9209" max="9209" width="0.6640625" customWidth="1"/>
    <col min="9210" max="9210" width="1" customWidth="1"/>
    <col min="9211" max="9211" width="6.6640625" customWidth="1"/>
    <col min="9212" max="9212" width="3.6640625" customWidth="1"/>
    <col min="9213" max="9227" width="11.44140625" customWidth="1"/>
    <col min="9463" max="9463" width="6.6640625" customWidth="1"/>
    <col min="9464" max="9464" width="26.88671875" customWidth="1"/>
    <col min="9465" max="9465" width="0.6640625" customWidth="1"/>
    <col min="9466" max="9466" width="1" customWidth="1"/>
    <col min="9467" max="9467" width="6.6640625" customWidth="1"/>
    <col min="9468" max="9468" width="3.6640625" customWidth="1"/>
    <col min="9469" max="9483" width="11.44140625" customWidth="1"/>
    <col min="9719" max="9719" width="6.6640625" customWidth="1"/>
    <col min="9720" max="9720" width="26.88671875" customWidth="1"/>
    <col min="9721" max="9721" width="0.6640625" customWidth="1"/>
    <col min="9722" max="9722" width="1" customWidth="1"/>
    <col min="9723" max="9723" width="6.6640625" customWidth="1"/>
    <col min="9724" max="9724" width="3.6640625" customWidth="1"/>
    <col min="9725" max="9739" width="11.44140625" customWidth="1"/>
    <col min="9975" max="9975" width="6.6640625" customWidth="1"/>
    <col min="9976" max="9976" width="26.88671875" customWidth="1"/>
    <col min="9977" max="9977" width="0.6640625" customWidth="1"/>
    <col min="9978" max="9978" width="1" customWidth="1"/>
    <col min="9979" max="9979" width="6.6640625" customWidth="1"/>
    <col min="9980" max="9980" width="3.6640625" customWidth="1"/>
    <col min="9981" max="9995" width="11.44140625" customWidth="1"/>
    <col min="10231" max="10231" width="6.6640625" customWidth="1"/>
    <col min="10232" max="10232" width="26.88671875" customWidth="1"/>
    <col min="10233" max="10233" width="0.6640625" customWidth="1"/>
    <col min="10234" max="10234" width="1" customWidth="1"/>
    <col min="10235" max="10235" width="6.6640625" customWidth="1"/>
    <col min="10236" max="10236" width="3.6640625" customWidth="1"/>
    <col min="10237" max="10251" width="11.44140625" customWidth="1"/>
    <col min="10487" max="10487" width="6.6640625" customWidth="1"/>
    <col min="10488" max="10488" width="26.88671875" customWidth="1"/>
    <col min="10489" max="10489" width="0.6640625" customWidth="1"/>
    <col min="10490" max="10490" width="1" customWidth="1"/>
    <col min="10491" max="10491" width="6.6640625" customWidth="1"/>
    <col min="10492" max="10492" width="3.6640625" customWidth="1"/>
    <col min="10493" max="10507" width="11.44140625" customWidth="1"/>
    <col min="10743" max="10743" width="6.6640625" customWidth="1"/>
    <col min="10744" max="10744" width="26.88671875" customWidth="1"/>
    <col min="10745" max="10745" width="0.6640625" customWidth="1"/>
    <col min="10746" max="10746" width="1" customWidth="1"/>
    <col min="10747" max="10747" width="6.6640625" customWidth="1"/>
    <col min="10748" max="10748" width="3.6640625" customWidth="1"/>
    <col min="10749" max="10763" width="11.44140625" customWidth="1"/>
    <col min="10999" max="10999" width="6.6640625" customWidth="1"/>
    <col min="11000" max="11000" width="26.88671875" customWidth="1"/>
    <col min="11001" max="11001" width="0.6640625" customWidth="1"/>
    <col min="11002" max="11002" width="1" customWidth="1"/>
    <col min="11003" max="11003" width="6.6640625" customWidth="1"/>
    <col min="11004" max="11004" width="3.6640625" customWidth="1"/>
    <col min="11005" max="11019" width="11.44140625" customWidth="1"/>
    <col min="11255" max="11255" width="6.6640625" customWidth="1"/>
    <col min="11256" max="11256" width="26.88671875" customWidth="1"/>
    <col min="11257" max="11257" width="0.6640625" customWidth="1"/>
    <col min="11258" max="11258" width="1" customWidth="1"/>
    <col min="11259" max="11259" width="6.6640625" customWidth="1"/>
    <col min="11260" max="11260" width="3.6640625" customWidth="1"/>
    <col min="11261" max="11275" width="11.44140625" customWidth="1"/>
    <col min="11511" max="11511" width="6.6640625" customWidth="1"/>
    <col min="11512" max="11512" width="26.88671875" customWidth="1"/>
    <col min="11513" max="11513" width="0.6640625" customWidth="1"/>
    <col min="11514" max="11514" width="1" customWidth="1"/>
    <col min="11515" max="11515" width="6.6640625" customWidth="1"/>
    <col min="11516" max="11516" width="3.6640625" customWidth="1"/>
    <col min="11517" max="11531" width="11.44140625" customWidth="1"/>
    <col min="11767" max="11767" width="6.6640625" customWidth="1"/>
    <col min="11768" max="11768" width="26.88671875" customWidth="1"/>
    <col min="11769" max="11769" width="0.6640625" customWidth="1"/>
    <col min="11770" max="11770" width="1" customWidth="1"/>
    <col min="11771" max="11771" width="6.6640625" customWidth="1"/>
    <col min="11772" max="11772" width="3.6640625" customWidth="1"/>
    <col min="11773" max="11787" width="11.44140625" customWidth="1"/>
    <col min="12023" max="12023" width="6.6640625" customWidth="1"/>
    <col min="12024" max="12024" width="26.88671875" customWidth="1"/>
    <col min="12025" max="12025" width="0.6640625" customWidth="1"/>
    <col min="12026" max="12026" width="1" customWidth="1"/>
    <col min="12027" max="12027" width="6.6640625" customWidth="1"/>
    <col min="12028" max="12028" width="3.6640625" customWidth="1"/>
    <col min="12029" max="12043" width="11.44140625" customWidth="1"/>
    <col min="12279" max="12279" width="6.6640625" customWidth="1"/>
    <col min="12280" max="12280" width="26.88671875" customWidth="1"/>
    <col min="12281" max="12281" width="0.6640625" customWidth="1"/>
    <col min="12282" max="12282" width="1" customWidth="1"/>
    <col min="12283" max="12283" width="6.6640625" customWidth="1"/>
    <col min="12284" max="12284" width="3.6640625" customWidth="1"/>
    <col min="12285" max="12299" width="11.44140625" customWidth="1"/>
    <col min="12535" max="12535" width="6.6640625" customWidth="1"/>
    <col min="12536" max="12536" width="26.88671875" customWidth="1"/>
    <col min="12537" max="12537" width="0.6640625" customWidth="1"/>
    <col min="12538" max="12538" width="1" customWidth="1"/>
    <col min="12539" max="12539" width="6.6640625" customWidth="1"/>
    <col min="12540" max="12540" width="3.6640625" customWidth="1"/>
    <col min="12541" max="12555" width="11.44140625" customWidth="1"/>
    <col min="12791" max="12791" width="6.6640625" customWidth="1"/>
    <col min="12792" max="12792" width="26.88671875" customWidth="1"/>
    <col min="12793" max="12793" width="0.6640625" customWidth="1"/>
    <col min="12794" max="12794" width="1" customWidth="1"/>
    <col min="12795" max="12795" width="6.6640625" customWidth="1"/>
    <col min="12796" max="12796" width="3.6640625" customWidth="1"/>
    <col min="12797" max="12811" width="11.44140625" customWidth="1"/>
    <col min="13047" max="13047" width="6.6640625" customWidth="1"/>
    <col min="13048" max="13048" width="26.88671875" customWidth="1"/>
    <col min="13049" max="13049" width="0.6640625" customWidth="1"/>
    <col min="13050" max="13050" width="1" customWidth="1"/>
    <col min="13051" max="13051" width="6.6640625" customWidth="1"/>
    <col min="13052" max="13052" width="3.6640625" customWidth="1"/>
    <col min="13053" max="13067" width="11.44140625" customWidth="1"/>
    <col min="13303" max="13303" width="6.6640625" customWidth="1"/>
    <col min="13304" max="13304" width="26.88671875" customWidth="1"/>
    <col min="13305" max="13305" width="0.6640625" customWidth="1"/>
    <col min="13306" max="13306" width="1" customWidth="1"/>
    <col min="13307" max="13307" width="6.6640625" customWidth="1"/>
    <col min="13308" max="13308" width="3.6640625" customWidth="1"/>
    <col min="13309" max="13323" width="11.44140625" customWidth="1"/>
    <col min="13559" max="13559" width="6.6640625" customWidth="1"/>
    <col min="13560" max="13560" width="26.88671875" customWidth="1"/>
    <col min="13561" max="13561" width="0.6640625" customWidth="1"/>
    <col min="13562" max="13562" width="1" customWidth="1"/>
    <col min="13563" max="13563" width="6.6640625" customWidth="1"/>
    <col min="13564" max="13564" width="3.6640625" customWidth="1"/>
    <col min="13565" max="13579" width="11.44140625" customWidth="1"/>
    <col min="13815" max="13815" width="6.6640625" customWidth="1"/>
    <col min="13816" max="13816" width="26.88671875" customWidth="1"/>
    <col min="13817" max="13817" width="0.6640625" customWidth="1"/>
    <col min="13818" max="13818" width="1" customWidth="1"/>
    <col min="13819" max="13819" width="6.6640625" customWidth="1"/>
    <col min="13820" max="13820" width="3.6640625" customWidth="1"/>
    <col min="13821" max="13835" width="11.44140625" customWidth="1"/>
    <col min="14071" max="14071" width="6.6640625" customWidth="1"/>
    <col min="14072" max="14072" width="26.88671875" customWidth="1"/>
    <col min="14073" max="14073" width="0.6640625" customWidth="1"/>
    <col min="14074" max="14074" width="1" customWidth="1"/>
    <col min="14075" max="14075" width="6.6640625" customWidth="1"/>
    <col min="14076" max="14076" width="3.6640625" customWidth="1"/>
    <col min="14077" max="14091" width="11.44140625" customWidth="1"/>
    <col min="14327" max="14327" width="6.6640625" customWidth="1"/>
    <col min="14328" max="14328" width="26.88671875" customWidth="1"/>
    <col min="14329" max="14329" width="0.6640625" customWidth="1"/>
    <col min="14330" max="14330" width="1" customWidth="1"/>
    <col min="14331" max="14331" width="6.6640625" customWidth="1"/>
    <col min="14332" max="14332" width="3.6640625" customWidth="1"/>
    <col min="14333" max="14347" width="11.44140625" customWidth="1"/>
    <col min="14583" max="14583" width="6.6640625" customWidth="1"/>
    <col min="14584" max="14584" width="26.88671875" customWidth="1"/>
    <col min="14585" max="14585" width="0.6640625" customWidth="1"/>
    <col min="14586" max="14586" width="1" customWidth="1"/>
    <col min="14587" max="14587" width="6.6640625" customWidth="1"/>
    <col min="14588" max="14588" width="3.6640625" customWidth="1"/>
    <col min="14589" max="14603" width="11.44140625" customWidth="1"/>
    <col min="14839" max="14839" width="6.6640625" customWidth="1"/>
    <col min="14840" max="14840" width="26.88671875" customWidth="1"/>
    <col min="14841" max="14841" width="0.6640625" customWidth="1"/>
    <col min="14842" max="14842" width="1" customWidth="1"/>
    <col min="14843" max="14843" width="6.6640625" customWidth="1"/>
    <col min="14844" max="14844" width="3.6640625" customWidth="1"/>
    <col min="14845" max="14859" width="11.44140625" customWidth="1"/>
    <col min="15095" max="15095" width="6.6640625" customWidth="1"/>
    <col min="15096" max="15096" width="26.88671875" customWidth="1"/>
    <col min="15097" max="15097" width="0.6640625" customWidth="1"/>
    <col min="15098" max="15098" width="1" customWidth="1"/>
    <col min="15099" max="15099" width="6.6640625" customWidth="1"/>
    <col min="15100" max="15100" width="3.6640625" customWidth="1"/>
    <col min="15101" max="15115" width="11.44140625" customWidth="1"/>
    <col min="15351" max="15351" width="6.6640625" customWidth="1"/>
    <col min="15352" max="15352" width="26.88671875" customWidth="1"/>
    <col min="15353" max="15353" width="0.6640625" customWidth="1"/>
    <col min="15354" max="15354" width="1" customWidth="1"/>
    <col min="15355" max="15355" width="6.6640625" customWidth="1"/>
    <col min="15356" max="15356" width="3.6640625" customWidth="1"/>
    <col min="15357" max="15371" width="11.44140625" customWidth="1"/>
    <col min="15607" max="15607" width="6.6640625" customWidth="1"/>
    <col min="15608" max="15608" width="26.88671875" customWidth="1"/>
    <col min="15609" max="15609" width="0.6640625" customWidth="1"/>
    <col min="15610" max="15610" width="1" customWidth="1"/>
    <col min="15611" max="15611" width="6.6640625" customWidth="1"/>
    <col min="15612" max="15612" width="3.6640625" customWidth="1"/>
    <col min="15613" max="15627" width="11.44140625" customWidth="1"/>
    <col min="15863" max="15863" width="6.6640625" customWidth="1"/>
    <col min="15864" max="15864" width="26.88671875" customWidth="1"/>
    <col min="15865" max="15865" width="0.6640625" customWidth="1"/>
    <col min="15866" max="15866" width="1" customWidth="1"/>
    <col min="15867" max="15867" width="6.6640625" customWidth="1"/>
    <col min="15868" max="15868" width="3.6640625" customWidth="1"/>
    <col min="15869" max="15883" width="11.44140625" customWidth="1"/>
    <col min="16119" max="16119" width="6.6640625" customWidth="1"/>
    <col min="16120" max="16120" width="26.88671875" customWidth="1"/>
    <col min="16121" max="16121" width="0.6640625" customWidth="1"/>
    <col min="16122" max="16122" width="1" customWidth="1"/>
    <col min="16123" max="16123" width="6.6640625" customWidth="1"/>
    <col min="16124" max="16124" width="3.6640625" customWidth="1"/>
    <col min="16125" max="16139" width="11.44140625" customWidth="1"/>
  </cols>
  <sheetData>
    <row r="1" spans="1:12" ht="12" customHeight="1">
      <c r="A1" s="335" t="s">
        <v>2309</v>
      </c>
      <c r="B1" s="335"/>
      <c r="C1" s="335"/>
      <c r="D1" s="322"/>
      <c r="E1" s="322"/>
      <c r="F1" s="322"/>
      <c r="G1" s="322"/>
      <c r="H1" s="322"/>
      <c r="I1" s="322"/>
      <c r="J1" s="322"/>
      <c r="K1" s="322"/>
    </row>
    <row r="2" spans="1:12" ht="12" customHeight="1">
      <c r="A2" s="335" t="s">
        <v>125</v>
      </c>
      <c r="B2" s="335"/>
      <c r="C2" s="335"/>
      <c r="D2" s="322"/>
      <c r="E2" s="322"/>
      <c r="F2" s="322"/>
      <c r="G2" s="322"/>
      <c r="H2" s="322"/>
      <c r="I2" s="322"/>
      <c r="J2" s="322"/>
      <c r="K2" s="322"/>
    </row>
    <row r="3" spans="1:12" ht="12" customHeight="1">
      <c r="A3" s="416" t="s">
        <v>103</v>
      </c>
      <c r="B3" s="417"/>
      <c r="C3" s="417"/>
      <c r="D3" s="431"/>
      <c r="E3" s="431"/>
      <c r="F3" s="431"/>
      <c r="G3" s="431"/>
      <c r="H3" s="431"/>
      <c r="I3" s="322"/>
      <c r="J3" s="322"/>
      <c r="K3" s="322"/>
    </row>
    <row r="4" spans="1:12" ht="12" customHeight="1">
      <c r="A4" s="428" t="s">
        <v>28</v>
      </c>
      <c r="B4" s="394"/>
      <c r="C4" s="394"/>
      <c r="D4" s="432" t="s">
        <v>2273</v>
      </c>
      <c r="E4" s="432"/>
      <c r="F4" s="432"/>
      <c r="G4" s="333" t="s">
        <v>100</v>
      </c>
      <c r="H4" s="333"/>
      <c r="I4" s="333"/>
      <c r="J4" s="333" t="s">
        <v>101</v>
      </c>
      <c r="K4" s="333"/>
      <c r="L4" s="334"/>
    </row>
    <row r="5" spans="1:12" ht="12" customHeight="1">
      <c r="A5" s="429"/>
      <c r="B5" s="430"/>
      <c r="C5" s="430"/>
      <c r="D5" s="5" t="s">
        <v>33</v>
      </c>
      <c r="E5" s="5" t="s">
        <v>29</v>
      </c>
      <c r="F5" s="5" t="s">
        <v>32</v>
      </c>
      <c r="G5" s="5" t="s">
        <v>33</v>
      </c>
      <c r="H5" s="5" t="s">
        <v>29</v>
      </c>
      <c r="I5" s="5" t="s">
        <v>32</v>
      </c>
      <c r="J5" s="5" t="s">
        <v>33</v>
      </c>
      <c r="K5" s="5" t="s">
        <v>29</v>
      </c>
      <c r="L5" s="6" t="s">
        <v>32</v>
      </c>
    </row>
    <row r="6" spans="1:12" ht="12" customHeight="1">
      <c r="A6" s="433" t="s">
        <v>898</v>
      </c>
      <c r="B6" s="434"/>
      <c r="C6" s="434"/>
      <c r="D6" s="448">
        <f>G6+J6</f>
        <v>15118</v>
      </c>
      <c r="E6" s="448">
        <f t="shared" ref="E6:F6" si="0">H6+K6</f>
        <v>7459</v>
      </c>
      <c r="F6" s="448">
        <f t="shared" si="0"/>
        <v>7659</v>
      </c>
      <c r="G6" s="448">
        <f>H6+I6</f>
        <v>5944</v>
      </c>
      <c r="H6" s="448">
        <f>H28+H25+H22+H19+H16+H13+H10</f>
        <v>3033</v>
      </c>
      <c r="I6" s="448">
        <v>2911</v>
      </c>
      <c r="J6" s="448">
        <f>K6+L6</f>
        <v>9174</v>
      </c>
      <c r="K6" s="448">
        <v>4426</v>
      </c>
      <c r="L6" s="449">
        <v>4748</v>
      </c>
    </row>
    <row r="7" spans="1:12" ht="12" customHeight="1">
      <c r="A7" s="435" t="s">
        <v>1046</v>
      </c>
      <c r="B7" s="436"/>
      <c r="C7" s="436"/>
      <c r="D7" s="450">
        <f t="shared" ref="D7:D9" si="1">G7+J7</f>
        <v>12131</v>
      </c>
      <c r="E7" s="450">
        <f t="shared" ref="E7:E9" si="2">H7+K7</f>
        <v>6022</v>
      </c>
      <c r="F7" s="450">
        <f t="shared" ref="F7:F9" si="3">I7+L7</f>
        <v>6109</v>
      </c>
      <c r="G7" s="450">
        <f t="shared" ref="G7:G9" si="4">H7+I7</f>
        <v>4247</v>
      </c>
      <c r="H7" s="450">
        <f>H29+H26+H23+H20+H17+H14+H11</f>
        <v>2066</v>
      </c>
      <c r="I7" s="450">
        <f>I29+I26+I23+I20+I17+I14+I11</f>
        <v>2181</v>
      </c>
      <c r="J7" s="450">
        <v>7884</v>
      </c>
      <c r="K7" s="450">
        <f>K29+K26+K23+K20+K17+K14+K11</f>
        <v>3956</v>
      </c>
      <c r="L7" s="450">
        <f>L29+L26+L23+L20+L17+L14+L11</f>
        <v>3928</v>
      </c>
    </row>
    <row r="8" spans="1:12" ht="12" customHeight="1">
      <c r="A8" s="439"/>
      <c r="B8" s="440" t="s">
        <v>132</v>
      </c>
      <c r="C8" s="440"/>
      <c r="D8" s="451">
        <f>D7*100/D6</f>
        <v>80.2420955152798</v>
      </c>
      <c r="E8" s="451">
        <f t="shared" ref="E8:L8" si="5">E7*100/E6</f>
        <v>80.734682933369086</v>
      </c>
      <c r="F8" s="451">
        <f t="shared" si="5"/>
        <v>79.762371066718899</v>
      </c>
      <c r="G8" s="451">
        <f t="shared" si="5"/>
        <v>71.450201884253033</v>
      </c>
      <c r="H8" s="451">
        <f t="shared" si="5"/>
        <v>68.117375535773164</v>
      </c>
      <c r="I8" s="451">
        <f t="shared" si="5"/>
        <v>74.922706973548614</v>
      </c>
      <c r="J8" s="451">
        <f t="shared" si="5"/>
        <v>85.938521909744935</v>
      </c>
      <c r="K8" s="451">
        <f t="shared" si="5"/>
        <v>89.380930863081787</v>
      </c>
      <c r="L8" s="451">
        <f t="shared" si="5"/>
        <v>82.72957034540859</v>
      </c>
    </row>
    <row r="9" spans="1:12" ht="12" customHeight="1">
      <c r="A9" s="435" t="s">
        <v>1047</v>
      </c>
      <c r="B9" s="436"/>
      <c r="C9" s="436"/>
      <c r="D9" s="450">
        <f t="shared" si="1"/>
        <v>2747</v>
      </c>
      <c r="E9" s="450">
        <f t="shared" si="2"/>
        <v>1384</v>
      </c>
      <c r="F9" s="450">
        <f t="shared" si="3"/>
        <v>1363</v>
      </c>
      <c r="G9" s="450">
        <f t="shared" si="4"/>
        <v>1649</v>
      </c>
      <c r="H9" s="450">
        <f>H30+H27+H24+H21+H18+H15+H12</f>
        <v>967</v>
      </c>
      <c r="I9" s="450">
        <f>I30+I27+I24+I21+I18+I15+I12</f>
        <v>682</v>
      </c>
      <c r="J9" s="450">
        <v>1098</v>
      </c>
      <c r="K9" s="450">
        <f>K30+K27+K24+K21+K18+K15+K12</f>
        <v>417</v>
      </c>
      <c r="L9" s="450">
        <f>L30+L27+L24+L21+L18+L15+L12</f>
        <v>681</v>
      </c>
    </row>
    <row r="10" spans="1:12" ht="12" customHeight="1">
      <c r="A10" s="435" t="s">
        <v>1144</v>
      </c>
      <c r="B10" s="436"/>
      <c r="C10" s="436"/>
      <c r="D10" s="441">
        <f t="shared" ref="D10:D33" si="6">G10+J10</f>
        <v>2685</v>
      </c>
      <c r="E10" s="441">
        <f t="shared" ref="E10:E33" si="7">H10+K10</f>
        <v>1369</v>
      </c>
      <c r="F10" s="441">
        <f t="shared" ref="F10:F33" si="8">I10+L10</f>
        <v>1316</v>
      </c>
      <c r="G10" s="441">
        <f t="shared" ref="G10:G33" si="9">H10+I10</f>
        <v>1140</v>
      </c>
      <c r="H10" s="441">
        <v>581</v>
      </c>
      <c r="I10" s="441">
        <v>559</v>
      </c>
      <c r="J10" s="441">
        <f t="shared" ref="J10:J33" si="10">K10+L10</f>
        <v>1545</v>
      </c>
      <c r="K10" s="441">
        <v>788</v>
      </c>
      <c r="L10" s="442">
        <v>757</v>
      </c>
    </row>
    <row r="11" spans="1:12" ht="12" customHeight="1">
      <c r="A11" s="435" t="s">
        <v>1046</v>
      </c>
      <c r="B11" s="436"/>
      <c r="C11" s="436"/>
      <c r="D11" s="437">
        <f t="shared" si="6"/>
        <v>2373</v>
      </c>
      <c r="E11" s="437">
        <f t="shared" si="7"/>
        <v>1369</v>
      </c>
      <c r="F11" s="437">
        <f t="shared" si="8"/>
        <v>1004</v>
      </c>
      <c r="G11" s="437">
        <f t="shared" si="9"/>
        <v>1044</v>
      </c>
      <c r="H11" s="437">
        <v>581</v>
      </c>
      <c r="I11" s="437">
        <v>463</v>
      </c>
      <c r="J11" s="437">
        <f t="shared" si="10"/>
        <v>1329</v>
      </c>
      <c r="K11" s="437">
        <v>788</v>
      </c>
      <c r="L11" s="438">
        <v>541</v>
      </c>
    </row>
    <row r="12" spans="1:12" ht="12" customHeight="1">
      <c r="A12" s="435" t="s">
        <v>1047</v>
      </c>
      <c r="B12" s="436"/>
      <c r="C12" s="436"/>
      <c r="D12" s="437">
        <f t="shared" si="6"/>
        <v>312</v>
      </c>
      <c r="E12" s="437">
        <f t="shared" si="7"/>
        <v>0</v>
      </c>
      <c r="F12" s="437">
        <f t="shared" si="8"/>
        <v>312</v>
      </c>
      <c r="G12" s="437">
        <f t="shared" si="9"/>
        <v>96</v>
      </c>
      <c r="H12" s="437">
        <v>0</v>
      </c>
      <c r="I12" s="437">
        <v>96</v>
      </c>
      <c r="J12" s="437">
        <f t="shared" si="10"/>
        <v>216</v>
      </c>
      <c r="K12" s="437">
        <v>0</v>
      </c>
      <c r="L12" s="438">
        <v>216</v>
      </c>
    </row>
    <row r="13" spans="1:12" ht="12" customHeight="1">
      <c r="A13" s="435" t="s">
        <v>1145</v>
      </c>
      <c r="B13" s="436"/>
      <c r="C13" s="436"/>
      <c r="D13" s="437">
        <f t="shared" si="6"/>
        <v>4630</v>
      </c>
      <c r="E13" s="437">
        <f t="shared" si="7"/>
        <v>2244</v>
      </c>
      <c r="F13" s="437">
        <f t="shared" si="8"/>
        <v>2386</v>
      </c>
      <c r="G13" s="437">
        <f t="shared" si="9"/>
        <v>1651</v>
      </c>
      <c r="H13" s="437">
        <v>745</v>
      </c>
      <c r="I13" s="437">
        <v>906</v>
      </c>
      <c r="J13" s="437">
        <f t="shared" si="10"/>
        <v>2979</v>
      </c>
      <c r="K13" s="437">
        <v>1499</v>
      </c>
      <c r="L13" s="438">
        <v>1480</v>
      </c>
    </row>
    <row r="14" spans="1:12" ht="12" customHeight="1">
      <c r="A14" s="435" t="s">
        <v>1046</v>
      </c>
      <c r="B14" s="436"/>
      <c r="C14" s="436"/>
      <c r="D14" s="437">
        <f t="shared" si="6"/>
        <v>3876</v>
      </c>
      <c r="E14" s="437">
        <f t="shared" si="7"/>
        <v>1741</v>
      </c>
      <c r="F14" s="437">
        <f t="shared" si="8"/>
        <v>2135</v>
      </c>
      <c r="G14" s="437">
        <f t="shared" si="9"/>
        <v>1254</v>
      </c>
      <c r="H14" s="437">
        <v>401</v>
      </c>
      <c r="I14" s="437">
        <v>853</v>
      </c>
      <c r="J14" s="437">
        <f t="shared" si="10"/>
        <v>2622</v>
      </c>
      <c r="K14" s="437">
        <v>1340</v>
      </c>
      <c r="L14" s="438">
        <v>1282</v>
      </c>
    </row>
    <row r="15" spans="1:12" ht="12" customHeight="1">
      <c r="A15" s="435" t="s">
        <v>1047</v>
      </c>
      <c r="B15" s="436"/>
      <c r="C15" s="436"/>
      <c r="D15" s="437">
        <f t="shared" si="6"/>
        <v>754</v>
      </c>
      <c r="E15" s="437">
        <f t="shared" si="7"/>
        <v>503</v>
      </c>
      <c r="F15" s="437">
        <f t="shared" si="8"/>
        <v>251</v>
      </c>
      <c r="G15" s="437">
        <f t="shared" si="9"/>
        <v>397</v>
      </c>
      <c r="H15" s="437">
        <v>344</v>
      </c>
      <c r="I15" s="437">
        <v>53</v>
      </c>
      <c r="J15" s="437">
        <f t="shared" si="10"/>
        <v>357</v>
      </c>
      <c r="K15" s="437">
        <v>159</v>
      </c>
      <c r="L15" s="438">
        <v>198</v>
      </c>
    </row>
    <row r="16" spans="1:12" ht="12" customHeight="1">
      <c r="A16" s="435" t="s">
        <v>934</v>
      </c>
      <c r="B16" s="436"/>
      <c r="C16" s="436"/>
      <c r="D16" s="437">
        <f t="shared" si="6"/>
        <v>1413</v>
      </c>
      <c r="E16" s="437">
        <f t="shared" si="7"/>
        <v>710</v>
      </c>
      <c r="F16" s="437">
        <f t="shared" si="8"/>
        <v>703</v>
      </c>
      <c r="G16" s="437">
        <f t="shared" si="9"/>
        <v>418</v>
      </c>
      <c r="H16" s="437">
        <v>221</v>
      </c>
      <c r="I16" s="437">
        <v>197</v>
      </c>
      <c r="J16" s="437">
        <f t="shared" si="10"/>
        <v>995</v>
      </c>
      <c r="K16" s="437">
        <v>489</v>
      </c>
      <c r="L16" s="438">
        <v>506</v>
      </c>
    </row>
    <row r="17" spans="1:12" ht="12" customHeight="1">
      <c r="A17" s="435" t="s">
        <v>1046</v>
      </c>
      <c r="B17" s="436"/>
      <c r="C17" s="436"/>
      <c r="D17" s="437">
        <f t="shared" si="6"/>
        <v>1093</v>
      </c>
      <c r="E17" s="437">
        <f t="shared" si="7"/>
        <v>544</v>
      </c>
      <c r="F17" s="437">
        <f t="shared" si="8"/>
        <v>549</v>
      </c>
      <c r="G17" s="437">
        <f t="shared" si="9"/>
        <v>335</v>
      </c>
      <c r="H17" s="437">
        <v>183</v>
      </c>
      <c r="I17" s="437">
        <v>152</v>
      </c>
      <c r="J17" s="437">
        <f t="shared" si="10"/>
        <v>758</v>
      </c>
      <c r="K17" s="437">
        <v>361</v>
      </c>
      <c r="L17" s="438">
        <v>397</v>
      </c>
    </row>
    <row r="18" spans="1:12" ht="12" customHeight="1">
      <c r="A18" s="435" t="s">
        <v>1047</v>
      </c>
      <c r="B18" s="436"/>
      <c r="C18" s="436"/>
      <c r="D18" s="437">
        <f t="shared" si="6"/>
        <v>320</v>
      </c>
      <c r="E18" s="437">
        <f t="shared" si="7"/>
        <v>166</v>
      </c>
      <c r="F18" s="437">
        <f t="shared" si="8"/>
        <v>154</v>
      </c>
      <c r="G18" s="437">
        <f t="shared" si="9"/>
        <v>83</v>
      </c>
      <c r="H18" s="437">
        <v>38</v>
      </c>
      <c r="I18" s="437">
        <v>45</v>
      </c>
      <c r="J18" s="437">
        <f t="shared" si="10"/>
        <v>237</v>
      </c>
      <c r="K18" s="437">
        <v>128</v>
      </c>
      <c r="L18" s="438">
        <v>109</v>
      </c>
    </row>
    <row r="19" spans="1:12" ht="12" customHeight="1">
      <c r="A19" s="435" t="s">
        <v>936</v>
      </c>
      <c r="B19" s="436"/>
      <c r="C19" s="436"/>
      <c r="D19" s="437">
        <f t="shared" si="6"/>
        <v>3147</v>
      </c>
      <c r="E19" s="437">
        <f t="shared" si="7"/>
        <v>1678</v>
      </c>
      <c r="F19" s="437">
        <f t="shared" si="8"/>
        <v>1469</v>
      </c>
      <c r="G19" s="437">
        <f t="shared" si="9"/>
        <v>1537</v>
      </c>
      <c r="H19" s="437">
        <v>921</v>
      </c>
      <c r="I19" s="437">
        <v>616</v>
      </c>
      <c r="J19" s="437">
        <f t="shared" si="10"/>
        <v>1610</v>
      </c>
      <c r="K19" s="437">
        <v>757</v>
      </c>
      <c r="L19" s="438">
        <v>853</v>
      </c>
    </row>
    <row r="20" spans="1:12" ht="12" customHeight="1">
      <c r="A20" s="435" t="s">
        <v>1046</v>
      </c>
      <c r="B20" s="436"/>
      <c r="C20" s="436"/>
      <c r="D20" s="437">
        <f t="shared" si="6"/>
        <v>2300</v>
      </c>
      <c r="E20" s="437">
        <f t="shared" si="7"/>
        <v>1142</v>
      </c>
      <c r="F20" s="437">
        <f t="shared" si="8"/>
        <v>1158</v>
      </c>
      <c r="G20" s="437">
        <f t="shared" si="9"/>
        <v>825</v>
      </c>
      <c r="H20" s="437">
        <v>482</v>
      </c>
      <c r="I20" s="437">
        <v>343</v>
      </c>
      <c r="J20" s="437">
        <f t="shared" si="10"/>
        <v>1475</v>
      </c>
      <c r="K20" s="437">
        <v>660</v>
      </c>
      <c r="L20" s="438">
        <v>815</v>
      </c>
    </row>
    <row r="21" spans="1:12" ht="12" customHeight="1">
      <c r="A21" s="435" t="s">
        <v>1047</v>
      </c>
      <c r="B21" s="436"/>
      <c r="C21" s="436"/>
      <c r="D21" s="437">
        <f t="shared" si="6"/>
        <v>847</v>
      </c>
      <c r="E21" s="437">
        <f t="shared" si="7"/>
        <v>536</v>
      </c>
      <c r="F21" s="437">
        <f t="shared" si="8"/>
        <v>311</v>
      </c>
      <c r="G21" s="437">
        <f t="shared" si="9"/>
        <v>712</v>
      </c>
      <c r="H21" s="437">
        <v>439</v>
      </c>
      <c r="I21" s="437">
        <v>273</v>
      </c>
      <c r="J21" s="437">
        <f t="shared" si="10"/>
        <v>135</v>
      </c>
      <c r="K21" s="437">
        <v>97</v>
      </c>
      <c r="L21" s="438">
        <v>38</v>
      </c>
    </row>
    <row r="22" spans="1:12" ht="12" customHeight="1">
      <c r="A22" s="435" t="s">
        <v>937</v>
      </c>
      <c r="B22" s="436"/>
      <c r="C22" s="436"/>
      <c r="D22" s="437">
        <f t="shared" si="6"/>
        <v>1881</v>
      </c>
      <c r="E22" s="437">
        <f t="shared" si="7"/>
        <v>858</v>
      </c>
      <c r="F22" s="437">
        <f t="shared" si="8"/>
        <v>1023</v>
      </c>
      <c r="G22" s="437">
        <f t="shared" si="9"/>
        <v>727</v>
      </c>
      <c r="H22" s="437">
        <v>391</v>
      </c>
      <c r="I22" s="437">
        <v>336</v>
      </c>
      <c r="J22" s="437">
        <f t="shared" si="10"/>
        <v>1154</v>
      </c>
      <c r="K22" s="437">
        <v>467</v>
      </c>
      <c r="L22" s="438">
        <v>687</v>
      </c>
    </row>
    <row r="23" spans="1:12" ht="12" customHeight="1">
      <c r="A23" s="435" t="s">
        <v>1046</v>
      </c>
      <c r="B23" s="436"/>
      <c r="C23" s="436"/>
      <c r="D23" s="437">
        <f t="shared" si="6"/>
        <v>1633</v>
      </c>
      <c r="E23" s="437">
        <f t="shared" si="7"/>
        <v>784</v>
      </c>
      <c r="F23" s="437">
        <f t="shared" si="8"/>
        <v>849</v>
      </c>
      <c r="G23" s="437">
        <f t="shared" si="9"/>
        <v>552</v>
      </c>
      <c r="H23" s="437">
        <v>333</v>
      </c>
      <c r="I23" s="437">
        <v>219</v>
      </c>
      <c r="J23" s="437">
        <f t="shared" si="10"/>
        <v>1081</v>
      </c>
      <c r="K23" s="437">
        <v>451</v>
      </c>
      <c r="L23" s="438">
        <v>630</v>
      </c>
    </row>
    <row r="24" spans="1:12" ht="12" customHeight="1">
      <c r="A24" s="435" t="s">
        <v>1047</v>
      </c>
      <c r="B24" s="436"/>
      <c r="C24" s="436"/>
      <c r="D24" s="437">
        <f t="shared" si="6"/>
        <v>248</v>
      </c>
      <c r="E24" s="437">
        <f t="shared" si="7"/>
        <v>74</v>
      </c>
      <c r="F24" s="437">
        <f t="shared" si="8"/>
        <v>174</v>
      </c>
      <c r="G24" s="437">
        <f t="shared" si="9"/>
        <v>175</v>
      </c>
      <c r="H24" s="437">
        <v>58</v>
      </c>
      <c r="I24" s="437">
        <v>117</v>
      </c>
      <c r="J24" s="437">
        <f t="shared" si="10"/>
        <v>73</v>
      </c>
      <c r="K24" s="437">
        <v>16</v>
      </c>
      <c r="L24" s="438">
        <v>57</v>
      </c>
    </row>
    <row r="25" spans="1:12" ht="12" customHeight="1">
      <c r="A25" s="435" t="s">
        <v>1148</v>
      </c>
      <c r="B25" s="436"/>
      <c r="C25" s="436"/>
      <c r="D25" s="437">
        <f t="shared" si="6"/>
        <v>700</v>
      </c>
      <c r="E25" s="437">
        <f t="shared" si="7"/>
        <v>325</v>
      </c>
      <c r="F25" s="437">
        <f t="shared" si="8"/>
        <v>375</v>
      </c>
      <c r="G25" s="437">
        <f t="shared" si="9"/>
        <v>235</v>
      </c>
      <c r="H25" s="437">
        <v>74</v>
      </c>
      <c r="I25" s="437">
        <v>161</v>
      </c>
      <c r="J25" s="437">
        <f t="shared" si="10"/>
        <v>465</v>
      </c>
      <c r="K25" s="437">
        <v>251</v>
      </c>
      <c r="L25" s="438">
        <v>214</v>
      </c>
    </row>
    <row r="26" spans="1:12" ht="12" customHeight="1">
      <c r="A26" s="435" t="s">
        <v>1046</v>
      </c>
      <c r="B26" s="436"/>
      <c r="C26" s="436"/>
      <c r="D26" s="437">
        <f t="shared" si="6"/>
        <v>500</v>
      </c>
      <c r="E26" s="437">
        <f t="shared" si="7"/>
        <v>286</v>
      </c>
      <c r="F26" s="437">
        <f t="shared" si="8"/>
        <v>214</v>
      </c>
      <c r="G26" s="437">
        <f t="shared" si="9"/>
        <v>98</v>
      </c>
      <c r="H26" s="437">
        <v>35</v>
      </c>
      <c r="I26" s="437">
        <v>63</v>
      </c>
      <c r="J26" s="437">
        <f t="shared" si="10"/>
        <v>402</v>
      </c>
      <c r="K26" s="437">
        <v>251</v>
      </c>
      <c r="L26" s="438">
        <v>151</v>
      </c>
    </row>
    <row r="27" spans="1:12" ht="12" customHeight="1">
      <c r="A27" s="435" t="s">
        <v>1047</v>
      </c>
      <c r="B27" s="436"/>
      <c r="C27" s="436"/>
      <c r="D27" s="437">
        <f t="shared" si="6"/>
        <v>200</v>
      </c>
      <c r="E27" s="437">
        <f t="shared" si="7"/>
        <v>39</v>
      </c>
      <c r="F27" s="437">
        <f t="shared" si="8"/>
        <v>161</v>
      </c>
      <c r="G27" s="437">
        <f t="shared" si="9"/>
        <v>137</v>
      </c>
      <c r="H27" s="437">
        <v>39</v>
      </c>
      <c r="I27" s="437">
        <v>98</v>
      </c>
      <c r="J27" s="437">
        <f t="shared" si="10"/>
        <v>63</v>
      </c>
      <c r="K27" s="437">
        <v>0</v>
      </c>
      <c r="L27" s="438">
        <v>63</v>
      </c>
    </row>
    <row r="28" spans="1:12" ht="12" customHeight="1">
      <c r="A28" s="435" t="s">
        <v>1149</v>
      </c>
      <c r="B28" s="436"/>
      <c r="C28" s="436"/>
      <c r="D28" s="437">
        <f t="shared" si="6"/>
        <v>422</v>
      </c>
      <c r="E28" s="437">
        <f t="shared" si="7"/>
        <v>222</v>
      </c>
      <c r="F28" s="437">
        <f t="shared" si="8"/>
        <v>200</v>
      </c>
      <c r="G28" s="437">
        <f t="shared" si="9"/>
        <v>188</v>
      </c>
      <c r="H28" s="437">
        <v>100</v>
      </c>
      <c r="I28" s="437">
        <v>88</v>
      </c>
      <c r="J28" s="437">
        <f t="shared" si="10"/>
        <v>234</v>
      </c>
      <c r="K28" s="437">
        <v>122</v>
      </c>
      <c r="L28" s="438">
        <v>112</v>
      </c>
    </row>
    <row r="29" spans="1:12" ht="12" customHeight="1">
      <c r="A29" s="435" t="s">
        <v>1046</v>
      </c>
      <c r="B29" s="436"/>
      <c r="C29" s="436"/>
      <c r="D29" s="437">
        <f t="shared" si="6"/>
        <v>356</v>
      </c>
      <c r="E29" s="437">
        <f t="shared" si="7"/>
        <v>156</v>
      </c>
      <c r="F29" s="437">
        <f t="shared" si="8"/>
        <v>200</v>
      </c>
      <c r="G29" s="437">
        <f t="shared" si="9"/>
        <v>139</v>
      </c>
      <c r="H29" s="437">
        <v>51</v>
      </c>
      <c r="I29" s="437">
        <v>88</v>
      </c>
      <c r="J29" s="437">
        <f t="shared" si="10"/>
        <v>217</v>
      </c>
      <c r="K29" s="437">
        <v>105</v>
      </c>
      <c r="L29" s="438">
        <v>112</v>
      </c>
    </row>
    <row r="30" spans="1:12" ht="12" customHeight="1">
      <c r="A30" s="435" t="s">
        <v>1047</v>
      </c>
      <c r="B30" s="436"/>
      <c r="C30" s="436"/>
      <c r="D30" s="437">
        <f t="shared" si="6"/>
        <v>66</v>
      </c>
      <c r="E30" s="437">
        <f t="shared" si="7"/>
        <v>66</v>
      </c>
      <c r="F30" s="437">
        <f t="shared" si="8"/>
        <v>0</v>
      </c>
      <c r="G30" s="437">
        <f t="shared" si="9"/>
        <v>49</v>
      </c>
      <c r="H30" s="437">
        <v>49</v>
      </c>
      <c r="I30" s="437">
        <v>0</v>
      </c>
      <c r="J30" s="437">
        <f t="shared" si="10"/>
        <v>17</v>
      </c>
      <c r="K30" s="437">
        <v>17</v>
      </c>
      <c r="L30" s="438">
        <v>0</v>
      </c>
    </row>
    <row r="31" spans="1:12" ht="12" customHeight="1">
      <c r="A31" s="435" t="s">
        <v>939</v>
      </c>
      <c r="B31" s="436"/>
      <c r="C31" s="436"/>
      <c r="D31" s="437">
        <f t="shared" si="6"/>
        <v>240</v>
      </c>
      <c r="E31" s="437">
        <f t="shared" si="7"/>
        <v>53</v>
      </c>
      <c r="F31" s="437">
        <f t="shared" si="8"/>
        <v>187</v>
      </c>
      <c r="G31" s="437">
        <f t="shared" si="9"/>
        <v>48</v>
      </c>
      <c r="H31" s="437">
        <v>0</v>
      </c>
      <c r="I31" s="437">
        <v>48</v>
      </c>
      <c r="J31" s="437">
        <f t="shared" si="10"/>
        <v>192</v>
      </c>
      <c r="K31" s="437">
        <v>53</v>
      </c>
      <c r="L31" s="438">
        <v>139</v>
      </c>
    </row>
    <row r="32" spans="1:12" ht="12" customHeight="1">
      <c r="A32" s="435" t="s">
        <v>1046</v>
      </c>
      <c r="B32" s="436"/>
      <c r="C32" s="436"/>
      <c r="D32" s="437">
        <f t="shared" si="6"/>
        <v>193</v>
      </c>
      <c r="E32" s="437">
        <f t="shared" si="7"/>
        <v>53</v>
      </c>
      <c r="F32" s="437">
        <f t="shared" si="8"/>
        <v>140</v>
      </c>
      <c r="G32" s="437">
        <f t="shared" si="9"/>
        <v>1</v>
      </c>
      <c r="H32" s="437">
        <v>0</v>
      </c>
      <c r="I32" s="437">
        <v>1</v>
      </c>
      <c r="J32" s="437">
        <f t="shared" si="10"/>
        <v>192</v>
      </c>
      <c r="K32" s="437">
        <v>53</v>
      </c>
      <c r="L32" s="438">
        <v>139</v>
      </c>
    </row>
    <row r="33" spans="1:12" ht="12" customHeight="1">
      <c r="A33" s="443" t="s">
        <v>1047</v>
      </c>
      <c r="B33" s="444"/>
      <c r="C33" s="444"/>
      <c r="D33" s="445">
        <f t="shared" si="6"/>
        <v>47</v>
      </c>
      <c r="E33" s="445">
        <f t="shared" si="7"/>
        <v>0</v>
      </c>
      <c r="F33" s="445">
        <f t="shared" si="8"/>
        <v>47</v>
      </c>
      <c r="G33" s="445">
        <f t="shared" si="9"/>
        <v>47</v>
      </c>
      <c r="H33" s="445">
        <v>0</v>
      </c>
      <c r="I33" s="445">
        <v>47</v>
      </c>
      <c r="J33" s="445">
        <f t="shared" si="10"/>
        <v>0</v>
      </c>
      <c r="K33" s="445">
        <v>0</v>
      </c>
      <c r="L33" s="446">
        <v>0</v>
      </c>
    </row>
    <row r="34" spans="1:12">
      <c r="A34" s="447" t="s">
        <v>2274</v>
      </c>
      <c r="B34" s="447"/>
      <c r="C34" s="447"/>
      <c r="D34" s="447"/>
      <c r="E34" s="447"/>
      <c r="F34" s="447"/>
      <c r="G34" s="447"/>
      <c r="H34" s="447"/>
      <c r="I34" s="447"/>
      <c r="J34" s="447"/>
      <c r="K34" s="447"/>
      <c r="L34" s="447"/>
    </row>
  </sheetData>
  <mergeCells count="35">
    <mergeCell ref="A3:H3"/>
    <mergeCell ref="G4:I4"/>
    <mergeCell ref="J4:L4"/>
    <mergeCell ref="D4:F4"/>
    <mergeCell ref="A7:C7"/>
    <mergeCell ref="A9:C9"/>
    <mergeCell ref="A32:C32"/>
    <mergeCell ref="A33:C33"/>
    <mergeCell ref="A31:C31"/>
    <mergeCell ref="A29:C29"/>
    <mergeCell ref="A30:C30"/>
    <mergeCell ref="A26:C26"/>
    <mergeCell ref="A27:C27"/>
    <mergeCell ref="A28:C28"/>
    <mergeCell ref="A23:C23"/>
    <mergeCell ref="A24:C24"/>
    <mergeCell ref="A25:C25"/>
    <mergeCell ref="A20:C20"/>
    <mergeCell ref="A21:C21"/>
    <mergeCell ref="A22:C22"/>
    <mergeCell ref="A17:C17"/>
    <mergeCell ref="A18:C18"/>
    <mergeCell ref="A19:C19"/>
    <mergeCell ref="A14:C14"/>
    <mergeCell ref="A15:C15"/>
    <mergeCell ref="A16:C16"/>
    <mergeCell ref="A11:C11"/>
    <mergeCell ref="A12:C12"/>
    <mergeCell ref="A13:C13"/>
    <mergeCell ref="A5:C5"/>
    <mergeCell ref="A6:C6"/>
    <mergeCell ref="A10:C10"/>
    <mergeCell ref="A1:C1"/>
    <mergeCell ref="A2:C2"/>
    <mergeCell ref="A4:C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ECE7C-4A2C-4D03-B645-D5C7B9EAC068}">
  <dimension ref="A1:J39"/>
  <sheetViews>
    <sheetView workbookViewId="0">
      <selection activeCell="A2" sqref="A2:B2"/>
    </sheetView>
  </sheetViews>
  <sheetFormatPr defaultRowHeight="13.2"/>
  <cols>
    <col min="1" max="1" width="31" style="81" customWidth="1"/>
    <col min="2" max="4" width="10.33203125" style="81" customWidth="1"/>
    <col min="5" max="6" width="8.88671875" style="81"/>
    <col min="7" max="9" width="12.21875" style="81" bestFit="1" customWidth="1"/>
    <col min="10" max="256" width="8.88671875" style="81"/>
    <col min="257" max="257" width="66.6640625" style="81" customWidth="1"/>
    <col min="258" max="260" width="10.33203125" style="81" customWidth="1"/>
    <col min="261" max="262" width="8.88671875" style="81"/>
    <col min="263" max="265" width="12.21875" style="81" bestFit="1" customWidth="1"/>
    <col min="266" max="512" width="8.88671875" style="81"/>
    <col min="513" max="513" width="66.6640625" style="81" customWidth="1"/>
    <col min="514" max="516" width="10.33203125" style="81" customWidth="1"/>
    <col min="517" max="518" width="8.88671875" style="81"/>
    <col min="519" max="521" width="12.21875" style="81" bestFit="1" customWidth="1"/>
    <col min="522" max="768" width="8.88671875" style="81"/>
    <col min="769" max="769" width="66.6640625" style="81" customWidth="1"/>
    <col min="770" max="772" width="10.33203125" style="81" customWidth="1"/>
    <col min="773" max="774" width="8.88671875" style="81"/>
    <col min="775" max="777" width="12.21875" style="81" bestFit="1" customWidth="1"/>
    <col min="778" max="1024" width="8.88671875" style="81"/>
    <col min="1025" max="1025" width="66.6640625" style="81" customWidth="1"/>
    <col min="1026" max="1028" width="10.33203125" style="81" customWidth="1"/>
    <col min="1029" max="1030" width="8.88671875" style="81"/>
    <col min="1031" max="1033" width="12.21875" style="81" bestFit="1" customWidth="1"/>
    <col min="1034" max="1280" width="8.88671875" style="81"/>
    <col min="1281" max="1281" width="66.6640625" style="81" customWidth="1"/>
    <col min="1282" max="1284" width="10.33203125" style="81" customWidth="1"/>
    <col min="1285" max="1286" width="8.88671875" style="81"/>
    <col min="1287" max="1289" width="12.21875" style="81" bestFit="1" customWidth="1"/>
    <col min="1290" max="1536" width="8.88671875" style="81"/>
    <col min="1537" max="1537" width="66.6640625" style="81" customWidth="1"/>
    <col min="1538" max="1540" width="10.33203125" style="81" customWidth="1"/>
    <col min="1541" max="1542" width="8.88671875" style="81"/>
    <col min="1543" max="1545" width="12.21875" style="81" bestFit="1" customWidth="1"/>
    <col min="1546" max="1792" width="8.88671875" style="81"/>
    <col min="1793" max="1793" width="66.6640625" style="81" customWidth="1"/>
    <col min="1794" max="1796" width="10.33203125" style="81" customWidth="1"/>
    <col min="1797" max="1798" width="8.88671875" style="81"/>
    <col min="1799" max="1801" width="12.21875" style="81" bestFit="1" customWidth="1"/>
    <col min="1802" max="2048" width="8.88671875" style="81"/>
    <col min="2049" max="2049" width="66.6640625" style="81" customWidth="1"/>
    <col min="2050" max="2052" width="10.33203125" style="81" customWidth="1"/>
    <col min="2053" max="2054" width="8.88671875" style="81"/>
    <col min="2055" max="2057" width="12.21875" style="81" bestFit="1" customWidth="1"/>
    <col min="2058" max="2304" width="8.88671875" style="81"/>
    <col min="2305" max="2305" width="66.6640625" style="81" customWidth="1"/>
    <col min="2306" max="2308" width="10.33203125" style="81" customWidth="1"/>
    <col min="2309" max="2310" width="8.88671875" style="81"/>
    <col min="2311" max="2313" width="12.21875" style="81" bestFit="1" customWidth="1"/>
    <col min="2314" max="2560" width="8.88671875" style="81"/>
    <col min="2561" max="2561" width="66.6640625" style="81" customWidth="1"/>
    <col min="2562" max="2564" width="10.33203125" style="81" customWidth="1"/>
    <col min="2565" max="2566" width="8.88671875" style="81"/>
    <col min="2567" max="2569" width="12.21875" style="81" bestFit="1" customWidth="1"/>
    <col min="2570" max="2816" width="8.88671875" style="81"/>
    <col min="2817" max="2817" width="66.6640625" style="81" customWidth="1"/>
    <col min="2818" max="2820" width="10.33203125" style="81" customWidth="1"/>
    <col min="2821" max="2822" width="8.88671875" style="81"/>
    <col min="2823" max="2825" width="12.21875" style="81" bestFit="1" customWidth="1"/>
    <col min="2826" max="3072" width="8.88671875" style="81"/>
    <col min="3073" max="3073" width="66.6640625" style="81" customWidth="1"/>
    <col min="3074" max="3076" width="10.33203125" style="81" customWidth="1"/>
    <col min="3077" max="3078" width="8.88671875" style="81"/>
    <col min="3079" max="3081" width="12.21875" style="81" bestFit="1" customWidth="1"/>
    <col min="3082" max="3328" width="8.88671875" style="81"/>
    <col min="3329" max="3329" width="66.6640625" style="81" customWidth="1"/>
    <col min="3330" max="3332" width="10.33203125" style="81" customWidth="1"/>
    <col min="3333" max="3334" width="8.88671875" style="81"/>
    <col min="3335" max="3337" width="12.21875" style="81" bestFit="1" customWidth="1"/>
    <col min="3338" max="3584" width="8.88671875" style="81"/>
    <col min="3585" max="3585" width="66.6640625" style="81" customWidth="1"/>
    <col min="3586" max="3588" width="10.33203125" style="81" customWidth="1"/>
    <col min="3589" max="3590" width="8.88671875" style="81"/>
    <col min="3591" max="3593" width="12.21875" style="81" bestFit="1" customWidth="1"/>
    <col min="3594" max="3840" width="8.88671875" style="81"/>
    <col min="3841" max="3841" width="66.6640625" style="81" customWidth="1"/>
    <col min="3842" max="3844" width="10.33203125" style="81" customWidth="1"/>
    <col min="3845" max="3846" width="8.88671875" style="81"/>
    <col min="3847" max="3849" width="12.21875" style="81" bestFit="1" customWidth="1"/>
    <col min="3850" max="4096" width="8.88671875" style="81"/>
    <col min="4097" max="4097" width="66.6640625" style="81" customWidth="1"/>
    <col min="4098" max="4100" width="10.33203125" style="81" customWidth="1"/>
    <col min="4101" max="4102" width="8.88671875" style="81"/>
    <col min="4103" max="4105" width="12.21875" style="81" bestFit="1" customWidth="1"/>
    <col min="4106" max="4352" width="8.88671875" style="81"/>
    <col min="4353" max="4353" width="66.6640625" style="81" customWidth="1"/>
    <col min="4354" max="4356" width="10.33203125" style="81" customWidth="1"/>
    <col min="4357" max="4358" width="8.88671875" style="81"/>
    <col min="4359" max="4361" width="12.21875" style="81" bestFit="1" customWidth="1"/>
    <col min="4362" max="4608" width="8.88671875" style="81"/>
    <col min="4609" max="4609" width="66.6640625" style="81" customWidth="1"/>
    <col min="4610" max="4612" width="10.33203125" style="81" customWidth="1"/>
    <col min="4613" max="4614" width="8.88671875" style="81"/>
    <col min="4615" max="4617" width="12.21875" style="81" bestFit="1" customWidth="1"/>
    <col min="4618" max="4864" width="8.88671875" style="81"/>
    <col min="4865" max="4865" width="66.6640625" style="81" customWidth="1"/>
    <col min="4866" max="4868" width="10.33203125" style="81" customWidth="1"/>
    <col min="4869" max="4870" width="8.88671875" style="81"/>
    <col min="4871" max="4873" width="12.21875" style="81" bestFit="1" customWidth="1"/>
    <col min="4874" max="5120" width="8.88671875" style="81"/>
    <col min="5121" max="5121" width="66.6640625" style="81" customWidth="1"/>
    <col min="5122" max="5124" width="10.33203125" style="81" customWidth="1"/>
    <col min="5125" max="5126" width="8.88671875" style="81"/>
    <col min="5127" max="5129" width="12.21875" style="81" bestFit="1" customWidth="1"/>
    <col min="5130" max="5376" width="8.88671875" style="81"/>
    <col min="5377" max="5377" width="66.6640625" style="81" customWidth="1"/>
    <col min="5378" max="5380" width="10.33203125" style="81" customWidth="1"/>
    <col min="5381" max="5382" width="8.88671875" style="81"/>
    <col min="5383" max="5385" width="12.21875" style="81" bestFit="1" customWidth="1"/>
    <col min="5386" max="5632" width="8.88671875" style="81"/>
    <col min="5633" max="5633" width="66.6640625" style="81" customWidth="1"/>
    <col min="5634" max="5636" width="10.33203125" style="81" customWidth="1"/>
    <col min="5637" max="5638" width="8.88671875" style="81"/>
    <col min="5639" max="5641" width="12.21875" style="81" bestFit="1" customWidth="1"/>
    <col min="5642" max="5888" width="8.88671875" style="81"/>
    <col min="5889" max="5889" width="66.6640625" style="81" customWidth="1"/>
    <col min="5890" max="5892" width="10.33203125" style="81" customWidth="1"/>
    <col min="5893" max="5894" width="8.88671875" style="81"/>
    <col min="5895" max="5897" width="12.21875" style="81" bestFit="1" customWidth="1"/>
    <col min="5898" max="6144" width="8.88671875" style="81"/>
    <col min="6145" max="6145" width="66.6640625" style="81" customWidth="1"/>
    <col min="6146" max="6148" width="10.33203125" style="81" customWidth="1"/>
    <col min="6149" max="6150" width="8.88671875" style="81"/>
    <col min="6151" max="6153" width="12.21875" style="81" bestFit="1" customWidth="1"/>
    <col min="6154" max="6400" width="8.88671875" style="81"/>
    <col min="6401" max="6401" width="66.6640625" style="81" customWidth="1"/>
    <col min="6402" max="6404" width="10.33203125" style="81" customWidth="1"/>
    <col min="6405" max="6406" width="8.88671875" style="81"/>
    <col min="6407" max="6409" width="12.21875" style="81" bestFit="1" customWidth="1"/>
    <col min="6410" max="6656" width="8.88671875" style="81"/>
    <col min="6657" max="6657" width="66.6640625" style="81" customWidth="1"/>
    <col min="6658" max="6660" width="10.33203125" style="81" customWidth="1"/>
    <col min="6661" max="6662" width="8.88671875" style="81"/>
    <col min="6663" max="6665" width="12.21875" style="81" bestFit="1" customWidth="1"/>
    <col min="6666" max="6912" width="8.88671875" style="81"/>
    <col min="6913" max="6913" width="66.6640625" style="81" customWidth="1"/>
    <col min="6914" max="6916" width="10.33203125" style="81" customWidth="1"/>
    <col min="6917" max="6918" width="8.88671875" style="81"/>
    <col min="6919" max="6921" width="12.21875" style="81" bestFit="1" customWidth="1"/>
    <col min="6922" max="7168" width="8.88671875" style="81"/>
    <col min="7169" max="7169" width="66.6640625" style="81" customWidth="1"/>
    <col min="7170" max="7172" width="10.33203125" style="81" customWidth="1"/>
    <col min="7173" max="7174" width="8.88671875" style="81"/>
    <col min="7175" max="7177" width="12.21875" style="81" bestFit="1" customWidth="1"/>
    <col min="7178" max="7424" width="8.88671875" style="81"/>
    <col min="7425" max="7425" width="66.6640625" style="81" customWidth="1"/>
    <col min="7426" max="7428" width="10.33203125" style="81" customWidth="1"/>
    <col min="7429" max="7430" width="8.88671875" style="81"/>
    <col min="7431" max="7433" width="12.21875" style="81" bestFit="1" customWidth="1"/>
    <col min="7434" max="7680" width="8.88671875" style="81"/>
    <col min="7681" max="7681" width="66.6640625" style="81" customWidth="1"/>
    <col min="7682" max="7684" width="10.33203125" style="81" customWidth="1"/>
    <col min="7685" max="7686" width="8.88671875" style="81"/>
    <col min="7687" max="7689" width="12.21875" style="81" bestFit="1" customWidth="1"/>
    <col min="7690" max="7936" width="8.88671875" style="81"/>
    <col min="7937" max="7937" width="66.6640625" style="81" customWidth="1"/>
    <col min="7938" max="7940" width="10.33203125" style="81" customWidth="1"/>
    <col min="7941" max="7942" width="8.88671875" style="81"/>
    <col min="7943" max="7945" width="12.21875" style="81" bestFit="1" customWidth="1"/>
    <col min="7946" max="8192" width="8.88671875" style="81"/>
    <col min="8193" max="8193" width="66.6640625" style="81" customWidth="1"/>
    <col min="8194" max="8196" width="10.33203125" style="81" customWidth="1"/>
    <col min="8197" max="8198" width="8.88671875" style="81"/>
    <col min="8199" max="8201" width="12.21875" style="81" bestFit="1" customWidth="1"/>
    <col min="8202" max="8448" width="8.88671875" style="81"/>
    <col min="8449" max="8449" width="66.6640625" style="81" customWidth="1"/>
    <col min="8450" max="8452" width="10.33203125" style="81" customWidth="1"/>
    <col min="8453" max="8454" width="8.88671875" style="81"/>
    <col min="8455" max="8457" width="12.21875" style="81" bestFit="1" customWidth="1"/>
    <col min="8458" max="8704" width="8.88671875" style="81"/>
    <col min="8705" max="8705" width="66.6640625" style="81" customWidth="1"/>
    <col min="8706" max="8708" width="10.33203125" style="81" customWidth="1"/>
    <col min="8709" max="8710" width="8.88671875" style="81"/>
    <col min="8711" max="8713" width="12.21875" style="81" bestFit="1" customWidth="1"/>
    <col min="8714" max="8960" width="8.88671875" style="81"/>
    <col min="8961" max="8961" width="66.6640625" style="81" customWidth="1"/>
    <col min="8962" max="8964" width="10.33203125" style="81" customWidth="1"/>
    <col min="8965" max="8966" width="8.88671875" style="81"/>
    <col min="8967" max="8969" width="12.21875" style="81" bestFit="1" customWidth="1"/>
    <col min="8970" max="9216" width="8.88671875" style="81"/>
    <col min="9217" max="9217" width="66.6640625" style="81" customWidth="1"/>
    <col min="9218" max="9220" width="10.33203125" style="81" customWidth="1"/>
    <col min="9221" max="9222" width="8.88671875" style="81"/>
    <col min="9223" max="9225" width="12.21875" style="81" bestFit="1" customWidth="1"/>
    <col min="9226" max="9472" width="8.88671875" style="81"/>
    <col min="9473" max="9473" width="66.6640625" style="81" customWidth="1"/>
    <col min="9474" max="9476" width="10.33203125" style="81" customWidth="1"/>
    <col min="9477" max="9478" width="8.88671875" style="81"/>
    <col min="9479" max="9481" width="12.21875" style="81" bestFit="1" customWidth="1"/>
    <col min="9482" max="9728" width="8.88671875" style="81"/>
    <col min="9729" max="9729" width="66.6640625" style="81" customWidth="1"/>
    <col min="9730" max="9732" width="10.33203125" style="81" customWidth="1"/>
    <col min="9733" max="9734" width="8.88671875" style="81"/>
    <col min="9735" max="9737" width="12.21875" style="81" bestFit="1" customWidth="1"/>
    <col min="9738" max="9984" width="8.88671875" style="81"/>
    <col min="9985" max="9985" width="66.6640625" style="81" customWidth="1"/>
    <col min="9986" max="9988" width="10.33203125" style="81" customWidth="1"/>
    <col min="9989" max="9990" width="8.88671875" style="81"/>
    <col min="9991" max="9993" width="12.21875" style="81" bestFit="1" customWidth="1"/>
    <col min="9994" max="10240" width="8.88671875" style="81"/>
    <col min="10241" max="10241" width="66.6640625" style="81" customWidth="1"/>
    <col min="10242" max="10244" width="10.33203125" style="81" customWidth="1"/>
    <col min="10245" max="10246" width="8.88671875" style="81"/>
    <col min="10247" max="10249" width="12.21875" style="81" bestFit="1" customWidth="1"/>
    <col min="10250" max="10496" width="8.88671875" style="81"/>
    <col min="10497" max="10497" width="66.6640625" style="81" customWidth="1"/>
    <col min="10498" max="10500" width="10.33203125" style="81" customWidth="1"/>
    <col min="10501" max="10502" width="8.88671875" style="81"/>
    <col min="10503" max="10505" width="12.21875" style="81" bestFit="1" customWidth="1"/>
    <col min="10506" max="10752" width="8.88671875" style="81"/>
    <col min="10753" max="10753" width="66.6640625" style="81" customWidth="1"/>
    <col min="10754" max="10756" width="10.33203125" style="81" customWidth="1"/>
    <col min="10757" max="10758" width="8.88671875" style="81"/>
    <col min="10759" max="10761" width="12.21875" style="81" bestFit="1" customWidth="1"/>
    <col min="10762" max="11008" width="8.88671875" style="81"/>
    <col min="11009" max="11009" width="66.6640625" style="81" customWidth="1"/>
    <col min="11010" max="11012" width="10.33203125" style="81" customWidth="1"/>
    <col min="11013" max="11014" width="8.88671875" style="81"/>
    <col min="11015" max="11017" width="12.21875" style="81" bestFit="1" customWidth="1"/>
    <col min="11018" max="11264" width="8.88671875" style="81"/>
    <col min="11265" max="11265" width="66.6640625" style="81" customWidth="1"/>
    <col min="11266" max="11268" width="10.33203125" style="81" customWidth="1"/>
    <col min="11269" max="11270" width="8.88671875" style="81"/>
    <col min="11271" max="11273" width="12.21875" style="81" bestFit="1" customWidth="1"/>
    <col min="11274" max="11520" width="8.88671875" style="81"/>
    <col min="11521" max="11521" width="66.6640625" style="81" customWidth="1"/>
    <col min="11522" max="11524" width="10.33203125" style="81" customWidth="1"/>
    <col min="11525" max="11526" width="8.88671875" style="81"/>
    <col min="11527" max="11529" width="12.21875" style="81" bestFit="1" customWidth="1"/>
    <col min="11530" max="11776" width="8.88671875" style="81"/>
    <col min="11777" max="11777" width="66.6640625" style="81" customWidth="1"/>
    <col min="11778" max="11780" width="10.33203125" style="81" customWidth="1"/>
    <col min="11781" max="11782" width="8.88671875" style="81"/>
    <col min="11783" max="11785" width="12.21875" style="81" bestFit="1" customWidth="1"/>
    <col min="11786" max="12032" width="8.88671875" style="81"/>
    <col min="12033" max="12033" width="66.6640625" style="81" customWidth="1"/>
    <col min="12034" max="12036" width="10.33203125" style="81" customWidth="1"/>
    <col min="12037" max="12038" width="8.88671875" style="81"/>
    <col min="12039" max="12041" width="12.21875" style="81" bestFit="1" customWidth="1"/>
    <col min="12042" max="12288" width="8.88671875" style="81"/>
    <col min="12289" max="12289" width="66.6640625" style="81" customWidth="1"/>
    <col min="12290" max="12292" width="10.33203125" style="81" customWidth="1"/>
    <col min="12293" max="12294" width="8.88671875" style="81"/>
    <col min="12295" max="12297" width="12.21875" style="81" bestFit="1" customWidth="1"/>
    <col min="12298" max="12544" width="8.88671875" style="81"/>
    <col min="12545" max="12545" width="66.6640625" style="81" customWidth="1"/>
    <col min="12546" max="12548" width="10.33203125" style="81" customWidth="1"/>
    <col min="12549" max="12550" width="8.88671875" style="81"/>
    <col min="12551" max="12553" width="12.21875" style="81" bestFit="1" customWidth="1"/>
    <col min="12554" max="12800" width="8.88671875" style="81"/>
    <col min="12801" max="12801" width="66.6640625" style="81" customWidth="1"/>
    <col min="12802" max="12804" width="10.33203125" style="81" customWidth="1"/>
    <col min="12805" max="12806" width="8.88671875" style="81"/>
    <col min="12807" max="12809" width="12.21875" style="81" bestFit="1" customWidth="1"/>
    <col min="12810" max="13056" width="8.88671875" style="81"/>
    <col min="13057" max="13057" width="66.6640625" style="81" customWidth="1"/>
    <col min="13058" max="13060" width="10.33203125" style="81" customWidth="1"/>
    <col min="13061" max="13062" width="8.88671875" style="81"/>
    <col min="13063" max="13065" width="12.21875" style="81" bestFit="1" customWidth="1"/>
    <col min="13066" max="13312" width="8.88671875" style="81"/>
    <col min="13313" max="13313" width="66.6640625" style="81" customWidth="1"/>
    <col min="13314" max="13316" width="10.33203125" style="81" customWidth="1"/>
    <col min="13317" max="13318" width="8.88671875" style="81"/>
    <col min="13319" max="13321" width="12.21875" style="81" bestFit="1" customWidth="1"/>
    <col min="13322" max="13568" width="8.88671875" style="81"/>
    <col min="13569" max="13569" width="66.6640625" style="81" customWidth="1"/>
    <col min="13570" max="13572" width="10.33203125" style="81" customWidth="1"/>
    <col min="13573" max="13574" width="8.88671875" style="81"/>
    <col min="13575" max="13577" width="12.21875" style="81" bestFit="1" customWidth="1"/>
    <col min="13578" max="13824" width="8.88671875" style="81"/>
    <col min="13825" max="13825" width="66.6640625" style="81" customWidth="1"/>
    <col min="13826" max="13828" width="10.33203125" style="81" customWidth="1"/>
    <col min="13829" max="13830" width="8.88671875" style="81"/>
    <col min="13831" max="13833" width="12.21875" style="81" bestFit="1" customWidth="1"/>
    <col min="13834" max="14080" width="8.88671875" style="81"/>
    <col min="14081" max="14081" width="66.6640625" style="81" customWidth="1"/>
    <col min="14082" max="14084" width="10.33203125" style="81" customWidth="1"/>
    <col min="14085" max="14086" width="8.88671875" style="81"/>
    <col min="14087" max="14089" width="12.21875" style="81" bestFit="1" customWidth="1"/>
    <col min="14090" max="14336" width="8.88671875" style="81"/>
    <col min="14337" max="14337" width="66.6640625" style="81" customWidth="1"/>
    <col min="14338" max="14340" width="10.33203125" style="81" customWidth="1"/>
    <col min="14341" max="14342" width="8.88671875" style="81"/>
    <col min="14343" max="14345" width="12.21875" style="81" bestFit="1" customWidth="1"/>
    <col min="14346" max="14592" width="8.88671875" style="81"/>
    <col min="14593" max="14593" width="66.6640625" style="81" customWidth="1"/>
    <col min="14594" max="14596" width="10.33203125" style="81" customWidth="1"/>
    <col min="14597" max="14598" width="8.88671875" style="81"/>
    <col min="14599" max="14601" width="12.21875" style="81" bestFit="1" customWidth="1"/>
    <col min="14602" max="14848" width="8.88671875" style="81"/>
    <col min="14849" max="14849" width="66.6640625" style="81" customWidth="1"/>
    <col min="14850" max="14852" width="10.33203125" style="81" customWidth="1"/>
    <col min="14853" max="14854" width="8.88671875" style="81"/>
    <col min="14855" max="14857" width="12.21875" style="81" bestFit="1" customWidth="1"/>
    <col min="14858" max="15104" width="8.88671875" style="81"/>
    <col min="15105" max="15105" width="66.6640625" style="81" customWidth="1"/>
    <col min="15106" max="15108" width="10.33203125" style="81" customWidth="1"/>
    <col min="15109" max="15110" width="8.88671875" style="81"/>
    <col min="15111" max="15113" width="12.21875" style="81" bestFit="1" customWidth="1"/>
    <col min="15114" max="15360" width="8.88671875" style="81"/>
    <col min="15361" max="15361" width="66.6640625" style="81" customWidth="1"/>
    <col min="15362" max="15364" width="10.33203125" style="81" customWidth="1"/>
    <col min="15365" max="15366" width="8.88671875" style="81"/>
    <col min="15367" max="15369" width="12.21875" style="81" bestFit="1" customWidth="1"/>
    <col min="15370" max="15616" width="8.88671875" style="81"/>
    <col min="15617" max="15617" width="66.6640625" style="81" customWidth="1"/>
    <col min="15618" max="15620" width="10.33203125" style="81" customWidth="1"/>
    <col min="15621" max="15622" width="8.88671875" style="81"/>
    <col min="15623" max="15625" width="12.21875" style="81" bestFit="1" customWidth="1"/>
    <col min="15626" max="15872" width="8.88671875" style="81"/>
    <col min="15873" max="15873" width="66.6640625" style="81" customWidth="1"/>
    <col min="15874" max="15876" width="10.33203125" style="81" customWidth="1"/>
    <col min="15877" max="15878" width="8.88671875" style="81"/>
    <col min="15879" max="15881" width="12.21875" style="81" bestFit="1" customWidth="1"/>
    <col min="15882" max="16128" width="8.88671875" style="81"/>
    <col min="16129" max="16129" width="66.6640625" style="81" customWidth="1"/>
    <col min="16130" max="16132" width="10.33203125" style="81" customWidth="1"/>
    <col min="16133" max="16134" width="8.88671875" style="81"/>
    <col min="16135" max="16137" width="12.21875" style="81" bestFit="1" customWidth="1"/>
    <col min="16138" max="16384" width="8.88671875" style="81"/>
  </cols>
  <sheetData>
    <row r="1" spans="1:10" ht="12" customHeight="1">
      <c r="A1" s="360" t="s">
        <v>2310</v>
      </c>
      <c r="B1" s="360"/>
      <c r="C1" s="22"/>
      <c r="D1" s="22"/>
    </row>
    <row r="2" spans="1:10" ht="12" customHeight="1">
      <c r="A2" s="360" t="s">
        <v>125</v>
      </c>
      <c r="B2" s="360"/>
      <c r="C2" s="22"/>
      <c r="D2" s="22"/>
    </row>
    <row r="3" spans="1:10" ht="12" customHeight="1">
      <c r="A3" s="22"/>
      <c r="B3" s="22"/>
      <c r="C3" s="22"/>
      <c r="D3" s="22"/>
    </row>
    <row r="4" spans="1:10" ht="12" customHeight="1">
      <c r="A4" s="22"/>
      <c r="B4" s="22"/>
      <c r="C4" s="22"/>
      <c r="D4" s="22"/>
    </row>
    <row r="5" spans="1:10" ht="12" customHeight="1">
      <c r="A5" s="23" t="s">
        <v>941</v>
      </c>
      <c r="B5" s="23"/>
      <c r="C5" s="23"/>
      <c r="D5" s="23"/>
      <c r="E5" s="41"/>
      <c r="F5" s="41"/>
      <c r="G5" s="41"/>
      <c r="H5" s="41"/>
      <c r="I5" s="41"/>
      <c r="J5" s="41"/>
    </row>
    <row r="6" spans="1:10" ht="12" customHeight="1">
      <c r="A6" s="46"/>
      <c r="B6" s="355" t="s">
        <v>33</v>
      </c>
      <c r="C6" s="355"/>
      <c r="D6" s="355"/>
      <c r="E6" s="355" t="s">
        <v>29</v>
      </c>
      <c r="F6" s="355"/>
      <c r="G6" s="355"/>
      <c r="H6" s="355" t="s">
        <v>32</v>
      </c>
      <c r="I6" s="355"/>
      <c r="J6" s="356"/>
    </row>
    <row r="7" spans="1:10" ht="12" customHeight="1">
      <c r="A7" s="47" t="s">
        <v>942</v>
      </c>
      <c r="B7" s="48" t="s">
        <v>690</v>
      </c>
      <c r="C7" s="48" t="s">
        <v>100</v>
      </c>
      <c r="D7" s="48" t="s">
        <v>101</v>
      </c>
      <c r="E7" s="48" t="s">
        <v>690</v>
      </c>
      <c r="F7" s="48" t="s">
        <v>100</v>
      </c>
      <c r="G7" s="48" t="s">
        <v>101</v>
      </c>
      <c r="H7" s="48" t="s">
        <v>690</v>
      </c>
      <c r="I7" s="48" t="s">
        <v>100</v>
      </c>
      <c r="J7" s="49" t="s">
        <v>101</v>
      </c>
    </row>
    <row r="8" spans="1:10" ht="12" customHeight="1">
      <c r="A8" s="23" t="s">
        <v>943</v>
      </c>
      <c r="B8" s="26">
        <v>14676</v>
      </c>
      <c r="C8" s="26">
        <v>3378</v>
      </c>
      <c r="D8" s="26">
        <v>5000</v>
      </c>
      <c r="E8" s="109">
        <f>B8-H8</f>
        <v>7113</v>
      </c>
      <c r="F8" s="109">
        <f>C8-I8</f>
        <v>1795</v>
      </c>
      <c r="G8" s="109">
        <f>D8-J8</f>
        <v>2302</v>
      </c>
      <c r="H8" s="26">
        <v>7563</v>
      </c>
      <c r="I8" s="26">
        <v>1583</v>
      </c>
      <c r="J8" s="26">
        <v>2698</v>
      </c>
    </row>
    <row r="9" spans="1:10" ht="12" customHeight="1">
      <c r="A9" s="23" t="s">
        <v>944</v>
      </c>
      <c r="B9" s="26">
        <v>9168</v>
      </c>
      <c r="C9" s="26">
        <v>2398</v>
      </c>
      <c r="D9" s="26">
        <v>2808</v>
      </c>
      <c r="E9" s="109">
        <f t="shared" ref="E9:G16" si="0">B9-H9</f>
        <v>5513</v>
      </c>
      <c r="F9" s="109">
        <f t="shared" si="0"/>
        <v>1672</v>
      </c>
      <c r="G9" s="109">
        <f t="shared" si="0"/>
        <v>1638</v>
      </c>
      <c r="H9" s="26">
        <v>3655</v>
      </c>
      <c r="I9" s="25">
        <v>726</v>
      </c>
      <c r="J9" s="26">
        <v>1170</v>
      </c>
    </row>
    <row r="10" spans="1:10" ht="12" customHeight="1">
      <c r="A10" s="23" t="s">
        <v>945</v>
      </c>
      <c r="B10" s="80">
        <f>B9*100/B8</f>
        <v>62.4693376941946</v>
      </c>
      <c r="C10" s="80">
        <f t="shared" ref="C10:J10" si="1">C9*100/C8</f>
        <v>70.988750740082892</v>
      </c>
      <c r="D10" s="80">
        <f t="shared" si="1"/>
        <v>56.16</v>
      </c>
      <c r="E10" s="80">
        <f t="shared" si="1"/>
        <v>77.505974975397166</v>
      </c>
      <c r="F10" s="80">
        <f t="shared" si="1"/>
        <v>93.147632311977716</v>
      </c>
      <c r="G10" s="80">
        <f t="shared" si="1"/>
        <v>71.155516941789742</v>
      </c>
      <c r="H10" s="80">
        <f t="shared" si="1"/>
        <v>48.327383313499936</v>
      </c>
      <c r="I10" s="80">
        <f t="shared" si="1"/>
        <v>45.86228679722047</v>
      </c>
      <c r="J10" s="80">
        <f t="shared" si="1"/>
        <v>43.365455893254264</v>
      </c>
    </row>
    <row r="11" spans="1:10" ht="12" customHeight="1">
      <c r="A11" s="23" t="s">
        <v>946</v>
      </c>
      <c r="B11" s="26">
        <v>9114</v>
      </c>
      <c r="C11" s="26">
        <v>2398</v>
      </c>
      <c r="D11" s="26">
        <v>2794</v>
      </c>
      <c r="E11" s="109">
        <f t="shared" si="0"/>
        <v>5465</v>
      </c>
      <c r="F11" s="109">
        <f t="shared" si="0"/>
        <v>1672</v>
      </c>
      <c r="G11" s="109">
        <f t="shared" si="0"/>
        <v>1630</v>
      </c>
      <c r="H11" s="26">
        <v>3649</v>
      </c>
      <c r="I11" s="25">
        <v>726</v>
      </c>
      <c r="J11" s="26">
        <v>1164</v>
      </c>
    </row>
    <row r="12" spans="1:10" ht="12" customHeight="1">
      <c r="A12" s="23" t="s">
        <v>947</v>
      </c>
      <c r="B12" s="26">
        <v>7612</v>
      </c>
      <c r="C12" s="26">
        <v>2156</v>
      </c>
      <c r="D12" s="26">
        <v>2322</v>
      </c>
      <c r="E12" s="109">
        <f t="shared" si="0"/>
        <v>4661</v>
      </c>
      <c r="F12" s="109">
        <f t="shared" si="0"/>
        <v>1525</v>
      </c>
      <c r="G12" s="109">
        <f t="shared" si="0"/>
        <v>1380</v>
      </c>
      <c r="H12" s="26">
        <v>2951</v>
      </c>
      <c r="I12" s="25">
        <v>631</v>
      </c>
      <c r="J12" s="25">
        <v>942</v>
      </c>
    </row>
    <row r="13" spans="1:10" ht="12" customHeight="1">
      <c r="A13" s="23" t="s">
        <v>948</v>
      </c>
      <c r="B13" s="26">
        <v>1502</v>
      </c>
      <c r="C13" s="25">
        <v>242</v>
      </c>
      <c r="D13" s="25">
        <v>472</v>
      </c>
      <c r="E13" s="109">
        <f t="shared" si="0"/>
        <v>804</v>
      </c>
      <c r="F13" s="109">
        <f t="shared" si="0"/>
        <v>147</v>
      </c>
      <c r="G13" s="109">
        <f t="shared" si="0"/>
        <v>250</v>
      </c>
      <c r="H13" s="109">
        <f>H11-H12</f>
        <v>698</v>
      </c>
      <c r="I13" s="109">
        <f>I11-I12</f>
        <v>95</v>
      </c>
      <c r="J13" s="109">
        <f>J11-J12</f>
        <v>222</v>
      </c>
    </row>
    <row r="14" spans="1:10" ht="12" customHeight="1">
      <c r="A14" s="23" t="s">
        <v>945</v>
      </c>
      <c r="B14" s="80">
        <f>B13*100/B11</f>
        <v>16.480140443274085</v>
      </c>
      <c r="C14" s="80">
        <f t="shared" ref="C14:J14" si="2">C13*100/C11</f>
        <v>10.091743119266056</v>
      </c>
      <c r="D14" s="80">
        <f t="shared" si="2"/>
        <v>16.893342877594847</v>
      </c>
      <c r="E14" s="80">
        <f t="shared" si="2"/>
        <v>14.711802378774017</v>
      </c>
      <c r="F14" s="80">
        <f t="shared" si="2"/>
        <v>8.7918660287081334</v>
      </c>
      <c r="G14" s="80">
        <f t="shared" si="2"/>
        <v>15.337423312883436</v>
      </c>
      <c r="H14" s="80">
        <f t="shared" si="2"/>
        <v>19.128528363935324</v>
      </c>
      <c r="I14" s="80">
        <f t="shared" si="2"/>
        <v>13.085399449035812</v>
      </c>
      <c r="J14" s="80">
        <f t="shared" si="2"/>
        <v>19.072164948453608</v>
      </c>
    </row>
    <row r="15" spans="1:10" ht="12" customHeight="1">
      <c r="A15" s="23" t="s">
        <v>949</v>
      </c>
      <c r="B15" s="25">
        <v>54</v>
      </c>
      <c r="C15" s="25">
        <v>0</v>
      </c>
      <c r="D15" s="25">
        <v>14</v>
      </c>
      <c r="E15" s="109">
        <f t="shared" si="0"/>
        <v>48</v>
      </c>
      <c r="F15" s="109">
        <f t="shared" si="0"/>
        <v>0</v>
      </c>
      <c r="G15" s="109">
        <f t="shared" si="0"/>
        <v>8</v>
      </c>
      <c r="H15" s="109">
        <f>H9-H11</f>
        <v>6</v>
      </c>
      <c r="I15" s="109">
        <f>I9-I11</f>
        <v>0</v>
      </c>
      <c r="J15" s="109">
        <f>J9-J11</f>
        <v>6</v>
      </c>
    </row>
    <row r="16" spans="1:10" ht="12" customHeight="1">
      <c r="A16" s="23" t="s">
        <v>950</v>
      </c>
      <c r="B16" s="26">
        <v>5508</v>
      </c>
      <c r="C16" s="25">
        <v>980</v>
      </c>
      <c r="D16" s="26">
        <v>2192</v>
      </c>
      <c r="E16" s="109">
        <f t="shared" si="0"/>
        <v>1600</v>
      </c>
      <c r="F16" s="109">
        <f t="shared" si="0"/>
        <v>123</v>
      </c>
      <c r="G16" s="109">
        <f t="shared" si="0"/>
        <v>664</v>
      </c>
      <c r="H16" s="109">
        <f>H8-H9</f>
        <v>3908</v>
      </c>
      <c r="I16" s="109">
        <f>I8-I9</f>
        <v>857</v>
      </c>
      <c r="J16" s="109">
        <f>J8-J9</f>
        <v>1528</v>
      </c>
    </row>
    <row r="17" spans="1:10" ht="12" customHeight="1">
      <c r="A17" s="357" t="s">
        <v>951</v>
      </c>
      <c r="B17" s="357"/>
      <c r="C17" s="110"/>
      <c r="D17" s="52"/>
      <c r="E17" s="111"/>
      <c r="F17" s="111"/>
      <c r="G17" s="111"/>
      <c r="H17" s="111"/>
      <c r="I17" s="111"/>
      <c r="J17" s="111"/>
    </row>
    <row r="18" spans="1:10" ht="12" customHeight="1">
      <c r="A18" s="22"/>
      <c r="B18" s="112"/>
      <c r="C18" s="61"/>
      <c r="D18" s="112"/>
      <c r="E18" s="69"/>
      <c r="F18" s="69"/>
      <c r="G18" s="69"/>
      <c r="H18" s="69"/>
      <c r="I18" s="69"/>
      <c r="J18" s="69"/>
    </row>
    <row r="19" spans="1:10" ht="12" customHeight="1">
      <c r="A19" s="22"/>
      <c r="B19" s="112"/>
      <c r="C19" s="61"/>
      <c r="D19" s="112"/>
      <c r="E19" s="69"/>
      <c r="F19" s="69"/>
      <c r="G19" s="69"/>
      <c r="H19" s="69"/>
      <c r="I19" s="69"/>
      <c r="J19" s="69"/>
    </row>
    <row r="20" spans="1:10" ht="12" customHeight="1">
      <c r="A20" s="22"/>
      <c r="B20" s="112"/>
      <c r="C20" s="61"/>
      <c r="D20" s="112"/>
      <c r="E20" s="69"/>
      <c r="F20" s="69"/>
      <c r="G20" s="69"/>
      <c r="H20" s="69"/>
      <c r="I20" s="69"/>
      <c r="J20" s="69"/>
    </row>
    <row r="21" spans="1:10" ht="12" customHeight="1">
      <c r="A21" s="113" t="s">
        <v>28</v>
      </c>
      <c r="B21" s="114" t="s">
        <v>28</v>
      </c>
      <c r="C21" s="114" t="s">
        <v>28</v>
      </c>
      <c r="D21" s="114" t="s">
        <v>28</v>
      </c>
      <c r="G21" s="62"/>
      <c r="H21" s="62" t="s">
        <v>690</v>
      </c>
      <c r="I21" s="62" t="s">
        <v>100</v>
      </c>
      <c r="J21" s="62" t="s">
        <v>101</v>
      </c>
    </row>
    <row r="22" spans="1:10" ht="12" customHeight="1">
      <c r="A22" s="22" t="s">
        <v>28</v>
      </c>
      <c r="B22" s="360"/>
      <c r="C22" s="22"/>
      <c r="D22" s="22"/>
      <c r="G22" s="62" t="s">
        <v>33</v>
      </c>
      <c r="H22" s="80">
        <v>62.4693376941946</v>
      </c>
      <c r="I22" s="80">
        <v>70.988750740082892</v>
      </c>
      <c r="J22" s="80">
        <v>56.16</v>
      </c>
    </row>
    <row r="23" spans="1:10" ht="12" customHeight="1">
      <c r="A23" s="22"/>
      <c r="B23" s="360"/>
      <c r="C23" s="22"/>
      <c r="D23" s="22"/>
      <c r="G23" s="61" t="s">
        <v>29</v>
      </c>
      <c r="H23" s="80">
        <v>77.505974975397166</v>
      </c>
      <c r="I23" s="80">
        <v>93.147632311977716</v>
      </c>
      <c r="J23" s="80">
        <v>71.155516941789742</v>
      </c>
    </row>
    <row r="24" spans="1:10" ht="12" customHeight="1">
      <c r="A24" s="22" t="s">
        <v>28</v>
      </c>
      <c r="B24" s="360"/>
      <c r="C24" s="22"/>
      <c r="D24" s="22"/>
      <c r="G24" s="62" t="s">
        <v>32</v>
      </c>
      <c r="H24" s="80">
        <v>48.327383313499936</v>
      </c>
      <c r="I24" s="80">
        <v>45.86228679722047</v>
      </c>
      <c r="J24" s="80">
        <v>43.365455893254264</v>
      </c>
    </row>
    <row r="25" spans="1:10" ht="12" customHeight="1">
      <c r="A25" s="22"/>
      <c r="B25" s="360"/>
      <c r="C25" s="22"/>
      <c r="D25" s="22"/>
    </row>
    <row r="26" spans="1:10" ht="12" customHeight="1">
      <c r="A26" s="22" t="s">
        <v>28</v>
      </c>
      <c r="B26" s="360"/>
      <c r="C26" s="22"/>
      <c r="D26" s="22"/>
    </row>
    <row r="27" spans="1:10" ht="12" customHeight="1">
      <c r="A27" s="22"/>
      <c r="B27" s="360"/>
      <c r="C27" s="22"/>
      <c r="D27" s="22"/>
      <c r="G27" s="62"/>
      <c r="H27" s="62" t="s">
        <v>690</v>
      </c>
      <c r="I27" s="62" t="s">
        <v>100</v>
      </c>
      <c r="J27" s="62" t="s">
        <v>101</v>
      </c>
    </row>
    <row r="28" spans="1:10" ht="12" customHeight="1">
      <c r="A28" s="22" t="s">
        <v>28</v>
      </c>
      <c r="B28" s="360"/>
      <c r="C28" s="22"/>
      <c r="D28" s="22"/>
      <c r="G28" s="62" t="s">
        <v>33</v>
      </c>
      <c r="H28" s="80">
        <v>16.480140443274085</v>
      </c>
      <c r="I28" s="80">
        <v>10.091743119266056</v>
      </c>
      <c r="J28" s="80">
        <v>16.893342877594847</v>
      </c>
    </row>
    <row r="29" spans="1:10" ht="12" customHeight="1">
      <c r="A29" s="22"/>
      <c r="B29" s="360"/>
      <c r="C29" s="22"/>
      <c r="D29" s="22"/>
      <c r="G29" s="61" t="s">
        <v>29</v>
      </c>
      <c r="H29" s="115">
        <v>14.711802378774017</v>
      </c>
      <c r="I29" s="115">
        <v>8.7918660287081334</v>
      </c>
      <c r="J29" s="115">
        <v>15.337423312883436</v>
      </c>
    </row>
    <row r="30" spans="1:10" ht="12" customHeight="1">
      <c r="A30" s="22" t="s">
        <v>28</v>
      </c>
      <c r="B30" s="360"/>
      <c r="C30" s="22"/>
      <c r="D30" s="22"/>
      <c r="G30" s="62" t="s">
        <v>32</v>
      </c>
      <c r="H30" s="115">
        <v>19.128528363935324</v>
      </c>
      <c r="I30" s="115">
        <v>13.085399449035812</v>
      </c>
      <c r="J30" s="115">
        <v>19.072164948453608</v>
      </c>
    </row>
    <row r="31" spans="1:10" ht="12" customHeight="1">
      <c r="A31" s="22"/>
      <c r="B31" s="360"/>
      <c r="C31" s="22"/>
      <c r="D31" s="22"/>
    </row>
    <row r="32" spans="1:10" ht="12" customHeight="1">
      <c r="A32" s="22" t="s">
        <v>28</v>
      </c>
      <c r="B32" s="360"/>
      <c r="C32" s="22"/>
      <c r="D32" s="22"/>
    </row>
    <row r="33" spans="1:4" ht="12" customHeight="1">
      <c r="A33" s="22"/>
      <c r="B33" s="360"/>
      <c r="C33" s="22"/>
      <c r="D33" s="22"/>
    </row>
    <row r="34" spans="1:4" ht="12" customHeight="1">
      <c r="A34" s="22" t="s">
        <v>28</v>
      </c>
      <c r="B34" s="360"/>
      <c r="C34" s="22"/>
      <c r="D34" s="22"/>
    </row>
    <row r="35" spans="1:4" ht="12" customHeight="1">
      <c r="A35" s="22"/>
      <c r="B35" s="360"/>
      <c r="C35" s="22"/>
      <c r="D35" s="22"/>
    </row>
    <row r="36" spans="1:4" ht="12" customHeight="1">
      <c r="A36" s="22" t="s">
        <v>28</v>
      </c>
      <c r="B36" s="360"/>
      <c r="C36" s="22"/>
      <c r="D36" s="22"/>
    </row>
    <row r="37" spans="1:4" ht="12" customHeight="1">
      <c r="A37" s="22"/>
      <c r="B37" s="360"/>
      <c r="C37" s="22"/>
      <c r="D37" s="22"/>
    </row>
    <row r="38" spans="1:4" ht="12" customHeight="1">
      <c r="A38" s="22" t="s">
        <v>28</v>
      </c>
      <c r="B38" s="360"/>
      <c r="C38" s="22"/>
      <c r="D38" s="22"/>
    </row>
    <row r="39" spans="1:4" ht="12" customHeight="1">
      <c r="A39" s="22"/>
      <c r="B39" s="360"/>
      <c r="C39" s="22"/>
      <c r="D39" s="22"/>
    </row>
  </sheetData>
  <mergeCells count="15">
    <mergeCell ref="B38:B39"/>
    <mergeCell ref="B28:B29"/>
    <mergeCell ref="B30:B31"/>
    <mergeCell ref="B32:B33"/>
    <mergeCell ref="B34:B35"/>
    <mergeCell ref="B36:B37"/>
    <mergeCell ref="H6:J6"/>
    <mergeCell ref="A17:B17"/>
    <mergeCell ref="B26:B27"/>
    <mergeCell ref="A1:B1"/>
    <mergeCell ref="A2:B2"/>
    <mergeCell ref="B6:D6"/>
    <mergeCell ref="E6:G6"/>
    <mergeCell ref="B22:B23"/>
    <mergeCell ref="B24:B2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8192-7508-465B-8B3C-7F3CB68B1270}">
  <dimension ref="A1:G21"/>
  <sheetViews>
    <sheetView workbookViewId="0">
      <selection activeCell="A2" sqref="A2"/>
    </sheetView>
  </sheetViews>
  <sheetFormatPr defaultRowHeight="11.4" customHeight="1"/>
  <cols>
    <col min="1" max="1" width="51" style="41" customWidth="1"/>
    <col min="2" max="256" width="8.88671875" style="41"/>
    <col min="257" max="257" width="51" style="41" customWidth="1"/>
    <col min="258" max="512" width="8.88671875" style="41"/>
    <col min="513" max="513" width="51" style="41" customWidth="1"/>
    <col min="514" max="768" width="8.88671875" style="41"/>
    <col min="769" max="769" width="51" style="41" customWidth="1"/>
    <col min="770" max="1024" width="8.88671875" style="41"/>
    <col min="1025" max="1025" width="51" style="41" customWidth="1"/>
    <col min="1026" max="1280" width="8.88671875" style="41"/>
    <col min="1281" max="1281" width="51" style="41" customWidth="1"/>
    <col min="1282" max="1536" width="8.88671875" style="41"/>
    <col min="1537" max="1537" width="51" style="41" customWidth="1"/>
    <col min="1538" max="1792" width="8.88671875" style="41"/>
    <col min="1793" max="1793" width="51" style="41" customWidth="1"/>
    <col min="1794" max="2048" width="8.88671875" style="41"/>
    <col min="2049" max="2049" width="51" style="41" customWidth="1"/>
    <col min="2050" max="2304" width="8.88671875" style="41"/>
    <col min="2305" max="2305" width="51" style="41" customWidth="1"/>
    <col min="2306" max="2560" width="8.88671875" style="41"/>
    <col min="2561" max="2561" width="51" style="41" customWidth="1"/>
    <col min="2562" max="2816" width="8.88671875" style="41"/>
    <col min="2817" max="2817" width="51" style="41" customWidth="1"/>
    <col min="2818" max="3072" width="8.88671875" style="41"/>
    <col min="3073" max="3073" width="51" style="41" customWidth="1"/>
    <col min="3074" max="3328" width="8.88671875" style="41"/>
    <col min="3329" max="3329" width="51" style="41" customWidth="1"/>
    <col min="3330" max="3584" width="8.88671875" style="41"/>
    <col min="3585" max="3585" width="51" style="41" customWidth="1"/>
    <col min="3586" max="3840" width="8.88671875" style="41"/>
    <col min="3841" max="3841" width="51" style="41" customWidth="1"/>
    <col min="3842" max="4096" width="8.88671875" style="41"/>
    <col min="4097" max="4097" width="51" style="41" customWidth="1"/>
    <col min="4098" max="4352" width="8.88671875" style="41"/>
    <col min="4353" max="4353" width="51" style="41" customWidth="1"/>
    <col min="4354" max="4608" width="8.88671875" style="41"/>
    <col min="4609" max="4609" width="51" style="41" customWidth="1"/>
    <col min="4610" max="4864" width="8.88671875" style="41"/>
    <col min="4865" max="4865" width="51" style="41" customWidth="1"/>
    <col min="4866" max="5120" width="8.88671875" style="41"/>
    <col min="5121" max="5121" width="51" style="41" customWidth="1"/>
    <col min="5122" max="5376" width="8.88671875" style="41"/>
    <col min="5377" max="5377" width="51" style="41" customWidth="1"/>
    <col min="5378" max="5632" width="8.88671875" style="41"/>
    <col min="5633" max="5633" width="51" style="41" customWidth="1"/>
    <col min="5634" max="5888" width="8.88671875" style="41"/>
    <col min="5889" max="5889" width="51" style="41" customWidth="1"/>
    <col min="5890" max="6144" width="8.88671875" style="41"/>
    <col min="6145" max="6145" width="51" style="41" customWidth="1"/>
    <col min="6146" max="6400" width="8.88671875" style="41"/>
    <col min="6401" max="6401" width="51" style="41" customWidth="1"/>
    <col min="6402" max="6656" width="8.88671875" style="41"/>
    <col min="6657" max="6657" width="51" style="41" customWidth="1"/>
    <col min="6658" max="6912" width="8.88671875" style="41"/>
    <col min="6913" max="6913" width="51" style="41" customWidth="1"/>
    <col min="6914" max="7168" width="8.88671875" style="41"/>
    <col min="7169" max="7169" width="51" style="41" customWidth="1"/>
    <col min="7170" max="7424" width="8.88671875" style="41"/>
    <col min="7425" max="7425" width="51" style="41" customWidth="1"/>
    <col min="7426" max="7680" width="8.88671875" style="41"/>
    <col min="7681" max="7681" width="51" style="41" customWidth="1"/>
    <col min="7682" max="7936" width="8.88671875" style="41"/>
    <col min="7937" max="7937" width="51" style="41" customWidth="1"/>
    <col min="7938" max="8192" width="8.88671875" style="41"/>
    <col min="8193" max="8193" width="51" style="41" customWidth="1"/>
    <col min="8194" max="8448" width="8.88671875" style="41"/>
    <col min="8449" max="8449" width="51" style="41" customWidth="1"/>
    <col min="8450" max="8704" width="8.88671875" style="41"/>
    <col min="8705" max="8705" width="51" style="41" customWidth="1"/>
    <col min="8706" max="8960" width="8.88671875" style="41"/>
    <col min="8961" max="8961" width="51" style="41" customWidth="1"/>
    <col min="8962" max="9216" width="8.88671875" style="41"/>
    <col min="9217" max="9217" width="51" style="41" customWidth="1"/>
    <col min="9218" max="9472" width="8.88671875" style="41"/>
    <col min="9473" max="9473" width="51" style="41" customWidth="1"/>
    <col min="9474" max="9728" width="8.88671875" style="41"/>
    <col min="9729" max="9729" width="51" style="41" customWidth="1"/>
    <col min="9730" max="9984" width="8.88671875" style="41"/>
    <col min="9985" max="9985" width="51" style="41" customWidth="1"/>
    <col min="9986" max="10240" width="8.88671875" style="41"/>
    <col min="10241" max="10241" width="51" style="41" customWidth="1"/>
    <col min="10242" max="10496" width="8.88671875" style="41"/>
    <col min="10497" max="10497" width="51" style="41" customWidth="1"/>
    <col min="10498" max="10752" width="8.88671875" style="41"/>
    <col min="10753" max="10753" width="51" style="41" customWidth="1"/>
    <col min="10754" max="11008" width="8.88671875" style="41"/>
    <col min="11009" max="11009" width="51" style="41" customWidth="1"/>
    <col min="11010" max="11264" width="8.88671875" style="41"/>
    <col min="11265" max="11265" width="51" style="41" customWidth="1"/>
    <col min="11266" max="11520" width="8.88671875" style="41"/>
    <col min="11521" max="11521" width="51" style="41" customWidth="1"/>
    <col min="11522" max="11776" width="8.88671875" style="41"/>
    <col min="11777" max="11777" width="51" style="41" customWidth="1"/>
    <col min="11778" max="12032" width="8.88671875" style="41"/>
    <col min="12033" max="12033" width="51" style="41" customWidth="1"/>
    <col min="12034" max="12288" width="8.88671875" style="41"/>
    <col min="12289" max="12289" width="51" style="41" customWidth="1"/>
    <col min="12290" max="12544" width="8.88671875" style="41"/>
    <col min="12545" max="12545" width="51" style="41" customWidth="1"/>
    <col min="12546" max="12800" width="8.88671875" style="41"/>
    <col min="12801" max="12801" width="51" style="41" customWidth="1"/>
    <col min="12802" max="13056" width="8.88671875" style="41"/>
    <col min="13057" max="13057" width="51" style="41" customWidth="1"/>
    <col min="13058" max="13312" width="8.88671875" style="41"/>
    <col min="13313" max="13313" width="51" style="41" customWidth="1"/>
    <col min="13314" max="13568" width="8.88671875" style="41"/>
    <col min="13569" max="13569" width="51" style="41" customWidth="1"/>
    <col min="13570" max="13824" width="8.88671875" style="41"/>
    <col min="13825" max="13825" width="51" style="41" customWidth="1"/>
    <col min="13826" max="14080" width="8.88671875" style="41"/>
    <col min="14081" max="14081" width="51" style="41" customWidth="1"/>
    <col min="14082" max="14336" width="8.88671875" style="41"/>
    <col min="14337" max="14337" width="51" style="41" customWidth="1"/>
    <col min="14338" max="14592" width="8.88671875" style="41"/>
    <col min="14593" max="14593" width="51" style="41" customWidth="1"/>
    <col min="14594" max="14848" width="8.88671875" style="41"/>
    <col min="14849" max="14849" width="51" style="41" customWidth="1"/>
    <col min="14850" max="15104" width="8.88671875" style="41"/>
    <col min="15105" max="15105" width="51" style="41" customWidth="1"/>
    <col min="15106" max="15360" width="8.88671875" style="41"/>
    <col min="15361" max="15361" width="51" style="41" customWidth="1"/>
    <col min="15362" max="15616" width="8.88671875" style="41"/>
    <col min="15617" max="15617" width="51" style="41" customWidth="1"/>
    <col min="15618" max="15872" width="8.88671875" style="41"/>
    <col min="15873" max="15873" width="51" style="41" customWidth="1"/>
    <col min="15874" max="16128" width="8.88671875" style="41"/>
    <col min="16129" max="16129" width="51" style="41" customWidth="1"/>
    <col min="16130" max="16384" width="8.88671875" style="41"/>
  </cols>
  <sheetData>
    <row r="1" spans="1:7" ht="11.4" customHeight="1">
      <c r="A1" s="41" t="s">
        <v>2311</v>
      </c>
    </row>
    <row r="3" spans="1:7" ht="11.4" customHeight="1">
      <c r="A3" s="132" t="s">
        <v>1012</v>
      </c>
      <c r="B3" s="133">
        <v>13191</v>
      </c>
      <c r="C3" s="133">
        <v>2791</v>
      </c>
      <c r="D3" s="133">
        <v>4524</v>
      </c>
    </row>
    <row r="4" spans="1:7" ht="11.4" customHeight="1">
      <c r="A4" s="132" t="s">
        <v>1013</v>
      </c>
      <c r="B4" s="133">
        <v>1730</v>
      </c>
      <c r="C4" s="122">
        <v>493</v>
      </c>
      <c r="D4" s="122">
        <v>573</v>
      </c>
    </row>
    <row r="5" spans="1:7" ht="11.4" customHeight="1">
      <c r="A5" s="132" t="s">
        <v>28</v>
      </c>
      <c r="B5" s="122" t="s">
        <v>28</v>
      </c>
      <c r="C5" s="122" t="s">
        <v>28</v>
      </c>
      <c r="D5" s="122" t="s">
        <v>28</v>
      </c>
    </row>
    <row r="6" spans="1:7" ht="11.4" customHeight="1">
      <c r="A6" s="41" t="s">
        <v>1042</v>
      </c>
    </row>
    <row r="7" spans="1:7" ht="11.4" customHeight="1">
      <c r="A7" s="134"/>
      <c r="B7" s="395" t="s">
        <v>691</v>
      </c>
      <c r="C7" s="395"/>
      <c r="D7" s="395"/>
      <c r="E7" s="395" t="s">
        <v>692</v>
      </c>
      <c r="F7" s="395"/>
      <c r="G7" s="396"/>
    </row>
    <row r="8" spans="1:7" ht="11.4" customHeight="1">
      <c r="A8" s="135" t="s">
        <v>1043</v>
      </c>
      <c r="B8" s="136" t="s">
        <v>690</v>
      </c>
      <c r="C8" s="136" t="s">
        <v>100</v>
      </c>
      <c r="D8" s="136" t="s">
        <v>101</v>
      </c>
      <c r="E8" s="137" t="s">
        <v>690</v>
      </c>
      <c r="F8" s="137" t="s">
        <v>745</v>
      </c>
      <c r="G8" s="138" t="s">
        <v>101</v>
      </c>
    </row>
    <row r="9" spans="1:7" ht="11.4" customHeight="1">
      <c r="A9" s="124" t="s">
        <v>1044</v>
      </c>
      <c r="B9" s="125">
        <v>13061</v>
      </c>
      <c r="C9" s="125">
        <v>3105</v>
      </c>
      <c r="D9" s="125">
        <v>4458</v>
      </c>
      <c r="E9" s="58" t="s">
        <v>1045</v>
      </c>
      <c r="F9" s="58" t="s">
        <v>1045</v>
      </c>
      <c r="G9" s="58" t="s">
        <v>1045</v>
      </c>
    </row>
    <row r="10" spans="1:7" ht="11.4" customHeight="1">
      <c r="A10" s="23" t="s">
        <v>1046</v>
      </c>
      <c r="B10" s="26">
        <f t="shared" ref="B10:D11" si="0">B13+B16+B19</f>
        <v>9263</v>
      </c>
      <c r="C10" s="26">
        <f t="shared" si="0"/>
        <v>1949</v>
      </c>
      <c r="D10" s="26">
        <f t="shared" si="0"/>
        <v>3933</v>
      </c>
      <c r="E10" s="45">
        <f>B10*100/B9</f>
        <v>70.921062705765252</v>
      </c>
      <c r="F10" s="45">
        <f>C10*100/C9</f>
        <v>62.769726247987116</v>
      </c>
      <c r="G10" s="45">
        <f>D10*100/D9</f>
        <v>88.223418573351282</v>
      </c>
    </row>
    <row r="11" spans="1:7" ht="11.4" customHeight="1">
      <c r="A11" s="23" t="s">
        <v>1047</v>
      </c>
      <c r="B11" s="26">
        <f t="shared" si="0"/>
        <v>3798</v>
      </c>
      <c r="C11" s="26">
        <f t="shared" si="0"/>
        <v>1156</v>
      </c>
      <c r="D11" s="26">
        <f t="shared" si="0"/>
        <v>525</v>
      </c>
      <c r="E11" s="45">
        <f>B11*100/B9</f>
        <v>29.078937294234745</v>
      </c>
      <c r="F11" s="45">
        <f>C11*100/C9</f>
        <v>37.230273752012884</v>
      </c>
      <c r="G11" s="45">
        <f>D11*100/D9</f>
        <v>11.776581426648722</v>
      </c>
    </row>
    <row r="12" spans="1:7" ht="11.4" customHeight="1">
      <c r="A12" s="23" t="s">
        <v>1048</v>
      </c>
      <c r="B12" s="26">
        <v>7518</v>
      </c>
      <c r="C12" s="26">
        <v>2150</v>
      </c>
      <c r="D12" s="26">
        <v>2249</v>
      </c>
      <c r="E12" s="58" t="s">
        <v>1045</v>
      </c>
      <c r="F12" s="58" t="s">
        <v>1045</v>
      </c>
      <c r="G12" s="58" t="s">
        <v>1045</v>
      </c>
    </row>
    <row r="13" spans="1:7" ht="11.4" customHeight="1">
      <c r="A13" s="23" t="s">
        <v>1046</v>
      </c>
      <c r="B13" s="26">
        <v>5531</v>
      </c>
      <c r="C13" s="26">
        <v>1574</v>
      </c>
      <c r="D13" s="26">
        <v>2041</v>
      </c>
      <c r="E13" s="45">
        <f>B13*100/B12</f>
        <v>73.570098430433632</v>
      </c>
      <c r="F13" s="45">
        <f>C13*100/C12</f>
        <v>73.20930232558139</v>
      </c>
      <c r="G13" s="45">
        <f>D13*100/D12</f>
        <v>90.751445086705203</v>
      </c>
    </row>
    <row r="14" spans="1:7" ht="11.4" customHeight="1">
      <c r="A14" s="23" t="s">
        <v>1047</v>
      </c>
      <c r="B14" s="26">
        <v>1987</v>
      </c>
      <c r="C14" s="25">
        <v>576</v>
      </c>
      <c r="D14" s="25">
        <v>208</v>
      </c>
      <c r="E14" s="45">
        <f>B14*100/B12</f>
        <v>26.429901569566375</v>
      </c>
      <c r="F14" s="45">
        <f>C14*100/C12</f>
        <v>26.790697674418606</v>
      </c>
      <c r="G14" s="45">
        <f>D14*100/D12</f>
        <v>9.2485549132947984</v>
      </c>
    </row>
    <row r="15" spans="1:7" ht="11.4" customHeight="1">
      <c r="A15" s="23" t="s">
        <v>1049</v>
      </c>
      <c r="B15" s="26">
        <v>1322</v>
      </c>
      <c r="C15" s="25">
        <v>171</v>
      </c>
      <c r="D15" s="25">
        <v>417</v>
      </c>
      <c r="E15" s="58" t="s">
        <v>1045</v>
      </c>
      <c r="F15" s="58" t="s">
        <v>1045</v>
      </c>
      <c r="G15" s="58" t="s">
        <v>1045</v>
      </c>
    </row>
    <row r="16" spans="1:7" ht="11.4" customHeight="1">
      <c r="A16" s="23" t="s">
        <v>1046</v>
      </c>
      <c r="B16" s="25">
        <v>745</v>
      </c>
      <c r="C16" s="25">
        <v>55</v>
      </c>
      <c r="D16" s="25">
        <v>322</v>
      </c>
      <c r="E16" s="45">
        <f>B16*100/B15</f>
        <v>56.354009077155823</v>
      </c>
      <c r="F16" s="45">
        <f>C16*100/C15</f>
        <v>32.163742690058477</v>
      </c>
      <c r="G16" s="45">
        <f>D16*100/D15</f>
        <v>77.218225419664265</v>
      </c>
    </row>
    <row r="17" spans="1:7" ht="11.4" customHeight="1">
      <c r="A17" s="23" t="s">
        <v>1047</v>
      </c>
      <c r="B17" s="25">
        <v>577</v>
      </c>
      <c r="C17" s="25">
        <v>116</v>
      </c>
      <c r="D17" s="25">
        <v>95</v>
      </c>
      <c r="E17" s="45">
        <f>B17*100/B15</f>
        <v>43.645990922844177</v>
      </c>
      <c r="F17" s="45">
        <f>C17*100/C15</f>
        <v>67.836257309941516</v>
      </c>
      <c r="G17" s="45">
        <f>D17*100/D15</f>
        <v>22.781774580335732</v>
      </c>
    </row>
    <row r="18" spans="1:7" ht="11.4" customHeight="1">
      <c r="A18" s="23" t="s">
        <v>1050</v>
      </c>
      <c r="B18" s="26">
        <v>4221</v>
      </c>
      <c r="C18" s="25">
        <v>784</v>
      </c>
      <c r="D18" s="26">
        <v>1792</v>
      </c>
      <c r="E18" s="58" t="s">
        <v>1045</v>
      </c>
      <c r="F18" s="58" t="s">
        <v>1045</v>
      </c>
      <c r="G18" s="58" t="s">
        <v>1045</v>
      </c>
    </row>
    <row r="19" spans="1:7" ht="11.4" customHeight="1">
      <c r="A19" s="23" t="s">
        <v>1046</v>
      </c>
      <c r="B19" s="26">
        <v>2987</v>
      </c>
      <c r="C19" s="25">
        <v>320</v>
      </c>
      <c r="D19" s="26">
        <v>1570</v>
      </c>
      <c r="E19" s="45">
        <f>B19*100/B18</f>
        <v>70.765221511490168</v>
      </c>
      <c r="F19" s="45">
        <f>C19*100/C18</f>
        <v>40.816326530612244</v>
      </c>
      <c r="G19" s="45">
        <f>D19*100/D18</f>
        <v>87.611607142857139</v>
      </c>
    </row>
    <row r="20" spans="1:7" ht="11.4" customHeight="1">
      <c r="A20" s="55" t="s">
        <v>1047</v>
      </c>
      <c r="B20" s="139">
        <v>1234</v>
      </c>
      <c r="C20" s="140">
        <v>464</v>
      </c>
      <c r="D20" s="140">
        <v>222</v>
      </c>
      <c r="E20" s="45">
        <f>B20*100/B18</f>
        <v>29.234778488509832</v>
      </c>
      <c r="F20" s="45">
        <f>C20*100/C18</f>
        <v>59.183673469387756</v>
      </c>
      <c r="G20" s="45">
        <f>D20*100/D18</f>
        <v>12.388392857142858</v>
      </c>
    </row>
    <row r="21" spans="1:7" ht="11.4" customHeight="1">
      <c r="A21" s="357" t="s">
        <v>689</v>
      </c>
      <c r="B21" s="357"/>
      <c r="C21" s="357"/>
      <c r="D21" s="357"/>
      <c r="E21" s="357"/>
      <c r="F21" s="357"/>
      <c r="G21" s="357"/>
    </row>
  </sheetData>
  <mergeCells count="3">
    <mergeCell ref="B7:D7"/>
    <mergeCell ref="E7:G7"/>
    <mergeCell ref="A21:G21"/>
  </mergeCells>
  <pageMargins left="0.7" right="0.7" top="0.75" bottom="0.75" header="0.3" footer="0.3"/>
  <pageSetup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2BBE-A3D3-4B73-AAB0-0C5A07A6347D}">
  <dimension ref="A1:J70"/>
  <sheetViews>
    <sheetView workbookViewId="0">
      <selection activeCell="A4" sqref="A4"/>
    </sheetView>
  </sheetViews>
  <sheetFormatPr defaultRowHeight="10.199999999999999"/>
  <cols>
    <col min="1" max="1" width="39" style="85" customWidth="1"/>
    <col min="2" max="10" width="5.44140625" style="98" customWidth="1"/>
    <col min="11" max="256" width="8.88671875" style="85"/>
    <col min="257" max="257" width="39" style="85" customWidth="1"/>
    <col min="258" max="266" width="5.44140625" style="85" customWidth="1"/>
    <col min="267" max="512" width="8.88671875" style="85"/>
    <col min="513" max="513" width="39" style="85" customWidth="1"/>
    <col min="514" max="522" width="5.44140625" style="85" customWidth="1"/>
    <col min="523" max="768" width="8.88671875" style="85"/>
    <col min="769" max="769" width="39" style="85" customWidth="1"/>
    <col min="770" max="778" width="5.44140625" style="85" customWidth="1"/>
    <col min="779" max="1024" width="8.88671875" style="85"/>
    <col min="1025" max="1025" width="39" style="85" customWidth="1"/>
    <col min="1026" max="1034" width="5.44140625" style="85" customWidth="1"/>
    <col min="1035" max="1280" width="8.88671875" style="85"/>
    <col min="1281" max="1281" width="39" style="85" customWidth="1"/>
    <col min="1282" max="1290" width="5.44140625" style="85" customWidth="1"/>
    <col min="1291" max="1536" width="8.88671875" style="85"/>
    <col min="1537" max="1537" width="39" style="85" customWidth="1"/>
    <col min="1538" max="1546" width="5.44140625" style="85" customWidth="1"/>
    <col min="1547" max="1792" width="8.88671875" style="85"/>
    <col min="1793" max="1793" width="39" style="85" customWidth="1"/>
    <col min="1794" max="1802" width="5.44140625" style="85" customWidth="1"/>
    <col min="1803" max="2048" width="8.88671875" style="85"/>
    <col min="2049" max="2049" width="39" style="85" customWidth="1"/>
    <col min="2050" max="2058" width="5.44140625" style="85" customWidth="1"/>
    <col min="2059" max="2304" width="8.88671875" style="85"/>
    <col min="2305" max="2305" width="39" style="85" customWidth="1"/>
    <col min="2306" max="2314" width="5.44140625" style="85" customWidth="1"/>
    <col min="2315" max="2560" width="8.88671875" style="85"/>
    <col min="2561" max="2561" width="39" style="85" customWidth="1"/>
    <col min="2562" max="2570" width="5.44140625" style="85" customWidth="1"/>
    <col min="2571" max="2816" width="8.88671875" style="85"/>
    <col min="2817" max="2817" width="39" style="85" customWidth="1"/>
    <col min="2818" max="2826" width="5.44140625" style="85" customWidth="1"/>
    <col min="2827" max="3072" width="8.88671875" style="85"/>
    <col min="3073" max="3073" width="39" style="85" customWidth="1"/>
    <col min="3074" max="3082" width="5.44140625" style="85" customWidth="1"/>
    <col min="3083" max="3328" width="8.88671875" style="85"/>
    <col min="3329" max="3329" width="39" style="85" customWidth="1"/>
    <col min="3330" max="3338" width="5.44140625" style="85" customWidth="1"/>
    <col min="3339" max="3584" width="8.88671875" style="85"/>
    <col min="3585" max="3585" width="39" style="85" customWidth="1"/>
    <col min="3586" max="3594" width="5.44140625" style="85" customWidth="1"/>
    <col min="3595" max="3840" width="8.88671875" style="85"/>
    <col min="3841" max="3841" width="39" style="85" customWidth="1"/>
    <col min="3842" max="3850" width="5.44140625" style="85" customWidth="1"/>
    <col min="3851" max="4096" width="8.88671875" style="85"/>
    <col min="4097" max="4097" width="39" style="85" customWidth="1"/>
    <col min="4098" max="4106" width="5.44140625" style="85" customWidth="1"/>
    <col min="4107" max="4352" width="8.88671875" style="85"/>
    <col min="4353" max="4353" width="39" style="85" customWidth="1"/>
    <col min="4354" max="4362" width="5.44140625" style="85" customWidth="1"/>
    <col min="4363" max="4608" width="8.88671875" style="85"/>
    <col min="4609" max="4609" width="39" style="85" customWidth="1"/>
    <col min="4610" max="4618" width="5.44140625" style="85" customWidth="1"/>
    <col min="4619" max="4864" width="8.88671875" style="85"/>
    <col min="4865" max="4865" width="39" style="85" customWidth="1"/>
    <col min="4866" max="4874" width="5.44140625" style="85" customWidth="1"/>
    <col min="4875" max="5120" width="8.88671875" style="85"/>
    <col min="5121" max="5121" width="39" style="85" customWidth="1"/>
    <col min="5122" max="5130" width="5.44140625" style="85" customWidth="1"/>
    <col min="5131" max="5376" width="8.88671875" style="85"/>
    <col min="5377" max="5377" width="39" style="85" customWidth="1"/>
    <col min="5378" max="5386" width="5.44140625" style="85" customWidth="1"/>
    <col min="5387" max="5632" width="8.88671875" style="85"/>
    <col min="5633" max="5633" width="39" style="85" customWidth="1"/>
    <col min="5634" max="5642" width="5.44140625" style="85" customWidth="1"/>
    <col min="5643" max="5888" width="8.88671875" style="85"/>
    <col min="5889" max="5889" width="39" style="85" customWidth="1"/>
    <col min="5890" max="5898" width="5.44140625" style="85" customWidth="1"/>
    <col min="5899" max="6144" width="8.88671875" style="85"/>
    <col min="6145" max="6145" width="39" style="85" customWidth="1"/>
    <col min="6146" max="6154" width="5.44140625" style="85" customWidth="1"/>
    <col min="6155" max="6400" width="8.88671875" style="85"/>
    <col min="6401" max="6401" width="39" style="85" customWidth="1"/>
    <col min="6402" max="6410" width="5.44140625" style="85" customWidth="1"/>
    <col min="6411" max="6656" width="8.88671875" style="85"/>
    <col min="6657" max="6657" width="39" style="85" customWidth="1"/>
    <col min="6658" max="6666" width="5.44140625" style="85" customWidth="1"/>
    <col min="6667" max="6912" width="8.88671875" style="85"/>
    <col min="6913" max="6913" width="39" style="85" customWidth="1"/>
    <col min="6914" max="6922" width="5.44140625" style="85" customWidth="1"/>
    <col min="6923" max="7168" width="8.88671875" style="85"/>
    <col min="7169" max="7169" width="39" style="85" customWidth="1"/>
    <col min="7170" max="7178" width="5.44140625" style="85" customWidth="1"/>
    <col min="7179" max="7424" width="8.88671875" style="85"/>
    <col min="7425" max="7425" width="39" style="85" customWidth="1"/>
    <col min="7426" max="7434" width="5.44140625" style="85" customWidth="1"/>
    <col min="7435" max="7680" width="8.88671875" style="85"/>
    <col min="7681" max="7681" width="39" style="85" customWidth="1"/>
    <col min="7682" max="7690" width="5.44140625" style="85" customWidth="1"/>
    <col min="7691" max="7936" width="8.88671875" style="85"/>
    <col min="7937" max="7937" width="39" style="85" customWidth="1"/>
    <col min="7938" max="7946" width="5.44140625" style="85" customWidth="1"/>
    <col min="7947" max="8192" width="8.88671875" style="85"/>
    <col min="8193" max="8193" width="39" style="85" customWidth="1"/>
    <col min="8194" max="8202" width="5.44140625" style="85" customWidth="1"/>
    <col min="8203" max="8448" width="8.88671875" style="85"/>
    <col min="8449" max="8449" width="39" style="85" customWidth="1"/>
    <col min="8450" max="8458" width="5.44140625" style="85" customWidth="1"/>
    <col min="8459" max="8704" width="8.88671875" style="85"/>
    <col min="8705" max="8705" width="39" style="85" customWidth="1"/>
    <col min="8706" max="8714" width="5.44140625" style="85" customWidth="1"/>
    <col min="8715" max="8960" width="8.88671875" style="85"/>
    <col min="8961" max="8961" width="39" style="85" customWidth="1"/>
    <col min="8962" max="8970" width="5.44140625" style="85" customWidth="1"/>
    <col min="8971" max="9216" width="8.88671875" style="85"/>
    <col min="9217" max="9217" width="39" style="85" customWidth="1"/>
    <col min="9218" max="9226" width="5.44140625" style="85" customWidth="1"/>
    <col min="9227" max="9472" width="8.88671875" style="85"/>
    <col min="9473" max="9473" width="39" style="85" customWidth="1"/>
    <col min="9474" max="9482" width="5.44140625" style="85" customWidth="1"/>
    <col min="9483" max="9728" width="8.88671875" style="85"/>
    <col min="9729" max="9729" width="39" style="85" customWidth="1"/>
    <col min="9730" max="9738" width="5.44140625" style="85" customWidth="1"/>
    <col min="9739" max="9984" width="8.88671875" style="85"/>
    <col min="9985" max="9985" width="39" style="85" customWidth="1"/>
    <col min="9986" max="9994" width="5.44140625" style="85" customWidth="1"/>
    <col min="9995" max="10240" width="8.88671875" style="85"/>
    <col min="10241" max="10241" width="39" style="85" customWidth="1"/>
    <col min="10242" max="10250" width="5.44140625" style="85" customWidth="1"/>
    <col min="10251" max="10496" width="8.88671875" style="85"/>
    <col min="10497" max="10497" width="39" style="85" customWidth="1"/>
    <col min="10498" max="10506" width="5.44140625" style="85" customWidth="1"/>
    <col min="10507" max="10752" width="8.88671875" style="85"/>
    <col min="10753" max="10753" width="39" style="85" customWidth="1"/>
    <col min="10754" max="10762" width="5.44140625" style="85" customWidth="1"/>
    <col min="10763" max="11008" width="8.88671875" style="85"/>
    <col min="11009" max="11009" width="39" style="85" customWidth="1"/>
    <col min="11010" max="11018" width="5.44140625" style="85" customWidth="1"/>
    <col min="11019" max="11264" width="8.88671875" style="85"/>
    <col min="11265" max="11265" width="39" style="85" customWidth="1"/>
    <col min="11266" max="11274" width="5.44140625" style="85" customWidth="1"/>
    <col min="11275" max="11520" width="8.88671875" style="85"/>
    <col min="11521" max="11521" width="39" style="85" customWidth="1"/>
    <col min="11522" max="11530" width="5.44140625" style="85" customWidth="1"/>
    <col min="11531" max="11776" width="8.88671875" style="85"/>
    <col min="11777" max="11777" width="39" style="85" customWidth="1"/>
    <col min="11778" max="11786" width="5.44140625" style="85" customWidth="1"/>
    <col min="11787" max="12032" width="8.88671875" style="85"/>
    <col min="12033" max="12033" width="39" style="85" customWidth="1"/>
    <col min="12034" max="12042" width="5.44140625" style="85" customWidth="1"/>
    <col min="12043" max="12288" width="8.88671875" style="85"/>
    <col min="12289" max="12289" width="39" style="85" customWidth="1"/>
    <col min="12290" max="12298" width="5.44140625" style="85" customWidth="1"/>
    <col min="12299" max="12544" width="8.88671875" style="85"/>
    <col min="12545" max="12545" width="39" style="85" customWidth="1"/>
    <col min="12546" max="12554" width="5.44140625" style="85" customWidth="1"/>
    <col min="12555" max="12800" width="8.88671875" style="85"/>
    <col min="12801" max="12801" width="39" style="85" customWidth="1"/>
    <col min="12802" max="12810" width="5.44140625" style="85" customWidth="1"/>
    <col min="12811" max="13056" width="8.88671875" style="85"/>
    <col min="13057" max="13057" width="39" style="85" customWidth="1"/>
    <col min="13058" max="13066" width="5.44140625" style="85" customWidth="1"/>
    <col min="13067" max="13312" width="8.88671875" style="85"/>
    <col min="13313" max="13313" width="39" style="85" customWidth="1"/>
    <col min="13314" max="13322" width="5.44140625" style="85" customWidth="1"/>
    <col min="13323" max="13568" width="8.88671875" style="85"/>
    <col min="13569" max="13569" width="39" style="85" customWidth="1"/>
    <col min="13570" max="13578" width="5.44140625" style="85" customWidth="1"/>
    <col min="13579" max="13824" width="8.88671875" style="85"/>
    <col min="13825" max="13825" width="39" style="85" customWidth="1"/>
    <col min="13826" max="13834" width="5.44140625" style="85" customWidth="1"/>
    <col min="13835" max="14080" width="8.88671875" style="85"/>
    <col min="14081" max="14081" width="39" style="85" customWidth="1"/>
    <col min="14082" max="14090" width="5.44140625" style="85" customWidth="1"/>
    <col min="14091" max="14336" width="8.88671875" style="85"/>
    <col min="14337" max="14337" width="39" style="85" customWidth="1"/>
    <col min="14338" max="14346" width="5.44140625" style="85" customWidth="1"/>
    <col min="14347" max="14592" width="8.88671875" style="85"/>
    <col min="14593" max="14593" width="39" style="85" customWidth="1"/>
    <col min="14594" max="14602" width="5.44140625" style="85" customWidth="1"/>
    <col min="14603" max="14848" width="8.88671875" style="85"/>
    <col min="14849" max="14849" width="39" style="85" customWidth="1"/>
    <col min="14850" max="14858" width="5.44140625" style="85" customWidth="1"/>
    <col min="14859" max="15104" width="8.88671875" style="85"/>
    <col min="15105" max="15105" width="39" style="85" customWidth="1"/>
    <col min="15106" max="15114" width="5.44140625" style="85" customWidth="1"/>
    <col min="15115" max="15360" width="8.88671875" style="85"/>
    <col min="15361" max="15361" width="39" style="85" customWidth="1"/>
    <col min="15362" max="15370" width="5.44140625" style="85" customWidth="1"/>
    <col min="15371" max="15616" width="8.88671875" style="85"/>
    <col min="15617" max="15617" width="39" style="85" customWidth="1"/>
    <col min="15618" max="15626" width="5.44140625" style="85" customWidth="1"/>
    <col min="15627" max="15872" width="8.88671875" style="85"/>
    <col min="15873" max="15873" width="39" style="85" customWidth="1"/>
    <col min="15874" max="15882" width="5.44140625" style="85" customWidth="1"/>
    <col min="15883" max="16128" width="8.88671875" style="85"/>
    <col min="16129" max="16129" width="39" style="85" customWidth="1"/>
    <col min="16130" max="16138" width="5.44140625" style="85" customWidth="1"/>
    <col min="16139" max="16384" width="8.88671875" style="85"/>
  </cols>
  <sheetData>
    <row r="1" spans="1:10" ht="12" customHeight="1">
      <c r="A1" s="370" t="s">
        <v>1239</v>
      </c>
      <c r="B1" s="370"/>
      <c r="C1" s="370"/>
      <c r="D1" s="370"/>
      <c r="E1" s="370"/>
      <c r="F1" s="370"/>
      <c r="G1" s="370"/>
    </row>
    <row r="2" spans="1:10" ht="12" customHeight="1">
      <c r="A2" s="84"/>
      <c r="B2" s="97"/>
      <c r="C2" s="97"/>
      <c r="D2" s="97"/>
      <c r="E2" s="97"/>
      <c r="F2" s="97"/>
      <c r="G2" s="97"/>
    </row>
    <row r="3" spans="1:10" ht="12" customHeight="1">
      <c r="A3" s="370" t="s">
        <v>2312</v>
      </c>
      <c r="B3" s="370"/>
      <c r="C3" s="370"/>
      <c r="D3" s="370"/>
      <c r="E3" s="370"/>
      <c r="F3" s="370"/>
      <c r="G3" s="370"/>
    </row>
    <row r="4" spans="1:10" ht="12" customHeight="1">
      <c r="A4" s="84" t="s">
        <v>1241</v>
      </c>
      <c r="B4" s="84"/>
      <c r="C4" s="84"/>
      <c r="D4" s="84"/>
      <c r="E4" s="84"/>
      <c r="F4" s="84"/>
      <c r="G4" s="84"/>
    </row>
    <row r="5" spans="1:10" ht="12" customHeight="1">
      <c r="A5" s="86"/>
      <c r="B5" s="397" t="s">
        <v>33</v>
      </c>
      <c r="C5" s="397"/>
      <c r="D5" s="397"/>
      <c r="E5" s="397" t="s">
        <v>29</v>
      </c>
      <c r="F5" s="397"/>
      <c r="G5" s="397"/>
      <c r="H5" s="397" t="s">
        <v>32</v>
      </c>
      <c r="I5" s="397"/>
      <c r="J5" s="398"/>
    </row>
    <row r="6" spans="1:10" ht="12" customHeight="1">
      <c r="A6" s="87" t="s">
        <v>965</v>
      </c>
      <c r="B6" s="88" t="s">
        <v>690</v>
      </c>
      <c r="C6" s="89" t="s">
        <v>745</v>
      </c>
      <c r="D6" s="89" t="s">
        <v>101</v>
      </c>
      <c r="E6" s="88" t="s">
        <v>690</v>
      </c>
      <c r="F6" s="89" t="s">
        <v>745</v>
      </c>
      <c r="G6" s="89" t="s">
        <v>101</v>
      </c>
      <c r="H6" s="219" t="s">
        <v>690</v>
      </c>
      <c r="I6" s="89" t="s">
        <v>745</v>
      </c>
      <c r="J6" s="90" t="s">
        <v>101</v>
      </c>
    </row>
    <row r="7" spans="1:10" ht="12" customHeight="1">
      <c r="A7" s="91" t="s">
        <v>1242</v>
      </c>
      <c r="B7" s="92">
        <f>E7+H7</f>
        <v>6633</v>
      </c>
      <c r="C7" s="92">
        <f>F7+I7</f>
        <v>2156</v>
      </c>
      <c r="D7" s="92">
        <f>G7+J7</f>
        <v>2322</v>
      </c>
      <c r="E7" s="92">
        <v>4158</v>
      </c>
      <c r="F7" s="92">
        <v>1525</v>
      </c>
      <c r="G7" s="92">
        <v>1380</v>
      </c>
      <c r="H7" s="92">
        <v>2475</v>
      </c>
      <c r="I7" s="220">
        <v>631</v>
      </c>
      <c r="J7" s="220">
        <v>942</v>
      </c>
    </row>
    <row r="8" spans="1:10" ht="12" customHeight="1">
      <c r="A8" s="84" t="s">
        <v>1243</v>
      </c>
      <c r="B8" s="93">
        <f t="shared" ref="B8:D42" si="0">E8+H8</f>
        <v>617</v>
      </c>
      <c r="C8" s="93">
        <f t="shared" si="0"/>
        <v>111</v>
      </c>
      <c r="D8" s="93">
        <f t="shared" si="0"/>
        <v>194</v>
      </c>
      <c r="E8" s="93">
        <v>308</v>
      </c>
      <c r="F8" s="97">
        <v>76</v>
      </c>
      <c r="G8" s="97">
        <v>112</v>
      </c>
      <c r="H8" s="97">
        <v>309</v>
      </c>
      <c r="I8" s="97">
        <v>35</v>
      </c>
      <c r="J8" s="97">
        <v>82</v>
      </c>
    </row>
    <row r="9" spans="1:10" ht="12" customHeight="1">
      <c r="A9" s="84" t="s">
        <v>1244</v>
      </c>
      <c r="B9" s="93">
        <f t="shared" si="0"/>
        <v>194</v>
      </c>
      <c r="C9" s="93">
        <f t="shared" si="0"/>
        <v>0</v>
      </c>
      <c r="D9" s="93">
        <f t="shared" si="0"/>
        <v>58</v>
      </c>
      <c r="E9" s="93">
        <v>87</v>
      </c>
      <c r="F9" s="97">
        <v>0</v>
      </c>
      <c r="G9" s="97">
        <v>24</v>
      </c>
      <c r="H9" s="97">
        <v>107</v>
      </c>
      <c r="I9" s="97">
        <v>0</v>
      </c>
      <c r="J9" s="97">
        <v>34</v>
      </c>
    </row>
    <row r="10" spans="1:10" ht="12" customHeight="1">
      <c r="A10" s="84" t="s">
        <v>1245</v>
      </c>
      <c r="B10" s="93">
        <f t="shared" si="0"/>
        <v>106</v>
      </c>
      <c r="C10" s="93">
        <f t="shared" si="0"/>
        <v>0</v>
      </c>
      <c r="D10" s="93">
        <f t="shared" si="0"/>
        <v>49</v>
      </c>
      <c r="E10" s="93">
        <v>52</v>
      </c>
      <c r="F10" s="97">
        <v>0</v>
      </c>
      <c r="G10" s="97">
        <v>15</v>
      </c>
      <c r="H10" s="97">
        <v>54</v>
      </c>
      <c r="I10" s="97">
        <v>0</v>
      </c>
      <c r="J10" s="97">
        <v>34</v>
      </c>
    </row>
    <row r="11" spans="1:10" ht="12" customHeight="1">
      <c r="A11" s="84" t="s">
        <v>1246</v>
      </c>
      <c r="B11" s="93">
        <f t="shared" si="0"/>
        <v>88</v>
      </c>
      <c r="C11" s="93">
        <f t="shared" si="0"/>
        <v>0</v>
      </c>
      <c r="D11" s="93">
        <f t="shared" si="0"/>
        <v>9</v>
      </c>
      <c r="E11" s="93">
        <v>35</v>
      </c>
      <c r="F11" s="97">
        <v>0</v>
      </c>
      <c r="G11" s="97">
        <v>9</v>
      </c>
      <c r="H11" s="97">
        <v>53</v>
      </c>
      <c r="I11" s="97">
        <v>0</v>
      </c>
      <c r="J11" s="97">
        <v>0</v>
      </c>
    </row>
    <row r="12" spans="1:10" ht="12" customHeight="1">
      <c r="A12" s="84" t="s">
        <v>1247</v>
      </c>
      <c r="B12" s="93">
        <f t="shared" si="0"/>
        <v>134</v>
      </c>
      <c r="C12" s="93">
        <f t="shared" si="0"/>
        <v>4</v>
      </c>
      <c r="D12" s="93">
        <f t="shared" si="0"/>
        <v>67</v>
      </c>
      <c r="E12" s="93">
        <v>92</v>
      </c>
      <c r="F12" s="97">
        <v>0</v>
      </c>
      <c r="G12" s="97">
        <v>48</v>
      </c>
      <c r="H12" s="97">
        <v>42</v>
      </c>
      <c r="I12" s="97">
        <v>4</v>
      </c>
      <c r="J12" s="97">
        <v>19</v>
      </c>
    </row>
    <row r="13" spans="1:10" ht="12" customHeight="1">
      <c r="A13" s="84" t="s">
        <v>1248</v>
      </c>
      <c r="B13" s="93">
        <f t="shared" si="0"/>
        <v>49</v>
      </c>
      <c r="C13" s="93">
        <f t="shared" si="0"/>
        <v>4</v>
      </c>
      <c r="D13" s="93">
        <f t="shared" si="0"/>
        <v>0</v>
      </c>
      <c r="E13" s="93">
        <v>36</v>
      </c>
      <c r="F13" s="97">
        <v>0</v>
      </c>
      <c r="G13" s="97">
        <v>0</v>
      </c>
      <c r="H13" s="97">
        <v>13</v>
      </c>
      <c r="I13" s="97">
        <v>4</v>
      </c>
      <c r="J13" s="97">
        <v>0</v>
      </c>
    </row>
    <row r="14" spans="1:10" ht="12" customHeight="1">
      <c r="A14" s="84" t="s">
        <v>1249</v>
      </c>
      <c r="B14" s="93">
        <f t="shared" si="0"/>
        <v>75</v>
      </c>
      <c r="C14" s="93">
        <f t="shared" si="0"/>
        <v>0</v>
      </c>
      <c r="D14" s="93">
        <f t="shared" si="0"/>
        <v>57</v>
      </c>
      <c r="E14" s="93">
        <v>56</v>
      </c>
      <c r="F14" s="97">
        <v>0</v>
      </c>
      <c r="G14" s="97">
        <v>48</v>
      </c>
      <c r="H14" s="97">
        <v>19</v>
      </c>
      <c r="I14" s="97">
        <v>0</v>
      </c>
      <c r="J14" s="97">
        <v>9</v>
      </c>
    </row>
    <row r="15" spans="1:10" ht="12" customHeight="1">
      <c r="A15" s="84" t="s">
        <v>1250</v>
      </c>
      <c r="B15" s="93">
        <f t="shared" si="0"/>
        <v>10</v>
      </c>
      <c r="C15" s="93">
        <f t="shared" si="0"/>
        <v>0</v>
      </c>
      <c r="D15" s="93">
        <f t="shared" si="0"/>
        <v>10</v>
      </c>
      <c r="E15" s="93">
        <v>0</v>
      </c>
      <c r="F15" s="97">
        <v>0</v>
      </c>
      <c r="G15" s="97">
        <v>0</v>
      </c>
      <c r="H15" s="97">
        <v>10</v>
      </c>
      <c r="I15" s="97">
        <v>0</v>
      </c>
      <c r="J15" s="97">
        <v>10</v>
      </c>
    </row>
    <row r="16" spans="1:10" ht="12" customHeight="1">
      <c r="A16" s="84" t="s">
        <v>1251</v>
      </c>
      <c r="B16" s="93">
        <f t="shared" si="0"/>
        <v>220</v>
      </c>
      <c r="C16" s="93">
        <f t="shared" si="0"/>
        <v>107</v>
      </c>
      <c r="D16" s="93">
        <f t="shared" si="0"/>
        <v>69</v>
      </c>
      <c r="E16" s="93">
        <v>129</v>
      </c>
      <c r="F16" s="97">
        <v>76</v>
      </c>
      <c r="G16" s="97">
        <v>40</v>
      </c>
      <c r="H16" s="97">
        <v>91</v>
      </c>
      <c r="I16" s="97">
        <v>31</v>
      </c>
      <c r="J16" s="97">
        <v>29</v>
      </c>
    </row>
    <row r="17" spans="1:10" ht="12" customHeight="1">
      <c r="A17" s="84" t="s">
        <v>1252</v>
      </c>
      <c r="B17" s="93">
        <f t="shared" si="0"/>
        <v>107</v>
      </c>
      <c r="C17" s="93">
        <f t="shared" si="0"/>
        <v>18</v>
      </c>
      <c r="D17" s="93">
        <f t="shared" si="0"/>
        <v>51</v>
      </c>
      <c r="E17" s="93">
        <v>70</v>
      </c>
      <c r="F17" s="97">
        <v>18</v>
      </c>
      <c r="G17" s="97">
        <v>40</v>
      </c>
      <c r="H17" s="97">
        <v>37</v>
      </c>
      <c r="I17" s="97">
        <v>0</v>
      </c>
      <c r="J17" s="97">
        <v>11</v>
      </c>
    </row>
    <row r="18" spans="1:10" ht="12" customHeight="1">
      <c r="A18" s="84" t="s">
        <v>1253</v>
      </c>
      <c r="B18" s="93">
        <f t="shared" si="0"/>
        <v>5</v>
      </c>
      <c r="C18" s="93">
        <f t="shared" si="0"/>
        <v>0</v>
      </c>
      <c r="D18" s="93">
        <f t="shared" si="0"/>
        <v>0</v>
      </c>
      <c r="E18" s="93">
        <v>0</v>
      </c>
      <c r="F18" s="97">
        <v>0</v>
      </c>
      <c r="G18" s="97">
        <v>0</v>
      </c>
      <c r="H18" s="97">
        <v>5</v>
      </c>
      <c r="I18" s="97">
        <v>0</v>
      </c>
      <c r="J18" s="97">
        <v>0</v>
      </c>
    </row>
    <row r="19" spans="1:10" ht="12" customHeight="1">
      <c r="A19" s="84" t="s">
        <v>1254</v>
      </c>
      <c r="B19" s="93">
        <f t="shared" si="0"/>
        <v>41</v>
      </c>
      <c r="C19" s="93">
        <f t="shared" si="0"/>
        <v>31</v>
      </c>
      <c r="D19" s="93">
        <f t="shared" si="0"/>
        <v>10</v>
      </c>
      <c r="E19" s="93">
        <v>0</v>
      </c>
      <c r="F19" s="97">
        <v>0</v>
      </c>
      <c r="G19" s="97">
        <v>0</v>
      </c>
      <c r="H19" s="97">
        <v>41</v>
      </c>
      <c r="I19" s="97">
        <v>31</v>
      </c>
      <c r="J19" s="97">
        <v>10</v>
      </c>
    </row>
    <row r="20" spans="1:10" ht="12" customHeight="1">
      <c r="A20" s="84" t="s">
        <v>1255</v>
      </c>
      <c r="B20" s="93">
        <f t="shared" si="0"/>
        <v>67</v>
      </c>
      <c r="C20" s="93">
        <f t="shared" si="0"/>
        <v>58</v>
      </c>
      <c r="D20" s="93">
        <f t="shared" si="0"/>
        <v>8</v>
      </c>
      <c r="E20" s="93">
        <v>59</v>
      </c>
      <c r="F20" s="97">
        <v>58</v>
      </c>
      <c r="G20" s="97">
        <v>0</v>
      </c>
      <c r="H20" s="97">
        <v>8</v>
      </c>
      <c r="I20" s="97">
        <v>0</v>
      </c>
      <c r="J20" s="97">
        <v>8</v>
      </c>
    </row>
    <row r="21" spans="1:10" ht="12" customHeight="1">
      <c r="A21" s="84" t="s">
        <v>1256</v>
      </c>
      <c r="B21" s="93">
        <f t="shared" si="0"/>
        <v>69</v>
      </c>
      <c r="C21" s="93">
        <f t="shared" si="0"/>
        <v>0</v>
      </c>
      <c r="D21" s="93">
        <f t="shared" si="0"/>
        <v>0</v>
      </c>
      <c r="E21" s="93">
        <v>0</v>
      </c>
      <c r="F21" s="97">
        <v>0</v>
      </c>
      <c r="G21" s="97">
        <v>0</v>
      </c>
      <c r="H21" s="97">
        <v>69</v>
      </c>
      <c r="I21" s="97">
        <v>0</v>
      </c>
      <c r="J21" s="97">
        <v>0</v>
      </c>
    </row>
    <row r="22" spans="1:10" ht="12" customHeight="1">
      <c r="A22" s="84" t="s">
        <v>1257</v>
      </c>
      <c r="B22" s="93">
        <f t="shared" si="0"/>
        <v>12</v>
      </c>
      <c r="C22" s="93">
        <f t="shared" si="0"/>
        <v>0</v>
      </c>
      <c r="D22" s="93">
        <f t="shared" si="0"/>
        <v>0</v>
      </c>
      <c r="E22" s="93">
        <v>0</v>
      </c>
      <c r="F22" s="97">
        <v>0</v>
      </c>
      <c r="G22" s="97">
        <v>0</v>
      </c>
      <c r="H22" s="97">
        <v>12</v>
      </c>
      <c r="I22" s="97">
        <v>0</v>
      </c>
      <c r="J22" s="97">
        <v>0</v>
      </c>
    </row>
    <row r="23" spans="1:10" ht="12" customHeight="1">
      <c r="A23" s="84" t="s">
        <v>1258</v>
      </c>
      <c r="B23" s="93">
        <f t="shared" si="0"/>
        <v>57</v>
      </c>
      <c r="C23" s="93">
        <f t="shared" si="0"/>
        <v>0</v>
      </c>
      <c r="D23" s="93">
        <f t="shared" si="0"/>
        <v>0</v>
      </c>
      <c r="E23" s="93">
        <v>0</v>
      </c>
      <c r="F23" s="97">
        <v>0</v>
      </c>
      <c r="G23" s="97">
        <v>0</v>
      </c>
      <c r="H23" s="97">
        <v>57</v>
      </c>
      <c r="I23" s="97">
        <v>0</v>
      </c>
      <c r="J23" s="97">
        <v>0</v>
      </c>
    </row>
    <row r="24" spans="1:10" ht="12" customHeight="1">
      <c r="A24" s="103" t="s">
        <v>1259</v>
      </c>
      <c r="B24" s="104">
        <f t="shared" si="0"/>
        <v>1763</v>
      </c>
      <c r="C24" s="104">
        <f t="shared" si="0"/>
        <v>303</v>
      </c>
      <c r="D24" s="104">
        <f t="shared" si="0"/>
        <v>934</v>
      </c>
      <c r="E24" s="104">
        <v>883</v>
      </c>
      <c r="F24" s="105">
        <v>127</v>
      </c>
      <c r="G24" s="105">
        <v>551</v>
      </c>
      <c r="H24" s="105">
        <v>880</v>
      </c>
      <c r="I24" s="105">
        <v>176</v>
      </c>
      <c r="J24" s="105">
        <v>383</v>
      </c>
    </row>
    <row r="25" spans="1:10" ht="12" customHeight="1">
      <c r="A25" s="84" t="s">
        <v>1260</v>
      </c>
      <c r="B25" s="93">
        <f t="shared" si="0"/>
        <v>169</v>
      </c>
      <c r="C25" s="93">
        <f t="shared" si="0"/>
        <v>93</v>
      </c>
      <c r="D25" s="93">
        <f t="shared" si="0"/>
        <v>32</v>
      </c>
      <c r="E25" s="93">
        <v>38</v>
      </c>
      <c r="F25" s="97">
        <v>0</v>
      </c>
      <c r="G25" s="97">
        <v>28</v>
      </c>
      <c r="H25" s="97">
        <v>131</v>
      </c>
      <c r="I25" s="97">
        <v>93</v>
      </c>
      <c r="J25" s="97">
        <v>4</v>
      </c>
    </row>
    <row r="26" spans="1:10" ht="12" customHeight="1">
      <c r="A26" s="84" t="s">
        <v>1261</v>
      </c>
      <c r="B26" s="93">
        <f t="shared" si="0"/>
        <v>34</v>
      </c>
      <c r="C26" s="93">
        <f t="shared" si="0"/>
        <v>0</v>
      </c>
      <c r="D26" s="93">
        <f t="shared" si="0"/>
        <v>34</v>
      </c>
      <c r="E26" s="93">
        <v>34</v>
      </c>
      <c r="F26" s="97">
        <v>0</v>
      </c>
      <c r="G26" s="97">
        <v>34</v>
      </c>
      <c r="H26" s="97">
        <v>0</v>
      </c>
      <c r="I26" s="97">
        <v>0</v>
      </c>
      <c r="J26" s="97">
        <v>0</v>
      </c>
    </row>
    <row r="27" spans="1:10" ht="12" customHeight="1">
      <c r="A27" s="84" t="s">
        <v>1262</v>
      </c>
      <c r="B27" s="93">
        <f t="shared" si="0"/>
        <v>34</v>
      </c>
      <c r="C27" s="93">
        <f t="shared" si="0"/>
        <v>0</v>
      </c>
      <c r="D27" s="93">
        <f t="shared" si="0"/>
        <v>34</v>
      </c>
      <c r="E27" s="93">
        <v>34</v>
      </c>
      <c r="F27" s="97">
        <v>0</v>
      </c>
      <c r="G27" s="97">
        <v>34</v>
      </c>
      <c r="H27" s="97">
        <v>0</v>
      </c>
      <c r="I27" s="97">
        <v>0</v>
      </c>
      <c r="J27" s="97">
        <v>0</v>
      </c>
    </row>
    <row r="28" spans="1:10" ht="12" customHeight="1">
      <c r="A28" s="84" t="s">
        <v>1263</v>
      </c>
      <c r="B28" s="93">
        <f t="shared" si="0"/>
        <v>0</v>
      </c>
      <c r="C28" s="93">
        <f t="shared" si="0"/>
        <v>0</v>
      </c>
      <c r="D28" s="93">
        <f t="shared" si="0"/>
        <v>0</v>
      </c>
      <c r="E28" s="93">
        <v>0</v>
      </c>
      <c r="F28" s="97">
        <v>0</v>
      </c>
      <c r="G28" s="97">
        <v>0</v>
      </c>
      <c r="H28" s="97">
        <v>0</v>
      </c>
      <c r="I28" s="97">
        <v>0</v>
      </c>
      <c r="J28" s="97">
        <v>0</v>
      </c>
    </row>
    <row r="29" spans="1:10" ht="12" customHeight="1">
      <c r="A29" s="84" t="s">
        <v>1264</v>
      </c>
      <c r="B29" s="93">
        <f t="shared" si="0"/>
        <v>592</v>
      </c>
      <c r="C29" s="93">
        <f t="shared" si="0"/>
        <v>132</v>
      </c>
      <c r="D29" s="93">
        <f t="shared" si="0"/>
        <v>320</v>
      </c>
      <c r="E29" s="93">
        <v>307</v>
      </c>
      <c r="F29" s="97">
        <v>64</v>
      </c>
      <c r="G29" s="97">
        <v>140</v>
      </c>
      <c r="H29" s="97">
        <v>285</v>
      </c>
      <c r="I29" s="97">
        <v>68</v>
      </c>
      <c r="J29" s="97">
        <v>180</v>
      </c>
    </row>
    <row r="30" spans="1:10" ht="12" customHeight="1">
      <c r="A30" s="84" t="s">
        <v>1265</v>
      </c>
      <c r="B30" s="93">
        <f t="shared" si="0"/>
        <v>696</v>
      </c>
      <c r="C30" s="93">
        <f t="shared" si="0"/>
        <v>74</v>
      </c>
      <c r="D30" s="93">
        <f t="shared" si="0"/>
        <v>452</v>
      </c>
      <c r="E30" s="93">
        <v>467</v>
      </c>
      <c r="F30" s="97">
        <v>63</v>
      </c>
      <c r="G30" s="97">
        <v>332</v>
      </c>
      <c r="H30" s="97">
        <v>229</v>
      </c>
      <c r="I30" s="97">
        <v>11</v>
      </c>
      <c r="J30" s="97">
        <v>120</v>
      </c>
    </row>
    <row r="31" spans="1:10" ht="12" customHeight="1">
      <c r="A31" s="106" t="s">
        <v>1266</v>
      </c>
      <c r="B31" s="221">
        <f t="shared" si="0"/>
        <v>272</v>
      </c>
      <c r="C31" s="221">
        <f t="shared" si="0"/>
        <v>4</v>
      </c>
      <c r="D31" s="221">
        <f t="shared" si="0"/>
        <v>96</v>
      </c>
      <c r="E31" s="221">
        <v>37</v>
      </c>
      <c r="F31" s="222">
        <v>0</v>
      </c>
      <c r="G31" s="222">
        <v>17</v>
      </c>
      <c r="H31" s="222">
        <v>235</v>
      </c>
      <c r="I31" s="222">
        <v>4</v>
      </c>
      <c r="J31" s="222">
        <v>79</v>
      </c>
    </row>
    <row r="32" spans="1:10" ht="12" customHeight="1">
      <c r="A32" s="84" t="s">
        <v>1267</v>
      </c>
      <c r="B32" s="93">
        <f t="shared" si="0"/>
        <v>1049</v>
      </c>
      <c r="C32" s="93">
        <f t="shared" si="0"/>
        <v>169</v>
      </c>
      <c r="D32" s="93">
        <f t="shared" si="0"/>
        <v>503</v>
      </c>
      <c r="E32" s="93">
        <v>340</v>
      </c>
      <c r="F32" s="97">
        <v>107</v>
      </c>
      <c r="G32" s="97">
        <v>53</v>
      </c>
      <c r="H32" s="97">
        <v>709</v>
      </c>
      <c r="I32" s="97">
        <v>62</v>
      </c>
      <c r="J32" s="97">
        <v>450</v>
      </c>
    </row>
    <row r="33" spans="1:10" ht="12" customHeight="1">
      <c r="A33" s="84" t="s">
        <v>1268</v>
      </c>
      <c r="B33" s="93">
        <f t="shared" si="0"/>
        <v>533</v>
      </c>
      <c r="C33" s="93">
        <f t="shared" si="0"/>
        <v>103</v>
      </c>
      <c r="D33" s="93">
        <f t="shared" si="0"/>
        <v>310</v>
      </c>
      <c r="E33" s="93">
        <v>148</v>
      </c>
      <c r="F33" s="97">
        <v>60</v>
      </c>
      <c r="G33" s="97">
        <v>18</v>
      </c>
      <c r="H33" s="97">
        <v>385</v>
      </c>
      <c r="I33" s="97">
        <v>43</v>
      </c>
      <c r="J33" s="97">
        <v>292</v>
      </c>
    </row>
    <row r="34" spans="1:10" ht="12" customHeight="1">
      <c r="A34" s="84" t="s">
        <v>1269</v>
      </c>
      <c r="B34" s="93">
        <f t="shared" si="0"/>
        <v>516</v>
      </c>
      <c r="C34" s="93">
        <f t="shared" si="0"/>
        <v>66</v>
      </c>
      <c r="D34" s="93">
        <f t="shared" si="0"/>
        <v>193</v>
      </c>
      <c r="E34" s="93">
        <v>192</v>
      </c>
      <c r="F34" s="97">
        <v>47</v>
      </c>
      <c r="G34" s="97">
        <v>35</v>
      </c>
      <c r="H34" s="97">
        <v>324</v>
      </c>
      <c r="I34" s="97">
        <v>19</v>
      </c>
      <c r="J34" s="97">
        <v>158</v>
      </c>
    </row>
    <row r="35" spans="1:10" ht="12" customHeight="1">
      <c r="A35" s="84" t="s">
        <v>1270</v>
      </c>
      <c r="B35" s="93">
        <f t="shared" si="0"/>
        <v>426</v>
      </c>
      <c r="C35" s="93">
        <f t="shared" si="0"/>
        <v>191</v>
      </c>
      <c r="D35" s="93">
        <f t="shared" si="0"/>
        <v>143</v>
      </c>
      <c r="E35" s="93">
        <v>401</v>
      </c>
      <c r="F35" s="97">
        <v>180</v>
      </c>
      <c r="G35" s="97">
        <v>143</v>
      </c>
      <c r="H35" s="97">
        <v>25</v>
      </c>
      <c r="I35" s="97">
        <v>11</v>
      </c>
      <c r="J35" s="97">
        <v>0</v>
      </c>
    </row>
    <row r="36" spans="1:10" ht="12" customHeight="1">
      <c r="A36" s="84" t="s">
        <v>1271</v>
      </c>
      <c r="B36" s="93">
        <f t="shared" si="0"/>
        <v>160</v>
      </c>
      <c r="C36" s="93">
        <f t="shared" si="0"/>
        <v>109</v>
      </c>
      <c r="D36" s="93">
        <f t="shared" si="0"/>
        <v>28</v>
      </c>
      <c r="E36" s="93">
        <v>135</v>
      </c>
      <c r="F36" s="97">
        <v>98</v>
      </c>
      <c r="G36" s="97">
        <v>28</v>
      </c>
      <c r="H36" s="97">
        <v>25</v>
      </c>
      <c r="I36" s="97">
        <v>11</v>
      </c>
      <c r="J36" s="97">
        <v>0</v>
      </c>
    </row>
    <row r="37" spans="1:10" ht="12" customHeight="1">
      <c r="A37" s="84" t="s">
        <v>1272</v>
      </c>
      <c r="B37" s="93">
        <f t="shared" si="0"/>
        <v>145</v>
      </c>
      <c r="C37" s="93">
        <f t="shared" si="0"/>
        <v>0</v>
      </c>
      <c r="D37" s="93">
        <f t="shared" si="0"/>
        <v>76</v>
      </c>
      <c r="E37" s="93">
        <v>145</v>
      </c>
      <c r="F37" s="97">
        <v>0</v>
      </c>
      <c r="G37" s="97">
        <v>76</v>
      </c>
      <c r="H37" s="97">
        <v>0</v>
      </c>
      <c r="I37" s="97">
        <v>0</v>
      </c>
      <c r="J37" s="97">
        <v>0</v>
      </c>
    </row>
    <row r="38" spans="1:10" ht="12" customHeight="1">
      <c r="A38" s="84" t="s">
        <v>1273</v>
      </c>
      <c r="B38" s="93">
        <f t="shared" si="0"/>
        <v>121</v>
      </c>
      <c r="C38" s="93">
        <f t="shared" si="0"/>
        <v>82</v>
      </c>
      <c r="D38" s="93">
        <f t="shared" si="0"/>
        <v>39</v>
      </c>
      <c r="E38" s="93">
        <v>121</v>
      </c>
      <c r="F38" s="97">
        <v>82</v>
      </c>
      <c r="G38" s="97">
        <v>39</v>
      </c>
      <c r="H38" s="97">
        <v>0</v>
      </c>
      <c r="I38" s="97">
        <v>0</v>
      </c>
      <c r="J38" s="97">
        <v>0</v>
      </c>
    </row>
    <row r="39" spans="1:10" ht="12" customHeight="1">
      <c r="A39" s="84" t="s">
        <v>1274</v>
      </c>
      <c r="B39" s="93">
        <f t="shared" si="0"/>
        <v>2778</v>
      </c>
      <c r="C39" s="93">
        <f t="shared" si="0"/>
        <v>1382</v>
      </c>
      <c r="D39" s="93">
        <f t="shared" si="0"/>
        <v>548</v>
      </c>
      <c r="E39" s="93">
        <v>2226</v>
      </c>
      <c r="F39" s="93">
        <v>1035</v>
      </c>
      <c r="G39" s="97">
        <v>521</v>
      </c>
      <c r="H39" s="97">
        <v>552</v>
      </c>
      <c r="I39" s="97">
        <v>347</v>
      </c>
      <c r="J39" s="97">
        <v>27</v>
      </c>
    </row>
    <row r="40" spans="1:10" ht="12" customHeight="1">
      <c r="A40" s="84" t="s">
        <v>1275</v>
      </c>
      <c r="B40" s="93">
        <f t="shared" si="0"/>
        <v>1482</v>
      </c>
      <c r="C40" s="93">
        <f t="shared" si="0"/>
        <v>882</v>
      </c>
      <c r="D40" s="93">
        <f t="shared" si="0"/>
        <v>61</v>
      </c>
      <c r="E40" s="93">
        <v>971</v>
      </c>
      <c r="F40" s="97">
        <v>535</v>
      </c>
      <c r="G40" s="97">
        <v>50</v>
      </c>
      <c r="H40" s="97">
        <v>511</v>
      </c>
      <c r="I40" s="97">
        <v>347</v>
      </c>
      <c r="J40" s="97">
        <v>11</v>
      </c>
    </row>
    <row r="41" spans="1:10" ht="12" customHeight="1">
      <c r="A41" s="84" t="s">
        <v>1276</v>
      </c>
      <c r="B41" s="93">
        <f t="shared" si="0"/>
        <v>370</v>
      </c>
      <c r="C41" s="93">
        <f t="shared" si="0"/>
        <v>33</v>
      </c>
      <c r="D41" s="93">
        <f t="shared" si="0"/>
        <v>237</v>
      </c>
      <c r="E41" s="93">
        <v>370</v>
      </c>
      <c r="F41" s="97">
        <v>33</v>
      </c>
      <c r="G41" s="97">
        <v>237</v>
      </c>
      <c r="H41" s="97">
        <v>0</v>
      </c>
      <c r="I41" s="97">
        <v>0</v>
      </c>
      <c r="J41" s="97">
        <v>0</v>
      </c>
    </row>
    <row r="42" spans="1:10" ht="12" customHeight="1">
      <c r="A42" s="95" t="s">
        <v>1277</v>
      </c>
      <c r="B42" s="96">
        <f t="shared" si="0"/>
        <v>926</v>
      </c>
      <c r="C42" s="96">
        <f t="shared" si="0"/>
        <v>467</v>
      </c>
      <c r="D42" s="96">
        <f t="shared" si="0"/>
        <v>250</v>
      </c>
      <c r="E42" s="96">
        <v>885</v>
      </c>
      <c r="F42" s="108">
        <v>467</v>
      </c>
      <c r="G42" s="108">
        <v>234</v>
      </c>
      <c r="H42" s="108">
        <v>41</v>
      </c>
      <c r="I42" s="108">
        <v>0</v>
      </c>
      <c r="J42" s="108">
        <v>16</v>
      </c>
    </row>
    <row r="43" spans="1:10" ht="12" customHeight="1">
      <c r="A43" s="370" t="s">
        <v>689</v>
      </c>
      <c r="B43" s="370"/>
      <c r="C43" s="370"/>
      <c r="D43" s="370"/>
    </row>
    <row r="44" spans="1:10" ht="12" customHeight="1"/>
    <row r="45" spans="1:10" ht="12" customHeight="1">
      <c r="A45" s="370" t="s">
        <v>1240</v>
      </c>
      <c r="B45" s="370"/>
      <c r="C45" s="370"/>
      <c r="D45" s="370"/>
      <c r="E45" s="370"/>
      <c r="F45" s="370"/>
      <c r="G45" s="370"/>
    </row>
    <row r="46" spans="1:10" ht="12" customHeight="1">
      <c r="A46" s="84" t="s">
        <v>1241</v>
      </c>
      <c r="B46" s="84"/>
      <c r="C46" s="84"/>
      <c r="D46" s="84"/>
      <c r="E46" s="84"/>
      <c r="F46" s="84"/>
      <c r="G46" s="84"/>
    </row>
    <row r="47" spans="1:10" ht="12" customHeight="1">
      <c r="A47" s="86"/>
      <c r="B47" s="397" t="s">
        <v>33</v>
      </c>
      <c r="C47" s="397"/>
      <c r="D47" s="397"/>
      <c r="E47" s="397" t="s">
        <v>29</v>
      </c>
      <c r="F47" s="397"/>
      <c r="G47" s="397"/>
      <c r="H47" s="397" t="s">
        <v>32</v>
      </c>
      <c r="I47" s="397"/>
      <c r="J47" s="398"/>
    </row>
    <row r="48" spans="1:10" ht="12" customHeight="1">
      <c r="A48" s="87" t="s">
        <v>965</v>
      </c>
      <c r="B48" s="88" t="s">
        <v>690</v>
      </c>
      <c r="C48" s="89" t="s">
        <v>745</v>
      </c>
      <c r="D48" s="89" t="s">
        <v>101</v>
      </c>
      <c r="E48" s="88" t="s">
        <v>690</v>
      </c>
      <c r="F48" s="89" t="s">
        <v>745</v>
      </c>
      <c r="G48" s="89" t="s">
        <v>101</v>
      </c>
      <c r="H48" s="219" t="s">
        <v>690</v>
      </c>
      <c r="I48" s="89" t="s">
        <v>745</v>
      </c>
      <c r="J48" s="90" t="s">
        <v>101</v>
      </c>
    </row>
    <row r="49" spans="1:10" ht="12" customHeight="1">
      <c r="A49" s="84" t="s">
        <v>1094</v>
      </c>
      <c r="B49" s="93">
        <f t="shared" ref="B49:D54" si="1">E49+H49</f>
        <v>6633</v>
      </c>
      <c r="C49" s="93">
        <f t="shared" si="1"/>
        <v>2156</v>
      </c>
      <c r="D49" s="93">
        <f t="shared" si="1"/>
        <v>2322</v>
      </c>
      <c r="E49" s="93">
        <v>4158</v>
      </c>
      <c r="F49" s="93">
        <v>1525</v>
      </c>
      <c r="G49" s="93">
        <v>1380</v>
      </c>
      <c r="H49" s="93">
        <v>2475</v>
      </c>
      <c r="I49" s="97">
        <v>631</v>
      </c>
      <c r="J49" s="97">
        <v>942</v>
      </c>
    </row>
    <row r="50" spans="1:10" ht="12" customHeight="1">
      <c r="A50" s="84" t="s">
        <v>967</v>
      </c>
      <c r="B50" s="93">
        <f t="shared" si="1"/>
        <v>617</v>
      </c>
      <c r="C50" s="93">
        <f t="shared" si="1"/>
        <v>111</v>
      </c>
      <c r="D50" s="93">
        <f t="shared" si="1"/>
        <v>194</v>
      </c>
      <c r="E50" s="93">
        <v>308</v>
      </c>
      <c r="F50" s="97">
        <v>76</v>
      </c>
      <c r="G50" s="97">
        <v>112</v>
      </c>
      <c r="H50" s="97">
        <v>309</v>
      </c>
      <c r="I50" s="97">
        <v>35</v>
      </c>
      <c r="J50" s="97">
        <v>82</v>
      </c>
    </row>
    <row r="51" spans="1:10" ht="12" customHeight="1">
      <c r="A51" s="84" t="s">
        <v>968</v>
      </c>
      <c r="B51" s="93">
        <f t="shared" si="1"/>
        <v>1763</v>
      </c>
      <c r="C51" s="93">
        <f t="shared" si="1"/>
        <v>303</v>
      </c>
      <c r="D51" s="93">
        <f t="shared" si="1"/>
        <v>934</v>
      </c>
      <c r="E51" s="93">
        <v>883</v>
      </c>
      <c r="F51" s="97">
        <v>127</v>
      </c>
      <c r="G51" s="97">
        <v>551</v>
      </c>
      <c r="H51" s="97">
        <v>880</v>
      </c>
      <c r="I51" s="97">
        <v>176</v>
      </c>
      <c r="J51" s="97">
        <v>383</v>
      </c>
    </row>
    <row r="52" spans="1:10" ht="12" customHeight="1">
      <c r="A52" s="84" t="s">
        <v>969</v>
      </c>
      <c r="B52" s="93">
        <f t="shared" si="1"/>
        <v>1049</v>
      </c>
      <c r="C52" s="93">
        <f t="shared" si="1"/>
        <v>169</v>
      </c>
      <c r="D52" s="93">
        <f t="shared" si="1"/>
        <v>503</v>
      </c>
      <c r="E52" s="93">
        <v>340</v>
      </c>
      <c r="F52" s="97">
        <v>107</v>
      </c>
      <c r="G52" s="97">
        <v>53</v>
      </c>
      <c r="H52" s="97">
        <v>709</v>
      </c>
      <c r="I52" s="97">
        <v>62</v>
      </c>
      <c r="J52" s="97">
        <v>450</v>
      </c>
    </row>
    <row r="53" spans="1:10" ht="12" customHeight="1">
      <c r="A53" s="84" t="s">
        <v>970</v>
      </c>
      <c r="B53" s="93">
        <f t="shared" si="1"/>
        <v>426</v>
      </c>
      <c r="C53" s="93">
        <f t="shared" si="1"/>
        <v>191</v>
      </c>
      <c r="D53" s="93">
        <f t="shared" si="1"/>
        <v>143</v>
      </c>
      <c r="E53" s="93">
        <v>401</v>
      </c>
      <c r="F53" s="97">
        <v>180</v>
      </c>
      <c r="G53" s="97">
        <v>143</v>
      </c>
      <c r="H53" s="97">
        <v>25</v>
      </c>
      <c r="I53" s="97">
        <v>11</v>
      </c>
      <c r="J53" s="97">
        <v>0</v>
      </c>
    </row>
    <row r="54" spans="1:10" ht="12" customHeight="1">
      <c r="A54" s="106" t="s">
        <v>971</v>
      </c>
      <c r="B54" s="221">
        <f t="shared" si="1"/>
        <v>2778</v>
      </c>
      <c r="C54" s="221">
        <f t="shared" si="1"/>
        <v>1382</v>
      </c>
      <c r="D54" s="221">
        <f t="shared" si="1"/>
        <v>548</v>
      </c>
      <c r="E54" s="221">
        <v>2226</v>
      </c>
      <c r="F54" s="221">
        <v>1035</v>
      </c>
      <c r="G54" s="222">
        <v>521</v>
      </c>
      <c r="H54" s="222">
        <v>552</v>
      </c>
      <c r="I54" s="222">
        <v>347</v>
      </c>
      <c r="J54" s="222">
        <v>27</v>
      </c>
    </row>
    <row r="55" spans="1:10" ht="12" customHeight="1">
      <c r="A55" s="84" t="s">
        <v>1278</v>
      </c>
      <c r="B55" s="94">
        <f>B49*100/B$49</f>
        <v>100</v>
      </c>
      <c r="C55" s="94">
        <f t="shared" ref="C55:J55" si="2">C49*100/C$49</f>
        <v>100</v>
      </c>
      <c r="D55" s="94">
        <f t="shared" si="2"/>
        <v>100</v>
      </c>
      <c r="E55" s="94">
        <f t="shared" si="2"/>
        <v>100</v>
      </c>
      <c r="F55" s="94">
        <f t="shared" si="2"/>
        <v>100</v>
      </c>
      <c r="G55" s="94">
        <f t="shared" si="2"/>
        <v>100</v>
      </c>
      <c r="H55" s="94">
        <f t="shared" si="2"/>
        <v>100</v>
      </c>
      <c r="I55" s="94">
        <f t="shared" si="2"/>
        <v>100</v>
      </c>
      <c r="J55" s="94">
        <f t="shared" si="2"/>
        <v>100</v>
      </c>
    </row>
    <row r="56" spans="1:10" ht="12" customHeight="1">
      <c r="A56" s="84" t="s">
        <v>967</v>
      </c>
      <c r="B56" s="94">
        <f t="shared" ref="B56:J60" si="3">B50*100/B$49</f>
        <v>9.3019749736167654</v>
      </c>
      <c r="C56" s="94">
        <f t="shared" si="3"/>
        <v>5.1484230055658626</v>
      </c>
      <c r="D56" s="94">
        <f t="shared" si="3"/>
        <v>8.354866494401378</v>
      </c>
      <c r="E56" s="94">
        <f t="shared" si="3"/>
        <v>7.4074074074074074</v>
      </c>
      <c r="F56" s="94">
        <f t="shared" si="3"/>
        <v>4.9836065573770494</v>
      </c>
      <c r="G56" s="94">
        <f t="shared" si="3"/>
        <v>8.1159420289855078</v>
      </c>
      <c r="H56" s="94">
        <f t="shared" si="3"/>
        <v>12.484848484848484</v>
      </c>
      <c r="I56" s="94">
        <f t="shared" si="3"/>
        <v>5.54675118858954</v>
      </c>
      <c r="J56" s="94">
        <f t="shared" si="3"/>
        <v>8.7048832271762215</v>
      </c>
    </row>
    <row r="57" spans="1:10" ht="12" customHeight="1">
      <c r="A57" s="84" t="s">
        <v>968</v>
      </c>
      <c r="B57" s="94">
        <f t="shared" si="3"/>
        <v>26.579225086687774</v>
      </c>
      <c r="C57" s="94">
        <f t="shared" si="3"/>
        <v>14.053803339517625</v>
      </c>
      <c r="D57" s="94">
        <f t="shared" si="3"/>
        <v>40.223944875107662</v>
      </c>
      <c r="E57" s="94">
        <f t="shared" si="3"/>
        <v>21.236171236171238</v>
      </c>
      <c r="F57" s="94">
        <f t="shared" si="3"/>
        <v>8.3278688524590159</v>
      </c>
      <c r="G57" s="94">
        <f t="shared" si="3"/>
        <v>39.927536231884055</v>
      </c>
      <c r="H57" s="94">
        <f t="shared" si="3"/>
        <v>35.555555555555557</v>
      </c>
      <c r="I57" s="94">
        <f t="shared" si="3"/>
        <v>27.892234548335974</v>
      </c>
      <c r="J57" s="94">
        <f t="shared" si="3"/>
        <v>40.658174097664542</v>
      </c>
    </row>
    <row r="58" spans="1:10" ht="12" customHeight="1">
      <c r="A58" s="84" t="s">
        <v>969</v>
      </c>
      <c r="B58" s="94">
        <f t="shared" si="3"/>
        <v>15.814865068596411</v>
      </c>
      <c r="C58" s="94">
        <f t="shared" si="3"/>
        <v>7.8385899814471243</v>
      </c>
      <c r="D58" s="94">
        <f t="shared" si="3"/>
        <v>21.662360034453059</v>
      </c>
      <c r="E58" s="94">
        <f t="shared" si="3"/>
        <v>8.1770081770081777</v>
      </c>
      <c r="F58" s="94">
        <f t="shared" si="3"/>
        <v>7.0163934426229506</v>
      </c>
      <c r="G58" s="94">
        <f t="shared" si="3"/>
        <v>3.8405797101449277</v>
      </c>
      <c r="H58" s="94">
        <f t="shared" si="3"/>
        <v>28.646464646464647</v>
      </c>
      <c r="I58" s="94">
        <f t="shared" si="3"/>
        <v>9.8256735340728998</v>
      </c>
      <c r="J58" s="94">
        <f t="shared" si="3"/>
        <v>47.770700636942678</v>
      </c>
    </row>
    <row r="59" spans="1:10" ht="12" customHeight="1">
      <c r="A59" s="84" t="s">
        <v>970</v>
      </c>
      <c r="B59" s="94">
        <f t="shared" si="3"/>
        <v>6.42243328810493</v>
      </c>
      <c r="C59" s="94">
        <f t="shared" si="3"/>
        <v>8.8589981447124302</v>
      </c>
      <c r="D59" s="94">
        <f t="shared" si="3"/>
        <v>6.1584840654608097</v>
      </c>
      <c r="E59" s="94">
        <f t="shared" si="3"/>
        <v>9.6440596440596433</v>
      </c>
      <c r="F59" s="94">
        <f t="shared" si="3"/>
        <v>11.803278688524591</v>
      </c>
      <c r="G59" s="94">
        <f t="shared" si="3"/>
        <v>10.362318840579711</v>
      </c>
      <c r="H59" s="94">
        <f t="shared" si="3"/>
        <v>1.0101010101010102</v>
      </c>
      <c r="I59" s="94">
        <f t="shared" si="3"/>
        <v>1.7432646592709984</v>
      </c>
      <c r="J59" s="94">
        <f t="shared" si="3"/>
        <v>0</v>
      </c>
    </row>
    <row r="60" spans="1:10" ht="12" customHeight="1">
      <c r="A60" s="106" t="s">
        <v>971</v>
      </c>
      <c r="B60" s="94">
        <f t="shared" si="3"/>
        <v>41.881501582994119</v>
      </c>
      <c r="C60" s="94">
        <f t="shared" si="3"/>
        <v>64.100185528756953</v>
      </c>
      <c r="D60" s="94">
        <f t="shared" si="3"/>
        <v>23.60034453057709</v>
      </c>
      <c r="E60" s="94">
        <f t="shared" si="3"/>
        <v>53.535353535353536</v>
      </c>
      <c r="F60" s="94">
        <f t="shared" si="3"/>
        <v>67.868852459016395</v>
      </c>
      <c r="G60" s="94">
        <f t="shared" si="3"/>
        <v>37.753623188405797</v>
      </c>
      <c r="H60" s="94">
        <f t="shared" si="3"/>
        <v>22.303030303030305</v>
      </c>
      <c r="I60" s="94">
        <f t="shared" si="3"/>
        <v>54.992076069730587</v>
      </c>
      <c r="J60" s="94">
        <f t="shared" si="3"/>
        <v>2.8662420382165603</v>
      </c>
    </row>
    <row r="61" spans="1:10" ht="12" customHeight="1">
      <c r="A61" s="389" t="s">
        <v>689</v>
      </c>
      <c r="B61" s="389"/>
      <c r="C61" s="389"/>
      <c r="D61" s="389"/>
      <c r="E61" s="223"/>
      <c r="F61" s="223"/>
      <c r="G61" s="223"/>
      <c r="H61" s="223"/>
      <c r="I61" s="223"/>
      <c r="J61" s="223"/>
    </row>
    <row r="62" spans="1:10" ht="139.05000000000001" customHeight="1">
      <c r="A62" s="84"/>
      <c r="B62" s="97"/>
      <c r="C62" s="97"/>
      <c r="D62" s="97"/>
      <c r="E62" s="97"/>
      <c r="F62" s="97"/>
      <c r="G62" s="97"/>
    </row>
    <row r="63" spans="1:10" ht="12" customHeight="1">
      <c r="A63" s="84" t="s">
        <v>28</v>
      </c>
      <c r="B63" s="97"/>
      <c r="C63" s="97"/>
      <c r="D63" s="97"/>
      <c r="E63" s="97"/>
      <c r="F63" s="97"/>
      <c r="G63" s="97"/>
    </row>
    <row r="64" spans="1:10" ht="91.95" customHeight="1">
      <c r="A64" s="84"/>
      <c r="B64" s="97"/>
      <c r="C64" s="97"/>
      <c r="D64" s="97"/>
      <c r="E64" s="97"/>
      <c r="F64" s="97"/>
      <c r="G64" s="97"/>
    </row>
    <row r="65" spans="1:7" ht="12" customHeight="1">
      <c r="A65" s="84" t="s">
        <v>28</v>
      </c>
      <c r="B65" s="97"/>
      <c r="C65" s="97"/>
      <c r="D65" s="97"/>
      <c r="E65" s="97"/>
      <c r="F65" s="97"/>
      <c r="G65" s="97"/>
    </row>
    <row r="66" spans="1:7" ht="46.05" customHeight="1">
      <c r="A66" s="84"/>
      <c r="B66" s="97"/>
      <c r="C66" s="97"/>
      <c r="D66" s="97"/>
      <c r="E66" s="97"/>
      <c r="F66" s="97"/>
      <c r="G66" s="97"/>
    </row>
    <row r="67" spans="1:7" ht="12" customHeight="1">
      <c r="A67" s="84" t="s">
        <v>28</v>
      </c>
      <c r="B67" s="97"/>
      <c r="C67" s="97"/>
      <c r="D67" s="97"/>
      <c r="E67" s="97"/>
      <c r="F67" s="97"/>
      <c r="G67" s="97"/>
    </row>
    <row r="68" spans="1:7" ht="409.6" customHeight="1">
      <c r="A68" s="84"/>
      <c r="B68" s="97"/>
      <c r="C68" s="97"/>
      <c r="D68" s="97"/>
      <c r="E68" s="97"/>
      <c r="F68" s="97"/>
      <c r="G68" s="97"/>
    </row>
    <row r="69" spans="1:7" ht="12" customHeight="1">
      <c r="A69" s="84" t="s">
        <v>28</v>
      </c>
      <c r="B69" s="97"/>
      <c r="C69" s="97"/>
      <c r="D69" s="97"/>
      <c r="E69" s="97"/>
      <c r="F69" s="97"/>
      <c r="G69" s="97"/>
    </row>
    <row r="70" spans="1:7" ht="22.05" customHeight="1">
      <c r="A70" s="84"/>
      <c r="B70" s="97"/>
      <c r="C70" s="97"/>
      <c r="D70" s="97"/>
      <c r="E70" s="97"/>
      <c r="F70" s="97"/>
      <c r="G70" s="97"/>
    </row>
  </sheetData>
  <mergeCells count="11">
    <mergeCell ref="H5:J5"/>
    <mergeCell ref="A45:G45"/>
    <mergeCell ref="B47:D47"/>
    <mergeCell ref="E47:G47"/>
    <mergeCell ref="H47:J47"/>
    <mergeCell ref="A43:D43"/>
    <mergeCell ref="A1:G1"/>
    <mergeCell ref="A3:G3"/>
    <mergeCell ref="B5:D5"/>
    <mergeCell ref="E5:G5"/>
    <mergeCell ref="A61:D6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A53B-BC81-4DE8-9F95-C43B53FCED06}">
  <dimension ref="A1:G18"/>
  <sheetViews>
    <sheetView workbookViewId="0">
      <selection activeCell="A2" sqref="A2"/>
    </sheetView>
  </sheetViews>
  <sheetFormatPr defaultRowHeight="10.199999999999999" customHeight="1"/>
  <cols>
    <col min="1" max="1" width="33.5546875" customWidth="1"/>
    <col min="2" max="7" width="12.5546875" customWidth="1"/>
  </cols>
  <sheetData>
    <row r="1" spans="1:7" ht="10.199999999999999" customHeight="1">
      <c r="A1" s="214" t="s">
        <v>2313</v>
      </c>
      <c r="B1" s="118" t="s">
        <v>28</v>
      </c>
      <c r="C1" s="118" t="s">
        <v>28</v>
      </c>
      <c r="D1" s="118" t="s">
        <v>28</v>
      </c>
      <c r="E1" s="119"/>
      <c r="F1" s="119"/>
      <c r="G1" s="119"/>
    </row>
    <row r="2" spans="1:7" ht="10.199999999999999" customHeight="1">
      <c r="A2" s="120"/>
      <c r="B2" s="399" t="s">
        <v>691</v>
      </c>
      <c r="C2" s="399"/>
      <c r="D2" s="399"/>
      <c r="E2" s="399" t="s">
        <v>132</v>
      </c>
      <c r="F2" s="399"/>
      <c r="G2" s="337"/>
    </row>
    <row r="3" spans="1:7" ht="10.199999999999999" customHeight="1">
      <c r="A3" s="121" t="s">
        <v>973</v>
      </c>
      <c r="B3" s="208" t="s">
        <v>690</v>
      </c>
      <c r="C3" s="208" t="s">
        <v>100</v>
      </c>
      <c r="D3" s="208" t="s">
        <v>101</v>
      </c>
      <c r="E3" s="208" t="s">
        <v>690</v>
      </c>
      <c r="F3" s="208" t="s">
        <v>100</v>
      </c>
      <c r="G3" s="123" t="s">
        <v>101</v>
      </c>
    </row>
    <row r="4" spans="1:7" ht="10.199999999999999" customHeight="1">
      <c r="A4" s="266" t="s">
        <v>974</v>
      </c>
      <c r="B4" s="210">
        <v>7612</v>
      </c>
      <c r="C4" s="210">
        <v>2156</v>
      </c>
      <c r="D4" s="210">
        <v>2322</v>
      </c>
      <c r="E4" s="126">
        <f>B4*100/B$4</f>
        <v>100</v>
      </c>
      <c r="F4" s="126">
        <f t="shared" ref="F4:G4" si="0">C4*100/C$4</f>
        <v>100</v>
      </c>
      <c r="G4" s="126">
        <f t="shared" si="0"/>
        <v>100</v>
      </c>
    </row>
    <row r="5" spans="1:7" ht="10.199999999999999" customHeight="1">
      <c r="A5" s="260" t="s">
        <v>975</v>
      </c>
      <c r="B5" s="264">
        <v>117</v>
      </c>
      <c r="C5" s="264">
        <v>27</v>
      </c>
      <c r="D5" s="264">
        <v>58</v>
      </c>
      <c r="E5" s="197">
        <f t="shared" ref="E5:E17" si="1">B5*100/B$4</f>
        <v>1.537046768260641</v>
      </c>
      <c r="F5" s="197">
        <f t="shared" ref="F5:F17" si="2">C5*100/C$4</f>
        <v>1.2523191094619666</v>
      </c>
      <c r="G5" s="197">
        <f t="shared" ref="G5:G17" si="3">D5*100/D$4</f>
        <v>2.4978466838931954</v>
      </c>
    </row>
    <row r="6" spans="1:7" ht="10.199999999999999" customHeight="1">
      <c r="A6" s="260" t="s">
        <v>976</v>
      </c>
      <c r="B6" s="264">
        <v>204</v>
      </c>
      <c r="C6" s="264">
        <v>0</v>
      </c>
      <c r="D6" s="264">
        <v>81</v>
      </c>
      <c r="E6" s="197">
        <f t="shared" si="1"/>
        <v>2.6799789805570153</v>
      </c>
      <c r="F6" s="197">
        <f t="shared" si="2"/>
        <v>0</v>
      </c>
      <c r="G6" s="197">
        <f t="shared" si="3"/>
        <v>3.4883720930232558</v>
      </c>
    </row>
    <row r="7" spans="1:7" ht="10.199999999999999" customHeight="1">
      <c r="A7" s="260" t="s">
        <v>977</v>
      </c>
      <c r="B7" s="26">
        <v>2244</v>
      </c>
      <c r="C7" s="26">
        <v>1267</v>
      </c>
      <c r="D7" s="264">
        <v>108</v>
      </c>
      <c r="E7" s="197">
        <f t="shared" si="1"/>
        <v>29.479768786127167</v>
      </c>
      <c r="F7" s="197">
        <f t="shared" si="2"/>
        <v>58.766233766233768</v>
      </c>
      <c r="G7" s="197">
        <f t="shared" si="3"/>
        <v>4.6511627906976747</v>
      </c>
    </row>
    <row r="8" spans="1:7" ht="10.199999999999999" customHeight="1">
      <c r="A8" s="260" t="s">
        <v>978</v>
      </c>
      <c r="B8" s="264">
        <v>410</v>
      </c>
      <c r="C8" s="264">
        <v>144</v>
      </c>
      <c r="D8" s="264">
        <v>136</v>
      </c>
      <c r="E8" s="197">
        <f t="shared" si="1"/>
        <v>5.3862322648449812</v>
      </c>
      <c r="F8" s="197">
        <f t="shared" si="2"/>
        <v>6.679035250463822</v>
      </c>
      <c r="G8" s="197">
        <f t="shared" si="3"/>
        <v>5.8570198105081825</v>
      </c>
    </row>
    <row r="9" spans="1:7" ht="10.199999999999999" customHeight="1">
      <c r="A9" s="260" t="s">
        <v>979</v>
      </c>
      <c r="B9" s="264">
        <v>518</v>
      </c>
      <c r="C9" s="264">
        <v>113</v>
      </c>
      <c r="D9" s="264">
        <v>292</v>
      </c>
      <c r="E9" s="197">
        <f t="shared" si="1"/>
        <v>6.8050446663163422</v>
      </c>
      <c r="F9" s="197">
        <f t="shared" si="2"/>
        <v>5.2411873840445269</v>
      </c>
      <c r="G9" s="197">
        <f t="shared" si="3"/>
        <v>12.575366063738157</v>
      </c>
    </row>
    <row r="10" spans="1:7" ht="10.199999999999999" customHeight="1">
      <c r="A10" s="260" t="s">
        <v>980</v>
      </c>
      <c r="B10" s="264">
        <v>568</v>
      </c>
      <c r="C10" s="264">
        <v>139</v>
      </c>
      <c r="D10" s="264">
        <v>279</v>
      </c>
      <c r="E10" s="197">
        <f t="shared" si="1"/>
        <v>7.4619022595901212</v>
      </c>
      <c r="F10" s="197">
        <f t="shared" si="2"/>
        <v>6.4471243042671613</v>
      </c>
      <c r="G10" s="197">
        <f t="shared" si="3"/>
        <v>12.015503875968992</v>
      </c>
    </row>
    <row r="11" spans="1:7" ht="10.199999999999999" customHeight="1">
      <c r="A11" s="260" t="s">
        <v>981</v>
      </c>
      <c r="B11" s="264">
        <v>122</v>
      </c>
      <c r="C11" s="264">
        <v>7</v>
      </c>
      <c r="D11" s="264">
        <v>77</v>
      </c>
      <c r="E11" s="197">
        <f t="shared" si="1"/>
        <v>1.6027325275880189</v>
      </c>
      <c r="F11" s="197">
        <f t="shared" si="2"/>
        <v>0.32467532467532467</v>
      </c>
      <c r="G11" s="197">
        <f t="shared" si="3"/>
        <v>3.3161068044788977</v>
      </c>
    </row>
    <row r="12" spans="1:7" ht="10.199999999999999" customHeight="1">
      <c r="A12" s="260" t="s">
        <v>982</v>
      </c>
      <c r="B12" s="264">
        <v>295</v>
      </c>
      <c r="C12" s="264">
        <v>76</v>
      </c>
      <c r="D12" s="264">
        <v>101</v>
      </c>
      <c r="E12" s="197">
        <f t="shared" si="1"/>
        <v>3.8754598003152916</v>
      </c>
      <c r="F12" s="197">
        <f t="shared" si="2"/>
        <v>3.5250463821892395</v>
      </c>
      <c r="G12" s="197">
        <f t="shared" si="3"/>
        <v>4.3496985357450475</v>
      </c>
    </row>
    <row r="13" spans="1:7" ht="10.199999999999999" customHeight="1">
      <c r="A13" s="260" t="s">
        <v>983</v>
      </c>
      <c r="B13" s="264">
        <v>786</v>
      </c>
      <c r="C13" s="264">
        <v>69</v>
      </c>
      <c r="D13" s="264">
        <v>273</v>
      </c>
      <c r="E13" s="197">
        <f t="shared" si="1"/>
        <v>10.325801366263795</v>
      </c>
      <c r="F13" s="197">
        <f t="shared" si="2"/>
        <v>3.2003710575139146</v>
      </c>
      <c r="G13" s="197">
        <f t="shared" si="3"/>
        <v>11.757105943152455</v>
      </c>
    </row>
    <row r="14" spans="1:7" ht="10.199999999999999" customHeight="1">
      <c r="A14" s="260" t="s">
        <v>984</v>
      </c>
      <c r="B14" s="264">
        <v>699</v>
      </c>
      <c r="C14" s="264">
        <v>192</v>
      </c>
      <c r="D14" s="264">
        <v>186</v>
      </c>
      <c r="E14" s="197">
        <f t="shared" si="1"/>
        <v>9.1828691539674203</v>
      </c>
      <c r="F14" s="197">
        <f t="shared" si="2"/>
        <v>8.9053803339517632</v>
      </c>
      <c r="G14" s="197">
        <f t="shared" si="3"/>
        <v>8.0103359173126609</v>
      </c>
    </row>
    <row r="15" spans="1:7" ht="10.199999999999999" customHeight="1">
      <c r="A15" s="260" t="s">
        <v>985</v>
      </c>
      <c r="B15" s="26">
        <v>1329</v>
      </c>
      <c r="C15" s="264">
        <v>84</v>
      </c>
      <c r="D15" s="264">
        <v>538</v>
      </c>
      <c r="E15" s="197">
        <f t="shared" si="1"/>
        <v>17.459274829217026</v>
      </c>
      <c r="F15" s="197">
        <f t="shared" si="2"/>
        <v>3.8961038961038961</v>
      </c>
      <c r="G15" s="197">
        <f t="shared" si="3"/>
        <v>23.169681309216195</v>
      </c>
    </row>
    <row r="16" spans="1:7" ht="10.199999999999999" customHeight="1">
      <c r="A16" s="260" t="s">
        <v>986</v>
      </c>
      <c r="B16" s="264">
        <v>214</v>
      </c>
      <c r="C16" s="264">
        <v>0</v>
      </c>
      <c r="D16" s="264">
        <v>181</v>
      </c>
      <c r="E16" s="197">
        <f t="shared" si="1"/>
        <v>2.811350499211771</v>
      </c>
      <c r="F16" s="197">
        <f t="shared" si="2"/>
        <v>0</v>
      </c>
      <c r="G16" s="197">
        <f t="shared" si="3"/>
        <v>7.7950043066322134</v>
      </c>
    </row>
    <row r="17" spans="1:7" ht="10.199999999999999" customHeight="1">
      <c r="A17" s="214" t="s">
        <v>987</v>
      </c>
      <c r="B17" s="118">
        <v>106</v>
      </c>
      <c r="C17" s="118">
        <v>38</v>
      </c>
      <c r="D17" s="118">
        <v>12</v>
      </c>
      <c r="E17" s="127">
        <f t="shared" si="1"/>
        <v>1.3925380977404098</v>
      </c>
      <c r="F17" s="127">
        <f t="shared" si="2"/>
        <v>1.7625231910946197</v>
      </c>
      <c r="G17" s="127">
        <f t="shared" si="3"/>
        <v>0.51679586563307489</v>
      </c>
    </row>
    <row r="18" spans="1:7" ht="10.199999999999999" customHeight="1">
      <c r="A18" s="381" t="s">
        <v>689</v>
      </c>
      <c r="B18" s="381"/>
      <c r="C18" s="381"/>
      <c r="D18" s="381"/>
      <c r="E18" s="381"/>
      <c r="F18" s="381"/>
      <c r="G18" s="381"/>
    </row>
  </sheetData>
  <mergeCells count="3">
    <mergeCell ref="B2:D2"/>
    <mergeCell ref="E2:G2"/>
    <mergeCell ref="A18:G1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FE20E-9D04-411C-A085-CCEFE2B94171}">
  <dimension ref="A1:J25"/>
  <sheetViews>
    <sheetView workbookViewId="0">
      <selection activeCell="A3" sqref="A3"/>
    </sheetView>
  </sheetViews>
  <sheetFormatPr defaultRowHeight="10.199999999999999"/>
  <cols>
    <col min="1" max="1" width="29.77734375" style="85" customWidth="1"/>
    <col min="2" max="10" width="7" style="85" customWidth="1"/>
    <col min="11" max="256" width="8.88671875" style="85"/>
    <col min="257" max="257" width="29.77734375" style="85" customWidth="1"/>
    <col min="258" max="266" width="7" style="85" customWidth="1"/>
    <col min="267" max="512" width="8.88671875" style="85"/>
    <col min="513" max="513" width="29.77734375" style="85" customWidth="1"/>
    <col min="514" max="522" width="7" style="85" customWidth="1"/>
    <col min="523" max="768" width="8.88671875" style="85"/>
    <col min="769" max="769" width="29.77734375" style="85" customWidth="1"/>
    <col min="770" max="778" width="7" style="85" customWidth="1"/>
    <col min="779" max="1024" width="8.88671875" style="85"/>
    <col min="1025" max="1025" width="29.77734375" style="85" customWidth="1"/>
    <col min="1026" max="1034" width="7" style="85" customWidth="1"/>
    <col min="1035" max="1280" width="8.88671875" style="85"/>
    <col min="1281" max="1281" width="29.77734375" style="85" customWidth="1"/>
    <col min="1282" max="1290" width="7" style="85" customWidth="1"/>
    <col min="1291" max="1536" width="8.88671875" style="85"/>
    <col min="1537" max="1537" width="29.77734375" style="85" customWidth="1"/>
    <col min="1538" max="1546" width="7" style="85" customWidth="1"/>
    <col min="1547" max="1792" width="8.88671875" style="85"/>
    <col min="1793" max="1793" width="29.77734375" style="85" customWidth="1"/>
    <col min="1794" max="1802" width="7" style="85" customWidth="1"/>
    <col min="1803" max="2048" width="8.88671875" style="85"/>
    <col min="2049" max="2049" width="29.77734375" style="85" customWidth="1"/>
    <col min="2050" max="2058" width="7" style="85" customWidth="1"/>
    <col min="2059" max="2304" width="8.88671875" style="85"/>
    <col min="2305" max="2305" width="29.77734375" style="85" customWidth="1"/>
    <col min="2306" max="2314" width="7" style="85" customWidth="1"/>
    <col min="2315" max="2560" width="8.88671875" style="85"/>
    <col min="2561" max="2561" width="29.77734375" style="85" customWidth="1"/>
    <col min="2562" max="2570" width="7" style="85" customWidth="1"/>
    <col min="2571" max="2816" width="8.88671875" style="85"/>
    <col min="2817" max="2817" width="29.77734375" style="85" customWidth="1"/>
    <col min="2818" max="2826" width="7" style="85" customWidth="1"/>
    <col min="2827" max="3072" width="8.88671875" style="85"/>
    <col min="3073" max="3073" width="29.77734375" style="85" customWidth="1"/>
    <col min="3074" max="3082" width="7" style="85" customWidth="1"/>
    <col min="3083" max="3328" width="8.88671875" style="85"/>
    <col min="3329" max="3329" width="29.77734375" style="85" customWidth="1"/>
    <col min="3330" max="3338" width="7" style="85" customWidth="1"/>
    <col min="3339" max="3584" width="8.88671875" style="85"/>
    <col min="3585" max="3585" width="29.77734375" style="85" customWidth="1"/>
    <col min="3586" max="3594" width="7" style="85" customWidth="1"/>
    <col min="3595" max="3840" width="8.88671875" style="85"/>
    <col min="3841" max="3841" width="29.77734375" style="85" customWidth="1"/>
    <col min="3842" max="3850" width="7" style="85" customWidth="1"/>
    <col min="3851" max="4096" width="8.88671875" style="85"/>
    <col min="4097" max="4097" width="29.77734375" style="85" customWidth="1"/>
    <col min="4098" max="4106" width="7" style="85" customWidth="1"/>
    <col min="4107" max="4352" width="8.88671875" style="85"/>
    <col min="4353" max="4353" width="29.77734375" style="85" customWidth="1"/>
    <col min="4354" max="4362" width="7" style="85" customWidth="1"/>
    <col min="4363" max="4608" width="8.88671875" style="85"/>
    <col min="4609" max="4609" width="29.77734375" style="85" customWidth="1"/>
    <col min="4610" max="4618" width="7" style="85" customWidth="1"/>
    <col min="4619" max="4864" width="8.88671875" style="85"/>
    <col min="4865" max="4865" width="29.77734375" style="85" customWidth="1"/>
    <col min="4866" max="4874" width="7" style="85" customWidth="1"/>
    <col min="4875" max="5120" width="8.88671875" style="85"/>
    <col min="5121" max="5121" width="29.77734375" style="85" customWidth="1"/>
    <col min="5122" max="5130" width="7" style="85" customWidth="1"/>
    <col min="5131" max="5376" width="8.88671875" style="85"/>
    <col min="5377" max="5377" width="29.77734375" style="85" customWidth="1"/>
    <col min="5378" max="5386" width="7" style="85" customWidth="1"/>
    <col min="5387" max="5632" width="8.88671875" style="85"/>
    <col min="5633" max="5633" width="29.77734375" style="85" customWidth="1"/>
    <col min="5634" max="5642" width="7" style="85" customWidth="1"/>
    <col min="5643" max="5888" width="8.88671875" style="85"/>
    <col min="5889" max="5889" width="29.77734375" style="85" customWidth="1"/>
    <col min="5890" max="5898" width="7" style="85" customWidth="1"/>
    <col min="5899" max="6144" width="8.88671875" style="85"/>
    <col min="6145" max="6145" width="29.77734375" style="85" customWidth="1"/>
    <col min="6146" max="6154" width="7" style="85" customWidth="1"/>
    <col min="6155" max="6400" width="8.88671875" style="85"/>
    <col min="6401" max="6401" width="29.77734375" style="85" customWidth="1"/>
    <col min="6402" max="6410" width="7" style="85" customWidth="1"/>
    <col min="6411" max="6656" width="8.88671875" style="85"/>
    <col min="6657" max="6657" width="29.77734375" style="85" customWidth="1"/>
    <col min="6658" max="6666" width="7" style="85" customWidth="1"/>
    <col min="6667" max="6912" width="8.88671875" style="85"/>
    <col min="6913" max="6913" width="29.77734375" style="85" customWidth="1"/>
    <col min="6914" max="6922" width="7" style="85" customWidth="1"/>
    <col min="6923" max="7168" width="8.88671875" style="85"/>
    <col min="7169" max="7169" width="29.77734375" style="85" customWidth="1"/>
    <col min="7170" max="7178" width="7" style="85" customWidth="1"/>
    <col min="7179" max="7424" width="8.88671875" style="85"/>
    <col min="7425" max="7425" width="29.77734375" style="85" customWidth="1"/>
    <col min="7426" max="7434" width="7" style="85" customWidth="1"/>
    <col min="7435" max="7680" width="8.88671875" style="85"/>
    <col min="7681" max="7681" width="29.77734375" style="85" customWidth="1"/>
    <col min="7682" max="7690" width="7" style="85" customWidth="1"/>
    <col min="7691" max="7936" width="8.88671875" style="85"/>
    <col min="7937" max="7937" width="29.77734375" style="85" customWidth="1"/>
    <col min="7938" max="7946" width="7" style="85" customWidth="1"/>
    <col min="7947" max="8192" width="8.88671875" style="85"/>
    <col min="8193" max="8193" width="29.77734375" style="85" customWidth="1"/>
    <col min="8194" max="8202" width="7" style="85" customWidth="1"/>
    <col min="8203" max="8448" width="8.88671875" style="85"/>
    <col min="8449" max="8449" width="29.77734375" style="85" customWidth="1"/>
    <col min="8450" max="8458" width="7" style="85" customWidth="1"/>
    <col min="8459" max="8704" width="8.88671875" style="85"/>
    <col min="8705" max="8705" width="29.77734375" style="85" customWidth="1"/>
    <col min="8706" max="8714" width="7" style="85" customWidth="1"/>
    <col min="8715" max="8960" width="8.88671875" style="85"/>
    <col min="8961" max="8961" width="29.77734375" style="85" customWidth="1"/>
    <col min="8962" max="8970" width="7" style="85" customWidth="1"/>
    <col min="8971" max="9216" width="8.88671875" style="85"/>
    <col min="9217" max="9217" width="29.77734375" style="85" customWidth="1"/>
    <col min="9218" max="9226" width="7" style="85" customWidth="1"/>
    <col min="9227" max="9472" width="8.88671875" style="85"/>
    <col min="9473" max="9473" width="29.77734375" style="85" customWidth="1"/>
    <col min="9474" max="9482" width="7" style="85" customWidth="1"/>
    <col min="9483" max="9728" width="8.88671875" style="85"/>
    <col min="9729" max="9729" width="29.77734375" style="85" customWidth="1"/>
    <col min="9730" max="9738" width="7" style="85" customWidth="1"/>
    <col min="9739" max="9984" width="8.88671875" style="85"/>
    <col min="9985" max="9985" width="29.77734375" style="85" customWidth="1"/>
    <col min="9986" max="9994" width="7" style="85" customWidth="1"/>
    <col min="9995" max="10240" width="8.88671875" style="85"/>
    <col min="10241" max="10241" width="29.77734375" style="85" customWidth="1"/>
    <col min="10242" max="10250" width="7" style="85" customWidth="1"/>
    <col min="10251" max="10496" width="8.88671875" style="85"/>
    <col min="10497" max="10497" width="29.77734375" style="85" customWidth="1"/>
    <col min="10498" max="10506" width="7" style="85" customWidth="1"/>
    <col min="10507" max="10752" width="8.88671875" style="85"/>
    <col min="10753" max="10753" width="29.77734375" style="85" customWidth="1"/>
    <col min="10754" max="10762" width="7" style="85" customWidth="1"/>
    <col min="10763" max="11008" width="8.88671875" style="85"/>
    <col min="11009" max="11009" width="29.77734375" style="85" customWidth="1"/>
    <col min="11010" max="11018" width="7" style="85" customWidth="1"/>
    <col min="11019" max="11264" width="8.88671875" style="85"/>
    <col min="11265" max="11265" width="29.77734375" style="85" customWidth="1"/>
    <col min="11266" max="11274" width="7" style="85" customWidth="1"/>
    <col min="11275" max="11520" width="8.88671875" style="85"/>
    <col min="11521" max="11521" width="29.77734375" style="85" customWidth="1"/>
    <col min="11522" max="11530" width="7" style="85" customWidth="1"/>
    <col min="11531" max="11776" width="8.88671875" style="85"/>
    <col min="11777" max="11777" width="29.77734375" style="85" customWidth="1"/>
    <col min="11778" max="11786" width="7" style="85" customWidth="1"/>
    <col min="11787" max="12032" width="8.88671875" style="85"/>
    <col min="12033" max="12033" width="29.77734375" style="85" customWidth="1"/>
    <col min="12034" max="12042" width="7" style="85" customWidth="1"/>
    <col min="12043" max="12288" width="8.88671875" style="85"/>
    <col min="12289" max="12289" width="29.77734375" style="85" customWidth="1"/>
    <col min="12290" max="12298" width="7" style="85" customWidth="1"/>
    <col min="12299" max="12544" width="8.88671875" style="85"/>
    <col min="12545" max="12545" width="29.77734375" style="85" customWidth="1"/>
    <col min="12546" max="12554" width="7" style="85" customWidth="1"/>
    <col min="12555" max="12800" width="8.88671875" style="85"/>
    <col min="12801" max="12801" width="29.77734375" style="85" customWidth="1"/>
    <col min="12802" max="12810" width="7" style="85" customWidth="1"/>
    <col min="12811" max="13056" width="8.88671875" style="85"/>
    <col min="13057" max="13057" width="29.77734375" style="85" customWidth="1"/>
    <col min="13058" max="13066" width="7" style="85" customWidth="1"/>
    <col min="13067" max="13312" width="8.88671875" style="85"/>
    <col min="13313" max="13313" width="29.77734375" style="85" customWidth="1"/>
    <col min="13314" max="13322" width="7" style="85" customWidth="1"/>
    <col min="13323" max="13568" width="8.88671875" style="85"/>
    <col min="13569" max="13569" width="29.77734375" style="85" customWidth="1"/>
    <col min="13570" max="13578" width="7" style="85" customWidth="1"/>
    <col min="13579" max="13824" width="8.88671875" style="85"/>
    <col min="13825" max="13825" width="29.77734375" style="85" customWidth="1"/>
    <col min="13826" max="13834" width="7" style="85" customWidth="1"/>
    <col min="13835" max="14080" width="8.88671875" style="85"/>
    <col min="14081" max="14081" width="29.77734375" style="85" customWidth="1"/>
    <col min="14082" max="14090" width="7" style="85" customWidth="1"/>
    <col min="14091" max="14336" width="8.88671875" style="85"/>
    <col min="14337" max="14337" width="29.77734375" style="85" customWidth="1"/>
    <col min="14338" max="14346" width="7" style="85" customWidth="1"/>
    <col min="14347" max="14592" width="8.88671875" style="85"/>
    <col min="14593" max="14593" width="29.77734375" style="85" customWidth="1"/>
    <col min="14594" max="14602" width="7" style="85" customWidth="1"/>
    <col min="14603" max="14848" width="8.88671875" style="85"/>
    <col min="14849" max="14849" width="29.77734375" style="85" customWidth="1"/>
    <col min="14850" max="14858" width="7" style="85" customWidth="1"/>
    <col min="14859" max="15104" width="8.88671875" style="85"/>
    <col min="15105" max="15105" width="29.77734375" style="85" customWidth="1"/>
    <col min="15106" max="15114" width="7" style="85" customWidth="1"/>
    <col min="15115" max="15360" width="8.88671875" style="85"/>
    <col min="15361" max="15361" width="29.77734375" style="85" customWidth="1"/>
    <col min="15362" max="15370" width="7" style="85" customWidth="1"/>
    <col min="15371" max="15616" width="8.88671875" style="85"/>
    <col min="15617" max="15617" width="29.77734375" style="85" customWidth="1"/>
    <col min="15618" max="15626" width="7" style="85" customWidth="1"/>
    <col min="15627" max="15872" width="8.88671875" style="85"/>
    <col min="15873" max="15873" width="29.77734375" style="85" customWidth="1"/>
    <col min="15874" max="15882" width="7" style="85" customWidth="1"/>
    <col min="15883" max="16128" width="8.88671875" style="85"/>
    <col min="16129" max="16129" width="29.77734375" style="85" customWidth="1"/>
    <col min="16130" max="16138" width="7" style="85" customWidth="1"/>
    <col min="16139" max="16384" width="8.88671875" style="85"/>
  </cols>
  <sheetData>
    <row r="1" spans="1:10">
      <c r="A1" s="84"/>
      <c r="B1" s="84"/>
      <c r="C1" s="84"/>
      <c r="D1" s="84"/>
      <c r="E1" s="84"/>
      <c r="F1" s="84"/>
      <c r="G1" s="84"/>
    </row>
    <row r="2" spans="1:10">
      <c r="A2" s="85" t="s">
        <v>2314</v>
      </c>
      <c r="B2" s="84"/>
      <c r="C2" s="84"/>
      <c r="D2" s="84"/>
      <c r="E2" s="84"/>
      <c r="F2" s="84"/>
      <c r="G2" s="84"/>
    </row>
    <row r="3" spans="1:10">
      <c r="A3" s="86"/>
      <c r="B3" s="397" t="s">
        <v>33</v>
      </c>
      <c r="C3" s="397"/>
      <c r="D3" s="397"/>
      <c r="E3" s="397" t="s">
        <v>29</v>
      </c>
      <c r="F3" s="397"/>
      <c r="G3" s="397"/>
      <c r="H3" s="397" t="s">
        <v>32</v>
      </c>
      <c r="I3" s="397"/>
      <c r="J3" s="398"/>
    </row>
    <row r="4" spans="1:10">
      <c r="A4" s="87" t="s">
        <v>904</v>
      </c>
      <c r="B4" s="88" t="s">
        <v>690</v>
      </c>
      <c r="C4" s="89" t="s">
        <v>100</v>
      </c>
      <c r="D4" s="89" t="s">
        <v>101</v>
      </c>
      <c r="E4" s="88" t="s">
        <v>690</v>
      </c>
      <c r="F4" s="89" t="s">
        <v>100</v>
      </c>
      <c r="G4" s="89" t="s">
        <v>101</v>
      </c>
      <c r="H4" s="88" t="s">
        <v>690</v>
      </c>
      <c r="I4" s="89" t="s">
        <v>100</v>
      </c>
      <c r="J4" s="90" t="s">
        <v>101</v>
      </c>
    </row>
    <row r="5" spans="1:10">
      <c r="A5" s="91" t="s">
        <v>34</v>
      </c>
      <c r="B5" s="92">
        <f>E5+H5</f>
        <v>6633</v>
      </c>
      <c r="C5" s="92">
        <f t="shared" ref="C5:D12" si="0">F5+I5</f>
        <v>2156</v>
      </c>
      <c r="D5" s="92">
        <f t="shared" si="0"/>
        <v>2322</v>
      </c>
      <c r="E5" s="92">
        <v>4158</v>
      </c>
      <c r="F5" s="92">
        <v>1525</v>
      </c>
      <c r="G5" s="92">
        <v>1380</v>
      </c>
      <c r="H5" s="92">
        <v>2475</v>
      </c>
      <c r="I5" s="92">
        <v>631</v>
      </c>
      <c r="J5" s="92">
        <v>942</v>
      </c>
    </row>
    <row r="6" spans="1:10">
      <c r="A6" s="84" t="s">
        <v>905</v>
      </c>
      <c r="B6" s="93">
        <f t="shared" ref="B6:B12" si="1">E6+H6</f>
        <v>5718</v>
      </c>
      <c r="C6" s="93">
        <f t="shared" si="0"/>
        <v>1952</v>
      </c>
      <c r="D6" s="93">
        <f t="shared" si="0"/>
        <v>1910</v>
      </c>
      <c r="E6" s="93">
        <v>3677</v>
      </c>
      <c r="F6" s="93">
        <v>1420</v>
      </c>
      <c r="G6" s="93">
        <v>1106</v>
      </c>
      <c r="H6" s="93">
        <v>2041</v>
      </c>
      <c r="I6" s="93">
        <v>532</v>
      </c>
      <c r="J6" s="93">
        <v>804</v>
      </c>
    </row>
    <row r="7" spans="1:10">
      <c r="A7" s="84" t="s">
        <v>906</v>
      </c>
      <c r="B7" s="94">
        <f>B6*100/B5</f>
        <v>86.205336951605602</v>
      </c>
      <c r="C7" s="94">
        <f t="shared" ref="C7:J7" si="2">C6*100/C5</f>
        <v>90.538033395176257</v>
      </c>
      <c r="D7" s="94">
        <f t="shared" si="2"/>
        <v>82.256675279931088</v>
      </c>
      <c r="E7" s="94">
        <f t="shared" si="2"/>
        <v>88.431938431938434</v>
      </c>
      <c r="F7" s="94">
        <f t="shared" si="2"/>
        <v>93.114754098360649</v>
      </c>
      <c r="G7" s="94">
        <f t="shared" si="2"/>
        <v>80.14492753623189</v>
      </c>
      <c r="H7" s="94">
        <f t="shared" si="2"/>
        <v>82.464646464646464</v>
      </c>
      <c r="I7" s="94">
        <f t="shared" si="2"/>
        <v>84.31061806656102</v>
      </c>
      <c r="J7" s="94">
        <f t="shared" si="2"/>
        <v>85.350318471337573</v>
      </c>
    </row>
    <row r="8" spans="1:10">
      <c r="A8" s="84" t="s">
        <v>907</v>
      </c>
      <c r="B8" s="93">
        <f t="shared" si="1"/>
        <v>360</v>
      </c>
      <c r="C8" s="93">
        <f t="shared" si="0"/>
        <v>9</v>
      </c>
      <c r="D8" s="93">
        <f t="shared" si="0"/>
        <v>243</v>
      </c>
      <c r="E8" s="93">
        <v>228</v>
      </c>
      <c r="F8" s="93">
        <v>9</v>
      </c>
      <c r="G8" s="93">
        <v>197</v>
      </c>
      <c r="H8" s="93">
        <v>132</v>
      </c>
      <c r="I8" s="93">
        <v>0</v>
      </c>
      <c r="J8" s="93">
        <v>46</v>
      </c>
    </row>
    <row r="9" spans="1:10">
      <c r="A9" s="84" t="s">
        <v>908</v>
      </c>
      <c r="B9" s="93">
        <f t="shared" si="1"/>
        <v>76</v>
      </c>
      <c r="C9" s="93">
        <f t="shared" si="0"/>
        <v>7</v>
      </c>
      <c r="D9" s="93">
        <f t="shared" si="0"/>
        <v>19</v>
      </c>
      <c r="E9" s="93">
        <v>32</v>
      </c>
      <c r="F9" s="93">
        <v>0</v>
      </c>
      <c r="G9" s="93">
        <v>8</v>
      </c>
      <c r="H9" s="93">
        <v>44</v>
      </c>
      <c r="I9" s="93">
        <v>7</v>
      </c>
      <c r="J9" s="93">
        <v>11</v>
      </c>
    </row>
    <row r="10" spans="1:10">
      <c r="A10" s="84" t="s">
        <v>909</v>
      </c>
      <c r="B10" s="93">
        <f t="shared" si="1"/>
        <v>209</v>
      </c>
      <c r="C10" s="93">
        <f t="shared" si="0"/>
        <v>168</v>
      </c>
      <c r="D10" s="93">
        <f t="shared" si="0"/>
        <v>40</v>
      </c>
      <c r="E10" s="93">
        <v>97</v>
      </c>
      <c r="F10" s="93">
        <v>76</v>
      </c>
      <c r="G10" s="93">
        <v>20</v>
      </c>
      <c r="H10" s="93">
        <v>112</v>
      </c>
      <c r="I10" s="93">
        <v>92</v>
      </c>
      <c r="J10" s="93">
        <v>20</v>
      </c>
    </row>
    <row r="11" spans="1:10">
      <c r="A11" s="84" t="s">
        <v>910</v>
      </c>
      <c r="B11" s="93">
        <f t="shared" si="1"/>
        <v>75</v>
      </c>
      <c r="C11" s="93">
        <f t="shared" si="0"/>
        <v>20</v>
      </c>
      <c r="D11" s="93">
        <f t="shared" si="0"/>
        <v>20</v>
      </c>
      <c r="E11" s="93">
        <v>31</v>
      </c>
      <c r="F11" s="93">
        <v>20</v>
      </c>
      <c r="G11" s="93">
        <v>11</v>
      </c>
      <c r="H11" s="93">
        <v>44</v>
      </c>
      <c r="I11" s="93">
        <v>0</v>
      </c>
      <c r="J11" s="93">
        <v>9</v>
      </c>
    </row>
    <row r="12" spans="1:10" ht="20.399999999999999">
      <c r="A12" s="95" t="s">
        <v>911</v>
      </c>
      <c r="B12" s="96">
        <f t="shared" si="1"/>
        <v>195</v>
      </c>
      <c r="C12" s="96">
        <f t="shared" si="0"/>
        <v>0</v>
      </c>
      <c r="D12" s="96">
        <f t="shared" si="0"/>
        <v>90</v>
      </c>
      <c r="E12" s="96">
        <v>93</v>
      </c>
      <c r="F12" s="96">
        <v>0</v>
      </c>
      <c r="G12" s="96">
        <v>38</v>
      </c>
      <c r="H12" s="96">
        <v>102</v>
      </c>
      <c r="I12" s="96">
        <v>0</v>
      </c>
      <c r="J12" s="96">
        <v>52</v>
      </c>
    </row>
    <row r="13" spans="1:10">
      <c r="A13" s="400" t="s">
        <v>912</v>
      </c>
      <c r="B13" s="400"/>
      <c r="C13" s="400"/>
      <c r="D13" s="400"/>
      <c r="E13" s="400"/>
      <c r="F13" s="400"/>
      <c r="G13" s="400"/>
      <c r="H13" s="400"/>
      <c r="I13" s="400"/>
      <c r="J13" s="400"/>
    </row>
    <row r="14" spans="1:10">
      <c r="A14" s="370" t="s">
        <v>913</v>
      </c>
      <c r="B14" s="370"/>
      <c r="C14" s="370"/>
      <c r="D14" s="370"/>
      <c r="E14" s="84"/>
      <c r="F14" s="84"/>
      <c r="G14" s="84"/>
    </row>
    <row r="15" spans="1:10">
      <c r="A15" s="84"/>
      <c r="B15" s="84"/>
      <c r="C15" s="84"/>
      <c r="D15" s="84"/>
      <c r="E15" s="84"/>
      <c r="F15" s="84"/>
      <c r="G15" s="84"/>
    </row>
    <row r="16" spans="1:10">
      <c r="A16" s="84" t="s">
        <v>28</v>
      </c>
      <c r="B16" s="84"/>
      <c r="C16" s="84"/>
      <c r="D16" s="84"/>
      <c r="E16" s="84"/>
      <c r="F16" s="84"/>
      <c r="G16" s="84"/>
    </row>
    <row r="17" spans="1:7">
      <c r="A17" s="84"/>
      <c r="B17" s="84"/>
      <c r="C17" s="84"/>
      <c r="D17" s="84"/>
      <c r="E17" s="84"/>
      <c r="F17" s="84"/>
      <c r="G17" s="84"/>
    </row>
    <row r="18" spans="1:7">
      <c r="A18" s="84" t="s">
        <v>28</v>
      </c>
      <c r="B18" s="84"/>
      <c r="C18" s="84"/>
      <c r="D18" s="84"/>
      <c r="E18" s="84"/>
      <c r="F18" s="84"/>
      <c r="G18" s="84"/>
    </row>
    <row r="19" spans="1:7">
      <c r="A19" s="84"/>
      <c r="B19" s="84"/>
      <c r="C19" s="84"/>
      <c r="D19" s="84"/>
      <c r="E19" s="84"/>
      <c r="F19" s="84"/>
      <c r="G19" s="84"/>
    </row>
    <row r="20" spans="1:7">
      <c r="A20" s="84" t="s">
        <v>28</v>
      </c>
      <c r="B20" s="84"/>
      <c r="C20" s="84"/>
      <c r="D20" s="84"/>
      <c r="E20" s="84"/>
      <c r="F20" s="84"/>
      <c r="G20" s="84"/>
    </row>
    <row r="21" spans="1:7">
      <c r="A21" s="84"/>
      <c r="B21" s="84"/>
      <c r="C21" s="84"/>
      <c r="D21" s="84"/>
      <c r="E21" s="84"/>
      <c r="F21" s="84"/>
      <c r="G21" s="84"/>
    </row>
    <row r="22" spans="1:7">
      <c r="A22" s="84" t="s">
        <v>28</v>
      </c>
      <c r="B22" s="84"/>
      <c r="C22" s="84"/>
      <c r="D22" s="84"/>
      <c r="E22" s="84"/>
      <c r="F22" s="84"/>
      <c r="G22" s="84"/>
    </row>
    <row r="23" spans="1:7">
      <c r="A23" s="84"/>
      <c r="B23" s="84"/>
      <c r="C23" s="84"/>
      <c r="D23" s="84"/>
      <c r="E23" s="84"/>
      <c r="F23" s="84"/>
      <c r="G23" s="84"/>
    </row>
    <row r="24" spans="1:7">
      <c r="A24" s="84" t="s">
        <v>28</v>
      </c>
      <c r="B24" s="84"/>
      <c r="C24" s="84"/>
      <c r="D24" s="84"/>
      <c r="E24" s="84"/>
      <c r="F24" s="84"/>
      <c r="G24" s="84"/>
    </row>
    <row r="25" spans="1:7">
      <c r="A25" s="84"/>
      <c r="B25" s="84"/>
      <c r="C25" s="84"/>
      <c r="D25" s="84"/>
      <c r="E25" s="84"/>
      <c r="F25" s="84"/>
      <c r="G25" s="84"/>
    </row>
  </sheetData>
  <mergeCells count="5">
    <mergeCell ref="B3:D3"/>
    <mergeCell ref="E3:G3"/>
    <mergeCell ref="H3:J3"/>
    <mergeCell ref="A13:J13"/>
    <mergeCell ref="A14:D1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2C67A-2972-4B52-B1E0-C050B461A01E}">
  <dimension ref="A1:G12"/>
  <sheetViews>
    <sheetView workbookViewId="0">
      <selection activeCell="A2" sqref="A2"/>
    </sheetView>
  </sheetViews>
  <sheetFormatPr defaultRowHeight="14.4"/>
  <cols>
    <col min="1" max="1" width="33" customWidth="1"/>
    <col min="5" max="7" width="9.5546875" bestFit="1" customWidth="1"/>
  </cols>
  <sheetData>
    <row r="1" spans="1:7">
      <c r="A1" s="403" t="s">
        <v>2315</v>
      </c>
      <c r="B1" s="403"/>
      <c r="C1" s="403"/>
      <c r="D1" s="403"/>
      <c r="E1" s="403"/>
      <c r="F1" s="403"/>
      <c r="G1" s="403"/>
    </row>
    <row r="2" spans="1:7">
      <c r="A2" s="316"/>
      <c r="B2" s="401" t="s">
        <v>691</v>
      </c>
      <c r="C2" s="401"/>
      <c r="D2" s="401"/>
      <c r="E2" s="401" t="s">
        <v>132</v>
      </c>
      <c r="F2" s="401"/>
      <c r="G2" s="402"/>
    </row>
    <row r="3" spans="1:7">
      <c r="A3" s="317" t="s">
        <v>956</v>
      </c>
      <c r="B3" s="252" t="s">
        <v>690</v>
      </c>
      <c r="C3" s="252" t="s">
        <v>100</v>
      </c>
      <c r="D3" s="252" t="s">
        <v>101</v>
      </c>
      <c r="E3" s="252" t="s">
        <v>690</v>
      </c>
      <c r="F3" s="252" t="s">
        <v>100</v>
      </c>
      <c r="G3" s="253" t="s">
        <v>101</v>
      </c>
    </row>
    <row r="4" spans="1:7">
      <c r="A4" s="311" t="s">
        <v>957</v>
      </c>
      <c r="B4" s="311">
        <v>7391</v>
      </c>
      <c r="C4" s="311">
        <v>2077</v>
      </c>
      <c r="D4" s="311">
        <v>2204</v>
      </c>
      <c r="E4" s="312">
        <v>100</v>
      </c>
      <c r="F4" s="312">
        <v>100</v>
      </c>
      <c r="G4" s="312">
        <v>100</v>
      </c>
    </row>
    <row r="5" spans="1:7">
      <c r="A5" s="311" t="s">
        <v>958</v>
      </c>
      <c r="B5" s="311">
        <v>4514</v>
      </c>
      <c r="C5" s="311">
        <v>1110</v>
      </c>
      <c r="D5" s="311">
        <v>1000</v>
      </c>
      <c r="E5" s="312">
        <v>61.074279529157081</v>
      </c>
      <c r="F5" s="312">
        <v>53.44246509388541</v>
      </c>
      <c r="G5" s="312">
        <v>45.372050816696913</v>
      </c>
    </row>
    <row r="6" spans="1:7">
      <c r="A6" s="311" t="s">
        <v>959</v>
      </c>
      <c r="B6" s="311">
        <v>1653</v>
      </c>
      <c r="C6" s="311">
        <v>905</v>
      </c>
      <c r="D6" s="311">
        <v>296</v>
      </c>
      <c r="E6" s="312">
        <v>22.36503856041131</v>
      </c>
      <c r="F6" s="312">
        <v>43.572460279248915</v>
      </c>
      <c r="G6" s="312">
        <v>13.430127041742287</v>
      </c>
    </row>
    <row r="7" spans="1:7">
      <c r="A7" s="311" t="s">
        <v>960</v>
      </c>
      <c r="B7" s="311">
        <v>655</v>
      </c>
      <c r="C7" s="311">
        <v>0</v>
      </c>
      <c r="D7" s="311">
        <v>559</v>
      </c>
      <c r="E7" s="312">
        <v>8.8621296171018802</v>
      </c>
      <c r="F7" s="312">
        <v>0</v>
      </c>
      <c r="G7" s="312">
        <v>25.362976406533576</v>
      </c>
    </row>
    <row r="8" spans="1:7">
      <c r="A8" s="311" t="s">
        <v>961</v>
      </c>
      <c r="B8" s="311">
        <v>210</v>
      </c>
      <c r="C8" s="311">
        <v>0</v>
      </c>
      <c r="D8" s="311">
        <v>168</v>
      </c>
      <c r="E8" s="312">
        <v>2.8412934650250303</v>
      </c>
      <c r="F8" s="312">
        <v>0</v>
      </c>
      <c r="G8" s="312">
        <v>7.6225045372050815</v>
      </c>
    </row>
    <row r="9" spans="1:7">
      <c r="A9" s="311" t="s">
        <v>962</v>
      </c>
      <c r="B9" s="311">
        <v>186</v>
      </c>
      <c r="C9" s="311">
        <v>18</v>
      </c>
      <c r="D9" s="311">
        <v>132</v>
      </c>
      <c r="E9" s="312">
        <v>2.5165742118793126</v>
      </c>
      <c r="F9" s="312">
        <v>0.86663456909003367</v>
      </c>
      <c r="G9" s="312">
        <v>5.9891107078039925</v>
      </c>
    </row>
    <row r="10" spans="1:7">
      <c r="A10" s="311" t="s">
        <v>963</v>
      </c>
      <c r="B10" s="311">
        <v>173</v>
      </c>
      <c r="C10" s="311">
        <v>44</v>
      </c>
      <c r="D10" s="311">
        <v>49</v>
      </c>
      <c r="E10" s="312">
        <v>2.3406846164253823</v>
      </c>
      <c r="F10" s="312">
        <v>2.1184400577756382</v>
      </c>
      <c r="G10" s="312">
        <v>2.2232304900181488</v>
      </c>
    </row>
    <row r="11" spans="1:7">
      <c r="A11" s="313" t="s">
        <v>964</v>
      </c>
      <c r="B11" s="313">
        <v>24.6</v>
      </c>
      <c r="C11" s="313">
        <v>16.3</v>
      </c>
      <c r="D11" s="313">
        <v>41.1</v>
      </c>
      <c r="E11" s="314" t="s">
        <v>715</v>
      </c>
      <c r="F11" s="314" t="s">
        <v>715</v>
      </c>
      <c r="G11" s="314" t="s">
        <v>715</v>
      </c>
    </row>
    <row r="12" spans="1:7">
      <c r="A12" t="s">
        <v>689</v>
      </c>
    </row>
  </sheetData>
  <mergeCells count="3">
    <mergeCell ref="B2:D2"/>
    <mergeCell ref="E2:G2"/>
    <mergeCell ref="A1:G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3D2E-25AD-439B-BDAC-FFE74386AF4E}">
  <dimension ref="A1:K25"/>
  <sheetViews>
    <sheetView workbookViewId="0">
      <selection activeCell="A2" sqref="A2"/>
    </sheetView>
  </sheetViews>
  <sheetFormatPr defaultRowHeight="12.6" customHeight="1"/>
  <cols>
    <col min="1" max="1" width="28.21875" customWidth="1"/>
  </cols>
  <sheetData>
    <row r="1" spans="1:11" ht="12.6" customHeight="1">
      <c r="A1" s="358" t="s">
        <v>2316</v>
      </c>
      <c r="B1" s="358"/>
      <c r="C1" s="358"/>
      <c r="D1" s="358"/>
      <c r="E1" s="358"/>
      <c r="F1" s="358"/>
      <c r="G1" s="358"/>
      <c r="H1" s="145"/>
      <c r="I1" s="145"/>
      <c r="J1" s="145"/>
      <c r="K1" s="145"/>
    </row>
    <row r="2" spans="1:11" ht="12.6" customHeight="1">
      <c r="A2" s="147" t="s">
        <v>1092</v>
      </c>
      <c r="B2" s="354" t="s">
        <v>691</v>
      </c>
      <c r="C2" s="354"/>
      <c r="D2" s="354"/>
      <c r="E2" s="355" t="s">
        <v>692</v>
      </c>
      <c r="F2" s="355"/>
      <c r="G2" s="356"/>
      <c r="H2" s="145"/>
      <c r="I2" s="145"/>
      <c r="J2" s="145"/>
      <c r="K2" s="145"/>
    </row>
    <row r="3" spans="1:11" ht="12.6" customHeight="1">
      <c r="A3" s="148" t="s">
        <v>1093</v>
      </c>
      <c r="B3" s="149" t="s">
        <v>690</v>
      </c>
      <c r="C3" s="149" t="s">
        <v>100</v>
      </c>
      <c r="D3" s="149" t="s">
        <v>101</v>
      </c>
      <c r="E3" s="149" t="s">
        <v>690</v>
      </c>
      <c r="F3" s="149" t="s">
        <v>100</v>
      </c>
      <c r="G3" s="150" t="s">
        <v>101</v>
      </c>
      <c r="H3" s="145"/>
      <c r="I3" s="145"/>
      <c r="J3" s="145"/>
      <c r="K3" s="145"/>
    </row>
    <row r="4" spans="1:11" ht="12.6" customHeight="1">
      <c r="A4" s="151" t="s">
        <v>1094</v>
      </c>
      <c r="B4" s="152">
        <v>3947</v>
      </c>
      <c r="C4" s="152">
        <v>999</v>
      </c>
      <c r="D4" s="152">
        <v>1164</v>
      </c>
      <c r="E4" s="153">
        <v>100</v>
      </c>
      <c r="F4" s="153">
        <v>100</v>
      </c>
      <c r="G4" s="153">
        <v>100</v>
      </c>
      <c r="H4" s="145"/>
      <c r="I4" s="145"/>
      <c r="J4" s="145"/>
      <c r="K4" s="145"/>
    </row>
    <row r="5" spans="1:11" ht="12.6" customHeight="1">
      <c r="A5" s="151" t="s">
        <v>1095</v>
      </c>
      <c r="B5" s="152">
        <v>408</v>
      </c>
      <c r="C5" s="152">
        <v>38</v>
      </c>
      <c r="D5" s="152">
        <v>179</v>
      </c>
      <c r="E5" s="153">
        <v>10.336964783379782</v>
      </c>
      <c r="F5" s="153">
        <v>3.8038038038038038</v>
      </c>
      <c r="G5" s="153">
        <v>15.378006872852234</v>
      </c>
      <c r="H5" s="145"/>
      <c r="I5" s="347"/>
      <c r="J5" s="347"/>
      <c r="K5" s="347"/>
    </row>
    <row r="6" spans="1:11" ht="12.6" customHeight="1">
      <c r="A6" s="151" t="s">
        <v>1096</v>
      </c>
      <c r="B6" s="152">
        <v>265</v>
      </c>
      <c r="C6" s="152">
        <v>122</v>
      </c>
      <c r="D6" s="152">
        <v>37</v>
      </c>
      <c r="E6" s="153">
        <v>6.7139599695971626</v>
      </c>
      <c r="F6" s="153">
        <v>12.212212212212211</v>
      </c>
      <c r="G6" s="153">
        <v>3.1786941580756012</v>
      </c>
      <c r="H6" s="145"/>
      <c r="I6" s="347"/>
      <c r="J6" s="347"/>
      <c r="K6" s="347"/>
    </row>
    <row r="7" spans="1:11" ht="12.6" customHeight="1">
      <c r="A7" s="151" t="s">
        <v>1097</v>
      </c>
      <c r="B7" s="152">
        <v>204</v>
      </c>
      <c r="C7" s="152">
        <v>14</v>
      </c>
      <c r="D7" s="152">
        <v>89</v>
      </c>
      <c r="E7" s="153">
        <v>5.1684823916898912</v>
      </c>
      <c r="F7" s="153">
        <v>1.4014014014014013</v>
      </c>
      <c r="G7" s="153">
        <v>7.6460481099656361</v>
      </c>
      <c r="H7" s="145"/>
      <c r="I7" s="347"/>
      <c r="J7" s="347"/>
      <c r="K7" s="347"/>
    </row>
    <row r="8" spans="1:11" ht="12.6" customHeight="1">
      <c r="A8" s="151" t="s">
        <v>1098</v>
      </c>
      <c r="B8" s="152">
        <v>326</v>
      </c>
      <c r="C8" s="152">
        <v>66</v>
      </c>
      <c r="D8" s="152">
        <v>143</v>
      </c>
      <c r="E8" s="153">
        <v>8.259437547504433</v>
      </c>
      <c r="F8" s="153">
        <v>6.6066066066066069</v>
      </c>
      <c r="G8" s="153">
        <v>12.285223367697595</v>
      </c>
      <c r="H8" s="145"/>
      <c r="I8" s="347"/>
      <c r="J8" s="347"/>
      <c r="K8" s="347"/>
    </row>
    <row r="9" spans="1:11" ht="12.6" customHeight="1">
      <c r="A9" s="151" t="s">
        <v>1099</v>
      </c>
      <c r="B9" s="152">
        <v>468</v>
      </c>
      <c r="C9" s="152">
        <v>190</v>
      </c>
      <c r="D9" s="152">
        <v>124</v>
      </c>
      <c r="E9" s="153">
        <v>11.857106663288574</v>
      </c>
      <c r="F9" s="153">
        <v>19.019019019019019</v>
      </c>
      <c r="G9" s="153">
        <v>10.652920962199312</v>
      </c>
      <c r="H9" s="145"/>
      <c r="I9" s="347"/>
      <c r="J9" s="347"/>
      <c r="K9" s="347"/>
    </row>
    <row r="10" spans="1:11" ht="12.6" customHeight="1">
      <c r="A10" s="151" t="s">
        <v>1100</v>
      </c>
      <c r="B10" s="152">
        <v>546</v>
      </c>
      <c r="C10" s="152">
        <v>200</v>
      </c>
      <c r="D10" s="152">
        <v>117</v>
      </c>
      <c r="E10" s="153">
        <v>13.833291107170002</v>
      </c>
      <c r="F10" s="153">
        <v>20.02002002002002</v>
      </c>
      <c r="G10" s="153">
        <v>10.051546391752577</v>
      </c>
      <c r="H10" s="145"/>
      <c r="I10" s="347"/>
      <c r="J10" s="347"/>
      <c r="K10" s="347"/>
    </row>
    <row r="11" spans="1:11" ht="12.6" customHeight="1">
      <c r="A11" s="151" t="s">
        <v>1101</v>
      </c>
      <c r="B11" s="152">
        <v>436</v>
      </c>
      <c r="C11" s="152">
        <v>54</v>
      </c>
      <c r="D11" s="152">
        <v>161</v>
      </c>
      <c r="E11" s="153">
        <v>11.046364327337217</v>
      </c>
      <c r="F11" s="153">
        <v>5.4054054054054053</v>
      </c>
      <c r="G11" s="153">
        <v>13.831615120274915</v>
      </c>
      <c r="H11" s="145"/>
      <c r="I11" s="347"/>
      <c r="J11" s="347"/>
      <c r="K11" s="347"/>
    </row>
    <row r="12" spans="1:11" ht="12.6" customHeight="1">
      <c r="A12" s="151" t="s">
        <v>1102</v>
      </c>
      <c r="B12" s="152">
        <v>406</v>
      </c>
      <c r="C12" s="152">
        <v>79</v>
      </c>
      <c r="D12" s="152">
        <v>170</v>
      </c>
      <c r="E12" s="153">
        <v>10.286293387382823</v>
      </c>
      <c r="F12" s="153">
        <v>7.9079079079079078</v>
      </c>
      <c r="G12" s="153">
        <v>14.604810996563574</v>
      </c>
      <c r="H12" s="145"/>
      <c r="I12" s="347"/>
      <c r="J12" s="347"/>
      <c r="K12" s="347"/>
    </row>
    <row r="13" spans="1:11" ht="12.6" customHeight="1">
      <c r="A13" s="151" t="s">
        <v>1103</v>
      </c>
      <c r="B13" s="152">
        <v>148</v>
      </c>
      <c r="C13" s="152">
        <v>83</v>
      </c>
      <c r="D13" s="152">
        <v>39</v>
      </c>
      <c r="E13" s="153">
        <v>3.749683303775019</v>
      </c>
      <c r="F13" s="153">
        <v>8.3083083083083089</v>
      </c>
      <c r="G13" s="153">
        <v>3.3505154639175259</v>
      </c>
      <c r="H13" s="145"/>
      <c r="I13" s="347"/>
      <c r="J13" s="347"/>
      <c r="K13" s="347"/>
    </row>
    <row r="14" spans="1:11" ht="12.6" customHeight="1">
      <c r="A14" s="151" t="s">
        <v>1104</v>
      </c>
      <c r="B14" s="152">
        <v>358</v>
      </c>
      <c r="C14" s="152">
        <v>108</v>
      </c>
      <c r="D14" s="152">
        <v>33</v>
      </c>
      <c r="E14" s="153">
        <v>9.0701798834557898</v>
      </c>
      <c r="F14" s="153">
        <v>10.810810810810811</v>
      </c>
      <c r="G14" s="153">
        <v>2.8350515463917527</v>
      </c>
      <c r="H14" s="145"/>
      <c r="I14" s="347"/>
      <c r="J14" s="347"/>
      <c r="K14" s="347"/>
    </row>
    <row r="15" spans="1:11" ht="12.6" customHeight="1">
      <c r="A15" s="151" t="s">
        <v>1105</v>
      </c>
      <c r="B15" s="152">
        <v>182</v>
      </c>
      <c r="C15" s="152">
        <v>0</v>
      </c>
      <c r="D15" s="152">
        <v>51</v>
      </c>
      <c r="E15" s="153">
        <v>4.6110970357233345</v>
      </c>
      <c r="F15" s="153">
        <v>0</v>
      </c>
      <c r="G15" s="153">
        <v>4.3814432989690726</v>
      </c>
      <c r="H15" s="145"/>
      <c r="I15" s="347"/>
      <c r="J15" s="347"/>
      <c r="K15" s="347"/>
    </row>
    <row r="16" spans="1:11" ht="12.6" customHeight="1">
      <c r="A16" s="151" t="s">
        <v>1106</v>
      </c>
      <c r="B16" s="152">
        <v>91</v>
      </c>
      <c r="C16" s="152">
        <v>14</v>
      </c>
      <c r="D16" s="152">
        <v>5</v>
      </c>
      <c r="E16" s="153">
        <v>2.3055485178616673</v>
      </c>
      <c r="F16" s="153">
        <v>1.4014014014014013</v>
      </c>
      <c r="G16" s="153">
        <v>0.42955326460481097</v>
      </c>
      <c r="H16" s="145"/>
      <c r="I16" s="347"/>
      <c r="J16" s="347"/>
      <c r="K16" s="347"/>
    </row>
    <row r="17" spans="1:11" ht="12.6" customHeight="1">
      <c r="A17" s="151" t="s">
        <v>1107</v>
      </c>
      <c r="B17" s="152">
        <v>82</v>
      </c>
      <c r="C17" s="152">
        <v>31</v>
      </c>
      <c r="D17" s="152">
        <v>12</v>
      </c>
      <c r="E17" s="153">
        <v>2.0775272358753485</v>
      </c>
      <c r="F17" s="153">
        <v>3.1031031031031029</v>
      </c>
      <c r="G17" s="153">
        <v>1.0309278350515463</v>
      </c>
      <c r="H17" s="145"/>
      <c r="I17" s="347"/>
      <c r="J17" s="347"/>
      <c r="K17" s="347"/>
    </row>
    <row r="18" spans="1:11" ht="12.6" customHeight="1">
      <c r="A18" s="151" t="s">
        <v>1108</v>
      </c>
      <c r="B18" s="152">
        <v>4</v>
      </c>
      <c r="C18" s="152">
        <v>0</v>
      </c>
      <c r="D18" s="152">
        <v>4</v>
      </c>
      <c r="E18" s="153">
        <v>0.10134279199391943</v>
      </c>
      <c r="F18" s="153">
        <v>0</v>
      </c>
      <c r="G18" s="153">
        <v>0.3436426116838488</v>
      </c>
      <c r="H18" s="145"/>
      <c r="I18" s="347"/>
      <c r="J18" s="347"/>
      <c r="K18" s="347"/>
    </row>
    <row r="19" spans="1:11" ht="12.6" customHeight="1">
      <c r="A19" s="151" t="s">
        <v>1109</v>
      </c>
      <c r="B19" s="152">
        <v>12</v>
      </c>
      <c r="C19" s="152">
        <v>0</v>
      </c>
      <c r="D19" s="152">
        <v>0</v>
      </c>
      <c r="E19" s="153">
        <v>0.3040283759817583</v>
      </c>
      <c r="F19" s="153">
        <v>0</v>
      </c>
      <c r="G19" s="153">
        <v>0</v>
      </c>
      <c r="H19" s="145"/>
      <c r="I19" s="347"/>
      <c r="J19" s="347"/>
      <c r="K19" s="347"/>
    </row>
    <row r="20" spans="1:11" ht="12.6" customHeight="1">
      <c r="A20" s="151" t="s">
        <v>1110</v>
      </c>
      <c r="B20" s="152">
        <v>11</v>
      </c>
      <c r="C20" s="152">
        <v>0</v>
      </c>
      <c r="D20" s="152">
        <v>0</v>
      </c>
      <c r="E20" s="153">
        <v>0.27869267798327846</v>
      </c>
      <c r="F20" s="153">
        <v>0</v>
      </c>
      <c r="G20" s="153">
        <v>0</v>
      </c>
      <c r="H20" s="145"/>
      <c r="I20" s="347"/>
      <c r="J20" s="347"/>
      <c r="K20" s="347"/>
    </row>
    <row r="21" spans="1:11" ht="12.6" customHeight="1">
      <c r="A21" s="151" t="s">
        <v>1111</v>
      </c>
      <c r="B21" s="154">
        <v>32594</v>
      </c>
      <c r="C21" s="154">
        <v>31436</v>
      </c>
      <c r="D21" s="154">
        <v>31923</v>
      </c>
      <c r="E21" s="155" t="s">
        <v>715</v>
      </c>
      <c r="F21" s="155" t="s">
        <v>715</v>
      </c>
      <c r="G21" s="155" t="s">
        <v>715</v>
      </c>
      <c r="H21" s="145"/>
      <c r="I21" s="145"/>
      <c r="J21" s="145"/>
      <c r="K21" s="145"/>
    </row>
    <row r="22" spans="1:11" ht="12.6" customHeight="1">
      <c r="A22" s="146" t="s">
        <v>1112</v>
      </c>
      <c r="B22" s="156">
        <v>35539.625031669624</v>
      </c>
      <c r="C22" s="156">
        <v>34021.821821821824</v>
      </c>
      <c r="D22" s="156">
        <v>31120.962199312715</v>
      </c>
      <c r="E22" s="157" t="s">
        <v>715</v>
      </c>
      <c r="F22" s="157" t="s">
        <v>715</v>
      </c>
      <c r="G22" s="157" t="s">
        <v>715</v>
      </c>
      <c r="H22" s="145"/>
      <c r="I22" s="145"/>
      <c r="J22" s="145"/>
      <c r="K22" s="145"/>
    </row>
    <row r="23" spans="1:11" ht="12.6" customHeight="1">
      <c r="A23" s="357" t="s">
        <v>689</v>
      </c>
      <c r="B23" s="357"/>
      <c r="C23" s="357"/>
      <c r="D23" s="357"/>
      <c r="E23" s="357"/>
      <c r="F23" s="357"/>
      <c r="G23" s="158"/>
      <c r="H23" s="145"/>
      <c r="I23" s="145"/>
      <c r="J23" s="145"/>
      <c r="K23" s="145"/>
    </row>
    <row r="25" spans="1:11" ht="12.6" customHeight="1">
      <c r="A25" s="145"/>
      <c r="B25" s="159" t="s">
        <v>1113</v>
      </c>
      <c r="C25" s="159" t="s">
        <v>1114</v>
      </c>
      <c r="D25" s="159" t="s">
        <v>1115</v>
      </c>
      <c r="E25" s="145"/>
      <c r="F25" s="145"/>
      <c r="G25" s="145"/>
      <c r="H25" s="145"/>
      <c r="I25" s="145"/>
      <c r="J25" s="145"/>
      <c r="K25" s="145"/>
    </row>
  </sheetData>
  <mergeCells count="20">
    <mergeCell ref="A1:G1"/>
    <mergeCell ref="B2:D2"/>
    <mergeCell ref="E2:G2"/>
    <mergeCell ref="A23:F23"/>
    <mergeCell ref="I5:K5"/>
    <mergeCell ref="I6:K6"/>
    <mergeCell ref="I7:K7"/>
    <mergeCell ref="I8:K8"/>
    <mergeCell ref="I9:K9"/>
    <mergeCell ref="I10:K10"/>
    <mergeCell ref="I17:K17"/>
    <mergeCell ref="I18:K18"/>
    <mergeCell ref="I19:K19"/>
    <mergeCell ref="I20:K20"/>
    <mergeCell ref="I11:K11"/>
    <mergeCell ref="I12:K12"/>
    <mergeCell ref="I13:K13"/>
    <mergeCell ref="I14:K14"/>
    <mergeCell ref="I15:K15"/>
    <mergeCell ref="I16:K1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6F6B-9313-4B91-B3CA-93A01215221B}">
  <dimension ref="A1:M25"/>
  <sheetViews>
    <sheetView workbookViewId="0">
      <selection activeCell="A2" sqref="A2"/>
    </sheetView>
  </sheetViews>
  <sheetFormatPr defaultRowHeight="12" customHeight="1"/>
  <cols>
    <col min="1" max="1" width="24.88671875" customWidth="1"/>
  </cols>
  <sheetData>
    <row r="1" spans="1:13" ht="12" customHeight="1">
      <c r="A1" s="358" t="s">
        <v>2317</v>
      </c>
      <c r="B1" s="358"/>
      <c r="C1" s="358"/>
      <c r="D1" s="358"/>
      <c r="E1" s="358"/>
      <c r="F1" s="358"/>
      <c r="G1" s="358"/>
    </row>
    <row r="2" spans="1:13" ht="12" customHeight="1">
      <c r="A2" s="173" t="s">
        <v>1151</v>
      </c>
      <c r="B2" s="354" t="s">
        <v>691</v>
      </c>
      <c r="C2" s="354"/>
      <c r="D2" s="354"/>
      <c r="E2" s="355" t="s">
        <v>692</v>
      </c>
      <c r="F2" s="355"/>
      <c r="G2" s="356"/>
    </row>
    <row r="3" spans="1:13" ht="12" customHeight="1">
      <c r="A3" s="174" t="s">
        <v>1093</v>
      </c>
      <c r="B3" s="175" t="s">
        <v>690</v>
      </c>
      <c r="C3" s="175" t="s">
        <v>100</v>
      </c>
      <c r="D3" s="175" t="s">
        <v>101</v>
      </c>
      <c r="E3" s="175" t="s">
        <v>690</v>
      </c>
      <c r="F3" s="175" t="s">
        <v>100</v>
      </c>
      <c r="G3" s="176" t="s">
        <v>101</v>
      </c>
    </row>
    <row r="4" spans="1:13" ht="12" customHeight="1">
      <c r="A4" s="171" t="s">
        <v>1094</v>
      </c>
      <c r="B4" s="177">
        <v>4287</v>
      </c>
      <c r="C4" s="177">
        <v>1113</v>
      </c>
      <c r="D4" s="177">
        <v>1202</v>
      </c>
      <c r="E4" s="178">
        <v>100</v>
      </c>
      <c r="F4" s="178">
        <v>100</v>
      </c>
      <c r="G4" s="178">
        <v>100</v>
      </c>
    </row>
    <row r="5" spans="1:13" ht="12" customHeight="1">
      <c r="A5" s="171" t="s">
        <v>1095</v>
      </c>
      <c r="B5" s="179">
        <v>347</v>
      </c>
      <c r="C5" s="179">
        <v>8</v>
      </c>
      <c r="D5" s="179">
        <v>158</v>
      </c>
      <c r="E5" s="178">
        <v>8.0942383951481229</v>
      </c>
      <c r="F5" s="178">
        <v>0.71877807726864329</v>
      </c>
      <c r="G5" s="178">
        <v>13.144758735440933</v>
      </c>
    </row>
    <row r="6" spans="1:13" ht="12" customHeight="1">
      <c r="A6" s="171" t="s">
        <v>1096</v>
      </c>
      <c r="B6" s="179">
        <v>319</v>
      </c>
      <c r="C6" s="179">
        <v>122</v>
      </c>
      <c r="D6" s="179">
        <v>81</v>
      </c>
      <c r="E6" s="178">
        <v>7.4411010030324238</v>
      </c>
      <c r="F6" s="178">
        <v>10.961365678346811</v>
      </c>
      <c r="G6" s="178">
        <v>6.7387687188019969</v>
      </c>
      <c r="J6" s="205"/>
      <c r="K6" s="62" t="s">
        <v>690</v>
      </c>
      <c r="L6" s="62" t="s">
        <v>100</v>
      </c>
      <c r="M6" s="62" t="s">
        <v>101</v>
      </c>
    </row>
    <row r="7" spans="1:13" ht="12" customHeight="1">
      <c r="A7" s="171" t="s">
        <v>1097</v>
      </c>
      <c r="B7" s="179">
        <v>274</v>
      </c>
      <c r="C7" s="179">
        <v>44</v>
      </c>
      <c r="D7" s="179">
        <v>89</v>
      </c>
      <c r="E7" s="178">
        <v>6.3914159085607647</v>
      </c>
      <c r="F7" s="178">
        <v>3.9532794249775383</v>
      </c>
      <c r="G7" s="178">
        <v>7.4043261231281194</v>
      </c>
      <c r="J7" s="205" t="s">
        <v>993</v>
      </c>
      <c r="K7" s="128">
        <v>33577</v>
      </c>
      <c r="L7" s="128">
        <v>31932</v>
      </c>
      <c r="M7" s="128">
        <v>32650</v>
      </c>
    </row>
    <row r="8" spans="1:13" ht="12" customHeight="1">
      <c r="A8" s="171" t="s">
        <v>1098</v>
      </c>
      <c r="B8" s="179">
        <v>341</v>
      </c>
      <c r="C8" s="179">
        <v>83</v>
      </c>
      <c r="D8" s="179">
        <v>143</v>
      </c>
      <c r="E8" s="178">
        <v>7.9542803825519011</v>
      </c>
      <c r="F8" s="178">
        <v>7.4573225516621742</v>
      </c>
      <c r="G8" s="178">
        <v>11.896838602329451</v>
      </c>
      <c r="J8" s="205" t="s">
        <v>994</v>
      </c>
      <c r="K8" s="128">
        <v>32594</v>
      </c>
      <c r="L8" s="128">
        <v>31436</v>
      </c>
      <c r="M8" s="128">
        <v>31923</v>
      </c>
    </row>
    <row r="9" spans="1:13" ht="12" customHeight="1">
      <c r="A9" s="171" t="s">
        <v>1099</v>
      </c>
      <c r="B9" s="179">
        <v>483</v>
      </c>
      <c r="C9" s="179">
        <v>206</v>
      </c>
      <c r="D9" s="179">
        <v>114</v>
      </c>
      <c r="E9" s="178">
        <v>11.266620013995801</v>
      </c>
      <c r="F9" s="178">
        <v>18.508535489667565</v>
      </c>
      <c r="G9" s="178">
        <v>9.484193011647255</v>
      </c>
    </row>
    <row r="10" spans="1:13" ht="12" customHeight="1">
      <c r="A10" s="171" t="s">
        <v>1100</v>
      </c>
      <c r="B10" s="179">
        <v>474</v>
      </c>
      <c r="C10" s="179">
        <v>153</v>
      </c>
      <c r="D10" s="179">
        <v>63</v>
      </c>
      <c r="E10" s="178">
        <v>11.05668299510147</v>
      </c>
      <c r="F10" s="178">
        <v>13.746630727762803</v>
      </c>
      <c r="G10" s="178">
        <v>5.2412645590682194</v>
      </c>
    </row>
    <row r="11" spans="1:13" ht="12" customHeight="1">
      <c r="A11" s="171" t="s">
        <v>1101</v>
      </c>
      <c r="B11" s="179">
        <v>265</v>
      </c>
      <c r="C11" s="179">
        <v>55</v>
      </c>
      <c r="D11" s="179">
        <v>59</v>
      </c>
      <c r="E11" s="178">
        <v>6.1814788896664332</v>
      </c>
      <c r="F11" s="178">
        <v>4.9415992812219232</v>
      </c>
      <c r="G11" s="178">
        <v>4.9084858569051582</v>
      </c>
    </row>
    <row r="12" spans="1:13" ht="12" customHeight="1">
      <c r="A12" s="171" t="s">
        <v>1102</v>
      </c>
      <c r="B12" s="179">
        <v>416</v>
      </c>
      <c r="C12" s="179">
        <v>37</v>
      </c>
      <c r="D12" s="179">
        <v>192</v>
      </c>
      <c r="E12" s="178">
        <v>9.703755540004666</v>
      </c>
      <c r="F12" s="178">
        <v>3.3243486073674755</v>
      </c>
      <c r="G12" s="178">
        <v>15.973377703826955</v>
      </c>
    </row>
    <row r="13" spans="1:13" ht="12" customHeight="1">
      <c r="A13" s="171" t="s">
        <v>1103</v>
      </c>
      <c r="B13" s="179">
        <v>138</v>
      </c>
      <c r="C13" s="179">
        <v>59</v>
      </c>
      <c r="D13" s="179">
        <v>48</v>
      </c>
      <c r="E13" s="178">
        <v>3.2190342897130861</v>
      </c>
      <c r="F13" s="178">
        <v>5.300988319856244</v>
      </c>
      <c r="G13" s="178">
        <v>3.9933444259567388</v>
      </c>
    </row>
    <row r="14" spans="1:13" ht="12" customHeight="1">
      <c r="A14" s="171" t="s">
        <v>1104</v>
      </c>
      <c r="B14" s="179">
        <v>552</v>
      </c>
      <c r="C14" s="179">
        <v>232</v>
      </c>
      <c r="D14" s="179">
        <v>61</v>
      </c>
      <c r="E14" s="178">
        <v>12.876137158852345</v>
      </c>
      <c r="F14" s="178">
        <v>20.844564240790657</v>
      </c>
      <c r="G14" s="178">
        <v>5.0748752079866888</v>
      </c>
    </row>
    <row r="15" spans="1:13" ht="12" customHeight="1">
      <c r="A15" s="171" t="s">
        <v>1105</v>
      </c>
      <c r="B15" s="179">
        <v>349</v>
      </c>
      <c r="C15" s="179">
        <v>24</v>
      </c>
      <c r="D15" s="179">
        <v>127</v>
      </c>
      <c r="E15" s="178">
        <v>8.1408910660135287</v>
      </c>
      <c r="F15" s="178">
        <v>2.1563342318059298</v>
      </c>
      <c r="G15" s="178">
        <v>10.565723793677204</v>
      </c>
    </row>
    <row r="16" spans="1:13" ht="12" customHeight="1">
      <c r="A16" s="171" t="s">
        <v>1106</v>
      </c>
      <c r="B16" s="179">
        <v>198</v>
      </c>
      <c r="C16" s="179">
        <v>59</v>
      </c>
      <c r="D16" s="179">
        <v>51</v>
      </c>
      <c r="E16" s="178">
        <v>4.6186144156752977</v>
      </c>
      <c r="F16" s="178">
        <v>5.300988319856244</v>
      </c>
      <c r="G16" s="178">
        <v>4.2429284525790347</v>
      </c>
    </row>
    <row r="17" spans="1:7" ht="12" customHeight="1">
      <c r="A17" s="171" t="s">
        <v>1107</v>
      </c>
      <c r="B17" s="179">
        <v>86</v>
      </c>
      <c r="C17" s="179">
        <v>31</v>
      </c>
      <c r="D17" s="179">
        <v>12</v>
      </c>
      <c r="E17" s="178">
        <v>2.0060648472125031</v>
      </c>
      <c r="F17" s="178">
        <v>2.785265049415993</v>
      </c>
      <c r="G17" s="178">
        <v>0.99833610648918469</v>
      </c>
    </row>
    <row r="18" spans="1:7" ht="12" customHeight="1">
      <c r="A18" s="171" t="s">
        <v>1108</v>
      </c>
      <c r="B18" s="179">
        <v>14</v>
      </c>
      <c r="C18" s="179">
        <v>0</v>
      </c>
      <c r="D18" s="179">
        <v>4</v>
      </c>
      <c r="E18" s="178">
        <v>0.32656869605784933</v>
      </c>
      <c r="F18" s="178">
        <v>0</v>
      </c>
      <c r="G18" s="178">
        <v>0.33277870216306155</v>
      </c>
    </row>
    <row r="19" spans="1:7" ht="12" customHeight="1">
      <c r="A19" s="171" t="s">
        <v>1109</v>
      </c>
      <c r="B19" s="179">
        <v>20</v>
      </c>
      <c r="C19" s="179">
        <v>0</v>
      </c>
      <c r="D19" s="179">
        <v>0</v>
      </c>
      <c r="E19" s="178">
        <v>0.46652670865407042</v>
      </c>
      <c r="F19" s="178">
        <v>0</v>
      </c>
      <c r="G19" s="178">
        <v>0</v>
      </c>
    </row>
    <row r="20" spans="1:7" ht="12" customHeight="1">
      <c r="A20" s="171" t="s">
        <v>1110</v>
      </c>
      <c r="B20" s="179">
        <v>11</v>
      </c>
      <c r="C20" s="179">
        <v>0</v>
      </c>
      <c r="D20" s="179">
        <v>0</v>
      </c>
      <c r="E20" s="178">
        <v>0.25658968975973873</v>
      </c>
      <c r="F20" s="178">
        <v>0</v>
      </c>
      <c r="G20" s="178">
        <v>0</v>
      </c>
    </row>
    <row r="21" spans="1:7" ht="12" customHeight="1">
      <c r="A21" s="171" t="s">
        <v>1111</v>
      </c>
      <c r="B21" s="180">
        <v>33577</v>
      </c>
      <c r="C21" s="180">
        <v>31932</v>
      </c>
      <c r="D21" s="180">
        <v>32650</v>
      </c>
      <c r="E21" s="181" t="s">
        <v>715</v>
      </c>
      <c r="F21" s="181" t="s">
        <v>715</v>
      </c>
      <c r="G21" s="181" t="s">
        <v>715</v>
      </c>
    </row>
    <row r="22" spans="1:7" ht="12" customHeight="1">
      <c r="A22" s="172" t="s">
        <v>1112</v>
      </c>
      <c r="B22" s="182">
        <v>39208.933986470729</v>
      </c>
      <c r="C22" s="182">
        <v>39305.929919137467</v>
      </c>
      <c r="D22" s="182">
        <v>35373.79367720466</v>
      </c>
      <c r="E22" s="183" t="s">
        <v>715</v>
      </c>
      <c r="F22" s="183" t="s">
        <v>715</v>
      </c>
      <c r="G22" s="183" t="s">
        <v>715</v>
      </c>
    </row>
    <row r="23" spans="1:7" ht="12" customHeight="1">
      <c r="A23" s="357" t="s">
        <v>689</v>
      </c>
      <c r="B23" s="357"/>
      <c r="C23" s="357"/>
      <c r="D23" s="357"/>
      <c r="E23" s="357"/>
      <c r="F23" s="357"/>
      <c r="G23" s="184"/>
    </row>
    <row r="25" spans="1:7" ht="12" customHeight="1">
      <c r="A25" s="170"/>
      <c r="B25" s="185" t="s">
        <v>1152</v>
      </c>
      <c r="C25" s="185" t="s">
        <v>1153</v>
      </c>
      <c r="D25" s="185" t="s">
        <v>1154</v>
      </c>
      <c r="E25" s="170"/>
      <c r="F25" s="170"/>
      <c r="G25" s="170"/>
    </row>
  </sheetData>
  <mergeCells count="4">
    <mergeCell ref="A23:F23"/>
    <mergeCell ref="B2:D2"/>
    <mergeCell ref="E2:G2"/>
    <mergeCell ref="A1:G1"/>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93FD-372C-44DA-8045-48C5687CA3C9}">
  <dimension ref="A3:G18"/>
  <sheetViews>
    <sheetView workbookViewId="0">
      <selection activeCell="A22" sqref="A22"/>
    </sheetView>
  </sheetViews>
  <sheetFormatPr defaultRowHeight="13.8" customHeight="1"/>
  <cols>
    <col min="1" max="1" width="34.77734375" style="41" customWidth="1"/>
    <col min="2" max="4" width="9.77734375" style="41" customWidth="1"/>
    <col min="5" max="7" width="6.109375" style="41" customWidth="1"/>
    <col min="8" max="256" width="8.88671875" style="41"/>
    <col min="257" max="257" width="34.77734375" style="41" customWidth="1"/>
    <col min="258" max="260" width="9.77734375" style="41" customWidth="1"/>
    <col min="261" max="263" width="6.109375" style="41" customWidth="1"/>
    <col min="264" max="512" width="8.88671875" style="41"/>
    <col min="513" max="513" width="34.77734375" style="41" customWidth="1"/>
    <col min="514" max="516" width="9.77734375" style="41" customWidth="1"/>
    <col min="517" max="519" width="6.109375" style="41" customWidth="1"/>
    <col min="520" max="768" width="8.88671875" style="41"/>
    <col min="769" max="769" width="34.77734375" style="41" customWidth="1"/>
    <col min="770" max="772" width="9.77734375" style="41" customWidth="1"/>
    <col min="773" max="775" width="6.109375" style="41" customWidth="1"/>
    <col min="776" max="1024" width="8.88671875" style="41"/>
    <col min="1025" max="1025" width="34.77734375" style="41" customWidth="1"/>
    <col min="1026" max="1028" width="9.77734375" style="41" customWidth="1"/>
    <col min="1029" max="1031" width="6.109375" style="41" customWidth="1"/>
    <col min="1032" max="1280" width="8.88671875" style="41"/>
    <col min="1281" max="1281" width="34.77734375" style="41" customWidth="1"/>
    <col min="1282" max="1284" width="9.77734375" style="41" customWidth="1"/>
    <col min="1285" max="1287" width="6.109375" style="41" customWidth="1"/>
    <col min="1288" max="1536" width="8.88671875" style="41"/>
    <col min="1537" max="1537" width="34.77734375" style="41" customWidth="1"/>
    <col min="1538" max="1540" width="9.77734375" style="41" customWidth="1"/>
    <col min="1541" max="1543" width="6.109375" style="41" customWidth="1"/>
    <col min="1544" max="1792" width="8.88671875" style="41"/>
    <col min="1793" max="1793" width="34.77734375" style="41" customWidth="1"/>
    <col min="1794" max="1796" width="9.77734375" style="41" customWidth="1"/>
    <col min="1797" max="1799" width="6.109375" style="41" customWidth="1"/>
    <col min="1800" max="2048" width="8.88671875" style="41"/>
    <col min="2049" max="2049" width="34.77734375" style="41" customWidth="1"/>
    <col min="2050" max="2052" width="9.77734375" style="41" customWidth="1"/>
    <col min="2053" max="2055" width="6.109375" style="41" customWidth="1"/>
    <col min="2056" max="2304" width="8.88671875" style="41"/>
    <col min="2305" max="2305" width="34.77734375" style="41" customWidth="1"/>
    <col min="2306" max="2308" width="9.77734375" style="41" customWidth="1"/>
    <col min="2309" max="2311" width="6.109375" style="41" customWidth="1"/>
    <col min="2312" max="2560" width="8.88671875" style="41"/>
    <col min="2561" max="2561" width="34.77734375" style="41" customWidth="1"/>
    <col min="2562" max="2564" width="9.77734375" style="41" customWidth="1"/>
    <col min="2565" max="2567" width="6.109375" style="41" customWidth="1"/>
    <col min="2568" max="2816" width="8.88671875" style="41"/>
    <col min="2817" max="2817" width="34.77734375" style="41" customWidth="1"/>
    <col min="2818" max="2820" width="9.77734375" style="41" customWidth="1"/>
    <col min="2821" max="2823" width="6.109375" style="41" customWidth="1"/>
    <col min="2824" max="3072" width="8.88671875" style="41"/>
    <col min="3073" max="3073" width="34.77734375" style="41" customWidth="1"/>
    <col min="3074" max="3076" width="9.77734375" style="41" customWidth="1"/>
    <col min="3077" max="3079" width="6.109375" style="41" customWidth="1"/>
    <col min="3080" max="3328" width="8.88671875" style="41"/>
    <col min="3329" max="3329" width="34.77734375" style="41" customWidth="1"/>
    <col min="3330" max="3332" width="9.77734375" style="41" customWidth="1"/>
    <col min="3333" max="3335" width="6.109375" style="41" customWidth="1"/>
    <col min="3336" max="3584" width="8.88671875" style="41"/>
    <col min="3585" max="3585" width="34.77734375" style="41" customWidth="1"/>
    <col min="3586" max="3588" width="9.77734375" style="41" customWidth="1"/>
    <col min="3589" max="3591" width="6.109375" style="41" customWidth="1"/>
    <col min="3592" max="3840" width="8.88671875" style="41"/>
    <col min="3841" max="3841" width="34.77734375" style="41" customWidth="1"/>
    <col min="3842" max="3844" width="9.77734375" style="41" customWidth="1"/>
    <col min="3845" max="3847" width="6.109375" style="41" customWidth="1"/>
    <col min="3848" max="4096" width="8.88671875" style="41"/>
    <col min="4097" max="4097" width="34.77734375" style="41" customWidth="1"/>
    <col min="4098" max="4100" width="9.77734375" style="41" customWidth="1"/>
    <col min="4101" max="4103" width="6.109375" style="41" customWidth="1"/>
    <col min="4104" max="4352" width="8.88671875" style="41"/>
    <col min="4353" max="4353" width="34.77734375" style="41" customWidth="1"/>
    <col min="4354" max="4356" width="9.77734375" style="41" customWidth="1"/>
    <col min="4357" max="4359" width="6.109375" style="41" customWidth="1"/>
    <col min="4360" max="4608" width="8.88671875" style="41"/>
    <col min="4609" max="4609" width="34.77734375" style="41" customWidth="1"/>
    <col min="4610" max="4612" width="9.77734375" style="41" customWidth="1"/>
    <col min="4613" max="4615" width="6.109375" style="41" customWidth="1"/>
    <col min="4616" max="4864" width="8.88671875" style="41"/>
    <col min="4865" max="4865" width="34.77734375" style="41" customWidth="1"/>
    <col min="4866" max="4868" width="9.77734375" style="41" customWidth="1"/>
    <col min="4869" max="4871" width="6.109375" style="41" customWidth="1"/>
    <col min="4872" max="5120" width="8.88671875" style="41"/>
    <col min="5121" max="5121" width="34.77734375" style="41" customWidth="1"/>
    <col min="5122" max="5124" width="9.77734375" style="41" customWidth="1"/>
    <col min="5125" max="5127" width="6.109375" style="41" customWidth="1"/>
    <col min="5128" max="5376" width="8.88671875" style="41"/>
    <col min="5377" max="5377" width="34.77734375" style="41" customWidth="1"/>
    <col min="5378" max="5380" width="9.77734375" style="41" customWidth="1"/>
    <col min="5381" max="5383" width="6.109375" style="41" customWidth="1"/>
    <col min="5384" max="5632" width="8.88671875" style="41"/>
    <col min="5633" max="5633" width="34.77734375" style="41" customWidth="1"/>
    <col min="5634" max="5636" width="9.77734375" style="41" customWidth="1"/>
    <col min="5637" max="5639" width="6.109375" style="41" customWidth="1"/>
    <col min="5640" max="5888" width="8.88671875" style="41"/>
    <col min="5889" max="5889" width="34.77734375" style="41" customWidth="1"/>
    <col min="5890" max="5892" width="9.77734375" style="41" customWidth="1"/>
    <col min="5893" max="5895" width="6.109375" style="41" customWidth="1"/>
    <col min="5896" max="6144" width="8.88671875" style="41"/>
    <col min="6145" max="6145" width="34.77734375" style="41" customWidth="1"/>
    <col min="6146" max="6148" width="9.77734375" style="41" customWidth="1"/>
    <col min="6149" max="6151" width="6.109375" style="41" customWidth="1"/>
    <col min="6152" max="6400" width="8.88671875" style="41"/>
    <col min="6401" max="6401" width="34.77734375" style="41" customWidth="1"/>
    <col min="6402" max="6404" width="9.77734375" style="41" customWidth="1"/>
    <col min="6405" max="6407" width="6.109375" style="41" customWidth="1"/>
    <col min="6408" max="6656" width="8.88671875" style="41"/>
    <col min="6657" max="6657" width="34.77734375" style="41" customWidth="1"/>
    <col min="6658" max="6660" width="9.77734375" style="41" customWidth="1"/>
    <col min="6661" max="6663" width="6.109375" style="41" customWidth="1"/>
    <col min="6664" max="6912" width="8.88671875" style="41"/>
    <col min="6913" max="6913" width="34.77734375" style="41" customWidth="1"/>
    <col min="6914" max="6916" width="9.77734375" style="41" customWidth="1"/>
    <col min="6917" max="6919" width="6.109375" style="41" customWidth="1"/>
    <col min="6920" max="7168" width="8.88671875" style="41"/>
    <col min="7169" max="7169" width="34.77734375" style="41" customWidth="1"/>
    <col min="7170" max="7172" width="9.77734375" style="41" customWidth="1"/>
    <col min="7173" max="7175" width="6.109375" style="41" customWidth="1"/>
    <col min="7176" max="7424" width="8.88671875" style="41"/>
    <col min="7425" max="7425" width="34.77734375" style="41" customWidth="1"/>
    <col min="7426" max="7428" width="9.77734375" style="41" customWidth="1"/>
    <col min="7429" max="7431" width="6.109375" style="41" customWidth="1"/>
    <col min="7432" max="7680" width="8.88671875" style="41"/>
    <col min="7681" max="7681" width="34.77734375" style="41" customWidth="1"/>
    <col min="7682" max="7684" width="9.77734375" style="41" customWidth="1"/>
    <col min="7685" max="7687" width="6.109375" style="41" customWidth="1"/>
    <col min="7688" max="7936" width="8.88671875" style="41"/>
    <col min="7937" max="7937" width="34.77734375" style="41" customWidth="1"/>
    <col min="7938" max="7940" width="9.77734375" style="41" customWidth="1"/>
    <col min="7941" max="7943" width="6.109375" style="41" customWidth="1"/>
    <col min="7944" max="8192" width="8.88671875" style="41"/>
    <col min="8193" max="8193" width="34.77734375" style="41" customWidth="1"/>
    <col min="8194" max="8196" width="9.77734375" style="41" customWidth="1"/>
    <col min="8197" max="8199" width="6.109375" style="41" customWidth="1"/>
    <col min="8200" max="8448" width="8.88671875" style="41"/>
    <col min="8449" max="8449" width="34.77734375" style="41" customWidth="1"/>
    <col min="8450" max="8452" width="9.77734375" style="41" customWidth="1"/>
    <col min="8453" max="8455" width="6.109375" style="41" customWidth="1"/>
    <col min="8456" max="8704" width="8.88671875" style="41"/>
    <col min="8705" max="8705" width="34.77734375" style="41" customWidth="1"/>
    <col min="8706" max="8708" width="9.77734375" style="41" customWidth="1"/>
    <col min="8709" max="8711" width="6.109375" style="41" customWidth="1"/>
    <col min="8712" max="8960" width="8.88671875" style="41"/>
    <col min="8961" max="8961" width="34.77734375" style="41" customWidth="1"/>
    <col min="8962" max="8964" width="9.77734375" style="41" customWidth="1"/>
    <col min="8965" max="8967" width="6.109375" style="41" customWidth="1"/>
    <col min="8968" max="9216" width="8.88671875" style="41"/>
    <col min="9217" max="9217" width="34.77734375" style="41" customWidth="1"/>
    <col min="9218" max="9220" width="9.77734375" style="41" customWidth="1"/>
    <col min="9221" max="9223" width="6.109375" style="41" customWidth="1"/>
    <col min="9224" max="9472" width="8.88671875" style="41"/>
    <col min="9473" max="9473" width="34.77734375" style="41" customWidth="1"/>
    <col min="9474" max="9476" width="9.77734375" style="41" customWidth="1"/>
    <col min="9477" max="9479" width="6.109375" style="41" customWidth="1"/>
    <col min="9480" max="9728" width="8.88671875" style="41"/>
    <col min="9729" max="9729" width="34.77734375" style="41" customWidth="1"/>
    <col min="9730" max="9732" width="9.77734375" style="41" customWidth="1"/>
    <col min="9733" max="9735" width="6.109375" style="41" customWidth="1"/>
    <col min="9736" max="9984" width="8.88671875" style="41"/>
    <col min="9985" max="9985" width="34.77734375" style="41" customWidth="1"/>
    <col min="9986" max="9988" width="9.77734375" style="41" customWidth="1"/>
    <col min="9989" max="9991" width="6.109375" style="41" customWidth="1"/>
    <col min="9992" max="10240" width="8.88671875" style="41"/>
    <col min="10241" max="10241" width="34.77734375" style="41" customWidth="1"/>
    <col min="10242" max="10244" width="9.77734375" style="41" customWidth="1"/>
    <col min="10245" max="10247" width="6.109375" style="41" customWidth="1"/>
    <col min="10248" max="10496" width="8.88671875" style="41"/>
    <col min="10497" max="10497" width="34.77734375" style="41" customWidth="1"/>
    <col min="10498" max="10500" width="9.77734375" style="41" customWidth="1"/>
    <col min="10501" max="10503" width="6.109375" style="41" customWidth="1"/>
    <col min="10504" max="10752" width="8.88671875" style="41"/>
    <col min="10753" max="10753" width="34.77734375" style="41" customWidth="1"/>
    <col min="10754" max="10756" width="9.77734375" style="41" customWidth="1"/>
    <col min="10757" max="10759" width="6.109375" style="41" customWidth="1"/>
    <col min="10760" max="11008" width="8.88671875" style="41"/>
    <col min="11009" max="11009" width="34.77734375" style="41" customWidth="1"/>
    <col min="11010" max="11012" width="9.77734375" style="41" customWidth="1"/>
    <col min="11013" max="11015" width="6.109375" style="41" customWidth="1"/>
    <col min="11016" max="11264" width="8.88671875" style="41"/>
    <col min="11265" max="11265" width="34.77734375" style="41" customWidth="1"/>
    <col min="11266" max="11268" width="9.77734375" style="41" customWidth="1"/>
    <col min="11269" max="11271" width="6.109375" style="41" customWidth="1"/>
    <col min="11272" max="11520" width="8.88671875" style="41"/>
    <col min="11521" max="11521" width="34.77734375" style="41" customWidth="1"/>
    <col min="11522" max="11524" width="9.77734375" style="41" customWidth="1"/>
    <col min="11525" max="11527" width="6.109375" style="41" customWidth="1"/>
    <col min="11528" max="11776" width="8.88671875" style="41"/>
    <col min="11777" max="11777" width="34.77734375" style="41" customWidth="1"/>
    <col min="11778" max="11780" width="9.77734375" style="41" customWidth="1"/>
    <col min="11781" max="11783" width="6.109375" style="41" customWidth="1"/>
    <col min="11784" max="12032" width="8.88671875" style="41"/>
    <col min="12033" max="12033" width="34.77734375" style="41" customWidth="1"/>
    <col min="12034" max="12036" width="9.77734375" style="41" customWidth="1"/>
    <col min="12037" max="12039" width="6.109375" style="41" customWidth="1"/>
    <col min="12040" max="12288" width="8.88671875" style="41"/>
    <col min="12289" max="12289" width="34.77734375" style="41" customWidth="1"/>
    <col min="12290" max="12292" width="9.77734375" style="41" customWidth="1"/>
    <col min="12293" max="12295" width="6.109375" style="41" customWidth="1"/>
    <col min="12296" max="12544" width="8.88671875" style="41"/>
    <col min="12545" max="12545" width="34.77734375" style="41" customWidth="1"/>
    <col min="12546" max="12548" width="9.77734375" style="41" customWidth="1"/>
    <col min="12549" max="12551" width="6.109375" style="41" customWidth="1"/>
    <col min="12552" max="12800" width="8.88671875" style="41"/>
    <col min="12801" max="12801" width="34.77734375" style="41" customWidth="1"/>
    <col min="12802" max="12804" width="9.77734375" style="41" customWidth="1"/>
    <col min="12805" max="12807" width="6.109375" style="41" customWidth="1"/>
    <col min="12808" max="13056" width="8.88671875" style="41"/>
    <col min="13057" max="13057" width="34.77734375" style="41" customWidth="1"/>
    <col min="13058" max="13060" width="9.77734375" style="41" customWidth="1"/>
    <col min="13061" max="13063" width="6.109375" style="41" customWidth="1"/>
    <col min="13064" max="13312" width="8.88671875" style="41"/>
    <col min="13313" max="13313" width="34.77734375" style="41" customWidth="1"/>
    <col min="13314" max="13316" width="9.77734375" style="41" customWidth="1"/>
    <col min="13317" max="13319" width="6.109375" style="41" customWidth="1"/>
    <col min="13320" max="13568" width="8.88671875" style="41"/>
    <col min="13569" max="13569" width="34.77734375" style="41" customWidth="1"/>
    <col min="13570" max="13572" width="9.77734375" style="41" customWidth="1"/>
    <col min="13573" max="13575" width="6.109375" style="41" customWidth="1"/>
    <col min="13576" max="13824" width="8.88671875" style="41"/>
    <col min="13825" max="13825" width="34.77734375" style="41" customWidth="1"/>
    <col min="13826" max="13828" width="9.77734375" style="41" customWidth="1"/>
    <col min="13829" max="13831" width="6.109375" style="41" customWidth="1"/>
    <col min="13832" max="14080" width="8.88671875" style="41"/>
    <col min="14081" max="14081" width="34.77734375" style="41" customWidth="1"/>
    <col min="14082" max="14084" width="9.77734375" style="41" customWidth="1"/>
    <col min="14085" max="14087" width="6.109375" style="41" customWidth="1"/>
    <col min="14088" max="14336" width="8.88671875" style="41"/>
    <col min="14337" max="14337" width="34.77734375" style="41" customWidth="1"/>
    <col min="14338" max="14340" width="9.77734375" style="41" customWidth="1"/>
    <col min="14341" max="14343" width="6.109375" style="41" customWidth="1"/>
    <col min="14344" max="14592" width="8.88671875" style="41"/>
    <col min="14593" max="14593" width="34.77734375" style="41" customWidth="1"/>
    <col min="14594" max="14596" width="9.77734375" style="41" customWidth="1"/>
    <col min="14597" max="14599" width="6.109375" style="41" customWidth="1"/>
    <col min="14600" max="14848" width="8.88671875" style="41"/>
    <col min="14849" max="14849" width="34.77734375" style="41" customWidth="1"/>
    <col min="14850" max="14852" width="9.77734375" style="41" customWidth="1"/>
    <col min="14853" max="14855" width="6.109375" style="41" customWidth="1"/>
    <col min="14856" max="15104" width="8.88671875" style="41"/>
    <col min="15105" max="15105" width="34.77734375" style="41" customWidth="1"/>
    <col min="15106" max="15108" width="9.77734375" style="41" customWidth="1"/>
    <col min="15109" max="15111" width="6.109375" style="41" customWidth="1"/>
    <col min="15112" max="15360" width="8.88671875" style="41"/>
    <col min="15361" max="15361" width="34.77734375" style="41" customWidth="1"/>
    <col min="15362" max="15364" width="9.77734375" style="41" customWidth="1"/>
    <col min="15365" max="15367" width="6.109375" style="41" customWidth="1"/>
    <col min="15368" max="15616" width="8.88671875" style="41"/>
    <col min="15617" max="15617" width="34.77734375" style="41" customWidth="1"/>
    <col min="15618" max="15620" width="9.77734375" style="41" customWidth="1"/>
    <col min="15621" max="15623" width="6.109375" style="41" customWidth="1"/>
    <col min="15624" max="15872" width="8.88671875" style="41"/>
    <col min="15873" max="15873" width="34.77734375" style="41" customWidth="1"/>
    <col min="15874" max="15876" width="9.77734375" style="41" customWidth="1"/>
    <col min="15877" max="15879" width="6.109375" style="41" customWidth="1"/>
    <col min="15880" max="16128" width="8.88671875" style="41"/>
    <col min="16129" max="16129" width="34.77734375" style="41" customWidth="1"/>
    <col min="16130" max="16132" width="9.77734375" style="41" customWidth="1"/>
    <col min="16133" max="16135" width="6.109375" style="41" customWidth="1"/>
    <col min="16136" max="16384" width="8.88671875" style="41"/>
  </cols>
  <sheetData>
    <row r="3" spans="1:7" ht="13.8" customHeight="1">
      <c r="A3" s="41" t="s">
        <v>2318</v>
      </c>
    </row>
    <row r="4" spans="1:7" ht="13.8" customHeight="1">
      <c r="A4" s="134"/>
      <c r="B4" s="395" t="s">
        <v>691</v>
      </c>
      <c r="C4" s="395"/>
      <c r="D4" s="395"/>
      <c r="E4" s="395" t="s">
        <v>692</v>
      </c>
      <c r="F4" s="395"/>
      <c r="G4" s="396"/>
    </row>
    <row r="5" spans="1:7" ht="13.8" customHeight="1">
      <c r="A5" s="141" t="s">
        <v>1051</v>
      </c>
      <c r="B5" s="137" t="s">
        <v>690</v>
      </c>
      <c r="C5" s="137" t="s">
        <v>100</v>
      </c>
      <c r="D5" s="137" t="s">
        <v>101</v>
      </c>
      <c r="E5" s="137" t="s">
        <v>690</v>
      </c>
      <c r="F5" s="137" t="s">
        <v>745</v>
      </c>
      <c r="G5" s="138" t="s">
        <v>101</v>
      </c>
    </row>
    <row r="6" spans="1:7" ht="13.8" customHeight="1">
      <c r="A6" s="51" t="s">
        <v>1052</v>
      </c>
      <c r="B6" s="52">
        <v>4287</v>
      </c>
      <c r="C6" s="52">
        <v>1113</v>
      </c>
      <c r="D6" s="52">
        <v>1202</v>
      </c>
      <c r="E6" s="51"/>
      <c r="F6" s="51"/>
      <c r="G6" s="51"/>
    </row>
    <row r="7" spans="1:7" ht="13.8" customHeight="1">
      <c r="A7" s="23" t="s">
        <v>1053</v>
      </c>
      <c r="B7" s="26">
        <v>3915</v>
      </c>
      <c r="C7" s="26">
        <v>1000</v>
      </c>
      <c r="D7" s="26">
        <v>1101</v>
      </c>
      <c r="E7" s="45">
        <f>B7*100/B$6</f>
        <v>91.322603219034292</v>
      </c>
      <c r="F7" s="45">
        <f>C7*100/C$6</f>
        <v>89.847259658580413</v>
      </c>
      <c r="G7" s="45">
        <f>D7*100/D$6</f>
        <v>91.597337770382694</v>
      </c>
    </row>
    <row r="8" spans="1:7" ht="13.8" customHeight="1">
      <c r="A8" s="23" t="s">
        <v>995</v>
      </c>
      <c r="B8" s="142">
        <v>40084</v>
      </c>
      <c r="C8" s="142">
        <v>41793</v>
      </c>
      <c r="D8" s="142">
        <v>36081</v>
      </c>
      <c r="E8" s="38" t="s">
        <v>1054</v>
      </c>
      <c r="F8" s="38" t="s">
        <v>1054</v>
      </c>
      <c r="G8" s="38" t="s">
        <v>1054</v>
      </c>
    </row>
    <row r="9" spans="1:7" ht="13.8" customHeight="1">
      <c r="A9" s="23" t="s">
        <v>1055</v>
      </c>
      <c r="B9" s="25">
        <v>224</v>
      </c>
      <c r="C9" s="25">
        <v>47</v>
      </c>
      <c r="D9" s="25">
        <v>67</v>
      </c>
      <c r="E9" s="45">
        <f t="shared" ref="E9:G17" si="0">B9*100/B$6</f>
        <v>5.2250991369255892</v>
      </c>
      <c r="F9" s="45">
        <f t="shared" si="0"/>
        <v>4.2228212039532798</v>
      </c>
      <c r="G9" s="45">
        <f t="shared" si="0"/>
        <v>5.5740432612312816</v>
      </c>
    </row>
    <row r="10" spans="1:7" ht="13.8" customHeight="1">
      <c r="A10" s="23" t="s">
        <v>996</v>
      </c>
      <c r="B10" s="142">
        <v>11287</v>
      </c>
      <c r="C10" s="142" t="s">
        <v>997</v>
      </c>
      <c r="D10" s="142">
        <v>11316</v>
      </c>
      <c r="E10" s="38" t="s">
        <v>1054</v>
      </c>
      <c r="F10" s="38" t="s">
        <v>1054</v>
      </c>
      <c r="G10" s="38" t="s">
        <v>1054</v>
      </c>
    </row>
    <row r="11" spans="1:7" ht="13.8" customHeight="1">
      <c r="A11" s="23" t="s">
        <v>1056</v>
      </c>
      <c r="B11" s="25">
        <v>201</v>
      </c>
      <c r="C11" s="25">
        <v>113</v>
      </c>
      <c r="D11" s="25">
        <v>24</v>
      </c>
      <c r="E11" s="45">
        <f t="shared" si="0"/>
        <v>4.6885934219734082</v>
      </c>
      <c r="F11" s="45">
        <f t="shared" si="0"/>
        <v>10.152740341419587</v>
      </c>
      <c r="G11" s="45">
        <f t="shared" si="0"/>
        <v>1.9966722129783694</v>
      </c>
    </row>
    <row r="12" spans="1:7" ht="13.8" customHeight="1">
      <c r="A12" s="23" t="s">
        <v>998</v>
      </c>
      <c r="B12" s="142">
        <v>10944</v>
      </c>
      <c r="C12" s="142" t="s">
        <v>997</v>
      </c>
      <c r="D12" s="142">
        <v>4608</v>
      </c>
      <c r="E12" s="38" t="s">
        <v>1054</v>
      </c>
      <c r="F12" s="38" t="s">
        <v>1054</v>
      </c>
      <c r="G12" s="38" t="s">
        <v>1054</v>
      </c>
    </row>
    <row r="13" spans="1:7" ht="13.8" customHeight="1">
      <c r="A13" s="23" t="s">
        <v>1057</v>
      </c>
      <c r="B13" s="25">
        <v>53</v>
      </c>
      <c r="C13" s="25">
        <v>4</v>
      </c>
      <c r="D13" s="25">
        <v>13</v>
      </c>
      <c r="E13" s="45">
        <f t="shared" si="0"/>
        <v>1.2362957779332866</v>
      </c>
      <c r="F13" s="45">
        <f t="shared" si="0"/>
        <v>0.35938903863432164</v>
      </c>
      <c r="G13" s="45">
        <f t="shared" si="0"/>
        <v>1.08153078202995</v>
      </c>
    </row>
    <row r="14" spans="1:7" ht="13.8" customHeight="1">
      <c r="A14" s="23" t="s">
        <v>999</v>
      </c>
      <c r="B14" s="142">
        <v>7979</v>
      </c>
      <c r="C14" s="25" t="s">
        <v>997</v>
      </c>
      <c r="D14" s="25" t="s">
        <v>997</v>
      </c>
      <c r="E14" s="38" t="s">
        <v>1054</v>
      </c>
      <c r="F14" s="38" t="s">
        <v>1054</v>
      </c>
      <c r="G14" s="38" t="s">
        <v>1054</v>
      </c>
    </row>
    <row r="15" spans="1:7" ht="13.8" customHeight="1">
      <c r="A15" s="23" t="s">
        <v>1058</v>
      </c>
      <c r="B15" s="25">
        <v>667</v>
      </c>
      <c r="C15" s="25">
        <v>63</v>
      </c>
      <c r="D15" s="25">
        <v>222</v>
      </c>
      <c r="E15" s="45">
        <f t="shared" si="0"/>
        <v>15.55866573361325</v>
      </c>
      <c r="F15" s="45">
        <f t="shared" si="0"/>
        <v>5.6603773584905657</v>
      </c>
      <c r="G15" s="45">
        <f t="shared" si="0"/>
        <v>18.469217970049918</v>
      </c>
    </row>
    <row r="16" spans="1:7" ht="13.8" customHeight="1">
      <c r="A16" s="23" t="s">
        <v>1000</v>
      </c>
      <c r="B16" s="142">
        <v>5710</v>
      </c>
      <c r="C16" s="142" t="s">
        <v>997</v>
      </c>
      <c r="D16" s="142">
        <v>7039</v>
      </c>
      <c r="E16" s="38" t="s">
        <v>1054</v>
      </c>
      <c r="F16" s="38" t="s">
        <v>1054</v>
      </c>
      <c r="G16" s="38" t="s">
        <v>1054</v>
      </c>
    </row>
    <row r="17" spans="1:7" ht="13.8" customHeight="1">
      <c r="A17" s="55" t="s">
        <v>1059</v>
      </c>
      <c r="B17" s="139">
        <v>2319</v>
      </c>
      <c r="C17" s="140">
        <v>435</v>
      </c>
      <c r="D17" s="140">
        <v>768</v>
      </c>
      <c r="E17" s="57">
        <f t="shared" si="0"/>
        <v>54.093771868439468</v>
      </c>
      <c r="F17" s="57">
        <f t="shared" si="0"/>
        <v>39.083557951482483</v>
      </c>
      <c r="G17" s="57">
        <f t="shared" si="0"/>
        <v>63.89351081530782</v>
      </c>
    </row>
    <row r="18" spans="1:7" ht="13.8" customHeight="1">
      <c r="A18" s="357" t="s">
        <v>689</v>
      </c>
      <c r="B18" s="357"/>
      <c r="C18" s="357"/>
      <c r="D18" s="357"/>
      <c r="E18" s="357"/>
      <c r="F18" s="357"/>
      <c r="G18" s="357"/>
    </row>
  </sheetData>
  <mergeCells count="3">
    <mergeCell ref="B4:D4"/>
    <mergeCell ref="E4:G4"/>
    <mergeCell ref="A18:G18"/>
  </mergeCells>
  <pageMargins left="0.7" right="0.7" top="0.75" bottom="0.75" header="0.3" footer="0.3"/>
  <pageSetup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A2AB-5C78-4BA6-8943-984C088B9A5E}">
  <dimension ref="A1:E16"/>
  <sheetViews>
    <sheetView workbookViewId="0">
      <selection activeCell="A2" sqref="A2:D2"/>
    </sheetView>
  </sheetViews>
  <sheetFormatPr defaultRowHeight="14.4"/>
  <cols>
    <col min="1" max="1" width="31.21875" customWidth="1"/>
    <col min="2" max="4" width="11.44140625" style="21" customWidth="1"/>
    <col min="5" max="5" width="14.77734375" style="21" customWidth="1"/>
  </cols>
  <sheetData>
    <row r="1" spans="1:5">
      <c r="A1" s="382" t="s">
        <v>2319</v>
      </c>
      <c r="B1" s="382"/>
      <c r="C1" s="382"/>
      <c r="D1" s="382"/>
    </row>
    <row r="2" spans="1:5">
      <c r="A2" s="382" t="s">
        <v>125</v>
      </c>
      <c r="B2" s="382"/>
      <c r="C2" s="382"/>
      <c r="D2" s="382"/>
    </row>
    <row r="4" spans="1:5" ht="14.4" customHeight="1">
      <c r="A4" s="406" t="s">
        <v>103</v>
      </c>
      <c r="B4" s="407"/>
      <c r="C4" s="407"/>
      <c r="D4" s="407"/>
      <c r="E4" s="408"/>
    </row>
    <row r="5" spans="1:5">
      <c r="A5" s="116"/>
      <c r="B5" s="404" t="s">
        <v>2</v>
      </c>
      <c r="C5" s="409" t="s">
        <v>1155</v>
      </c>
      <c r="D5" s="410"/>
      <c r="E5" s="404" t="s">
        <v>1160</v>
      </c>
    </row>
    <row r="6" spans="1:5">
      <c r="A6" s="245"/>
      <c r="B6" s="405"/>
      <c r="C6" s="63" t="s">
        <v>742</v>
      </c>
      <c r="D6" s="63" t="s">
        <v>132</v>
      </c>
      <c r="E6" s="405"/>
    </row>
    <row r="7" spans="1:5">
      <c r="A7" s="186" t="s">
        <v>2250</v>
      </c>
      <c r="B7" s="63" t="s">
        <v>135</v>
      </c>
      <c r="C7" s="63" t="s">
        <v>1156</v>
      </c>
      <c r="D7" s="187">
        <f>C7*100/B7</f>
        <v>91.322603219034292</v>
      </c>
      <c r="E7" s="63" t="s">
        <v>123</v>
      </c>
    </row>
    <row r="8" spans="1:5">
      <c r="A8" s="186" t="s">
        <v>127</v>
      </c>
      <c r="B8" s="63" t="s">
        <v>137</v>
      </c>
      <c r="C8" s="63" t="s">
        <v>137</v>
      </c>
      <c r="D8" s="187">
        <f t="shared" ref="D8:D15" si="0">C8*100/B8</f>
        <v>100</v>
      </c>
      <c r="E8" s="63" t="s">
        <v>61</v>
      </c>
    </row>
    <row r="9" spans="1:5">
      <c r="A9" s="186" t="s">
        <v>100</v>
      </c>
      <c r="B9" s="63" t="s">
        <v>138</v>
      </c>
      <c r="C9" s="63" t="s">
        <v>1157</v>
      </c>
      <c r="D9" s="187">
        <f t="shared" si="0"/>
        <v>89.847259658580413</v>
      </c>
      <c r="E9" s="63" t="s">
        <v>438</v>
      </c>
    </row>
    <row r="10" spans="1:5">
      <c r="A10" s="186" t="s">
        <v>128</v>
      </c>
      <c r="B10" s="63" t="s">
        <v>117</v>
      </c>
      <c r="C10" s="63" t="s">
        <v>1158</v>
      </c>
      <c r="D10" s="187">
        <f t="shared" si="0"/>
        <v>98.113207547169807</v>
      </c>
      <c r="E10" s="63" t="s">
        <v>604</v>
      </c>
    </row>
    <row r="11" spans="1:5">
      <c r="A11" s="186" t="s">
        <v>101</v>
      </c>
      <c r="B11" s="63" t="s">
        <v>139</v>
      </c>
      <c r="C11" s="63" t="s">
        <v>1159</v>
      </c>
      <c r="D11" s="187">
        <f t="shared" si="0"/>
        <v>91.597337770382694</v>
      </c>
      <c r="E11" s="63" t="s">
        <v>1147</v>
      </c>
    </row>
    <row r="12" spans="1:5">
      <c r="A12" s="186" t="s">
        <v>129</v>
      </c>
      <c r="B12" s="63" t="s">
        <v>140</v>
      </c>
      <c r="C12" s="63" t="s">
        <v>140</v>
      </c>
      <c r="D12" s="187">
        <f t="shared" si="0"/>
        <v>100</v>
      </c>
      <c r="E12" s="63" t="s">
        <v>61</v>
      </c>
    </row>
    <row r="13" spans="1:5">
      <c r="A13" s="186" t="s">
        <v>130</v>
      </c>
      <c r="B13" s="63" t="s">
        <v>142</v>
      </c>
      <c r="C13" s="63" t="s">
        <v>142</v>
      </c>
      <c r="D13" s="187">
        <f t="shared" si="0"/>
        <v>100</v>
      </c>
      <c r="E13" s="63" t="s">
        <v>61</v>
      </c>
    </row>
    <row r="14" spans="1:5">
      <c r="A14" s="186" t="s">
        <v>131</v>
      </c>
      <c r="B14" s="63" t="s">
        <v>144</v>
      </c>
      <c r="C14" s="63" t="s">
        <v>144</v>
      </c>
      <c r="D14" s="187">
        <f t="shared" si="0"/>
        <v>100</v>
      </c>
      <c r="E14" s="63" t="s">
        <v>61</v>
      </c>
    </row>
    <row r="15" spans="1:5">
      <c r="A15" s="186" t="s">
        <v>102</v>
      </c>
      <c r="B15" s="63" t="s">
        <v>145</v>
      </c>
      <c r="C15" s="63" t="s">
        <v>475</v>
      </c>
      <c r="D15" s="187">
        <f t="shared" si="0"/>
        <v>65</v>
      </c>
      <c r="E15" s="63" t="s">
        <v>389</v>
      </c>
    </row>
    <row r="16" spans="1:5">
      <c r="A16" s="382" t="s">
        <v>125</v>
      </c>
      <c r="B16" s="382"/>
      <c r="C16" s="382"/>
      <c r="D16" s="382"/>
    </row>
  </sheetData>
  <mergeCells count="7">
    <mergeCell ref="E5:E6"/>
    <mergeCell ref="A4:E4"/>
    <mergeCell ref="A16:D16"/>
    <mergeCell ref="A1:D1"/>
    <mergeCell ref="A2:D2"/>
    <mergeCell ref="C5:D5"/>
    <mergeCell ref="B5:B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7CC2-9CC7-46BB-83CD-4A5E94FB2745}">
  <dimension ref="A1:E14"/>
  <sheetViews>
    <sheetView workbookViewId="0">
      <selection activeCell="A2" sqref="A2"/>
    </sheetView>
  </sheetViews>
  <sheetFormatPr defaultRowHeight="14.4"/>
  <cols>
    <col min="1" max="1" width="19.88671875" customWidth="1"/>
    <col min="2" max="5" width="11.21875" style="21" customWidth="1"/>
  </cols>
  <sheetData>
    <row r="1" spans="1:5">
      <c r="A1" t="s">
        <v>2320</v>
      </c>
    </row>
    <row r="2" spans="1:5">
      <c r="A2" t="s">
        <v>2254</v>
      </c>
    </row>
    <row r="3" spans="1:5" ht="14.4" customHeight="1">
      <c r="A3" s="411" t="s">
        <v>103</v>
      </c>
      <c r="B3" s="412"/>
      <c r="C3" s="412"/>
      <c r="D3" s="412"/>
      <c r="E3" s="412"/>
    </row>
    <row r="4" spans="1:5" ht="14.4" customHeight="1">
      <c r="A4" s="283"/>
      <c r="B4" s="284"/>
      <c r="C4" s="333" t="s">
        <v>1292</v>
      </c>
      <c r="D4" s="333"/>
      <c r="E4" s="285"/>
    </row>
    <row r="5" spans="1:5" ht="14.4" customHeight="1">
      <c r="A5" s="10"/>
      <c r="B5" s="18" t="s">
        <v>2</v>
      </c>
      <c r="C5" s="282" t="s">
        <v>742</v>
      </c>
      <c r="D5" s="5" t="s">
        <v>132</v>
      </c>
      <c r="E5" s="230" t="s">
        <v>1293</v>
      </c>
    </row>
    <row r="6" spans="1:5">
      <c r="A6" s="3" t="s">
        <v>99</v>
      </c>
      <c r="B6" s="5" t="s">
        <v>135</v>
      </c>
      <c r="C6" s="5" t="s">
        <v>1286</v>
      </c>
      <c r="D6" s="218">
        <f>C6*100/B6</f>
        <v>15.55866573361325</v>
      </c>
      <c r="E6" s="5" t="s">
        <v>1294</v>
      </c>
    </row>
    <row r="7" spans="1:5">
      <c r="A7" s="3" t="s">
        <v>127</v>
      </c>
      <c r="B7" s="5" t="s">
        <v>137</v>
      </c>
      <c r="C7" s="5" t="s">
        <v>61</v>
      </c>
      <c r="D7" s="218">
        <f t="shared" ref="D7:D14" si="0">C7*100/B7</f>
        <v>0</v>
      </c>
      <c r="E7" s="5" t="s">
        <v>137</v>
      </c>
    </row>
    <row r="8" spans="1:5">
      <c r="A8" s="3" t="s">
        <v>100</v>
      </c>
      <c r="B8" s="5" t="s">
        <v>138</v>
      </c>
      <c r="C8" s="5" t="s">
        <v>456</v>
      </c>
      <c r="D8" s="218">
        <f t="shared" si="0"/>
        <v>5.6603773584905657</v>
      </c>
      <c r="E8" s="5" t="s">
        <v>1295</v>
      </c>
    </row>
    <row r="9" spans="1:5">
      <c r="A9" s="3" t="s">
        <v>128</v>
      </c>
      <c r="B9" s="5" t="s">
        <v>117</v>
      </c>
      <c r="C9" s="5" t="s">
        <v>438</v>
      </c>
      <c r="D9" s="218">
        <f t="shared" si="0"/>
        <v>42.641509433962263</v>
      </c>
      <c r="E9" s="5" t="s">
        <v>435</v>
      </c>
    </row>
    <row r="10" spans="1:5">
      <c r="A10" s="3" t="s">
        <v>101</v>
      </c>
      <c r="B10" s="5" t="s">
        <v>139</v>
      </c>
      <c r="C10" s="5" t="s">
        <v>1290</v>
      </c>
      <c r="D10" s="218">
        <f t="shared" si="0"/>
        <v>18.469217970049918</v>
      </c>
      <c r="E10" s="5" t="s">
        <v>1296</v>
      </c>
    </row>
    <row r="11" spans="1:5">
      <c r="A11" s="3" t="s">
        <v>129</v>
      </c>
      <c r="B11" s="5" t="s">
        <v>140</v>
      </c>
      <c r="C11" s="5" t="s">
        <v>1129</v>
      </c>
      <c r="D11" s="218">
        <f t="shared" si="0"/>
        <v>0.40322580645161288</v>
      </c>
      <c r="E11" s="5" t="s">
        <v>896</v>
      </c>
    </row>
    <row r="12" spans="1:5">
      <c r="A12" s="3" t="s">
        <v>130</v>
      </c>
      <c r="B12" s="5" t="s">
        <v>142</v>
      </c>
      <c r="C12" s="5" t="s">
        <v>237</v>
      </c>
      <c r="D12" s="218">
        <f t="shared" si="0"/>
        <v>18.96551724137931</v>
      </c>
      <c r="E12" s="5" t="s">
        <v>153</v>
      </c>
    </row>
    <row r="13" spans="1:5">
      <c r="A13" s="3" t="s">
        <v>131</v>
      </c>
      <c r="B13" s="5" t="s">
        <v>144</v>
      </c>
      <c r="C13" s="5" t="s">
        <v>61</v>
      </c>
      <c r="D13" s="218">
        <f t="shared" si="0"/>
        <v>0</v>
      </c>
      <c r="E13" s="5" t="s">
        <v>144</v>
      </c>
    </row>
    <row r="14" spans="1:5">
      <c r="A14" s="3" t="s">
        <v>102</v>
      </c>
      <c r="B14" s="5" t="s">
        <v>145</v>
      </c>
      <c r="C14" s="5" t="s">
        <v>890</v>
      </c>
      <c r="D14" s="218">
        <f t="shared" si="0"/>
        <v>46.428571428571431</v>
      </c>
      <c r="E14" s="5" t="s">
        <v>894</v>
      </c>
    </row>
  </sheetData>
  <mergeCells count="2">
    <mergeCell ref="C4:D4"/>
    <mergeCell ref="A3:E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64D6-D3E1-499A-91AE-7C07C70BCB82}">
  <dimension ref="A1:E14"/>
  <sheetViews>
    <sheetView workbookViewId="0">
      <selection activeCell="A2" sqref="A2"/>
    </sheetView>
  </sheetViews>
  <sheetFormatPr defaultRowHeight="14.4"/>
  <cols>
    <col min="1" max="5" width="13.21875" customWidth="1"/>
  </cols>
  <sheetData>
    <row r="1" spans="1:5">
      <c r="A1" t="s">
        <v>2321</v>
      </c>
    </row>
    <row r="2" spans="1:5">
      <c r="A2" t="s">
        <v>2253</v>
      </c>
    </row>
    <row r="3" spans="1:5" s="281" customFormat="1" ht="14.4" customHeight="1">
      <c r="A3" s="413" t="s">
        <v>103</v>
      </c>
      <c r="B3" s="414"/>
      <c r="C3" s="414"/>
      <c r="D3" s="414"/>
      <c r="E3" s="414"/>
    </row>
    <row r="4" spans="1:5" ht="14.4" customHeight="1">
      <c r="A4" s="247" t="s">
        <v>28</v>
      </c>
      <c r="B4" s="63" t="s">
        <v>2</v>
      </c>
      <c r="C4" s="63" t="s">
        <v>1334</v>
      </c>
      <c r="D4" s="63" t="s">
        <v>132</v>
      </c>
      <c r="E4" s="63" t="s">
        <v>1335</v>
      </c>
    </row>
    <row r="5" spans="1:5" ht="14.4" customHeight="1">
      <c r="A5" s="246" t="s">
        <v>99</v>
      </c>
      <c r="B5" s="63" t="s">
        <v>135</v>
      </c>
      <c r="C5" s="63" t="s">
        <v>880</v>
      </c>
      <c r="D5" s="187">
        <f>C5*100/B5</f>
        <v>5.2250991369255892</v>
      </c>
      <c r="E5" s="63" t="s">
        <v>1336</v>
      </c>
    </row>
    <row r="6" spans="1:5" ht="14.4" customHeight="1">
      <c r="A6" s="246" t="s">
        <v>127</v>
      </c>
      <c r="B6" s="63" t="s">
        <v>137</v>
      </c>
      <c r="C6" s="63" t="s">
        <v>480</v>
      </c>
      <c r="D6" s="187">
        <f t="shared" ref="D6:D13" si="0">C6*100/B6</f>
        <v>10.555555555555555</v>
      </c>
      <c r="E6" s="63" t="s">
        <v>1146</v>
      </c>
    </row>
    <row r="7" spans="1:5" ht="14.4" customHeight="1">
      <c r="A7" s="246" t="s">
        <v>100</v>
      </c>
      <c r="B7" s="63" t="s">
        <v>138</v>
      </c>
      <c r="C7" s="63" t="s">
        <v>329</v>
      </c>
      <c r="D7" s="187">
        <f t="shared" si="0"/>
        <v>4.2228212039532798</v>
      </c>
      <c r="E7" s="63" t="s">
        <v>675</v>
      </c>
    </row>
    <row r="8" spans="1:5" ht="14.4" customHeight="1">
      <c r="A8" s="246" t="s">
        <v>128</v>
      </c>
      <c r="B8" s="63" t="s">
        <v>117</v>
      </c>
      <c r="C8" s="63" t="s">
        <v>235</v>
      </c>
      <c r="D8" s="187">
        <f t="shared" si="0"/>
        <v>1.1320754716981132</v>
      </c>
      <c r="E8" s="63" t="s">
        <v>395</v>
      </c>
    </row>
    <row r="9" spans="1:5" ht="14.4" customHeight="1">
      <c r="A9" s="246" t="s">
        <v>101</v>
      </c>
      <c r="B9" s="63" t="s">
        <v>139</v>
      </c>
      <c r="C9" s="63" t="s">
        <v>241</v>
      </c>
      <c r="D9" s="187">
        <f t="shared" si="0"/>
        <v>5.5740432612312816</v>
      </c>
      <c r="E9" s="63" t="s">
        <v>1337</v>
      </c>
    </row>
    <row r="10" spans="1:5" ht="14.4" customHeight="1">
      <c r="A10" s="246" t="s">
        <v>129</v>
      </c>
      <c r="B10" s="63" t="s">
        <v>140</v>
      </c>
      <c r="C10" s="63" t="s">
        <v>61</v>
      </c>
      <c r="D10" s="187">
        <f t="shared" si="0"/>
        <v>0</v>
      </c>
      <c r="E10" s="63" t="s">
        <v>140</v>
      </c>
    </row>
    <row r="11" spans="1:5" ht="14.4" customHeight="1">
      <c r="A11" s="246" t="s">
        <v>130</v>
      </c>
      <c r="B11" s="63" t="s">
        <v>142</v>
      </c>
      <c r="C11" s="63" t="s">
        <v>268</v>
      </c>
      <c r="D11" s="187">
        <f t="shared" si="0"/>
        <v>3.4482758620689653</v>
      </c>
      <c r="E11" s="63" t="s">
        <v>880</v>
      </c>
    </row>
    <row r="12" spans="1:5" ht="14.4" customHeight="1">
      <c r="A12" s="246" t="s">
        <v>131</v>
      </c>
      <c r="B12" s="63" t="s">
        <v>144</v>
      </c>
      <c r="C12" s="63" t="s">
        <v>271</v>
      </c>
      <c r="D12" s="187">
        <f t="shared" si="0"/>
        <v>25.423728813559322</v>
      </c>
      <c r="E12" s="63" t="s">
        <v>190</v>
      </c>
    </row>
    <row r="13" spans="1:5" ht="14.4" customHeight="1">
      <c r="A13" s="246" t="s">
        <v>102</v>
      </c>
      <c r="B13" s="63" t="s">
        <v>145</v>
      </c>
      <c r="C13" s="63" t="s">
        <v>460</v>
      </c>
      <c r="D13" s="187">
        <f t="shared" si="0"/>
        <v>1.6666666666666667</v>
      </c>
      <c r="E13" s="63" t="s">
        <v>1338</v>
      </c>
    </row>
    <row r="14" spans="1:5">
      <c r="A14" t="s">
        <v>2253</v>
      </c>
    </row>
  </sheetData>
  <mergeCells count="1">
    <mergeCell ref="A3:E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FD75-8BDF-418D-A7A9-F38C47FF9949}">
  <dimension ref="A1:E14"/>
  <sheetViews>
    <sheetView workbookViewId="0">
      <selection activeCell="A2" sqref="A2"/>
    </sheetView>
  </sheetViews>
  <sheetFormatPr defaultRowHeight="14.4"/>
  <cols>
    <col min="1" max="1" width="19" customWidth="1"/>
    <col min="2" max="5" width="19" style="21" customWidth="1"/>
  </cols>
  <sheetData>
    <row r="1" spans="1:5">
      <c r="A1" t="s">
        <v>2322</v>
      </c>
    </row>
    <row r="2" spans="1:5">
      <c r="A2" t="s">
        <v>2253</v>
      </c>
    </row>
    <row r="3" spans="1:5" ht="14.4" customHeight="1">
      <c r="A3" s="415" t="s">
        <v>103</v>
      </c>
      <c r="B3" s="382"/>
      <c r="C3" s="382"/>
      <c r="D3" s="382"/>
      <c r="E3" s="382"/>
    </row>
    <row r="4" spans="1:5" ht="14.4" customHeight="1">
      <c r="A4" s="229"/>
      <c r="B4" s="63" t="s">
        <v>2</v>
      </c>
      <c r="C4" s="63" t="s">
        <v>1311</v>
      </c>
      <c r="D4" s="63" t="s">
        <v>132</v>
      </c>
      <c r="E4" s="63" t="s">
        <v>1312</v>
      </c>
    </row>
    <row r="5" spans="1:5">
      <c r="A5" s="229" t="s">
        <v>34</v>
      </c>
      <c r="B5" s="63" t="s">
        <v>135</v>
      </c>
      <c r="C5" s="63" t="s">
        <v>1289</v>
      </c>
      <c r="D5" s="187">
        <f>C5*100/B5</f>
        <v>4.6885934219734082</v>
      </c>
      <c r="E5" s="63" t="s">
        <v>1313</v>
      </c>
    </row>
    <row r="6" spans="1:5" ht="14.4" customHeight="1">
      <c r="A6" s="229" t="s">
        <v>127</v>
      </c>
      <c r="B6" s="63" t="s">
        <v>137</v>
      </c>
      <c r="C6" s="63" t="s">
        <v>61</v>
      </c>
      <c r="D6" s="187">
        <f t="shared" ref="D6:D13" si="0">C6*100/B6</f>
        <v>0</v>
      </c>
      <c r="E6" s="63" t="s">
        <v>137</v>
      </c>
    </row>
    <row r="7" spans="1:5" ht="14.4" customHeight="1">
      <c r="A7" s="229" t="s">
        <v>100</v>
      </c>
      <c r="B7" s="63" t="s">
        <v>138</v>
      </c>
      <c r="C7" s="63" t="s">
        <v>438</v>
      </c>
      <c r="D7" s="187">
        <f t="shared" si="0"/>
        <v>10.152740341419587</v>
      </c>
      <c r="E7" s="63" t="s">
        <v>1157</v>
      </c>
    </row>
    <row r="8" spans="1:5" ht="14.4" customHeight="1">
      <c r="A8" s="229" t="s">
        <v>128</v>
      </c>
      <c r="B8" s="63" t="s">
        <v>117</v>
      </c>
      <c r="C8" s="63" t="s">
        <v>424</v>
      </c>
      <c r="D8" s="187">
        <f t="shared" si="0"/>
        <v>6.0377358490566042</v>
      </c>
      <c r="E8" s="63" t="s">
        <v>678</v>
      </c>
    </row>
    <row r="9" spans="1:5" ht="14.4" customHeight="1">
      <c r="A9" s="229" t="s">
        <v>101</v>
      </c>
      <c r="B9" s="63" t="s">
        <v>139</v>
      </c>
      <c r="C9" s="63" t="s">
        <v>96</v>
      </c>
      <c r="D9" s="187">
        <f t="shared" si="0"/>
        <v>1.9966722129783694</v>
      </c>
      <c r="E9" s="63" t="s">
        <v>312</v>
      </c>
    </row>
    <row r="10" spans="1:5" ht="14.4" customHeight="1">
      <c r="A10" s="229" t="s">
        <v>129</v>
      </c>
      <c r="B10" s="63" t="s">
        <v>140</v>
      </c>
      <c r="C10" s="63" t="s">
        <v>61</v>
      </c>
      <c r="D10" s="187">
        <f t="shared" si="0"/>
        <v>0</v>
      </c>
      <c r="E10" s="63" t="s">
        <v>140</v>
      </c>
    </row>
    <row r="11" spans="1:5" ht="14.4" customHeight="1">
      <c r="A11" s="229" t="s">
        <v>130</v>
      </c>
      <c r="B11" s="63" t="s">
        <v>142</v>
      </c>
      <c r="C11" s="63" t="s">
        <v>268</v>
      </c>
      <c r="D11" s="187">
        <f t="shared" si="0"/>
        <v>3.4482758620689653</v>
      </c>
      <c r="E11" s="63" t="s">
        <v>880</v>
      </c>
    </row>
    <row r="12" spans="1:5" ht="14.4" customHeight="1">
      <c r="A12" s="229" t="s">
        <v>131</v>
      </c>
      <c r="B12" s="63" t="s">
        <v>144</v>
      </c>
      <c r="C12" s="63" t="s">
        <v>61</v>
      </c>
      <c r="D12" s="187">
        <f t="shared" si="0"/>
        <v>0</v>
      </c>
      <c r="E12" s="63" t="s">
        <v>144</v>
      </c>
    </row>
    <row r="13" spans="1:5" ht="14.4" customHeight="1">
      <c r="A13" s="229" t="s">
        <v>102</v>
      </c>
      <c r="B13" s="63" t="s">
        <v>145</v>
      </c>
      <c r="C13" s="63" t="s">
        <v>92</v>
      </c>
      <c r="D13" s="187">
        <f t="shared" si="0"/>
        <v>5.2380952380952381</v>
      </c>
      <c r="E13" s="63" t="s">
        <v>1177</v>
      </c>
    </row>
    <row r="14" spans="1:5">
      <c r="A14" t="s">
        <v>2253</v>
      </c>
    </row>
  </sheetData>
  <mergeCells count="1">
    <mergeCell ref="A3:E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C916-0CAB-49E3-BDBF-76BF6E293C08}">
  <dimension ref="A1:D19"/>
  <sheetViews>
    <sheetView workbookViewId="0">
      <selection activeCell="A2" sqref="A2"/>
    </sheetView>
  </sheetViews>
  <sheetFormatPr defaultRowHeight="14.4"/>
  <cols>
    <col min="1" max="1" width="32.33203125" customWidth="1"/>
    <col min="2" max="4" width="17.44140625" customWidth="1"/>
  </cols>
  <sheetData>
    <row r="1" spans="1:4">
      <c r="A1" t="s">
        <v>2323</v>
      </c>
    </row>
    <row r="2" spans="1:4">
      <c r="A2" t="s">
        <v>2252</v>
      </c>
    </row>
    <row r="3" spans="1:4" ht="22.2" customHeight="1">
      <c r="A3" s="416" t="s">
        <v>103</v>
      </c>
      <c r="B3" s="417"/>
      <c r="C3" s="417"/>
      <c r="D3" s="417"/>
    </row>
    <row r="4" spans="1:4">
      <c r="A4" s="161" t="s">
        <v>28</v>
      </c>
      <c r="B4" s="5" t="s">
        <v>99</v>
      </c>
      <c r="C4" s="5" t="s">
        <v>100</v>
      </c>
      <c r="D4" s="5" t="s">
        <v>101</v>
      </c>
    </row>
    <row r="5" spans="1:4" ht="12" customHeight="1">
      <c r="A5" s="2"/>
      <c r="B5" s="5" t="s">
        <v>104</v>
      </c>
      <c r="C5" s="5" t="s">
        <v>104</v>
      </c>
      <c r="D5" s="5" t="s">
        <v>104</v>
      </c>
    </row>
    <row r="6" spans="1:4">
      <c r="A6" s="3" t="s">
        <v>2234</v>
      </c>
      <c r="B6" s="4">
        <v>4287</v>
      </c>
      <c r="C6" s="4">
        <v>1113</v>
      </c>
      <c r="D6" s="4">
        <v>1202</v>
      </c>
    </row>
    <row r="7" spans="1:4">
      <c r="A7" s="3" t="s">
        <v>1053</v>
      </c>
      <c r="B7" s="4">
        <v>3915</v>
      </c>
      <c r="C7" s="4">
        <v>1000</v>
      </c>
      <c r="D7" s="4">
        <v>1101</v>
      </c>
    </row>
    <row r="8" spans="1:4">
      <c r="A8" s="3" t="s">
        <v>2235</v>
      </c>
      <c r="B8" s="257">
        <v>156927900</v>
      </c>
      <c r="C8" s="257">
        <v>41792900</v>
      </c>
      <c r="D8" s="257">
        <v>39725400</v>
      </c>
    </row>
    <row r="9" spans="1:4">
      <c r="A9" s="258" t="s">
        <v>2236</v>
      </c>
      <c r="B9" s="279">
        <f>B8/B7</f>
        <v>40083.754789272032</v>
      </c>
      <c r="C9" s="279">
        <f t="shared" ref="C9:D9" si="0">C8/C7</f>
        <v>41792.9</v>
      </c>
      <c r="D9" s="279">
        <f t="shared" si="0"/>
        <v>36081.198910081745</v>
      </c>
    </row>
    <row r="10" spans="1:4">
      <c r="A10" s="246" t="s">
        <v>2237</v>
      </c>
      <c r="B10" s="63">
        <v>224</v>
      </c>
      <c r="C10" s="63">
        <v>47</v>
      </c>
      <c r="D10" s="63">
        <v>67</v>
      </c>
    </row>
    <row r="11" spans="1:4">
      <c r="A11" s="3" t="s">
        <v>2238</v>
      </c>
      <c r="B11" s="257">
        <v>2528300</v>
      </c>
      <c r="C11" s="259" t="s">
        <v>2239</v>
      </c>
      <c r="D11" s="257">
        <v>758200</v>
      </c>
    </row>
    <row r="12" spans="1:4">
      <c r="A12" s="258" t="s">
        <v>2240</v>
      </c>
      <c r="B12" s="279">
        <f>B11/B10</f>
        <v>11287.053571428571</v>
      </c>
      <c r="C12" s="279" t="s">
        <v>2239</v>
      </c>
      <c r="D12" s="279">
        <f t="shared" ref="D12" si="1">D11/D10</f>
        <v>11316.417910447761</v>
      </c>
    </row>
    <row r="13" spans="1:4">
      <c r="A13" s="246" t="s">
        <v>2241</v>
      </c>
      <c r="B13" s="63">
        <v>667</v>
      </c>
      <c r="C13" s="63">
        <v>63</v>
      </c>
      <c r="D13" s="63">
        <v>222</v>
      </c>
    </row>
    <row r="14" spans="1:4">
      <c r="A14" s="3" t="s">
        <v>2242</v>
      </c>
      <c r="B14" s="64">
        <v>3808700</v>
      </c>
      <c r="C14" s="21" t="s">
        <v>2239</v>
      </c>
      <c r="D14" s="64">
        <v>1562600</v>
      </c>
    </row>
    <row r="15" spans="1:4">
      <c r="A15" s="258" t="s">
        <v>2243</v>
      </c>
      <c r="B15" s="279">
        <f>B14/B13</f>
        <v>5710.1949025487256</v>
      </c>
      <c r="C15" s="279" t="s">
        <v>2239</v>
      </c>
      <c r="D15" s="279">
        <f t="shared" ref="D15" si="2">D14/D13</f>
        <v>7038.7387387387389</v>
      </c>
    </row>
    <row r="16" spans="1:4">
      <c r="A16" s="246" t="s">
        <v>1056</v>
      </c>
      <c r="B16" s="63">
        <v>201</v>
      </c>
      <c r="C16" s="63">
        <v>113</v>
      </c>
      <c r="D16" s="63">
        <v>24</v>
      </c>
    </row>
    <row r="17" spans="1:4">
      <c r="A17" s="246" t="s">
        <v>1312</v>
      </c>
      <c r="B17" s="64">
        <v>2199800</v>
      </c>
      <c r="C17" s="21"/>
      <c r="D17" s="64">
        <v>110600</v>
      </c>
    </row>
    <row r="18" spans="1:4">
      <c r="A18" s="258" t="s">
        <v>2251</v>
      </c>
      <c r="B18" s="280">
        <f>B17/B16</f>
        <v>10944.278606965174</v>
      </c>
      <c r="C18" s="280">
        <f t="shared" ref="C18:D18" si="3">C17/C16</f>
        <v>0</v>
      </c>
      <c r="D18" s="280">
        <f t="shared" si="3"/>
        <v>4608.333333333333</v>
      </c>
    </row>
    <row r="19" spans="1:4">
      <c r="A19" t="s">
        <v>2252</v>
      </c>
    </row>
  </sheetData>
  <mergeCells count="1">
    <mergeCell ref="A3:D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9CA8-2D55-4E50-A0E3-46D0546F887A}">
  <dimension ref="A1:D14"/>
  <sheetViews>
    <sheetView workbookViewId="0">
      <selection activeCell="A2" sqref="A2"/>
    </sheetView>
  </sheetViews>
  <sheetFormatPr defaultRowHeight="10.199999999999999" customHeight="1"/>
  <cols>
    <col min="1" max="1" width="42.5546875" style="269" customWidth="1"/>
    <col min="2" max="16384" width="8.88671875" style="269"/>
  </cols>
  <sheetData>
    <row r="1" spans="1:4" ht="10.199999999999999" customHeight="1">
      <c r="A1" s="269" t="s">
        <v>2324</v>
      </c>
    </row>
    <row r="2" spans="1:4" ht="10.199999999999999" customHeight="1">
      <c r="A2" s="269" t="s">
        <v>2270</v>
      </c>
    </row>
    <row r="3" spans="1:4" ht="10.199999999999999" customHeight="1">
      <c r="A3" s="269" t="s">
        <v>2271</v>
      </c>
    </row>
    <row r="4" spans="1:4" ht="10.199999999999999" customHeight="1">
      <c r="B4" s="296" t="s">
        <v>33</v>
      </c>
      <c r="C4" s="296" t="s">
        <v>100</v>
      </c>
      <c r="D4" s="296" t="s">
        <v>101</v>
      </c>
    </row>
    <row r="5" spans="1:4" ht="10.199999999999999" customHeight="1">
      <c r="A5" s="308" t="s">
        <v>1004</v>
      </c>
      <c r="B5" s="330">
        <v>7286</v>
      </c>
      <c r="C5" s="330">
        <v>8075</v>
      </c>
      <c r="D5" s="330">
        <v>5963</v>
      </c>
    </row>
    <row r="6" spans="1:4" ht="10.199999999999999" customHeight="1">
      <c r="A6" s="308" t="s">
        <v>28</v>
      </c>
      <c r="B6" s="330" t="s">
        <v>28</v>
      </c>
      <c r="C6" s="330" t="s">
        <v>28</v>
      </c>
      <c r="D6" s="330" t="s">
        <v>28</v>
      </c>
    </row>
    <row r="7" spans="1:4" ht="10.199999999999999" customHeight="1">
      <c r="A7" s="308" t="s">
        <v>1005</v>
      </c>
      <c r="B7" s="133">
        <v>340</v>
      </c>
      <c r="C7" s="133">
        <v>114</v>
      </c>
      <c r="D7" s="133">
        <v>38</v>
      </c>
    </row>
    <row r="8" spans="1:4" ht="10.199999999999999" customHeight="1">
      <c r="A8" s="308" t="s">
        <v>1006</v>
      </c>
      <c r="B8" s="330">
        <v>29245</v>
      </c>
      <c r="C8" s="330" t="s">
        <v>997</v>
      </c>
      <c r="D8" s="330" t="s">
        <v>428</v>
      </c>
    </row>
    <row r="9" spans="1:4" ht="10.199999999999999" customHeight="1">
      <c r="A9" s="308" t="s">
        <v>1007</v>
      </c>
      <c r="B9" s="330">
        <v>30012</v>
      </c>
      <c r="C9" s="330">
        <v>48920</v>
      </c>
      <c r="D9" s="330" t="s">
        <v>997</v>
      </c>
    </row>
    <row r="10" spans="1:4" ht="10.199999999999999" customHeight="1">
      <c r="A10" s="308" t="s">
        <v>28</v>
      </c>
      <c r="B10" s="330" t="s">
        <v>28</v>
      </c>
      <c r="C10" s="330" t="s">
        <v>28</v>
      </c>
      <c r="D10" s="330" t="s">
        <v>28</v>
      </c>
    </row>
    <row r="11" spans="1:4" ht="10.199999999999999" customHeight="1">
      <c r="A11" s="308" t="s">
        <v>1008</v>
      </c>
      <c r="B11" s="330">
        <v>19619</v>
      </c>
      <c r="C11" s="330">
        <v>21345</v>
      </c>
      <c r="D11" s="330">
        <v>18069</v>
      </c>
    </row>
    <row r="12" spans="1:4" ht="10.199999999999999" customHeight="1">
      <c r="A12" s="308" t="s">
        <v>1009</v>
      </c>
      <c r="B12" s="330">
        <v>25470</v>
      </c>
      <c r="C12" s="330">
        <v>24223</v>
      </c>
      <c r="D12" s="330">
        <v>27605</v>
      </c>
    </row>
    <row r="13" spans="1:4" ht="10.199999999999999" customHeight="1">
      <c r="A13" s="308" t="s">
        <v>1010</v>
      </c>
      <c r="B13" s="330">
        <v>22150</v>
      </c>
      <c r="C13" s="330">
        <v>21002</v>
      </c>
      <c r="D13" s="330">
        <v>20645</v>
      </c>
    </row>
    <row r="14" spans="1:4" ht="10.199999999999999" customHeight="1">
      <c r="A14" s="269" t="s">
        <v>2272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FBFD3-786E-4606-84E9-E23496141B06}">
  <dimension ref="A1:D23"/>
  <sheetViews>
    <sheetView workbookViewId="0">
      <selection activeCell="A2" sqref="A2"/>
    </sheetView>
  </sheetViews>
  <sheetFormatPr defaultRowHeight="14.4"/>
  <cols>
    <col min="1" max="1" width="50.6640625" customWidth="1"/>
  </cols>
  <sheetData>
    <row r="1" spans="1:4">
      <c r="A1" t="s">
        <v>2325</v>
      </c>
    </row>
    <row r="2" spans="1:4">
      <c r="A2" s="315" t="s">
        <v>1022</v>
      </c>
      <c r="B2" s="318" t="s">
        <v>690</v>
      </c>
      <c r="C2" s="318" t="s">
        <v>100</v>
      </c>
      <c r="D2" s="319" t="s">
        <v>101</v>
      </c>
    </row>
    <row r="3" spans="1:4">
      <c r="A3" t="s">
        <v>1024</v>
      </c>
      <c r="B3" s="19">
        <v>39.800000000000004</v>
      </c>
      <c r="C3" s="19">
        <v>36.700000000000003</v>
      </c>
      <c r="D3" s="19">
        <v>46.2</v>
      </c>
    </row>
    <row r="4" spans="1:4">
      <c r="A4" t="s">
        <v>1026</v>
      </c>
      <c r="B4" s="19">
        <v>41.3</v>
      </c>
      <c r="C4" s="19">
        <v>38.299999999999997</v>
      </c>
      <c r="D4" s="19">
        <v>48.699999999999996</v>
      </c>
    </row>
    <row r="5" spans="1:4">
      <c r="A5" t="s">
        <v>1028</v>
      </c>
      <c r="B5" s="19">
        <v>27.800000000000004</v>
      </c>
      <c r="C5" s="19">
        <v>12</v>
      </c>
      <c r="D5" s="19">
        <v>29.799999999999997</v>
      </c>
    </row>
    <row r="6" spans="1:4">
      <c r="A6" t="s">
        <v>1031</v>
      </c>
      <c r="B6" s="19">
        <v>34.1</v>
      </c>
      <c r="C6" s="19">
        <v>29.7</v>
      </c>
      <c r="D6" s="19">
        <v>41.3</v>
      </c>
    </row>
    <row r="7" spans="1:4">
      <c r="A7" t="s">
        <v>1026</v>
      </c>
      <c r="B7" s="19">
        <v>34.9</v>
      </c>
      <c r="C7" s="19">
        <v>29.7</v>
      </c>
      <c r="D7" s="19">
        <v>42.699999999999996</v>
      </c>
    </row>
    <row r="8" spans="1:4">
      <c r="A8" t="s">
        <v>1028</v>
      </c>
      <c r="B8" s="19">
        <v>19.8</v>
      </c>
      <c r="C8" s="19">
        <v>0</v>
      </c>
      <c r="D8" s="19">
        <v>16</v>
      </c>
    </row>
    <row r="9" spans="1:4">
      <c r="A9" t="s">
        <v>1032</v>
      </c>
      <c r="B9" s="19">
        <v>63.3</v>
      </c>
      <c r="C9" s="19">
        <v>81.3</v>
      </c>
      <c r="D9" s="19">
        <v>66.900000000000006</v>
      </c>
    </row>
    <row r="10" spans="1:4">
      <c r="A10" t="s">
        <v>1026</v>
      </c>
      <c r="B10" s="19">
        <v>64.600000000000009</v>
      </c>
      <c r="C10" s="19">
        <v>81.3</v>
      </c>
      <c r="D10" s="19">
        <v>66.900000000000006</v>
      </c>
    </row>
    <row r="11" spans="1:4">
      <c r="A11" t="s">
        <v>1028</v>
      </c>
      <c r="B11" s="19">
        <v>47.099999999999994</v>
      </c>
      <c r="C11" s="19">
        <v>76.900000000000006</v>
      </c>
      <c r="D11" s="19">
        <v>76.900000000000006</v>
      </c>
    </row>
    <row r="12" spans="1:4">
      <c r="A12" t="s">
        <v>28</v>
      </c>
      <c r="B12" s="19"/>
      <c r="C12" s="19"/>
      <c r="D12" s="19"/>
    </row>
    <row r="13" spans="1:4">
      <c r="A13" t="s">
        <v>1033</v>
      </c>
      <c r="B13" s="19">
        <v>40.6</v>
      </c>
      <c r="C13" s="19">
        <v>39.1</v>
      </c>
      <c r="D13" s="19">
        <v>51.1</v>
      </c>
    </row>
    <row r="14" spans="1:4">
      <c r="A14" t="s">
        <v>902</v>
      </c>
      <c r="B14" s="19">
        <v>44.7</v>
      </c>
      <c r="C14" s="19">
        <v>51.9</v>
      </c>
      <c r="D14" s="19">
        <v>54.300000000000004</v>
      </c>
    </row>
    <row r="15" spans="1:4">
      <c r="A15" t="s">
        <v>1034</v>
      </c>
      <c r="B15" s="19">
        <v>44.5</v>
      </c>
      <c r="C15" s="19">
        <v>51.9</v>
      </c>
      <c r="D15" s="19">
        <v>54.1</v>
      </c>
    </row>
    <row r="16" spans="1:4">
      <c r="A16" t="s">
        <v>1035</v>
      </c>
      <c r="B16" s="19">
        <v>41.5</v>
      </c>
      <c r="C16" s="19">
        <v>48.5</v>
      </c>
      <c r="D16" s="19">
        <v>46.1</v>
      </c>
    </row>
    <row r="17" spans="1:4">
      <c r="A17" t="s">
        <v>1036</v>
      </c>
      <c r="B17" s="19">
        <v>45.7</v>
      </c>
      <c r="C17" s="19">
        <v>53.2</v>
      </c>
      <c r="D17" s="19">
        <v>57.199999999999996</v>
      </c>
    </row>
    <row r="18" spans="1:4">
      <c r="A18" t="s">
        <v>903</v>
      </c>
      <c r="B18" s="19">
        <v>36.799999999999997</v>
      </c>
      <c r="C18" s="19">
        <v>27.800000000000004</v>
      </c>
      <c r="D18" s="19">
        <v>48.199999999999996</v>
      </c>
    </row>
    <row r="19" spans="1:4">
      <c r="A19" t="s">
        <v>1037</v>
      </c>
      <c r="B19" s="19">
        <v>36.5</v>
      </c>
      <c r="C19" s="19">
        <v>26.700000000000003</v>
      </c>
      <c r="D19" s="19">
        <v>48.8</v>
      </c>
    </row>
    <row r="20" spans="1:4">
      <c r="A20" t="s">
        <v>1038</v>
      </c>
      <c r="B20" s="19">
        <v>45.6</v>
      </c>
      <c r="C20" s="19">
        <v>97.899999999999991</v>
      </c>
      <c r="D20" s="19">
        <v>32.800000000000004</v>
      </c>
    </row>
    <row r="21" spans="1:4">
      <c r="A21" t="s">
        <v>1039</v>
      </c>
      <c r="B21" s="19">
        <v>40.200000000000003</v>
      </c>
      <c r="C21" s="19">
        <v>40.5</v>
      </c>
      <c r="D21" s="19">
        <v>50.4</v>
      </c>
    </row>
    <row r="22" spans="1:4">
      <c r="A22" t="s">
        <v>1040</v>
      </c>
      <c r="B22" s="19">
        <v>44.6</v>
      </c>
      <c r="C22" s="19">
        <v>26.3</v>
      </c>
      <c r="D22" s="19">
        <v>55.400000000000006</v>
      </c>
    </row>
    <row r="23" spans="1:4">
      <c r="A23" s="256" t="s">
        <v>689</v>
      </c>
      <c r="B23" s="256"/>
      <c r="C23" s="256"/>
      <c r="D23" s="25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F7DF-B539-47B5-9A46-048E42A3AA67}">
  <dimension ref="A1:K62"/>
  <sheetViews>
    <sheetView view="pageBreakPreview" zoomScale="125" zoomScaleNormal="100" zoomScaleSheetLayoutView="125" workbookViewId="0">
      <selection activeCell="A2" sqref="A2:D2"/>
    </sheetView>
  </sheetViews>
  <sheetFormatPr defaultRowHeight="10.199999999999999" customHeight="1"/>
  <cols>
    <col min="1" max="1" width="6.6640625" style="269" customWidth="1"/>
    <col min="2" max="2" width="13.77734375" style="269" customWidth="1"/>
    <col min="3" max="11" width="6.6640625" style="271" customWidth="1"/>
    <col min="12" max="243" width="8.88671875" style="269"/>
    <col min="244" max="244" width="6.6640625" style="269" customWidth="1"/>
    <col min="245" max="245" width="26.88671875" style="269" customWidth="1"/>
    <col min="246" max="246" width="0.6640625" style="269" customWidth="1"/>
    <col min="247" max="247" width="1" style="269" customWidth="1"/>
    <col min="248" max="248" width="6.6640625" style="269" customWidth="1"/>
    <col min="249" max="249" width="3.6640625" style="269" customWidth="1"/>
    <col min="250" max="266" width="11.44140625" style="269" customWidth="1"/>
    <col min="267" max="499" width="8.88671875" style="269"/>
    <col min="500" max="500" width="6.6640625" style="269" customWidth="1"/>
    <col min="501" max="501" width="26.88671875" style="269" customWidth="1"/>
    <col min="502" max="502" width="0.6640625" style="269" customWidth="1"/>
    <col min="503" max="503" width="1" style="269" customWidth="1"/>
    <col min="504" max="504" width="6.6640625" style="269" customWidth="1"/>
    <col min="505" max="505" width="3.6640625" style="269" customWidth="1"/>
    <col min="506" max="522" width="11.44140625" style="269" customWidth="1"/>
    <col min="523" max="755" width="8.88671875" style="269"/>
    <col min="756" max="756" width="6.6640625" style="269" customWidth="1"/>
    <col min="757" max="757" width="26.88671875" style="269" customWidth="1"/>
    <col min="758" max="758" width="0.6640625" style="269" customWidth="1"/>
    <col min="759" max="759" width="1" style="269" customWidth="1"/>
    <col min="760" max="760" width="6.6640625" style="269" customWidth="1"/>
    <col min="761" max="761" width="3.6640625" style="269" customWidth="1"/>
    <col min="762" max="778" width="11.44140625" style="269" customWidth="1"/>
    <col min="779" max="1011" width="8.88671875" style="269"/>
    <col min="1012" max="1012" width="6.6640625" style="269" customWidth="1"/>
    <col min="1013" max="1013" width="26.88671875" style="269" customWidth="1"/>
    <col min="1014" max="1014" width="0.6640625" style="269" customWidth="1"/>
    <col min="1015" max="1015" width="1" style="269" customWidth="1"/>
    <col min="1016" max="1016" width="6.6640625" style="269" customWidth="1"/>
    <col min="1017" max="1017" width="3.6640625" style="269" customWidth="1"/>
    <col min="1018" max="1034" width="11.44140625" style="269" customWidth="1"/>
    <col min="1035" max="1267" width="8.88671875" style="269"/>
    <col min="1268" max="1268" width="6.6640625" style="269" customWidth="1"/>
    <col min="1269" max="1269" width="26.88671875" style="269" customWidth="1"/>
    <col min="1270" max="1270" width="0.6640625" style="269" customWidth="1"/>
    <col min="1271" max="1271" width="1" style="269" customWidth="1"/>
    <col min="1272" max="1272" width="6.6640625" style="269" customWidth="1"/>
    <col min="1273" max="1273" width="3.6640625" style="269" customWidth="1"/>
    <col min="1274" max="1290" width="11.44140625" style="269" customWidth="1"/>
    <col min="1291" max="1523" width="8.88671875" style="269"/>
    <col min="1524" max="1524" width="6.6640625" style="269" customWidth="1"/>
    <col min="1525" max="1525" width="26.88671875" style="269" customWidth="1"/>
    <col min="1526" max="1526" width="0.6640625" style="269" customWidth="1"/>
    <col min="1527" max="1527" width="1" style="269" customWidth="1"/>
    <col min="1528" max="1528" width="6.6640625" style="269" customWidth="1"/>
    <col min="1529" max="1529" width="3.6640625" style="269" customWidth="1"/>
    <col min="1530" max="1546" width="11.44140625" style="269" customWidth="1"/>
    <col min="1547" max="1779" width="8.88671875" style="269"/>
    <col min="1780" max="1780" width="6.6640625" style="269" customWidth="1"/>
    <col min="1781" max="1781" width="26.88671875" style="269" customWidth="1"/>
    <col min="1782" max="1782" width="0.6640625" style="269" customWidth="1"/>
    <col min="1783" max="1783" width="1" style="269" customWidth="1"/>
    <col min="1784" max="1784" width="6.6640625" style="269" customWidth="1"/>
    <col min="1785" max="1785" width="3.6640625" style="269" customWidth="1"/>
    <col min="1786" max="1802" width="11.44140625" style="269" customWidth="1"/>
    <col min="1803" max="2035" width="8.88671875" style="269"/>
    <col min="2036" max="2036" width="6.6640625" style="269" customWidth="1"/>
    <col min="2037" max="2037" width="26.88671875" style="269" customWidth="1"/>
    <col min="2038" max="2038" width="0.6640625" style="269" customWidth="1"/>
    <col min="2039" max="2039" width="1" style="269" customWidth="1"/>
    <col min="2040" max="2040" width="6.6640625" style="269" customWidth="1"/>
    <col min="2041" max="2041" width="3.6640625" style="269" customWidth="1"/>
    <col min="2042" max="2058" width="11.44140625" style="269" customWidth="1"/>
    <col min="2059" max="2291" width="8.88671875" style="269"/>
    <col min="2292" max="2292" width="6.6640625" style="269" customWidth="1"/>
    <col min="2293" max="2293" width="26.88671875" style="269" customWidth="1"/>
    <col min="2294" max="2294" width="0.6640625" style="269" customWidth="1"/>
    <col min="2295" max="2295" width="1" style="269" customWidth="1"/>
    <col min="2296" max="2296" width="6.6640625" style="269" customWidth="1"/>
    <col min="2297" max="2297" width="3.6640625" style="269" customWidth="1"/>
    <col min="2298" max="2314" width="11.44140625" style="269" customWidth="1"/>
    <col min="2315" max="2547" width="8.88671875" style="269"/>
    <col min="2548" max="2548" width="6.6640625" style="269" customWidth="1"/>
    <col min="2549" max="2549" width="26.88671875" style="269" customWidth="1"/>
    <col min="2550" max="2550" width="0.6640625" style="269" customWidth="1"/>
    <col min="2551" max="2551" width="1" style="269" customWidth="1"/>
    <col min="2552" max="2552" width="6.6640625" style="269" customWidth="1"/>
    <col min="2553" max="2553" width="3.6640625" style="269" customWidth="1"/>
    <col min="2554" max="2570" width="11.44140625" style="269" customWidth="1"/>
    <col min="2571" max="2803" width="8.88671875" style="269"/>
    <col min="2804" max="2804" width="6.6640625" style="269" customWidth="1"/>
    <col min="2805" max="2805" width="26.88671875" style="269" customWidth="1"/>
    <col min="2806" max="2806" width="0.6640625" style="269" customWidth="1"/>
    <col min="2807" max="2807" width="1" style="269" customWidth="1"/>
    <col min="2808" max="2808" width="6.6640625" style="269" customWidth="1"/>
    <col min="2809" max="2809" width="3.6640625" style="269" customWidth="1"/>
    <col min="2810" max="2826" width="11.44140625" style="269" customWidth="1"/>
    <col min="2827" max="3059" width="8.88671875" style="269"/>
    <col min="3060" max="3060" width="6.6640625" style="269" customWidth="1"/>
    <col min="3061" max="3061" width="26.88671875" style="269" customWidth="1"/>
    <col min="3062" max="3062" width="0.6640625" style="269" customWidth="1"/>
    <col min="3063" max="3063" width="1" style="269" customWidth="1"/>
    <col min="3064" max="3064" width="6.6640625" style="269" customWidth="1"/>
    <col min="3065" max="3065" width="3.6640625" style="269" customWidth="1"/>
    <col min="3066" max="3082" width="11.44140625" style="269" customWidth="1"/>
    <col min="3083" max="3315" width="8.88671875" style="269"/>
    <col min="3316" max="3316" width="6.6640625" style="269" customWidth="1"/>
    <col min="3317" max="3317" width="26.88671875" style="269" customWidth="1"/>
    <col min="3318" max="3318" width="0.6640625" style="269" customWidth="1"/>
    <col min="3319" max="3319" width="1" style="269" customWidth="1"/>
    <col min="3320" max="3320" width="6.6640625" style="269" customWidth="1"/>
    <col min="3321" max="3321" width="3.6640625" style="269" customWidth="1"/>
    <col min="3322" max="3338" width="11.44140625" style="269" customWidth="1"/>
    <col min="3339" max="3571" width="8.88671875" style="269"/>
    <col min="3572" max="3572" width="6.6640625" style="269" customWidth="1"/>
    <col min="3573" max="3573" width="26.88671875" style="269" customWidth="1"/>
    <col min="3574" max="3574" width="0.6640625" style="269" customWidth="1"/>
    <col min="3575" max="3575" width="1" style="269" customWidth="1"/>
    <col min="3576" max="3576" width="6.6640625" style="269" customWidth="1"/>
    <col min="3577" max="3577" width="3.6640625" style="269" customWidth="1"/>
    <col min="3578" max="3594" width="11.44140625" style="269" customWidth="1"/>
    <col min="3595" max="3827" width="8.88671875" style="269"/>
    <col min="3828" max="3828" width="6.6640625" style="269" customWidth="1"/>
    <col min="3829" max="3829" width="26.88671875" style="269" customWidth="1"/>
    <col min="3830" max="3830" width="0.6640625" style="269" customWidth="1"/>
    <col min="3831" max="3831" width="1" style="269" customWidth="1"/>
    <col min="3832" max="3832" width="6.6640625" style="269" customWidth="1"/>
    <col min="3833" max="3833" width="3.6640625" style="269" customWidth="1"/>
    <col min="3834" max="3850" width="11.44140625" style="269" customWidth="1"/>
    <col min="3851" max="4083" width="8.88671875" style="269"/>
    <col min="4084" max="4084" width="6.6640625" style="269" customWidth="1"/>
    <col min="4085" max="4085" width="26.88671875" style="269" customWidth="1"/>
    <col min="4086" max="4086" width="0.6640625" style="269" customWidth="1"/>
    <col min="4087" max="4087" width="1" style="269" customWidth="1"/>
    <col min="4088" max="4088" width="6.6640625" style="269" customWidth="1"/>
    <col min="4089" max="4089" width="3.6640625" style="269" customWidth="1"/>
    <col min="4090" max="4106" width="11.44140625" style="269" customWidth="1"/>
    <col min="4107" max="4339" width="8.88671875" style="269"/>
    <col min="4340" max="4340" width="6.6640625" style="269" customWidth="1"/>
    <col min="4341" max="4341" width="26.88671875" style="269" customWidth="1"/>
    <col min="4342" max="4342" width="0.6640625" style="269" customWidth="1"/>
    <col min="4343" max="4343" width="1" style="269" customWidth="1"/>
    <col min="4344" max="4344" width="6.6640625" style="269" customWidth="1"/>
    <col min="4345" max="4345" width="3.6640625" style="269" customWidth="1"/>
    <col min="4346" max="4362" width="11.44140625" style="269" customWidth="1"/>
    <col min="4363" max="4595" width="8.88671875" style="269"/>
    <col min="4596" max="4596" width="6.6640625" style="269" customWidth="1"/>
    <col min="4597" max="4597" width="26.88671875" style="269" customWidth="1"/>
    <col min="4598" max="4598" width="0.6640625" style="269" customWidth="1"/>
    <col min="4599" max="4599" width="1" style="269" customWidth="1"/>
    <col min="4600" max="4600" width="6.6640625" style="269" customWidth="1"/>
    <col min="4601" max="4601" width="3.6640625" style="269" customWidth="1"/>
    <col min="4602" max="4618" width="11.44140625" style="269" customWidth="1"/>
    <col min="4619" max="4851" width="8.88671875" style="269"/>
    <col min="4852" max="4852" width="6.6640625" style="269" customWidth="1"/>
    <col min="4853" max="4853" width="26.88671875" style="269" customWidth="1"/>
    <col min="4854" max="4854" width="0.6640625" style="269" customWidth="1"/>
    <col min="4855" max="4855" width="1" style="269" customWidth="1"/>
    <col min="4856" max="4856" width="6.6640625" style="269" customWidth="1"/>
    <col min="4857" max="4857" width="3.6640625" style="269" customWidth="1"/>
    <col min="4858" max="4874" width="11.44140625" style="269" customWidth="1"/>
    <col min="4875" max="5107" width="8.88671875" style="269"/>
    <col min="5108" max="5108" width="6.6640625" style="269" customWidth="1"/>
    <col min="5109" max="5109" width="26.88671875" style="269" customWidth="1"/>
    <col min="5110" max="5110" width="0.6640625" style="269" customWidth="1"/>
    <col min="5111" max="5111" width="1" style="269" customWidth="1"/>
    <col min="5112" max="5112" width="6.6640625" style="269" customWidth="1"/>
    <col min="5113" max="5113" width="3.6640625" style="269" customWidth="1"/>
    <col min="5114" max="5130" width="11.44140625" style="269" customWidth="1"/>
    <col min="5131" max="5363" width="8.88671875" style="269"/>
    <col min="5364" max="5364" width="6.6640625" style="269" customWidth="1"/>
    <col min="5365" max="5365" width="26.88671875" style="269" customWidth="1"/>
    <col min="5366" max="5366" width="0.6640625" style="269" customWidth="1"/>
    <col min="5367" max="5367" width="1" style="269" customWidth="1"/>
    <col min="5368" max="5368" width="6.6640625" style="269" customWidth="1"/>
    <col min="5369" max="5369" width="3.6640625" style="269" customWidth="1"/>
    <col min="5370" max="5386" width="11.44140625" style="269" customWidth="1"/>
    <col min="5387" max="5619" width="8.88671875" style="269"/>
    <col min="5620" max="5620" width="6.6640625" style="269" customWidth="1"/>
    <col min="5621" max="5621" width="26.88671875" style="269" customWidth="1"/>
    <col min="5622" max="5622" width="0.6640625" style="269" customWidth="1"/>
    <col min="5623" max="5623" width="1" style="269" customWidth="1"/>
    <col min="5624" max="5624" width="6.6640625" style="269" customWidth="1"/>
    <col min="5625" max="5625" width="3.6640625" style="269" customWidth="1"/>
    <col min="5626" max="5642" width="11.44140625" style="269" customWidth="1"/>
    <col min="5643" max="5875" width="8.88671875" style="269"/>
    <col min="5876" max="5876" width="6.6640625" style="269" customWidth="1"/>
    <col min="5877" max="5877" width="26.88671875" style="269" customWidth="1"/>
    <col min="5878" max="5878" width="0.6640625" style="269" customWidth="1"/>
    <col min="5879" max="5879" width="1" style="269" customWidth="1"/>
    <col min="5880" max="5880" width="6.6640625" style="269" customWidth="1"/>
    <col min="5881" max="5881" width="3.6640625" style="269" customWidth="1"/>
    <col min="5882" max="5898" width="11.44140625" style="269" customWidth="1"/>
    <col min="5899" max="6131" width="8.88671875" style="269"/>
    <col min="6132" max="6132" width="6.6640625" style="269" customWidth="1"/>
    <col min="6133" max="6133" width="26.88671875" style="269" customWidth="1"/>
    <col min="6134" max="6134" width="0.6640625" style="269" customWidth="1"/>
    <col min="6135" max="6135" width="1" style="269" customWidth="1"/>
    <col min="6136" max="6136" width="6.6640625" style="269" customWidth="1"/>
    <col min="6137" max="6137" width="3.6640625" style="269" customWidth="1"/>
    <col min="6138" max="6154" width="11.44140625" style="269" customWidth="1"/>
    <col min="6155" max="6387" width="8.88671875" style="269"/>
    <col min="6388" max="6388" width="6.6640625" style="269" customWidth="1"/>
    <col min="6389" max="6389" width="26.88671875" style="269" customWidth="1"/>
    <col min="6390" max="6390" width="0.6640625" style="269" customWidth="1"/>
    <col min="6391" max="6391" width="1" style="269" customWidth="1"/>
    <col min="6392" max="6392" width="6.6640625" style="269" customWidth="1"/>
    <col min="6393" max="6393" width="3.6640625" style="269" customWidth="1"/>
    <col min="6394" max="6410" width="11.44140625" style="269" customWidth="1"/>
    <col min="6411" max="6643" width="8.88671875" style="269"/>
    <col min="6644" max="6644" width="6.6640625" style="269" customWidth="1"/>
    <col min="6645" max="6645" width="26.88671875" style="269" customWidth="1"/>
    <col min="6646" max="6646" width="0.6640625" style="269" customWidth="1"/>
    <col min="6647" max="6647" width="1" style="269" customWidth="1"/>
    <col min="6648" max="6648" width="6.6640625" style="269" customWidth="1"/>
    <col min="6649" max="6649" width="3.6640625" style="269" customWidth="1"/>
    <col min="6650" max="6666" width="11.44140625" style="269" customWidth="1"/>
    <col min="6667" max="6899" width="8.88671875" style="269"/>
    <col min="6900" max="6900" width="6.6640625" style="269" customWidth="1"/>
    <col min="6901" max="6901" width="26.88671875" style="269" customWidth="1"/>
    <col min="6902" max="6902" width="0.6640625" style="269" customWidth="1"/>
    <col min="6903" max="6903" width="1" style="269" customWidth="1"/>
    <col min="6904" max="6904" width="6.6640625" style="269" customWidth="1"/>
    <col min="6905" max="6905" width="3.6640625" style="269" customWidth="1"/>
    <col min="6906" max="6922" width="11.44140625" style="269" customWidth="1"/>
    <col min="6923" max="7155" width="8.88671875" style="269"/>
    <col min="7156" max="7156" width="6.6640625" style="269" customWidth="1"/>
    <col min="7157" max="7157" width="26.88671875" style="269" customWidth="1"/>
    <col min="7158" max="7158" width="0.6640625" style="269" customWidth="1"/>
    <col min="7159" max="7159" width="1" style="269" customWidth="1"/>
    <col min="7160" max="7160" width="6.6640625" style="269" customWidth="1"/>
    <col min="7161" max="7161" width="3.6640625" style="269" customWidth="1"/>
    <col min="7162" max="7178" width="11.44140625" style="269" customWidth="1"/>
    <col min="7179" max="7411" width="8.88671875" style="269"/>
    <col min="7412" max="7412" width="6.6640625" style="269" customWidth="1"/>
    <col min="7413" max="7413" width="26.88671875" style="269" customWidth="1"/>
    <col min="7414" max="7414" width="0.6640625" style="269" customWidth="1"/>
    <col min="7415" max="7415" width="1" style="269" customWidth="1"/>
    <col min="7416" max="7416" width="6.6640625" style="269" customWidth="1"/>
    <col min="7417" max="7417" width="3.6640625" style="269" customWidth="1"/>
    <col min="7418" max="7434" width="11.44140625" style="269" customWidth="1"/>
    <col min="7435" max="7667" width="8.88671875" style="269"/>
    <col min="7668" max="7668" width="6.6640625" style="269" customWidth="1"/>
    <col min="7669" max="7669" width="26.88671875" style="269" customWidth="1"/>
    <col min="7670" max="7670" width="0.6640625" style="269" customWidth="1"/>
    <col min="7671" max="7671" width="1" style="269" customWidth="1"/>
    <col min="7672" max="7672" width="6.6640625" style="269" customWidth="1"/>
    <col min="7673" max="7673" width="3.6640625" style="269" customWidth="1"/>
    <col min="7674" max="7690" width="11.44140625" style="269" customWidth="1"/>
    <col min="7691" max="7923" width="8.88671875" style="269"/>
    <col min="7924" max="7924" width="6.6640625" style="269" customWidth="1"/>
    <col min="7925" max="7925" width="26.88671875" style="269" customWidth="1"/>
    <col min="7926" max="7926" width="0.6640625" style="269" customWidth="1"/>
    <col min="7927" max="7927" width="1" style="269" customWidth="1"/>
    <col min="7928" max="7928" width="6.6640625" style="269" customWidth="1"/>
    <col min="7929" max="7929" width="3.6640625" style="269" customWidth="1"/>
    <col min="7930" max="7946" width="11.44140625" style="269" customWidth="1"/>
    <col min="7947" max="8179" width="8.88671875" style="269"/>
    <col min="8180" max="8180" width="6.6640625" style="269" customWidth="1"/>
    <col min="8181" max="8181" width="26.88671875" style="269" customWidth="1"/>
    <col min="8182" max="8182" width="0.6640625" style="269" customWidth="1"/>
    <col min="8183" max="8183" width="1" style="269" customWidth="1"/>
    <col min="8184" max="8184" width="6.6640625" style="269" customWidth="1"/>
    <col min="8185" max="8185" width="3.6640625" style="269" customWidth="1"/>
    <col min="8186" max="8202" width="11.44140625" style="269" customWidth="1"/>
    <col min="8203" max="8435" width="8.88671875" style="269"/>
    <col min="8436" max="8436" width="6.6640625" style="269" customWidth="1"/>
    <col min="8437" max="8437" width="26.88671875" style="269" customWidth="1"/>
    <col min="8438" max="8438" width="0.6640625" style="269" customWidth="1"/>
    <col min="8439" max="8439" width="1" style="269" customWidth="1"/>
    <col min="8440" max="8440" width="6.6640625" style="269" customWidth="1"/>
    <col min="8441" max="8441" width="3.6640625" style="269" customWidth="1"/>
    <col min="8442" max="8458" width="11.44140625" style="269" customWidth="1"/>
    <col min="8459" max="8691" width="8.88671875" style="269"/>
    <col min="8692" max="8692" width="6.6640625" style="269" customWidth="1"/>
    <col min="8693" max="8693" width="26.88671875" style="269" customWidth="1"/>
    <col min="8694" max="8694" width="0.6640625" style="269" customWidth="1"/>
    <col min="8695" max="8695" width="1" style="269" customWidth="1"/>
    <col min="8696" max="8696" width="6.6640625" style="269" customWidth="1"/>
    <col min="8697" max="8697" width="3.6640625" style="269" customWidth="1"/>
    <col min="8698" max="8714" width="11.44140625" style="269" customWidth="1"/>
    <col min="8715" max="8947" width="8.88671875" style="269"/>
    <col min="8948" max="8948" width="6.6640625" style="269" customWidth="1"/>
    <col min="8949" max="8949" width="26.88671875" style="269" customWidth="1"/>
    <col min="8950" max="8950" width="0.6640625" style="269" customWidth="1"/>
    <col min="8951" max="8951" width="1" style="269" customWidth="1"/>
    <col min="8952" max="8952" width="6.6640625" style="269" customWidth="1"/>
    <col min="8953" max="8953" width="3.6640625" style="269" customWidth="1"/>
    <col min="8954" max="8970" width="11.44140625" style="269" customWidth="1"/>
    <col min="8971" max="9203" width="8.88671875" style="269"/>
    <col min="9204" max="9204" width="6.6640625" style="269" customWidth="1"/>
    <col min="9205" max="9205" width="26.88671875" style="269" customWidth="1"/>
    <col min="9206" max="9206" width="0.6640625" style="269" customWidth="1"/>
    <col min="9207" max="9207" width="1" style="269" customWidth="1"/>
    <col min="9208" max="9208" width="6.6640625" style="269" customWidth="1"/>
    <col min="9209" max="9209" width="3.6640625" style="269" customWidth="1"/>
    <col min="9210" max="9226" width="11.44140625" style="269" customWidth="1"/>
    <col min="9227" max="9459" width="8.88671875" style="269"/>
    <col min="9460" max="9460" width="6.6640625" style="269" customWidth="1"/>
    <col min="9461" max="9461" width="26.88671875" style="269" customWidth="1"/>
    <col min="9462" max="9462" width="0.6640625" style="269" customWidth="1"/>
    <col min="9463" max="9463" width="1" style="269" customWidth="1"/>
    <col min="9464" max="9464" width="6.6640625" style="269" customWidth="1"/>
    <col min="9465" max="9465" width="3.6640625" style="269" customWidth="1"/>
    <col min="9466" max="9482" width="11.44140625" style="269" customWidth="1"/>
    <col min="9483" max="9715" width="8.88671875" style="269"/>
    <col min="9716" max="9716" width="6.6640625" style="269" customWidth="1"/>
    <col min="9717" max="9717" width="26.88671875" style="269" customWidth="1"/>
    <col min="9718" max="9718" width="0.6640625" style="269" customWidth="1"/>
    <col min="9719" max="9719" width="1" style="269" customWidth="1"/>
    <col min="9720" max="9720" width="6.6640625" style="269" customWidth="1"/>
    <col min="9721" max="9721" width="3.6640625" style="269" customWidth="1"/>
    <col min="9722" max="9738" width="11.44140625" style="269" customWidth="1"/>
    <col min="9739" max="9971" width="8.88671875" style="269"/>
    <col min="9972" max="9972" width="6.6640625" style="269" customWidth="1"/>
    <col min="9973" max="9973" width="26.88671875" style="269" customWidth="1"/>
    <col min="9974" max="9974" width="0.6640625" style="269" customWidth="1"/>
    <col min="9975" max="9975" width="1" style="269" customWidth="1"/>
    <col min="9976" max="9976" width="6.6640625" style="269" customWidth="1"/>
    <col min="9977" max="9977" width="3.6640625" style="269" customWidth="1"/>
    <col min="9978" max="9994" width="11.44140625" style="269" customWidth="1"/>
    <col min="9995" max="10227" width="8.88671875" style="269"/>
    <col min="10228" max="10228" width="6.6640625" style="269" customWidth="1"/>
    <col min="10229" max="10229" width="26.88671875" style="269" customWidth="1"/>
    <col min="10230" max="10230" width="0.6640625" style="269" customWidth="1"/>
    <col min="10231" max="10231" width="1" style="269" customWidth="1"/>
    <col min="10232" max="10232" width="6.6640625" style="269" customWidth="1"/>
    <col min="10233" max="10233" width="3.6640625" style="269" customWidth="1"/>
    <col min="10234" max="10250" width="11.44140625" style="269" customWidth="1"/>
    <col min="10251" max="10483" width="8.88671875" style="269"/>
    <col min="10484" max="10484" width="6.6640625" style="269" customWidth="1"/>
    <col min="10485" max="10485" width="26.88671875" style="269" customWidth="1"/>
    <col min="10486" max="10486" width="0.6640625" style="269" customWidth="1"/>
    <col min="10487" max="10487" width="1" style="269" customWidth="1"/>
    <col min="10488" max="10488" width="6.6640625" style="269" customWidth="1"/>
    <col min="10489" max="10489" width="3.6640625" style="269" customWidth="1"/>
    <col min="10490" max="10506" width="11.44140625" style="269" customWidth="1"/>
    <col min="10507" max="10739" width="8.88671875" style="269"/>
    <col min="10740" max="10740" width="6.6640625" style="269" customWidth="1"/>
    <col min="10741" max="10741" width="26.88671875" style="269" customWidth="1"/>
    <col min="10742" max="10742" width="0.6640625" style="269" customWidth="1"/>
    <col min="10743" max="10743" width="1" style="269" customWidth="1"/>
    <col min="10744" max="10744" width="6.6640625" style="269" customWidth="1"/>
    <col min="10745" max="10745" width="3.6640625" style="269" customWidth="1"/>
    <col min="10746" max="10762" width="11.44140625" style="269" customWidth="1"/>
    <col min="10763" max="10995" width="8.88671875" style="269"/>
    <col min="10996" max="10996" width="6.6640625" style="269" customWidth="1"/>
    <col min="10997" max="10997" width="26.88671875" style="269" customWidth="1"/>
    <col min="10998" max="10998" width="0.6640625" style="269" customWidth="1"/>
    <col min="10999" max="10999" width="1" style="269" customWidth="1"/>
    <col min="11000" max="11000" width="6.6640625" style="269" customWidth="1"/>
    <col min="11001" max="11001" width="3.6640625" style="269" customWidth="1"/>
    <col min="11002" max="11018" width="11.44140625" style="269" customWidth="1"/>
    <col min="11019" max="11251" width="8.88671875" style="269"/>
    <col min="11252" max="11252" width="6.6640625" style="269" customWidth="1"/>
    <col min="11253" max="11253" width="26.88671875" style="269" customWidth="1"/>
    <col min="11254" max="11254" width="0.6640625" style="269" customWidth="1"/>
    <col min="11255" max="11255" width="1" style="269" customWidth="1"/>
    <col min="11256" max="11256" width="6.6640625" style="269" customWidth="1"/>
    <col min="11257" max="11257" width="3.6640625" style="269" customWidth="1"/>
    <col min="11258" max="11274" width="11.44140625" style="269" customWidth="1"/>
    <col min="11275" max="11507" width="8.88671875" style="269"/>
    <col min="11508" max="11508" width="6.6640625" style="269" customWidth="1"/>
    <col min="11509" max="11509" width="26.88671875" style="269" customWidth="1"/>
    <col min="11510" max="11510" width="0.6640625" style="269" customWidth="1"/>
    <col min="11511" max="11511" width="1" style="269" customWidth="1"/>
    <col min="11512" max="11512" width="6.6640625" style="269" customWidth="1"/>
    <col min="11513" max="11513" width="3.6640625" style="269" customWidth="1"/>
    <col min="11514" max="11530" width="11.44140625" style="269" customWidth="1"/>
    <col min="11531" max="11763" width="8.88671875" style="269"/>
    <col min="11764" max="11764" width="6.6640625" style="269" customWidth="1"/>
    <col min="11765" max="11765" width="26.88671875" style="269" customWidth="1"/>
    <col min="11766" max="11766" width="0.6640625" style="269" customWidth="1"/>
    <col min="11767" max="11767" width="1" style="269" customWidth="1"/>
    <col min="11768" max="11768" width="6.6640625" style="269" customWidth="1"/>
    <col min="11769" max="11769" width="3.6640625" style="269" customWidth="1"/>
    <col min="11770" max="11786" width="11.44140625" style="269" customWidth="1"/>
    <col min="11787" max="12019" width="8.88671875" style="269"/>
    <col min="12020" max="12020" width="6.6640625" style="269" customWidth="1"/>
    <col min="12021" max="12021" width="26.88671875" style="269" customWidth="1"/>
    <col min="12022" max="12022" width="0.6640625" style="269" customWidth="1"/>
    <col min="12023" max="12023" width="1" style="269" customWidth="1"/>
    <col min="12024" max="12024" width="6.6640625" style="269" customWidth="1"/>
    <col min="12025" max="12025" width="3.6640625" style="269" customWidth="1"/>
    <col min="12026" max="12042" width="11.44140625" style="269" customWidth="1"/>
    <col min="12043" max="12275" width="8.88671875" style="269"/>
    <col min="12276" max="12276" width="6.6640625" style="269" customWidth="1"/>
    <col min="12277" max="12277" width="26.88671875" style="269" customWidth="1"/>
    <col min="12278" max="12278" width="0.6640625" style="269" customWidth="1"/>
    <col min="12279" max="12279" width="1" style="269" customWidth="1"/>
    <col min="12280" max="12280" width="6.6640625" style="269" customWidth="1"/>
    <col min="12281" max="12281" width="3.6640625" style="269" customWidth="1"/>
    <col min="12282" max="12298" width="11.44140625" style="269" customWidth="1"/>
    <col min="12299" max="12531" width="8.88671875" style="269"/>
    <col min="12532" max="12532" width="6.6640625" style="269" customWidth="1"/>
    <col min="12533" max="12533" width="26.88671875" style="269" customWidth="1"/>
    <col min="12534" max="12534" width="0.6640625" style="269" customWidth="1"/>
    <col min="12535" max="12535" width="1" style="269" customWidth="1"/>
    <col min="12536" max="12536" width="6.6640625" style="269" customWidth="1"/>
    <col min="12537" max="12537" width="3.6640625" style="269" customWidth="1"/>
    <col min="12538" max="12554" width="11.44140625" style="269" customWidth="1"/>
    <col min="12555" max="12787" width="8.88671875" style="269"/>
    <col min="12788" max="12788" width="6.6640625" style="269" customWidth="1"/>
    <col min="12789" max="12789" width="26.88671875" style="269" customWidth="1"/>
    <col min="12790" max="12790" width="0.6640625" style="269" customWidth="1"/>
    <col min="12791" max="12791" width="1" style="269" customWidth="1"/>
    <col min="12792" max="12792" width="6.6640625" style="269" customWidth="1"/>
    <col min="12793" max="12793" width="3.6640625" style="269" customWidth="1"/>
    <col min="12794" max="12810" width="11.44140625" style="269" customWidth="1"/>
    <col min="12811" max="13043" width="8.88671875" style="269"/>
    <col min="13044" max="13044" width="6.6640625" style="269" customWidth="1"/>
    <col min="13045" max="13045" width="26.88671875" style="269" customWidth="1"/>
    <col min="13046" max="13046" width="0.6640625" style="269" customWidth="1"/>
    <col min="13047" max="13047" width="1" style="269" customWidth="1"/>
    <col min="13048" max="13048" width="6.6640625" style="269" customWidth="1"/>
    <col min="13049" max="13049" width="3.6640625" style="269" customWidth="1"/>
    <col min="13050" max="13066" width="11.44140625" style="269" customWidth="1"/>
    <col min="13067" max="13299" width="8.88671875" style="269"/>
    <col min="13300" max="13300" width="6.6640625" style="269" customWidth="1"/>
    <col min="13301" max="13301" width="26.88671875" style="269" customWidth="1"/>
    <col min="13302" max="13302" width="0.6640625" style="269" customWidth="1"/>
    <col min="13303" max="13303" width="1" style="269" customWidth="1"/>
    <col min="13304" max="13304" width="6.6640625" style="269" customWidth="1"/>
    <col min="13305" max="13305" width="3.6640625" style="269" customWidth="1"/>
    <col min="13306" max="13322" width="11.44140625" style="269" customWidth="1"/>
    <col min="13323" max="13555" width="8.88671875" style="269"/>
    <col min="13556" max="13556" width="6.6640625" style="269" customWidth="1"/>
    <col min="13557" max="13557" width="26.88671875" style="269" customWidth="1"/>
    <col min="13558" max="13558" width="0.6640625" style="269" customWidth="1"/>
    <col min="13559" max="13559" width="1" style="269" customWidth="1"/>
    <col min="13560" max="13560" width="6.6640625" style="269" customWidth="1"/>
    <col min="13561" max="13561" width="3.6640625" style="269" customWidth="1"/>
    <col min="13562" max="13578" width="11.44140625" style="269" customWidth="1"/>
    <col min="13579" max="13811" width="8.88671875" style="269"/>
    <col min="13812" max="13812" width="6.6640625" style="269" customWidth="1"/>
    <col min="13813" max="13813" width="26.88671875" style="269" customWidth="1"/>
    <col min="13814" max="13814" width="0.6640625" style="269" customWidth="1"/>
    <col min="13815" max="13815" width="1" style="269" customWidth="1"/>
    <col min="13816" max="13816" width="6.6640625" style="269" customWidth="1"/>
    <col min="13817" max="13817" width="3.6640625" style="269" customWidth="1"/>
    <col min="13818" max="13834" width="11.44140625" style="269" customWidth="1"/>
    <col min="13835" max="14067" width="8.88671875" style="269"/>
    <col min="14068" max="14068" width="6.6640625" style="269" customWidth="1"/>
    <col min="14069" max="14069" width="26.88671875" style="269" customWidth="1"/>
    <col min="14070" max="14070" width="0.6640625" style="269" customWidth="1"/>
    <col min="14071" max="14071" width="1" style="269" customWidth="1"/>
    <col min="14072" max="14072" width="6.6640625" style="269" customWidth="1"/>
    <col min="14073" max="14073" width="3.6640625" style="269" customWidth="1"/>
    <col min="14074" max="14090" width="11.44140625" style="269" customWidth="1"/>
    <col min="14091" max="14323" width="8.88671875" style="269"/>
    <col min="14324" max="14324" width="6.6640625" style="269" customWidth="1"/>
    <col min="14325" max="14325" width="26.88671875" style="269" customWidth="1"/>
    <col min="14326" max="14326" width="0.6640625" style="269" customWidth="1"/>
    <col min="14327" max="14327" width="1" style="269" customWidth="1"/>
    <col min="14328" max="14328" width="6.6640625" style="269" customWidth="1"/>
    <col min="14329" max="14329" width="3.6640625" style="269" customWidth="1"/>
    <col min="14330" max="14346" width="11.44140625" style="269" customWidth="1"/>
    <col min="14347" max="14579" width="8.88671875" style="269"/>
    <col min="14580" max="14580" width="6.6640625" style="269" customWidth="1"/>
    <col min="14581" max="14581" width="26.88671875" style="269" customWidth="1"/>
    <col min="14582" max="14582" width="0.6640625" style="269" customWidth="1"/>
    <col min="14583" max="14583" width="1" style="269" customWidth="1"/>
    <col min="14584" max="14584" width="6.6640625" style="269" customWidth="1"/>
    <col min="14585" max="14585" width="3.6640625" style="269" customWidth="1"/>
    <col min="14586" max="14602" width="11.44140625" style="269" customWidth="1"/>
    <col min="14603" max="14835" width="8.88671875" style="269"/>
    <col min="14836" max="14836" width="6.6640625" style="269" customWidth="1"/>
    <col min="14837" max="14837" width="26.88671875" style="269" customWidth="1"/>
    <col min="14838" max="14838" width="0.6640625" style="269" customWidth="1"/>
    <col min="14839" max="14839" width="1" style="269" customWidth="1"/>
    <col min="14840" max="14840" width="6.6640625" style="269" customWidth="1"/>
    <col min="14841" max="14841" width="3.6640625" style="269" customWidth="1"/>
    <col min="14842" max="14858" width="11.44140625" style="269" customWidth="1"/>
    <col min="14859" max="15091" width="8.88671875" style="269"/>
    <col min="15092" max="15092" width="6.6640625" style="269" customWidth="1"/>
    <col min="15093" max="15093" width="26.88671875" style="269" customWidth="1"/>
    <col min="15094" max="15094" width="0.6640625" style="269" customWidth="1"/>
    <col min="15095" max="15095" width="1" style="269" customWidth="1"/>
    <col min="15096" max="15096" width="6.6640625" style="269" customWidth="1"/>
    <col min="15097" max="15097" width="3.6640625" style="269" customWidth="1"/>
    <col min="15098" max="15114" width="11.44140625" style="269" customWidth="1"/>
    <col min="15115" max="15347" width="8.88671875" style="269"/>
    <col min="15348" max="15348" width="6.6640625" style="269" customWidth="1"/>
    <col min="15349" max="15349" width="26.88671875" style="269" customWidth="1"/>
    <col min="15350" max="15350" width="0.6640625" style="269" customWidth="1"/>
    <col min="15351" max="15351" width="1" style="269" customWidth="1"/>
    <col min="15352" max="15352" width="6.6640625" style="269" customWidth="1"/>
    <col min="15353" max="15353" width="3.6640625" style="269" customWidth="1"/>
    <col min="15354" max="15370" width="11.44140625" style="269" customWidth="1"/>
    <col min="15371" max="15603" width="8.88671875" style="269"/>
    <col min="15604" max="15604" width="6.6640625" style="269" customWidth="1"/>
    <col min="15605" max="15605" width="26.88671875" style="269" customWidth="1"/>
    <col min="15606" max="15606" width="0.6640625" style="269" customWidth="1"/>
    <col min="15607" max="15607" width="1" style="269" customWidth="1"/>
    <col min="15608" max="15608" width="6.6640625" style="269" customWidth="1"/>
    <col min="15609" max="15609" width="3.6640625" style="269" customWidth="1"/>
    <col min="15610" max="15626" width="11.44140625" style="269" customWidth="1"/>
    <col min="15627" max="15859" width="8.88671875" style="269"/>
    <col min="15860" max="15860" width="6.6640625" style="269" customWidth="1"/>
    <col min="15861" max="15861" width="26.88671875" style="269" customWidth="1"/>
    <col min="15862" max="15862" width="0.6640625" style="269" customWidth="1"/>
    <col min="15863" max="15863" width="1" style="269" customWidth="1"/>
    <col min="15864" max="15864" width="6.6640625" style="269" customWidth="1"/>
    <col min="15865" max="15865" width="3.6640625" style="269" customWidth="1"/>
    <col min="15866" max="15882" width="11.44140625" style="269" customWidth="1"/>
    <col min="15883" max="16115" width="8.88671875" style="269"/>
    <col min="16116" max="16116" width="6.6640625" style="269" customWidth="1"/>
    <col min="16117" max="16117" width="26.88671875" style="269" customWidth="1"/>
    <col min="16118" max="16118" width="0.6640625" style="269" customWidth="1"/>
    <col min="16119" max="16119" width="1" style="269" customWidth="1"/>
    <col min="16120" max="16120" width="6.6640625" style="269" customWidth="1"/>
    <col min="16121" max="16121" width="3.6640625" style="269" customWidth="1"/>
    <col min="16122" max="16138" width="11.44140625" style="269" customWidth="1"/>
    <col min="16139" max="16384" width="8.88671875" style="269"/>
  </cols>
  <sheetData>
    <row r="1" spans="1:11" ht="10.199999999999999" customHeight="1">
      <c r="A1" s="370" t="s">
        <v>2326</v>
      </c>
      <c r="B1" s="370"/>
      <c r="C1" s="370"/>
      <c r="D1" s="370"/>
      <c r="E1" s="370"/>
      <c r="F1" s="370"/>
      <c r="G1" s="370"/>
      <c r="H1" s="370"/>
      <c r="I1" s="370"/>
      <c r="J1" s="370"/>
      <c r="K1" s="370"/>
    </row>
    <row r="2" spans="1:11" ht="10.199999999999999" customHeight="1">
      <c r="A2" s="370" t="s">
        <v>125</v>
      </c>
      <c r="B2" s="370"/>
      <c r="C2" s="370"/>
      <c r="D2" s="370"/>
      <c r="E2" s="93"/>
      <c r="F2" s="93"/>
      <c r="G2" s="93"/>
      <c r="H2" s="93"/>
      <c r="I2" s="93"/>
      <c r="J2" s="93"/>
    </row>
    <row r="3" spans="1:11" ht="10.199999999999999" customHeight="1">
      <c r="A3" s="418" t="s">
        <v>28</v>
      </c>
      <c r="B3" s="419"/>
      <c r="C3" s="420" t="s">
        <v>99</v>
      </c>
      <c r="D3" s="420"/>
      <c r="E3" s="420"/>
      <c r="F3" s="420" t="s">
        <v>100</v>
      </c>
      <c r="G3" s="420"/>
      <c r="H3" s="420"/>
      <c r="I3" s="420" t="s">
        <v>101</v>
      </c>
      <c r="J3" s="420"/>
      <c r="K3" s="375"/>
    </row>
    <row r="4" spans="1:11" ht="10.199999999999999" customHeight="1">
      <c r="A4" s="272"/>
      <c r="B4" s="273"/>
      <c r="C4" s="274" t="s">
        <v>33</v>
      </c>
      <c r="D4" s="274" t="s">
        <v>29</v>
      </c>
      <c r="E4" s="274" t="s">
        <v>32</v>
      </c>
      <c r="F4" s="274" t="s">
        <v>33</v>
      </c>
      <c r="G4" s="274" t="s">
        <v>29</v>
      </c>
      <c r="H4" s="274" t="s">
        <v>32</v>
      </c>
      <c r="I4" s="274" t="s">
        <v>33</v>
      </c>
      <c r="J4" s="274" t="s">
        <v>29</v>
      </c>
      <c r="K4" s="275" t="s">
        <v>32</v>
      </c>
    </row>
    <row r="5" spans="1:11" ht="10.199999999999999" customHeight="1">
      <c r="A5" s="421" t="s">
        <v>2248</v>
      </c>
      <c r="B5" s="422"/>
      <c r="C5" s="274"/>
      <c r="D5" s="274"/>
      <c r="E5" s="274"/>
      <c r="F5" s="274"/>
      <c r="G5" s="274"/>
      <c r="H5" s="274"/>
      <c r="I5" s="274"/>
      <c r="J5" s="274"/>
      <c r="K5" s="275"/>
    </row>
    <row r="6" spans="1:11" ht="10.199999999999999" customHeight="1">
      <c r="A6" s="372" t="s">
        <v>2247</v>
      </c>
      <c r="B6" s="372"/>
      <c r="C6" s="277">
        <f>C34*100/C20</f>
        <v>40.64816215398578</v>
      </c>
      <c r="D6" s="277">
        <f t="shared" ref="D6:K6" si="0">D34*100/D20</f>
        <v>34.686665619601065</v>
      </c>
      <c r="E6" s="277">
        <f t="shared" si="0"/>
        <v>46.185266229029907</v>
      </c>
      <c r="F6" s="277">
        <f t="shared" si="0"/>
        <v>39.115074024226111</v>
      </c>
      <c r="G6" s="277">
        <f t="shared" si="0"/>
        <v>32.838773491592484</v>
      </c>
      <c r="H6" s="277">
        <f t="shared" si="0"/>
        <v>45.65441429062178</v>
      </c>
      <c r="I6" s="277">
        <f t="shared" si="0"/>
        <v>51.119570085087325</v>
      </c>
      <c r="J6" s="277">
        <f t="shared" si="0"/>
        <v>42.48826291079812</v>
      </c>
      <c r="K6" s="277">
        <f t="shared" si="0"/>
        <v>58.989726027397261</v>
      </c>
    </row>
    <row r="7" spans="1:11" ht="10.199999999999999" customHeight="1">
      <c r="A7" s="372" t="s">
        <v>835</v>
      </c>
      <c r="B7" s="372"/>
      <c r="C7" s="277">
        <f t="shared" ref="C7:K18" si="1">C35*100/C21</f>
        <v>41.478212906784336</v>
      </c>
      <c r="D7" s="277">
        <f t="shared" si="1"/>
        <v>38.289760348583876</v>
      </c>
      <c r="E7" s="277">
        <f t="shared" si="1"/>
        <v>44.74860335195531</v>
      </c>
      <c r="F7" s="277">
        <f t="shared" si="1"/>
        <v>48.523748395378689</v>
      </c>
      <c r="G7" s="277">
        <f t="shared" si="1"/>
        <v>53.488372093023258</v>
      </c>
      <c r="H7" s="277">
        <f t="shared" si="1"/>
        <v>43.622448979591837</v>
      </c>
      <c r="I7" s="277">
        <f t="shared" si="1"/>
        <v>46.055979643765902</v>
      </c>
      <c r="J7" s="277">
        <f t="shared" si="1"/>
        <v>31.68724279835391</v>
      </c>
      <c r="K7" s="277">
        <f t="shared" si="1"/>
        <v>56.132756132756136</v>
      </c>
    </row>
    <row r="8" spans="1:11" ht="10.199999999999999" customHeight="1">
      <c r="A8" s="372" t="s">
        <v>1279</v>
      </c>
      <c r="B8" s="372"/>
      <c r="C8" s="277">
        <f t="shared" si="1"/>
        <v>41.773399014778327</v>
      </c>
      <c r="D8" s="277">
        <f t="shared" si="1"/>
        <v>41.025641025641029</v>
      </c>
      <c r="E8" s="277">
        <f t="shared" si="1"/>
        <v>42.790697674418603</v>
      </c>
      <c r="F8" s="277">
        <f t="shared" si="1"/>
        <v>67.86703601108033</v>
      </c>
      <c r="G8" s="277">
        <f t="shared" si="1"/>
        <v>40.206185567010309</v>
      </c>
      <c r="H8" s="277">
        <f t="shared" si="1"/>
        <v>100</v>
      </c>
      <c r="I8" s="277">
        <f t="shared" si="1"/>
        <v>47.058823529411768</v>
      </c>
      <c r="J8" s="277">
        <f t="shared" si="1"/>
        <v>55.186721991701248</v>
      </c>
      <c r="K8" s="277">
        <f t="shared" si="1"/>
        <v>6.25</v>
      </c>
    </row>
    <row r="9" spans="1:11" ht="10.199999999999999" customHeight="1">
      <c r="A9" s="372" t="s">
        <v>1280</v>
      </c>
      <c r="B9" s="372"/>
      <c r="C9" s="277">
        <f t="shared" si="1"/>
        <v>51.470588235294116</v>
      </c>
      <c r="D9" s="277">
        <f t="shared" si="1"/>
        <v>47.731916632611359</v>
      </c>
      <c r="E9" s="277">
        <f t="shared" si="1"/>
        <v>54.672733636681834</v>
      </c>
      <c r="F9" s="277">
        <f t="shared" si="1"/>
        <v>59.547511312217196</v>
      </c>
      <c r="G9" s="277">
        <f t="shared" si="1"/>
        <v>54.296160877513714</v>
      </c>
      <c r="H9" s="277">
        <f t="shared" si="1"/>
        <v>64.695340501792117</v>
      </c>
      <c r="I9" s="277">
        <f t="shared" si="1"/>
        <v>64.13525498891353</v>
      </c>
      <c r="J9" s="277">
        <f t="shared" si="1"/>
        <v>60.789149198520349</v>
      </c>
      <c r="K9" s="277">
        <f t="shared" si="1"/>
        <v>66.868076535750248</v>
      </c>
    </row>
    <row r="10" spans="1:11" ht="10.199999999999999" customHeight="1">
      <c r="A10" s="372" t="s">
        <v>1281</v>
      </c>
      <c r="B10" s="372"/>
      <c r="C10" s="277">
        <f t="shared" si="1"/>
        <v>41.109709962168978</v>
      </c>
      <c r="D10" s="277">
        <f t="shared" si="1"/>
        <v>41.136671177266578</v>
      </c>
      <c r="E10" s="277">
        <f t="shared" si="1"/>
        <v>41.086186540731994</v>
      </c>
      <c r="F10" s="277">
        <f t="shared" si="1"/>
        <v>37.151702786377712</v>
      </c>
      <c r="G10" s="277">
        <f t="shared" si="1"/>
        <v>66.942148760330582</v>
      </c>
      <c r="H10" s="277">
        <f t="shared" si="1"/>
        <v>19.306930693069308</v>
      </c>
      <c r="I10" s="277">
        <f t="shared" si="1"/>
        <v>55.574324324324323</v>
      </c>
      <c r="J10" s="277">
        <f t="shared" si="1"/>
        <v>50.543478260869563</v>
      </c>
      <c r="K10" s="277">
        <f t="shared" si="1"/>
        <v>63.839285714285715</v>
      </c>
    </row>
    <row r="11" spans="1:11" ht="10.199999999999999" customHeight="1">
      <c r="A11" s="372" t="s">
        <v>1282</v>
      </c>
      <c r="B11" s="372"/>
      <c r="C11" s="277">
        <f t="shared" si="1"/>
        <v>21.13022113022113</v>
      </c>
      <c r="D11" s="277">
        <f t="shared" si="1"/>
        <v>33.121019108280258</v>
      </c>
      <c r="E11" s="277">
        <f t="shared" si="1"/>
        <v>13.6</v>
      </c>
      <c r="F11" s="277">
        <f t="shared" si="1"/>
        <v>0</v>
      </c>
      <c r="G11" s="277">
        <v>0</v>
      </c>
      <c r="H11" s="277">
        <f t="shared" si="1"/>
        <v>0</v>
      </c>
      <c r="I11" s="277">
        <f t="shared" si="1"/>
        <v>47.967479674796749</v>
      </c>
      <c r="J11" s="277">
        <f t="shared" si="1"/>
        <v>53.684210526315788</v>
      </c>
      <c r="K11" s="277">
        <f t="shared" si="1"/>
        <v>28.571428571428573</v>
      </c>
    </row>
    <row r="12" spans="1:11" ht="10.199999999999999" customHeight="1">
      <c r="A12" s="372" t="s">
        <v>1283</v>
      </c>
      <c r="B12" s="372"/>
      <c r="C12" s="277">
        <f t="shared" si="1"/>
        <v>38.235294117647058</v>
      </c>
      <c r="D12" s="277">
        <f t="shared" si="1"/>
        <v>22.755741127348642</v>
      </c>
      <c r="E12" s="277">
        <f t="shared" si="1"/>
        <v>51.940850277264325</v>
      </c>
      <c r="F12" s="277">
        <f t="shared" si="1"/>
        <v>22.429906542056074</v>
      </c>
      <c r="G12" s="277">
        <f t="shared" si="1"/>
        <v>7.7922077922077921</v>
      </c>
      <c r="H12" s="277">
        <f t="shared" si="1"/>
        <v>30.656934306569344</v>
      </c>
      <c r="I12" s="277">
        <f t="shared" si="1"/>
        <v>35.849056603773583</v>
      </c>
      <c r="J12" s="277">
        <f t="shared" si="1"/>
        <v>21.167883211678831</v>
      </c>
      <c r="K12" s="277">
        <f t="shared" si="1"/>
        <v>46.961325966850829</v>
      </c>
    </row>
    <row r="13" spans="1:11" ht="10.199999999999999" customHeight="1">
      <c r="A13" s="372" t="s">
        <v>1123</v>
      </c>
      <c r="B13" s="372"/>
      <c r="C13" s="277">
        <f t="shared" si="1"/>
        <v>38.519764507989905</v>
      </c>
      <c r="D13" s="277">
        <f t="shared" si="1"/>
        <v>32.825040128410912</v>
      </c>
      <c r="E13" s="277">
        <f t="shared" si="1"/>
        <v>44.78798586572438</v>
      </c>
      <c r="F13" s="277">
        <f t="shared" si="1"/>
        <v>19.617224880382775</v>
      </c>
      <c r="G13" s="277">
        <f t="shared" si="1"/>
        <v>9.0497737556561084</v>
      </c>
      <c r="H13" s="277">
        <f t="shared" si="1"/>
        <v>31.472081218274113</v>
      </c>
      <c r="I13" s="277">
        <f t="shared" si="1"/>
        <v>56.016597510373444</v>
      </c>
      <c r="J13" s="277">
        <f t="shared" si="1"/>
        <v>48.491379310344826</v>
      </c>
      <c r="K13" s="277">
        <f t="shared" si="1"/>
        <v>63</v>
      </c>
    </row>
    <row r="14" spans="1:11" ht="10.199999999999999" customHeight="1">
      <c r="A14" s="372" t="s">
        <v>846</v>
      </c>
      <c r="B14" s="372"/>
      <c r="C14" s="277">
        <f t="shared" si="1"/>
        <v>36.600334759159381</v>
      </c>
      <c r="D14" s="277">
        <f t="shared" si="1"/>
        <v>25.055350553505534</v>
      </c>
      <c r="E14" s="277">
        <f t="shared" si="1"/>
        <v>48.331458567679043</v>
      </c>
      <c r="F14" s="277">
        <f t="shared" si="1"/>
        <v>30.253741054001303</v>
      </c>
      <c r="G14" s="277">
        <f t="shared" si="1"/>
        <v>22.149837133550488</v>
      </c>
      <c r="H14" s="277">
        <f t="shared" si="1"/>
        <v>42.370129870129873</v>
      </c>
      <c r="I14" s="277">
        <f t="shared" si="1"/>
        <v>43.881334981458593</v>
      </c>
      <c r="J14" s="277">
        <f t="shared" si="1"/>
        <v>25.62091503267974</v>
      </c>
      <c r="K14" s="277">
        <f t="shared" si="1"/>
        <v>60.257913247362254</v>
      </c>
    </row>
    <row r="15" spans="1:11" ht="10.199999999999999" customHeight="1">
      <c r="A15" s="372" t="s">
        <v>849</v>
      </c>
      <c r="B15" s="372"/>
      <c r="C15" s="277">
        <f t="shared" si="1"/>
        <v>37.855178735105405</v>
      </c>
      <c r="D15" s="277">
        <f t="shared" si="1"/>
        <v>30.894839973873285</v>
      </c>
      <c r="E15" s="277">
        <f t="shared" si="1"/>
        <v>43.972445464982776</v>
      </c>
      <c r="F15" s="277">
        <f t="shared" si="1"/>
        <v>32.737276478679505</v>
      </c>
      <c r="G15" s="277">
        <f t="shared" si="1"/>
        <v>26.342710997442456</v>
      </c>
      <c r="H15" s="277">
        <f t="shared" si="1"/>
        <v>40.178571428571431</v>
      </c>
      <c r="I15" s="277">
        <f t="shared" si="1"/>
        <v>50.606585788561524</v>
      </c>
      <c r="J15" s="277">
        <f t="shared" si="1"/>
        <v>37.473233404710918</v>
      </c>
      <c r="K15" s="277">
        <f t="shared" si="1"/>
        <v>59.534206695778749</v>
      </c>
    </row>
    <row r="16" spans="1:11" ht="10.199999999999999" customHeight="1">
      <c r="A16" s="372" t="s">
        <v>851</v>
      </c>
      <c r="B16" s="372"/>
      <c r="C16" s="277">
        <f t="shared" si="1"/>
        <v>25.627705627705627</v>
      </c>
      <c r="D16" s="277">
        <f t="shared" si="1"/>
        <v>23.877551020408163</v>
      </c>
      <c r="E16" s="277">
        <f t="shared" si="1"/>
        <v>26.917293233082706</v>
      </c>
      <c r="F16" s="277">
        <f t="shared" si="1"/>
        <v>14.042553191489361</v>
      </c>
      <c r="G16" s="277">
        <f t="shared" si="1"/>
        <v>0</v>
      </c>
      <c r="H16" s="277">
        <f t="shared" si="1"/>
        <v>20.496894409937887</v>
      </c>
      <c r="I16" s="277">
        <f t="shared" si="1"/>
        <v>41.505376344086024</v>
      </c>
      <c r="J16" s="277">
        <f t="shared" si="1"/>
        <v>33.466135458167329</v>
      </c>
      <c r="K16" s="277">
        <f t="shared" si="1"/>
        <v>50.934579439252339</v>
      </c>
    </row>
    <row r="17" spans="1:11" ht="10.199999999999999" customHeight="1">
      <c r="A17" s="372" t="s">
        <v>1284</v>
      </c>
      <c r="B17" s="372"/>
      <c r="C17" s="277">
        <f t="shared" si="1"/>
        <v>39.56574185765983</v>
      </c>
      <c r="D17" s="277">
        <f t="shared" si="1"/>
        <v>33.5</v>
      </c>
      <c r="E17" s="277">
        <f t="shared" si="1"/>
        <v>45.221445221445222</v>
      </c>
      <c r="F17" s="277">
        <f t="shared" si="1"/>
        <v>5.8510638297872344</v>
      </c>
      <c r="G17" s="277">
        <f t="shared" si="1"/>
        <v>0</v>
      </c>
      <c r="H17" s="277">
        <f t="shared" si="1"/>
        <v>12.5</v>
      </c>
      <c r="I17" s="277">
        <f t="shared" si="1"/>
        <v>58.974358974358971</v>
      </c>
      <c r="J17" s="277">
        <f t="shared" si="1"/>
        <v>58.196721311475407</v>
      </c>
      <c r="K17" s="277">
        <f t="shared" si="1"/>
        <v>59.821428571428569</v>
      </c>
    </row>
    <row r="18" spans="1:11" ht="10.199999999999999" customHeight="1">
      <c r="A18" s="372" t="s">
        <v>854</v>
      </c>
      <c r="B18" s="372"/>
      <c r="C18" s="277">
        <f t="shared" si="1"/>
        <v>54.545454545454547</v>
      </c>
      <c r="D18" s="277">
        <f t="shared" si="1"/>
        <v>29</v>
      </c>
      <c r="E18" s="277">
        <f t="shared" si="1"/>
        <v>63.175675675675677</v>
      </c>
      <c r="F18" s="277">
        <f t="shared" si="1"/>
        <v>97.916666666666671</v>
      </c>
      <c r="G18" s="277">
        <v>0</v>
      </c>
      <c r="H18" s="277">
        <f t="shared" si="1"/>
        <v>97.916666666666671</v>
      </c>
      <c r="I18" s="277">
        <f t="shared" si="1"/>
        <v>32.8125</v>
      </c>
      <c r="J18" s="277">
        <f t="shared" si="1"/>
        <v>24.528301886792452</v>
      </c>
      <c r="K18" s="277">
        <f t="shared" si="1"/>
        <v>35.97122302158273</v>
      </c>
    </row>
    <row r="19" spans="1:11" ht="10.199999999999999" customHeight="1">
      <c r="A19" s="372" t="s">
        <v>1285</v>
      </c>
      <c r="B19" s="372"/>
      <c r="C19" s="277"/>
      <c r="D19" s="277"/>
      <c r="E19" s="277"/>
      <c r="F19" s="277"/>
      <c r="G19" s="277"/>
      <c r="H19" s="277"/>
      <c r="I19" s="277"/>
      <c r="J19" s="277"/>
      <c r="K19" s="277"/>
    </row>
    <row r="20" spans="1:11" ht="10.199999999999999" customHeight="1">
      <c r="A20" s="372" t="s">
        <v>2247</v>
      </c>
      <c r="B20" s="372"/>
      <c r="C20" s="274">
        <f t="shared" ref="C20:K20" si="2">C34+C48</f>
        <v>26444</v>
      </c>
      <c r="D20" s="274">
        <f t="shared" si="2"/>
        <v>12734</v>
      </c>
      <c r="E20" s="274">
        <f t="shared" si="2"/>
        <v>13710</v>
      </c>
      <c r="F20" s="274">
        <f t="shared" si="2"/>
        <v>5944</v>
      </c>
      <c r="G20" s="274">
        <f t="shared" si="2"/>
        <v>3033</v>
      </c>
      <c r="H20" s="274">
        <f t="shared" si="2"/>
        <v>2911</v>
      </c>
      <c r="I20" s="274">
        <f t="shared" si="2"/>
        <v>8932</v>
      </c>
      <c r="J20" s="274">
        <f t="shared" si="2"/>
        <v>4260</v>
      </c>
      <c r="K20" s="274">
        <f t="shared" si="2"/>
        <v>4672</v>
      </c>
    </row>
    <row r="21" spans="1:11" ht="10.199999999999999" customHeight="1">
      <c r="A21" s="372" t="s">
        <v>835</v>
      </c>
      <c r="B21" s="372"/>
      <c r="C21" s="274">
        <f t="shared" ref="C21:K21" si="3">C35+C49</f>
        <v>3626</v>
      </c>
      <c r="D21" s="274">
        <f t="shared" si="3"/>
        <v>1836</v>
      </c>
      <c r="E21" s="274">
        <f t="shared" si="3"/>
        <v>1790</v>
      </c>
      <c r="F21" s="274">
        <f t="shared" si="3"/>
        <v>779</v>
      </c>
      <c r="G21" s="274">
        <f t="shared" si="3"/>
        <v>387</v>
      </c>
      <c r="H21" s="274">
        <f t="shared" si="3"/>
        <v>392</v>
      </c>
      <c r="I21" s="274">
        <f t="shared" si="3"/>
        <v>1179</v>
      </c>
      <c r="J21" s="274">
        <f t="shared" si="3"/>
        <v>486</v>
      </c>
      <c r="K21" s="274">
        <f t="shared" si="3"/>
        <v>693</v>
      </c>
    </row>
    <row r="22" spans="1:11" ht="10.199999999999999" customHeight="1">
      <c r="A22" s="372" t="s">
        <v>1279</v>
      </c>
      <c r="B22" s="372"/>
      <c r="C22" s="274">
        <f t="shared" ref="C22:K22" si="4">C36+C50</f>
        <v>1015</v>
      </c>
      <c r="D22" s="274">
        <f t="shared" si="4"/>
        <v>585</v>
      </c>
      <c r="E22" s="274">
        <f t="shared" si="4"/>
        <v>430</v>
      </c>
      <c r="F22" s="274">
        <f t="shared" si="4"/>
        <v>361</v>
      </c>
      <c r="G22" s="274">
        <f t="shared" si="4"/>
        <v>194</v>
      </c>
      <c r="H22" s="274">
        <f t="shared" si="4"/>
        <v>167</v>
      </c>
      <c r="I22" s="274">
        <f t="shared" si="4"/>
        <v>289</v>
      </c>
      <c r="J22" s="274">
        <f t="shared" si="4"/>
        <v>241</v>
      </c>
      <c r="K22" s="274">
        <f t="shared" si="4"/>
        <v>48</v>
      </c>
    </row>
    <row r="23" spans="1:11" ht="10.199999999999999" customHeight="1">
      <c r="A23" s="372" t="s">
        <v>1280</v>
      </c>
      <c r="B23" s="372"/>
      <c r="C23" s="274">
        <f t="shared" ref="C23:K23" si="5">C37+C51</f>
        <v>5304</v>
      </c>
      <c r="D23" s="274">
        <f t="shared" si="5"/>
        <v>2447</v>
      </c>
      <c r="E23" s="274">
        <f t="shared" si="5"/>
        <v>2857</v>
      </c>
      <c r="F23" s="274">
        <f t="shared" si="5"/>
        <v>1105</v>
      </c>
      <c r="G23" s="274">
        <f t="shared" si="5"/>
        <v>547</v>
      </c>
      <c r="H23" s="274">
        <f t="shared" si="5"/>
        <v>558</v>
      </c>
      <c r="I23" s="274">
        <f t="shared" si="5"/>
        <v>1804</v>
      </c>
      <c r="J23" s="274">
        <f t="shared" si="5"/>
        <v>811</v>
      </c>
      <c r="K23" s="274">
        <f t="shared" si="5"/>
        <v>993</v>
      </c>
    </row>
    <row r="24" spans="1:11" ht="10.199999999999999" customHeight="1">
      <c r="A24" s="372" t="s">
        <v>1281</v>
      </c>
      <c r="B24" s="372"/>
      <c r="C24" s="274">
        <f t="shared" ref="C24:K24" si="6">C38+C52</f>
        <v>1586</v>
      </c>
      <c r="D24" s="274">
        <f t="shared" si="6"/>
        <v>739</v>
      </c>
      <c r="E24" s="274">
        <f t="shared" si="6"/>
        <v>847</v>
      </c>
      <c r="F24" s="274">
        <f t="shared" si="6"/>
        <v>323</v>
      </c>
      <c r="G24" s="274">
        <f t="shared" si="6"/>
        <v>121</v>
      </c>
      <c r="H24" s="274">
        <f t="shared" si="6"/>
        <v>202</v>
      </c>
      <c r="I24" s="274">
        <f t="shared" si="6"/>
        <v>592</v>
      </c>
      <c r="J24" s="274">
        <f t="shared" si="6"/>
        <v>368</v>
      </c>
      <c r="K24" s="274">
        <f t="shared" si="6"/>
        <v>224</v>
      </c>
    </row>
    <row r="25" spans="1:11" ht="10.199999999999999" customHeight="1">
      <c r="A25" s="372" t="s">
        <v>1282</v>
      </c>
      <c r="B25" s="372"/>
      <c r="C25" s="274">
        <f t="shared" ref="C25:K25" si="7">C39+C53</f>
        <v>407</v>
      </c>
      <c r="D25" s="274">
        <f t="shared" si="7"/>
        <v>157</v>
      </c>
      <c r="E25" s="274">
        <f t="shared" si="7"/>
        <v>250</v>
      </c>
      <c r="F25" s="274">
        <f t="shared" si="7"/>
        <v>9</v>
      </c>
      <c r="G25" s="274">
        <f t="shared" si="7"/>
        <v>0</v>
      </c>
      <c r="H25" s="274">
        <f t="shared" si="7"/>
        <v>9</v>
      </c>
      <c r="I25" s="274">
        <f t="shared" si="7"/>
        <v>123</v>
      </c>
      <c r="J25" s="274">
        <f t="shared" si="7"/>
        <v>95</v>
      </c>
      <c r="K25" s="274">
        <f t="shared" si="7"/>
        <v>28</v>
      </c>
    </row>
    <row r="26" spans="1:11" ht="10.199999999999999" customHeight="1">
      <c r="A26" s="372" t="s">
        <v>1283</v>
      </c>
      <c r="B26" s="372"/>
      <c r="C26" s="274">
        <f t="shared" ref="C26:K26" si="8">C40+C54</f>
        <v>1020</v>
      </c>
      <c r="D26" s="274">
        <f t="shared" si="8"/>
        <v>479</v>
      </c>
      <c r="E26" s="274">
        <f t="shared" si="8"/>
        <v>541</v>
      </c>
      <c r="F26" s="274">
        <f t="shared" si="8"/>
        <v>214</v>
      </c>
      <c r="G26" s="274">
        <f t="shared" si="8"/>
        <v>77</v>
      </c>
      <c r="H26" s="274">
        <f t="shared" si="8"/>
        <v>137</v>
      </c>
      <c r="I26" s="274">
        <f t="shared" si="8"/>
        <v>318</v>
      </c>
      <c r="J26" s="274">
        <f t="shared" si="8"/>
        <v>137</v>
      </c>
      <c r="K26" s="274">
        <f t="shared" si="8"/>
        <v>181</v>
      </c>
    </row>
    <row r="27" spans="1:11" ht="10.199999999999999" customHeight="1">
      <c r="A27" s="372" t="s">
        <v>1123</v>
      </c>
      <c r="B27" s="372"/>
      <c r="C27" s="274">
        <f t="shared" ref="C27:K27" si="9">C41+C55</f>
        <v>2378</v>
      </c>
      <c r="D27" s="274">
        <f t="shared" si="9"/>
        <v>1246</v>
      </c>
      <c r="E27" s="274">
        <f t="shared" si="9"/>
        <v>1132</v>
      </c>
      <c r="F27" s="274">
        <f t="shared" si="9"/>
        <v>418</v>
      </c>
      <c r="G27" s="274">
        <f t="shared" si="9"/>
        <v>221</v>
      </c>
      <c r="H27" s="274">
        <f t="shared" si="9"/>
        <v>197</v>
      </c>
      <c r="I27" s="274">
        <f t="shared" si="9"/>
        <v>964</v>
      </c>
      <c r="J27" s="274">
        <f t="shared" si="9"/>
        <v>464</v>
      </c>
      <c r="K27" s="274">
        <f t="shared" si="9"/>
        <v>500</v>
      </c>
    </row>
    <row r="28" spans="1:11" ht="10.199999999999999" customHeight="1">
      <c r="A28" s="372" t="s">
        <v>846</v>
      </c>
      <c r="B28" s="372"/>
      <c r="C28" s="274">
        <f t="shared" ref="C28:K28" si="10">C42+C56</f>
        <v>5377</v>
      </c>
      <c r="D28" s="274">
        <f t="shared" si="10"/>
        <v>2710</v>
      </c>
      <c r="E28" s="274">
        <f t="shared" si="10"/>
        <v>2667</v>
      </c>
      <c r="F28" s="274">
        <f t="shared" si="10"/>
        <v>1537</v>
      </c>
      <c r="G28" s="274">
        <f t="shared" si="10"/>
        <v>921</v>
      </c>
      <c r="H28" s="274">
        <f t="shared" si="10"/>
        <v>616</v>
      </c>
      <c r="I28" s="274">
        <f t="shared" si="10"/>
        <v>1618</v>
      </c>
      <c r="J28" s="274">
        <f t="shared" si="10"/>
        <v>765</v>
      </c>
      <c r="K28" s="274">
        <f t="shared" si="10"/>
        <v>853</v>
      </c>
    </row>
    <row r="29" spans="1:11" ht="10.199999999999999" customHeight="1">
      <c r="A29" s="372" t="s">
        <v>849</v>
      </c>
      <c r="B29" s="372"/>
      <c r="C29" s="274">
        <f t="shared" ref="C29:K29" si="11">C43+C57</f>
        <v>3273</v>
      </c>
      <c r="D29" s="274">
        <f t="shared" si="11"/>
        <v>1531</v>
      </c>
      <c r="E29" s="274">
        <f t="shared" si="11"/>
        <v>1742</v>
      </c>
      <c r="F29" s="274">
        <f t="shared" si="11"/>
        <v>727</v>
      </c>
      <c r="G29" s="274">
        <f t="shared" si="11"/>
        <v>391</v>
      </c>
      <c r="H29" s="274">
        <f t="shared" si="11"/>
        <v>336</v>
      </c>
      <c r="I29" s="274">
        <f t="shared" si="11"/>
        <v>1154</v>
      </c>
      <c r="J29" s="274">
        <f t="shared" si="11"/>
        <v>467</v>
      </c>
      <c r="K29" s="274">
        <f t="shared" si="11"/>
        <v>687</v>
      </c>
    </row>
    <row r="30" spans="1:11" ht="10.199999999999999" customHeight="1">
      <c r="A30" s="372" t="s">
        <v>851</v>
      </c>
      <c r="B30" s="372"/>
      <c r="C30" s="274">
        <f t="shared" ref="C30:K30" si="12">C44+C58</f>
        <v>1155</v>
      </c>
      <c r="D30" s="274">
        <f t="shared" si="12"/>
        <v>490</v>
      </c>
      <c r="E30" s="274">
        <f t="shared" si="12"/>
        <v>665</v>
      </c>
      <c r="F30" s="274">
        <f t="shared" si="12"/>
        <v>235</v>
      </c>
      <c r="G30" s="274">
        <f t="shared" si="12"/>
        <v>74</v>
      </c>
      <c r="H30" s="274">
        <f t="shared" si="12"/>
        <v>161</v>
      </c>
      <c r="I30" s="274">
        <f t="shared" si="12"/>
        <v>465</v>
      </c>
      <c r="J30" s="274">
        <f t="shared" si="12"/>
        <v>251</v>
      </c>
      <c r="K30" s="274">
        <f t="shared" si="12"/>
        <v>214</v>
      </c>
    </row>
    <row r="31" spans="1:11" ht="10.199999999999999" customHeight="1">
      <c r="A31" s="372" t="s">
        <v>1284</v>
      </c>
      <c r="B31" s="372"/>
      <c r="C31" s="274">
        <f t="shared" ref="C31:K31" si="13">C45+C59</f>
        <v>829</v>
      </c>
      <c r="D31" s="274">
        <f t="shared" si="13"/>
        <v>400</v>
      </c>
      <c r="E31" s="274">
        <f t="shared" si="13"/>
        <v>429</v>
      </c>
      <c r="F31" s="274">
        <f t="shared" si="13"/>
        <v>188</v>
      </c>
      <c r="G31" s="274">
        <f t="shared" si="13"/>
        <v>100</v>
      </c>
      <c r="H31" s="274">
        <f t="shared" si="13"/>
        <v>88</v>
      </c>
      <c r="I31" s="274">
        <f t="shared" si="13"/>
        <v>234</v>
      </c>
      <c r="J31" s="274">
        <f t="shared" si="13"/>
        <v>122</v>
      </c>
      <c r="K31" s="274">
        <f t="shared" si="13"/>
        <v>112</v>
      </c>
    </row>
    <row r="32" spans="1:11" ht="10.199999999999999" customHeight="1">
      <c r="A32" s="372" t="s">
        <v>854</v>
      </c>
      <c r="B32" s="372"/>
      <c r="C32" s="274">
        <f t="shared" ref="C32:K32" si="14">C46+C60</f>
        <v>396</v>
      </c>
      <c r="D32" s="274">
        <f t="shared" si="14"/>
        <v>100</v>
      </c>
      <c r="E32" s="274">
        <f t="shared" si="14"/>
        <v>296</v>
      </c>
      <c r="F32" s="274">
        <f t="shared" si="14"/>
        <v>48</v>
      </c>
      <c r="G32" s="274">
        <f t="shared" si="14"/>
        <v>0</v>
      </c>
      <c r="H32" s="274">
        <f t="shared" si="14"/>
        <v>48</v>
      </c>
      <c r="I32" s="274">
        <f t="shared" si="14"/>
        <v>192</v>
      </c>
      <c r="J32" s="274">
        <f t="shared" si="14"/>
        <v>53</v>
      </c>
      <c r="K32" s="274">
        <f t="shared" si="14"/>
        <v>139</v>
      </c>
    </row>
    <row r="33" spans="1:11" ht="10.199999999999999" customHeight="1">
      <c r="A33" s="372" t="s">
        <v>1285</v>
      </c>
      <c r="B33" s="372"/>
      <c r="C33" s="274">
        <f t="shared" ref="C33:K33" si="15">C47+C61</f>
        <v>78</v>
      </c>
      <c r="D33" s="274">
        <f t="shared" si="15"/>
        <v>14</v>
      </c>
      <c r="E33" s="274">
        <f t="shared" si="15"/>
        <v>64</v>
      </c>
      <c r="F33" s="274">
        <f t="shared" si="15"/>
        <v>0</v>
      </c>
      <c r="G33" s="274">
        <f t="shared" si="15"/>
        <v>0</v>
      </c>
      <c r="H33" s="274">
        <f t="shared" si="15"/>
        <v>0</v>
      </c>
      <c r="I33" s="274">
        <f t="shared" si="15"/>
        <v>0</v>
      </c>
      <c r="J33" s="274">
        <f t="shared" si="15"/>
        <v>0</v>
      </c>
      <c r="K33" s="274">
        <f t="shared" si="15"/>
        <v>0</v>
      </c>
    </row>
    <row r="34" spans="1:11" ht="10.199999999999999" customHeight="1">
      <c r="A34" s="372" t="s">
        <v>2246</v>
      </c>
      <c r="B34" s="372"/>
      <c r="C34" s="274">
        <v>10749</v>
      </c>
      <c r="D34" s="274">
        <v>4417</v>
      </c>
      <c r="E34" s="274">
        <v>6332</v>
      </c>
      <c r="F34" s="274">
        <v>2325</v>
      </c>
      <c r="G34" s="276">
        <v>996</v>
      </c>
      <c r="H34" s="274">
        <v>1329</v>
      </c>
      <c r="I34" s="274">
        <v>4566</v>
      </c>
      <c r="J34" s="274">
        <v>1810</v>
      </c>
      <c r="K34" s="274">
        <v>2756</v>
      </c>
    </row>
    <row r="35" spans="1:11" ht="10.199999999999999" customHeight="1">
      <c r="A35" s="372" t="s">
        <v>835</v>
      </c>
      <c r="B35" s="372"/>
      <c r="C35" s="274">
        <v>1504</v>
      </c>
      <c r="D35" s="276">
        <v>703</v>
      </c>
      <c r="E35" s="276">
        <v>801</v>
      </c>
      <c r="F35" s="274">
        <v>378</v>
      </c>
      <c r="G35" s="276">
        <v>207</v>
      </c>
      <c r="H35" s="276">
        <v>171</v>
      </c>
      <c r="I35" s="274">
        <v>543</v>
      </c>
      <c r="J35" s="276">
        <v>154</v>
      </c>
      <c r="K35" s="276">
        <v>389</v>
      </c>
    </row>
    <row r="36" spans="1:11" ht="10.199999999999999" customHeight="1">
      <c r="A36" s="372" t="s">
        <v>1279</v>
      </c>
      <c r="B36" s="372"/>
      <c r="C36" s="274">
        <v>424</v>
      </c>
      <c r="D36" s="276">
        <v>240</v>
      </c>
      <c r="E36" s="276">
        <v>184</v>
      </c>
      <c r="F36" s="274">
        <v>245</v>
      </c>
      <c r="G36" s="276">
        <v>78</v>
      </c>
      <c r="H36" s="276">
        <v>167</v>
      </c>
      <c r="I36" s="274">
        <v>136</v>
      </c>
      <c r="J36" s="276">
        <v>133</v>
      </c>
      <c r="K36" s="276">
        <v>3</v>
      </c>
    </row>
    <row r="37" spans="1:11" ht="10.199999999999999" customHeight="1">
      <c r="A37" s="372" t="s">
        <v>1280</v>
      </c>
      <c r="B37" s="372"/>
      <c r="C37" s="274">
        <v>2730</v>
      </c>
      <c r="D37" s="274">
        <v>1168</v>
      </c>
      <c r="E37" s="274">
        <v>1562</v>
      </c>
      <c r="F37" s="274">
        <v>658</v>
      </c>
      <c r="G37" s="276">
        <v>297</v>
      </c>
      <c r="H37" s="276">
        <v>361</v>
      </c>
      <c r="I37" s="274">
        <v>1157</v>
      </c>
      <c r="J37" s="276">
        <v>493</v>
      </c>
      <c r="K37" s="276">
        <v>664</v>
      </c>
    </row>
    <row r="38" spans="1:11" ht="10.199999999999999" customHeight="1">
      <c r="A38" s="372" t="s">
        <v>1281</v>
      </c>
      <c r="B38" s="372"/>
      <c r="C38" s="274">
        <v>652</v>
      </c>
      <c r="D38" s="276">
        <v>304</v>
      </c>
      <c r="E38" s="276">
        <v>348</v>
      </c>
      <c r="F38" s="274">
        <v>120</v>
      </c>
      <c r="G38" s="276">
        <v>81</v>
      </c>
      <c r="H38" s="276">
        <v>39</v>
      </c>
      <c r="I38" s="274">
        <v>329</v>
      </c>
      <c r="J38" s="276">
        <v>186</v>
      </c>
      <c r="K38" s="276">
        <v>143</v>
      </c>
    </row>
    <row r="39" spans="1:11" ht="10.199999999999999" customHeight="1">
      <c r="A39" s="372" t="s">
        <v>1282</v>
      </c>
      <c r="B39" s="372"/>
      <c r="C39" s="274">
        <v>86</v>
      </c>
      <c r="D39" s="276">
        <v>52</v>
      </c>
      <c r="E39" s="276">
        <v>34</v>
      </c>
      <c r="F39" s="274">
        <v>0</v>
      </c>
      <c r="G39" s="276">
        <v>0</v>
      </c>
      <c r="H39" s="276">
        <v>0</v>
      </c>
      <c r="I39" s="274">
        <v>59</v>
      </c>
      <c r="J39" s="276">
        <v>51</v>
      </c>
      <c r="K39" s="276">
        <v>8</v>
      </c>
    </row>
    <row r="40" spans="1:11" ht="10.199999999999999" customHeight="1">
      <c r="A40" s="372" t="s">
        <v>1283</v>
      </c>
      <c r="B40" s="372"/>
      <c r="C40" s="274">
        <v>390</v>
      </c>
      <c r="D40" s="276">
        <v>109</v>
      </c>
      <c r="E40" s="276">
        <v>281</v>
      </c>
      <c r="F40" s="274">
        <v>48</v>
      </c>
      <c r="G40" s="276">
        <v>6</v>
      </c>
      <c r="H40" s="276">
        <v>42</v>
      </c>
      <c r="I40" s="274">
        <v>114</v>
      </c>
      <c r="J40" s="276">
        <v>29</v>
      </c>
      <c r="K40" s="276">
        <v>85</v>
      </c>
    </row>
    <row r="41" spans="1:11" ht="10.199999999999999" customHeight="1">
      <c r="A41" s="372" t="s">
        <v>1123</v>
      </c>
      <c r="B41" s="372"/>
      <c r="C41" s="274">
        <v>916</v>
      </c>
      <c r="D41" s="276">
        <v>409</v>
      </c>
      <c r="E41" s="276">
        <v>507</v>
      </c>
      <c r="F41" s="274">
        <v>82</v>
      </c>
      <c r="G41" s="276">
        <v>20</v>
      </c>
      <c r="H41" s="276">
        <v>62</v>
      </c>
      <c r="I41" s="274">
        <v>540</v>
      </c>
      <c r="J41" s="276">
        <v>225</v>
      </c>
      <c r="K41" s="276">
        <v>315</v>
      </c>
    </row>
    <row r="42" spans="1:11" ht="10.199999999999999" customHeight="1">
      <c r="A42" s="372" t="s">
        <v>846</v>
      </c>
      <c r="B42" s="372"/>
      <c r="C42" s="274">
        <v>1968</v>
      </c>
      <c r="D42" s="276">
        <v>679</v>
      </c>
      <c r="E42" s="274">
        <v>1289</v>
      </c>
      <c r="F42" s="274">
        <v>465</v>
      </c>
      <c r="G42" s="276">
        <v>204</v>
      </c>
      <c r="H42" s="276">
        <v>261</v>
      </c>
      <c r="I42" s="274">
        <v>710</v>
      </c>
      <c r="J42" s="276">
        <v>196</v>
      </c>
      <c r="K42" s="276">
        <v>514</v>
      </c>
    </row>
    <row r="43" spans="1:11" ht="10.199999999999999" customHeight="1">
      <c r="A43" s="372" t="s">
        <v>849</v>
      </c>
      <c r="B43" s="372"/>
      <c r="C43" s="274">
        <v>1239</v>
      </c>
      <c r="D43" s="276">
        <v>473</v>
      </c>
      <c r="E43" s="276">
        <v>766</v>
      </c>
      <c r="F43" s="274">
        <v>238</v>
      </c>
      <c r="G43" s="276">
        <v>103</v>
      </c>
      <c r="H43" s="276">
        <v>135</v>
      </c>
      <c r="I43" s="274">
        <v>584</v>
      </c>
      <c r="J43" s="276">
        <v>175</v>
      </c>
      <c r="K43" s="276">
        <v>409</v>
      </c>
    </row>
    <row r="44" spans="1:11" ht="10.199999999999999" customHeight="1">
      <c r="A44" s="372" t="s">
        <v>851</v>
      </c>
      <c r="B44" s="372"/>
      <c r="C44" s="274">
        <v>296</v>
      </c>
      <c r="D44" s="276">
        <v>117</v>
      </c>
      <c r="E44" s="276">
        <v>179</v>
      </c>
      <c r="F44" s="274">
        <v>33</v>
      </c>
      <c r="G44" s="276">
        <v>0</v>
      </c>
      <c r="H44" s="276">
        <v>33</v>
      </c>
      <c r="I44" s="274">
        <v>193</v>
      </c>
      <c r="J44" s="276">
        <v>84</v>
      </c>
      <c r="K44" s="276">
        <v>109</v>
      </c>
    </row>
    <row r="45" spans="1:11" ht="10.199999999999999" customHeight="1">
      <c r="A45" s="372" t="s">
        <v>1284</v>
      </c>
      <c r="B45" s="372"/>
      <c r="C45" s="274">
        <v>328</v>
      </c>
      <c r="D45" s="276">
        <v>134</v>
      </c>
      <c r="E45" s="276">
        <v>194</v>
      </c>
      <c r="F45" s="274">
        <v>11</v>
      </c>
      <c r="G45" s="276">
        <v>0</v>
      </c>
      <c r="H45" s="276">
        <v>11</v>
      </c>
      <c r="I45" s="274">
        <v>138</v>
      </c>
      <c r="J45" s="276">
        <v>71</v>
      </c>
      <c r="K45" s="276">
        <v>67</v>
      </c>
    </row>
    <row r="46" spans="1:11" ht="10.199999999999999" customHeight="1">
      <c r="A46" s="372" t="s">
        <v>854</v>
      </c>
      <c r="B46" s="372"/>
      <c r="C46" s="274">
        <v>216</v>
      </c>
      <c r="D46" s="276">
        <v>29</v>
      </c>
      <c r="E46" s="276">
        <v>187</v>
      </c>
      <c r="F46" s="274">
        <v>47</v>
      </c>
      <c r="G46" s="276">
        <v>0</v>
      </c>
      <c r="H46" s="276">
        <v>47</v>
      </c>
      <c r="I46" s="274">
        <v>63</v>
      </c>
      <c r="J46" s="276">
        <v>13</v>
      </c>
      <c r="K46" s="276">
        <v>50</v>
      </c>
    </row>
    <row r="47" spans="1:11" ht="10.199999999999999" customHeight="1">
      <c r="A47" s="372" t="s">
        <v>1285</v>
      </c>
      <c r="B47" s="372"/>
      <c r="C47" s="274">
        <v>0</v>
      </c>
      <c r="D47" s="276">
        <v>0</v>
      </c>
      <c r="E47" s="276">
        <v>0</v>
      </c>
      <c r="F47" s="274">
        <v>0</v>
      </c>
      <c r="G47" s="276">
        <v>0</v>
      </c>
      <c r="H47" s="276">
        <v>0</v>
      </c>
      <c r="I47" s="274">
        <v>0</v>
      </c>
      <c r="J47" s="276">
        <v>0</v>
      </c>
      <c r="K47" s="276">
        <v>0</v>
      </c>
    </row>
    <row r="48" spans="1:11" ht="10.199999999999999" customHeight="1">
      <c r="A48" s="372" t="s">
        <v>2249</v>
      </c>
      <c r="B48" s="372"/>
      <c r="C48" s="274">
        <v>15695</v>
      </c>
      <c r="D48" s="274">
        <v>8317</v>
      </c>
      <c r="E48" s="274">
        <v>7378</v>
      </c>
      <c r="F48" s="274">
        <v>3619</v>
      </c>
      <c r="G48" s="274">
        <v>2037</v>
      </c>
      <c r="H48" s="274">
        <v>1582</v>
      </c>
      <c r="I48" s="274">
        <v>4366</v>
      </c>
      <c r="J48" s="274">
        <v>2450</v>
      </c>
      <c r="K48" s="274">
        <v>1916</v>
      </c>
    </row>
    <row r="49" spans="1:11" ht="10.199999999999999" customHeight="1">
      <c r="A49" s="372" t="s">
        <v>835</v>
      </c>
      <c r="B49" s="372"/>
      <c r="C49" s="274">
        <v>2122</v>
      </c>
      <c r="D49" s="274">
        <v>1133</v>
      </c>
      <c r="E49" s="276">
        <v>989</v>
      </c>
      <c r="F49" s="274">
        <v>401</v>
      </c>
      <c r="G49" s="276">
        <v>180</v>
      </c>
      <c r="H49" s="276">
        <v>221</v>
      </c>
      <c r="I49" s="274">
        <v>636</v>
      </c>
      <c r="J49" s="276">
        <v>332</v>
      </c>
      <c r="K49" s="276">
        <v>304</v>
      </c>
    </row>
    <row r="50" spans="1:11" ht="10.199999999999999" customHeight="1">
      <c r="A50" s="372" t="s">
        <v>1279</v>
      </c>
      <c r="B50" s="372"/>
      <c r="C50" s="274">
        <v>591</v>
      </c>
      <c r="D50" s="276">
        <v>345</v>
      </c>
      <c r="E50" s="276">
        <v>246</v>
      </c>
      <c r="F50" s="274">
        <v>116</v>
      </c>
      <c r="G50" s="276">
        <v>116</v>
      </c>
      <c r="H50" s="276">
        <v>0</v>
      </c>
      <c r="I50" s="274">
        <v>153</v>
      </c>
      <c r="J50" s="276">
        <v>108</v>
      </c>
      <c r="K50" s="276">
        <v>45</v>
      </c>
    </row>
    <row r="51" spans="1:11" ht="10.199999999999999" customHeight="1">
      <c r="A51" s="372" t="s">
        <v>1280</v>
      </c>
      <c r="B51" s="372"/>
      <c r="C51" s="274">
        <v>2574</v>
      </c>
      <c r="D51" s="274">
        <v>1279</v>
      </c>
      <c r="E51" s="274">
        <v>1295</v>
      </c>
      <c r="F51" s="274">
        <v>447</v>
      </c>
      <c r="G51" s="276">
        <v>250</v>
      </c>
      <c r="H51" s="276">
        <v>197</v>
      </c>
      <c r="I51" s="274">
        <v>647</v>
      </c>
      <c r="J51" s="276">
        <v>318</v>
      </c>
      <c r="K51" s="276">
        <v>329</v>
      </c>
    </row>
    <row r="52" spans="1:11" ht="10.199999999999999" customHeight="1">
      <c r="A52" s="372" t="s">
        <v>1281</v>
      </c>
      <c r="B52" s="372"/>
      <c r="C52" s="274">
        <v>934</v>
      </c>
      <c r="D52" s="276">
        <v>435</v>
      </c>
      <c r="E52" s="276">
        <v>499</v>
      </c>
      <c r="F52" s="274">
        <v>203</v>
      </c>
      <c r="G52" s="276">
        <v>40</v>
      </c>
      <c r="H52" s="276">
        <v>163</v>
      </c>
      <c r="I52" s="274">
        <v>263</v>
      </c>
      <c r="J52" s="276">
        <v>182</v>
      </c>
      <c r="K52" s="276">
        <v>81</v>
      </c>
    </row>
    <row r="53" spans="1:11" ht="10.199999999999999" customHeight="1">
      <c r="A53" s="372" t="s">
        <v>1282</v>
      </c>
      <c r="B53" s="372"/>
      <c r="C53" s="274">
        <v>321</v>
      </c>
      <c r="D53" s="276">
        <v>105</v>
      </c>
      <c r="E53" s="276">
        <v>216</v>
      </c>
      <c r="F53" s="274">
        <v>9</v>
      </c>
      <c r="G53" s="276">
        <v>0</v>
      </c>
      <c r="H53" s="276">
        <v>9</v>
      </c>
      <c r="I53" s="274">
        <v>64</v>
      </c>
      <c r="J53" s="276">
        <v>44</v>
      </c>
      <c r="K53" s="276">
        <v>20</v>
      </c>
    </row>
    <row r="54" spans="1:11" ht="10.199999999999999" customHeight="1">
      <c r="A54" s="372" t="s">
        <v>1283</v>
      </c>
      <c r="B54" s="372"/>
      <c r="C54" s="274">
        <v>630</v>
      </c>
      <c r="D54" s="276">
        <v>370</v>
      </c>
      <c r="E54" s="276">
        <v>260</v>
      </c>
      <c r="F54" s="274">
        <v>166</v>
      </c>
      <c r="G54" s="276">
        <v>71</v>
      </c>
      <c r="H54" s="276">
        <v>95</v>
      </c>
      <c r="I54" s="274">
        <v>204</v>
      </c>
      <c r="J54" s="276">
        <v>108</v>
      </c>
      <c r="K54" s="276">
        <v>96</v>
      </c>
    </row>
    <row r="55" spans="1:11" ht="10.199999999999999" customHeight="1">
      <c r="A55" s="372" t="s">
        <v>1123</v>
      </c>
      <c r="B55" s="372"/>
      <c r="C55" s="274">
        <v>1462</v>
      </c>
      <c r="D55" s="276">
        <v>837</v>
      </c>
      <c r="E55" s="276">
        <v>625</v>
      </c>
      <c r="F55" s="274">
        <v>336</v>
      </c>
      <c r="G55" s="276">
        <v>201</v>
      </c>
      <c r="H55" s="276">
        <v>135</v>
      </c>
      <c r="I55" s="274">
        <v>424</v>
      </c>
      <c r="J55" s="276">
        <v>239</v>
      </c>
      <c r="K55" s="276">
        <v>185</v>
      </c>
    </row>
    <row r="56" spans="1:11" ht="10.199999999999999" customHeight="1">
      <c r="A56" s="372" t="s">
        <v>846</v>
      </c>
      <c r="B56" s="372"/>
      <c r="C56" s="274">
        <v>3409</v>
      </c>
      <c r="D56" s="274">
        <v>2031</v>
      </c>
      <c r="E56" s="274">
        <v>1378</v>
      </c>
      <c r="F56" s="274">
        <v>1072</v>
      </c>
      <c r="G56" s="276">
        <v>717</v>
      </c>
      <c r="H56" s="276">
        <v>355</v>
      </c>
      <c r="I56" s="274">
        <v>908</v>
      </c>
      <c r="J56" s="276">
        <v>569</v>
      </c>
      <c r="K56" s="276">
        <v>339</v>
      </c>
    </row>
    <row r="57" spans="1:11" ht="10.199999999999999" customHeight="1">
      <c r="A57" s="372" t="s">
        <v>849</v>
      </c>
      <c r="B57" s="372"/>
      <c r="C57" s="274">
        <v>2034</v>
      </c>
      <c r="D57" s="274">
        <v>1058</v>
      </c>
      <c r="E57" s="276">
        <v>976</v>
      </c>
      <c r="F57" s="274">
        <v>489</v>
      </c>
      <c r="G57" s="276">
        <v>288</v>
      </c>
      <c r="H57" s="276">
        <v>201</v>
      </c>
      <c r="I57" s="274">
        <v>570</v>
      </c>
      <c r="J57" s="276">
        <v>292</v>
      </c>
      <c r="K57" s="276">
        <v>278</v>
      </c>
    </row>
    <row r="58" spans="1:11" ht="10.199999999999999" customHeight="1">
      <c r="A58" s="372" t="s">
        <v>851</v>
      </c>
      <c r="B58" s="372"/>
      <c r="C58" s="274">
        <v>859</v>
      </c>
      <c r="D58" s="276">
        <v>373</v>
      </c>
      <c r="E58" s="276">
        <v>486</v>
      </c>
      <c r="F58" s="274">
        <v>202</v>
      </c>
      <c r="G58" s="276">
        <v>74</v>
      </c>
      <c r="H58" s="276">
        <v>128</v>
      </c>
      <c r="I58" s="274">
        <v>272</v>
      </c>
      <c r="J58" s="276">
        <v>167</v>
      </c>
      <c r="K58" s="276">
        <v>105</v>
      </c>
    </row>
    <row r="59" spans="1:11" ht="10.199999999999999" customHeight="1">
      <c r="A59" s="372" t="s">
        <v>1284</v>
      </c>
      <c r="B59" s="372"/>
      <c r="C59" s="274">
        <v>501</v>
      </c>
      <c r="D59" s="276">
        <v>266</v>
      </c>
      <c r="E59" s="276">
        <v>235</v>
      </c>
      <c r="F59" s="274">
        <v>177</v>
      </c>
      <c r="G59" s="276">
        <v>100</v>
      </c>
      <c r="H59" s="276">
        <v>77</v>
      </c>
      <c r="I59" s="274">
        <v>96</v>
      </c>
      <c r="J59" s="276">
        <v>51</v>
      </c>
      <c r="K59" s="276">
        <v>45</v>
      </c>
    </row>
    <row r="60" spans="1:11" ht="10.199999999999999" customHeight="1">
      <c r="A60" s="372" t="s">
        <v>854</v>
      </c>
      <c r="B60" s="372"/>
      <c r="C60" s="274">
        <v>180</v>
      </c>
      <c r="D60" s="276">
        <v>71</v>
      </c>
      <c r="E60" s="276">
        <v>109</v>
      </c>
      <c r="F60" s="274">
        <v>1</v>
      </c>
      <c r="G60" s="276">
        <v>0</v>
      </c>
      <c r="H60" s="276">
        <v>1</v>
      </c>
      <c r="I60" s="274">
        <v>129</v>
      </c>
      <c r="J60" s="276">
        <v>40</v>
      </c>
      <c r="K60" s="276">
        <v>89</v>
      </c>
    </row>
    <row r="61" spans="1:11" ht="10.199999999999999" customHeight="1">
      <c r="A61" s="372" t="s">
        <v>1285</v>
      </c>
      <c r="B61" s="372"/>
      <c r="C61" s="274">
        <v>78</v>
      </c>
      <c r="D61" s="276">
        <v>14</v>
      </c>
      <c r="E61" s="276">
        <v>64</v>
      </c>
      <c r="F61" s="274">
        <v>0</v>
      </c>
      <c r="G61" s="276">
        <v>0</v>
      </c>
      <c r="H61" s="276">
        <v>0</v>
      </c>
      <c r="I61" s="274">
        <v>0</v>
      </c>
      <c r="J61" s="276">
        <v>0</v>
      </c>
      <c r="K61" s="276">
        <v>0</v>
      </c>
    </row>
    <row r="62" spans="1:11" ht="10.199999999999999" customHeight="1">
      <c r="A62" s="370" t="s">
        <v>125</v>
      </c>
      <c r="B62" s="370"/>
      <c r="C62" s="370"/>
      <c r="D62" s="370"/>
      <c r="E62" s="93"/>
      <c r="F62" s="93"/>
      <c r="G62" s="93"/>
      <c r="H62" s="93"/>
      <c r="I62" s="93"/>
      <c r="J62" s="93"/>
    </row>
  </sheetData>
  <mergeCells count="64">
    <mergeCell ref="A62:D62"/>
    <mergeCell ref="A12:B12"/>
    <mergeCell ref="A13:B13"/>
    <mergeCell ref="A14:B14"/>
    <mergeCell ref="A15:B15"/>
    <mergeCell ref="A16:B16"/>
    <mergeCell ref="A17:B17"/>
    <mergeCell ref="A32:B32"/>
    <mergeCell ref="A33:B33"/>
    <mergeCell ref="A26:B26"/>
    <mergeCell ref="F3:H3"/>
    <mergeCell ref="I3:K3"/>
    <mergeCell ref="A1:K1"/>
    <mergeCell ref="A6:B6"/>
    <mergeCell ref="A18:B18"/>
    <mergeCell ref="A5:B5"/>
    <mergeCell ref="A9:B9"/>
    <mergeCell ref="A10:B10"/>
    <mergeCell ref="A11:B11"/>
    <mergeCell ref="A48:B48"/>
    <mergeCell ref="A46:B46"/>
    <mergeCell ref="A20:B20"/>
    <mergeCell ref="A21:B21"/>
    <mergeCell ref="A22:B22"/>
    <mergeCell ref="A23:B23"/>
    <mergeCell ref="A24:B24"/>
    <mergeCell ref="A27:B27"/>
    <mergeCell ref="A28:B28"/>
    <mergeCell ref="A29:B29"/>
    <mergeCell ref="A30:B30"/>
    <mergeCell ref="A31:B31"/>
    <mergeCell ref="A52:B52"/>
    <mergeCell ref="A53:B53"/>
    <mergeCell ref="A54:B54"/>
    <mergeCell ref="A49:B49"/>
    <mergeCell ref="A50:B50"/>
    <mergeCell ref="A51:B51"/>
    <mergeCell ref="A61:B61"/>
    <mergeCell ref="A58:B58"/>
    <mergeCell ref="A59:B59"/>
    <mergeCell ref="A60:B60"/>
    <mergeCell ref="A55:B55"/>
    <mergeCell ref="A56:B56"/>
    <mergeCell ref="A57:B57"/>
    <mergeCell ref="A47:B47"/>
    <mergeCell ref="A43:B43"/>
    <mergeCell ref="A44:B44"/>
    <mergeCell ref="A45:B45"/>
    <mergeCell ref="A40:B40"/>
    <mergeCell ref="A41:B41"/>
    <mergeCell ref="A42:B42"/>
    <mergeCell ref="A38:B38"/>
    <mergeCell ref="A39:B39"/>
    <mergeCell ref="A34:B34"/>
    <mergeCell ref="A35:B35"/>
    <mergeCell ref="A36:B36"/>
    <mergeCell ref="A7:B7"/>
    <mergeCell ref="A8:B8"/>
    <mergeCell ref="A2:D2"/>
    <mergeCell ref="A3:B3"/>
    <mergeCell ref="A37:B37"/>
    <mergeCell ref="A25:B25"/>
    <mergeCell ref="C3:E3"/>
    <mergeCell ref="A19:B19"/>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92EB-24FB-4F6E-97FC-7C1632720C1B}">
  <dimension ref="A1:G27"/>
  <sheetViews>
    <sheetView workbookViewId="0">
      <selection activeCell="A2" sqref="A2"/>
    </sheetView>
  </sheetViews>
  <sheetFormatPr defaultRowHeight="14.4"/>
  <cols>
    <col min="1" max="1" width="26" customWidth="1"/>
    <col min="2" max="4" width="10.33203125" customWidth="1"/>
    <col min="257" max="257" width="26" customWidth="1"/>
    <col min="258" max="260" width="10.33203125" customWidth="1"/>
    <col min="513" max="513" width="26" customWidth="1"/>
    <col min="514" max="516" width="10.33203125" customWidth="1"/>
    <col min="769" max="769" width="26" customWidth="1"/>
    <col min="770" max="772" width="10.33203125" customWidth="1"/>
    <col min="1025" max="1025" width="26" customWidth="1"/>
    <col min="1026" max="1028" width="10.33203125" customWidth="1"/>
    <col min="1281" max="1281" width="26" customWidth="1"/>
    <col min="1282" max="1284" width="10.33203125" customWidth="1"/>
    <col min="1537" max="1537" width="26" customWidth="1"/>
    <col min="1538" max="1540" width="10.33203125" customWidth="1"/>
    <col min="1793" max="1793" width="26" customWidth="1"/>
    <col min="1794" max="1796" width="10.33203125" customWidth="1"/>
    <col min="2049" max="2049" width="26" customWidth="1"/>
    <col min="2050" max="2052" width="10.33203125" customWidth="1"/>
    <col min="2305" max="2305" width="26" customWidth="1"/>
    <col min="2306" max="2308" width="10.33203125" customWidth="1"/>
    <col min="2561" max="2561" width="26" customWidth="1"/>
    <col min="2562" max="2564" width="10.33203125" customWidth="1"/>
    <col min="2817" max="2817" width="26" customWidth="1"/>
    <col min="2818" max="2820" width="10.33203125" customWidth="1"/>
    <col min="3073" max="3073" width="26" customWidth="1"/>
    <col min="3074" max="3076" width="10.33203125" customWidth="1"/>
    <col min="3329" max="3329" width="26" customWidth="1"/>
    <col min="3330" max="3332" width="10.33203125" customWidth="1"/>
    <col min="3585" max="3585" width="26" customWidth="1"/>
    <col min="3586" max="3588" width="10.33203125" customWidth="1"/>
    <col min="3841" max="3841" width="26" customWidth="1"/>
    <col min="3842" max="3844" width="10.33203125" customWidth="1"/>
    <col min="4097" max="4097" width="26" customWidth="1"/>
    <col min="4098" max="4100" width="10.33203125" customWidth="1"/>
    <col min="4353" max="4353" width="26" customWidth="1"/>
    <col min="4354" max="4356" width="10.33203125" customWidth="1"/>
    <col min="4609" max="4609" width="26" customWidth="1"/>
    <col min="4610" max="4612" width="10.33203125" customWidth="1"/>
    <col min="4865" max="4865" width="26" customWidth="1"/>
    <col min="4866" max="4868" width="10.33203125" customWidth="1"/>
    <col min="5121" max="5121" width="26" customWidth="1"/>
    <col min="5122" max="5124" width="10.33203125" customWidth="1"/>
    <col min="5377" max="5377" width="26" customWidth="1"/>
    <col min="5378" max="5380" width="10.33203125" customWidth="1"/>
    <col min="5633" max="5633" width="26" customWidth="1"/>
    <col min="5634" max="5636" width="10.33203125" customWidth="1"/>
    <col min="5889" max="5889" width="26" customWidth="1"/>
    <col min="5890" max="5892" width="10.33203125" customWidth="1"/>
    <col min="6145" max="6145" width="26" customWidth="1"/>
    <col min="6146" max="6148" width="10.33203125" customWidth="1"/>
    <col min="6401" max="6401" width="26" customWidth="1"/>
    <col min="6402" max="6404" width="10.33203125" customWidth="1"/>
    <col min="6657" max="6657" width="26" customWidth="1"/>
    <col min="6658" max="6660" width="10.33203125" customWidth="1"/>
    <col min="6913" max="6913" width="26" customWidth="1"/>
    <col min="6914" max="6916" width="10.33203125" customWidth="1"/>
    <col min="7169" max="7169" width="26" customWidth="1"/>
    <col min="7170" max="7172" width="10.33203125" customWidth="1"/>
    <col min="7425" max="7425" width="26" customWidth="1"/>
    <col min="7426" max="7428" width="10.33203125" customWidth="1"/>
    <col min="7681" max="7681" width="26" customWidth="1"/>
    <col min="7682" max="7684" width="10.33203125" customWidth="1"/>
    <col min="7937" max="7937" width="26" customWidth="1"/>
    <col min="7938" max="7940" width="10.33203125" customWidth="1"/>
    <col min="8193" max="8193" width="26" customWidth="1"/>
    <col min="8194" max="8196" width="10.33203125" customWidth="1"/>
    <col min="8449" max="8449" width="26" customWidth="1"/>
    <col min="8450" max="8452" width="10.33203125" customWidth="1"/>
    <col min="8705" max="8705" width="26" customWidth="1"/>
    <col min="8706" max="8708" width="10.33203125" customWidth="1"/>
    <col min="8961" max="8961" width="26" customWidth="1"/>
    <col min="8962" max="8964" width="10.33203125" customWidth="1"/>
    <col min="9217" max="9217" width="26" customWidth="1"/>
    <col min="9218" max="9220" width="10.33203125" customWidth="1"/>
    <col min="9473" max="9473" width="26" customWidth="1"/>
    <col min="9474" max="9476" width="10.33203125" customWidth="1"/>
    <col min="9729" max="9729" width="26" customWidth="1"/>
    <col min="9730" max="9732" width="10.33203125" customWidth="1"/>
    <col min="9985" max="9985" width="26" customWidth="1"/>
    <col min="9986" max="9988" width="10.33203125" customWidth="1"/>
    <col min="10241" max="10241" width="26" customWidth="1"/>
    <col min="10242" max="10244" width="10.33203125" customWidth="1"/>
    <col min="10497" max="10497" width="26" customWidth="1"/>
    <col min="10498" max="10500" width="10.33203125" customWidth="1"/>
    <col min="10753" max="10753" width="26" customWidth="1"/>
    <col min="10754" max="10756" width="10.33203125" customWidth="1"/>
    <col min="11009" max="11009" width="26" customWidth="1"/>
    <col min="11010" max="11012" width="10.33203125" customWidth="1"/>
    <col min="11265" max="11265" width="26" customWidth="1"/>
    <col min="11266" max="11268" width="10.33203125" customWidth="1"/>
    <col min="11521" max="11521" width="26" customWidth="1"/>
    <col min="11522" max="11524" width="10.33203125" customWidth="1"/>
    <col min="11777" max="11777" width="26" customWidth="1"/>
    <col min="11778" max="11780" width="10.33203125" customWidth="1"/>
    <col min="12033" max="12033" width="26" customWidth="1"/>
    <col min="12034" max="12036" width="10.33203125" customWidth="1"/>
    <col min="12289" max="12289" width="26" customWidth="1"/>
    <col min="12290" max="12292" width="10.33203125" customWidth="1"/>
    <col min="12545" max="12545" width="26" customWidth="1"/>
    <col min="12546" max="12548" width="10.33203125" customWidth="1"/>
    <col min="12801" max="12801" width="26" customWidth="1"/>
    <col min="12802" max="12804" width="10.33203125" customWidth="1"/>
    <col min="13057" max="13057" width="26" customWidth="1"/>
    <col min="13058" max="13060" width="10.33203125" customWidth="1"/>
    <col min="13313" max="13313" width="26" customWidth="1"/>
    <col min="13314" max="13316" width="10.33203125" customWidth="1"/>
    <col min="13569" max="13569" width="26" customWidth="1"/>
    <col min="13570" max="13572" width="10.33203125" customWidth="1"/>
    <col min="13825" max="13825" width="26" customWidth="1"/>
    <col min="13826" max="13828" width="10.33203125" customWidth="1"/>
    <col min="14081" max="14081" width="26" customWidth="1"/>
    <col min="14082" max="14084" width="10.33203125" customWidth="1"/>
    <col min="14337" max="14337" width="26" customWidth="1"/>
    <col min="14338" max="14340" width="10.33203125" customWidth="1"/>
    <col min="14593" max="14593" width="26" customWidth="1"/>
    <col min="14594" max="14596" width="10.33203125" customWidth="1"/>
    <col min="14849" max="14849" width="26" customWidth="1"/>
    <col min="14850" max="14852" width="10.33203125" customWidth="1"/>
    <col min="15105" max="15105" width="26" customWidth="1"/>
    <col min="15106" max="15108" width="10.33203125" customWidth="1"/>
    <col min="15361" max="15361" width="26" customWidth="1"/>
    <col min="15362" max="15364" width="10.33203125" customWidth="1"/>
    <col min="15617" max="15617" width="26" customWidth="1"/>
    <col min="15618" max="15620" width="10.33203125" customWidth="1"/>
    <col min="15873" max="15873" width="26" customWidth="1"/>
    <col min="15874" max="15876" width="10.33203125" customWidth="1"/>
    <col min="16129" max="16129" width="26" customWidth="1"/>
    <col min="16130" max="16132" width="10.33203125" customWidth="1"/>
  </cols>
  <sheetData>
    <row r="1" spans="1:7">
      <c r="A1" s="423" t="s">
        <v>2327</v>
      </c>
      <c r="B1" s="423"/>
      <c r="C1" s="423"/>
      <c r="D1" s="423"/>
      <c r="E1" s="423"/>
      <c r="F1" s="423"/>
      <c r="G1" s="423"/>
    </row>
    <row r="2" spans="1:7">
      <c r="A2" s="224" t="s">
        <v>1297</v>
      </c>
      <c r="B2" s="424" t="s">
        <v>691</v>
      </c>
      <c r="C2" s="425"/>
      <c r="D2" s="425"/>
      <c r="E2" s="424" t="s">
        <v>132</v>
      </c>
      <c r="F2" s="425"/>
      <c r="G2" s="426"/>
    </row>
    <row r="3" spans="1:7">
      <c r="A3" s="225" t="s">
        <v>1298</v>
      </c>
      <c r="B3" s="165" t="s">
        <v>690</v>
      </c>
      <c r="C3" s="165" t="s">
        <v>100</v>
      </c>
      <c r="D3" s="165" t="s">
        <v>101</v>
      </c>
      <c r="E3" s="165" t="s">
        <v>690</v>
      </c>
      <c r="F3" s="165" t="s">
        <v>100</v>
      </c>
      <c r="G3" s="226" t="s">
        <v>101</v>
      </c>
    </row>
    <row r="4" spans="1:7">
      <c r="A4" s="1" t="s">
        <v>1299</v>
      </c>
      <c r="B4" s="144">
        <v>4011</v>
      </c>
      <c r="C4" s="144">
        <v>1089</v>
      </c>
      <c r="D4" s="144">
        <v>1109</v>
      </c>
      <c r="E4" s="19">
        <f>B4*100/B$4</f>
        <v>100</v>
      </c>
      <c r="F4" s="19">
        <f>C4*100/C$4</f>
        <v>100</v>
      </c>
      <c r="G4" s="19">
        <f>D4*100/D$4</f>
        <v>100</v>
      </c>
    </row>
    <row r="5" spans="1:7">
      <c r="A5" s="1" t="s">
        <v>1300</v>
      </c>
      <c r="B5" s="143">
        <v>88</v>
      </c>
      <c r="C5" s="143">
        <v>38</v>
      </c>
      <c r="D5" s="143">
        <v>5</v>
      </c>
      <c r="E5" s="19">
        <f t="shared" ref="E5:G14" si="0">B5*100/B$4</f>
        <v>2.1939665918723512</v>
      </c>
      <c r="F5" s="19">
        <f t="shared" si="0"/>
        <v>3.4894398530762167</v>
      </c>
      <c r="G5" s="19">
        <f t="shared" si="0"/>
        <v>0.45085662759242562</v>
      </c>
    </row>
    <row r="6" spans="1:7">
      <c r="A6" s="1" t="s">
        <v>1301</v>
      </c>
      <c r="B6" s="143">
        <v>320</v>
      </c>
      <c r="C6" s="143">
        <v>140</v>
      </c>
      <c r="D6" s="143">
        <v>14</v>
      </c>
      <c r="E6" s="19">
        <f t="shared" si="0"/>
        <v>7.9780603340812766</v>
      </c>
      <c r="F6" s="19">
        <f t="shared" si="0"/>
        <v>12.855831037649219</v>
      </c>
      <c r="G6" s="19">
        <f t="shared" si="0"/>
        <v>1.2623985572587917</v>
      </c>
    </row>
    <row r="7" spans="1:7">
      <c r="A7" s="1" t="s">
        <v>1302</v>
      </c>
      <c r="B7" s="143">
        <v>455</v>
      </c>
      <c r="C7" s="143">
        <v>196</v>
      </c>
      <c r="D7" s="143">
        <v>108</v>
      </c>
      <c r="E7" s="19">
        <f t="shared" si="0"/>
        <v>11.343804537521814</v>
      </c>
      <c r="F7" s="19">
        <f t="shared" si="0"/>
        <v>17.998163452708908</v>
      </c>
      <c r="G7" s="19">
        <f t="shared" si="0"/>
        <v>9.7385031559963924</v>
      </c>
    </row>
    <row r="8" spans="1:7">
      <c r="A8" s="1" t="s">
        <v>1303</v>
      </c>
      <c r="B8" s="143">
        <v>497</v>
      </c>
      <c r="C8" s="143">
        <v>99</v>
      </c>
      <c r="D8" s="143">
        <v>183</v>
      </c>
      <c r="E8" s="19">
        <f t="shared" si="0"/>
        <v>12.390924956369982</v>
      </c>
      <c r="F8" s="19">
        <f t="shared" si="0"/>
        <v>9.0909090909090917</v>
      </c>
      <c r="G8" s="19">
        <f t="shared" si="0"/>
        <v>16.501352569882776</v>
      </c>
    </row>
    <row r="9" spans="1:7">
      <c r="A9" s="1" t="s">
        <v>1304</v>
      </c>
      <c r="B9" s="143">
        <v>366</v>
      </c>
      <c r="C9" s="143">
        <v>27</v>
      </c>
      <c r="D9" s="143">
        <v>110</v>
      </c>
      <c r="E9" s="19">
        <f t="shared" si="0"/>
        <v>9.1249065071054591</v>
      </c>
      <c r="F9" s="19">
        <f t="shared" si="0"/>
        <v>2.4793388429752068</v>
      </c>
      <c r="G9" s="19">
        <f t="shared" si="0"/>
        <v>9.9188458070333638</v>
      </c>
    </row>
    <row r="10" spans="1:7">
      <c r="A10" s="1" t="s">
        <v>1305</v>
      </c>
      <c r="B10" s="143">
        <v>516</v>
      </c>
      <c r="C10" s="143">
        <v>132</v>
      </c>
      <c r="D10" s="143">
        <v>213</v>
      </c>
      <c r="E10" s="19">
        <f t="shared" si="0"/>
        <v>12.864622288706059</v>
      </c>
      <c r="F10" s="19">
        <f t="shared" si="0"/>
        <v>12.121212121212121</v>
      </c>
      <c r="G10" s="19">
        <f t="shared" si="0"/>
        <v>19.206492335437332</v>
      </c>
    </row>
    <row r="11" spans="1:7">
      <c r="A11" s="1" t="s">
        <v>1306</v>
      </c>
      <c r="B11" s="143">
        <v>342</v>
      </c>
      <c r="C11" s="143">
        <v>111</v>
      </c>
      <c r="D11" s="143">
        <v>107</v>
      </c>
      <c r="E11" s="19">
        <f t="shared" si="0"/>
        <v>8.526551982049364</v>
      </c>
      <c r="F11" s="19">
        <f t="shared" si="0"/>
        <v>10.192837465564738</v>
      </c>
      <c r="G11" s="19">
        <f t="shared" si="0"/>
        <v>9.6483318304779075</v>
      </c>
    </row>
    <row r="12" spans="1:7">
      <c r="A12" s="1" t="s">
        <v>1307</v>
      </c>
      <c r="B12" s="143">
        <v>441</v>
      </c>
      <c r="C12" s="143">
        <v>165</v>
      </c>
      <c r="D12" s="143">
        <v>107</v>
      </c>
      <c r="E12" s="19">
        <f t="shared" si="0"/>
        <v>10.99476439790576</v>
      </c>
      <c r="F12" s="19">
        <f t="shared" si="0"/>
        <v>15.151515151515152</v>
      </c>
      <c r="G12" s="19">
        <f t="shared" si="0"/>
        <v>9.6483318304779075</v>
      </c>
    </row>
    <row r="13" spans="1:7">
      <c r="A13" s="1" t="s">
        <v>1308</v>
      </c>
      <c r="B13" s="143">
        <v>906</v>
      </c>
      <c r="C13" s="143">
        <v>167</v>
      </c>
      <c r="D13" s="143">
        <v>226</v>
      </c>
      <c r="E13" s="19">
        <f t="shared" si="0"/>
        <v>22.587883320867615</v>
      </c>
      <c r="F13" s="19">
        <f t="shared" si="0"/>
        <v>15.335169880624425</v>
      </c>
      <c r="G13" s="19">
        <f t="shared" si="0"/>
        <v>20.378719567177637</v>
      </c>
    </row>
    <row r="14" spans="1:7">
      <c r="A14" s="1" t="s">
        <v>1309</v>
      </c>
      <c r="B14" s="143">
        <v>80</v>
      </c>
      <c r="C14" s="143">
        <v>14</v>
      </c>
      <c r="D14" s="143">
        <v>36</v>
      </c>
      <c r="E14" s="19">
        <f t="shared" si="0"/>
        <v>1.9945150835203191</v>
      </c>
      <c r="F14" s="19">
        <f t="shared" si="0"/>
        <v>1.2855831037649219</v>
      </c>
      <c r="G14" s="19">
        <f t="shared" si="0"/>
        <v>3.2461677186654643</v>
      </c>
    </row>
    <row r="15" spans="1:7">
      <c r="A15" s="227" t="s">
        <v>1310</v>
      </c>
      <c r="B15" s="228">
        <v>32.299999999999997</v>
      </c>
      <c r="C15" s="228">
        <v>31.4</v>
      </c>
      <c r="D15" s="228">
        <v>32.700000000000003</v>
      </c>
      <c r="E15" s="188" t="s">
        <v>715</v>
      </c>
      <c r="F15" s="188" t="s">
        <v>715</v>
      </c>
      <c r="G15" s="188" t="s">
        <v>715</v>
      </c>
    </row>
    <row r="16" spans="1:7">
      <c r="A16" s="427" t="s">
        <v>125</v>
      </c>
      <c r="B16" s="427"/>
      <c r="C16" s="427"/>
      <c r="D16" s="427"/>
      <c r="E16" s="427"/>
      <c r="F16" s="427"/>
      <c r="G16" s="427"/>
    </row>
    <row r="17" spans="1:4">
      <c r="A17" s="1"/>
      <c r="B17" s="1"/>
      <c r="C17" s="1"/>
      <c r="D17" s="1"/>
    </row>
    <row r="18" spans="1:4">
      <c r="A18" s="1" t="s">
        <v>28</v>
      </c>
      <c r="B18" s="335"/>
      <c r="C18" s="1"/>
      <c r="D18" s="1"/>
    </row>
    <row r="19" spans="1:4">
      <c r="A19" s="1"/>
      <c r="B19" s="335"/>
      <c r="C19" s="1"/>
      <c r="D19" s="1"/>
    </row>
    <row r="20" spans="1:4">
      <c r="A20" s="1" t="s">
        <v>28</v>
      </c>
      <c r="B20" s="335"/>
      <c r="C20" s="1"/>
      <c r="D20" s="1"/>
    </row>
    <row r="21" spans="1:4">
      <c r="A21" s="1"/>
      <c r="B21" s="335"/>
      <c r="C21" s="1"/>
      <c r="D21" s="1"/>
    </row>
    <row r="22" spans="1:4">
      <c r="A22" s="1" t="s">
        <v>28</v>
      </c>
      <c r="B22" s="335"/>
      <c r="C22" s="1"/>
      <c r="D22" s="1"/>
    </row>
    <row r="23" spans="1:4">
      <c r="A23" s="1"/>
      <c r="B23" s="335"/>
      <c r="C23" s="1"/>
      <c r="D23" s="1"/>
    </row>
    <row r="24" spans="1:4">
      <c r="A24" s="1" t="s">
        <v>28</v>
      </c>
      <c r="B24" s="335"/>
      <c r="C24" s="1"/>
      <c r="D24" s="1"/>
    </row>
    <row r="25" spans="1:4">
      <c r="A25" s="1"/>
      <c r="B25" s="335"/>
      <c r="C25" s="1"/>
      <c r="D25" s="1"/>
    </row>
    <row r="26" spans="1:4">
      <c r="A26" s="1" t="s">
        <v>28</v>
      </c>
      <c r="B26" s="335"/>
      <c r="C26" s="1"/>
      <c r="D26" s="1"/>
    </row>
    <row r="27" spans="1:4">
      <c r="A27" s="1"/>
      <c r="B27" s="335"/>
      <c r="C27" s="1"/>
      <c r="D27" s="1"/>
    </row>
  </sheetData>
  <mergeCells count="9">
    <mergeCell ref="B22:B23"/>
    <mergeCell ref="B24:B25"/>
    <mergeCell ref="B26:B27"/>
    <mergeCell ref="A1:G1"/>
    <mergeCell ref="B2:D2"/>
    <mergeCell ref="E2:G2"/>
    <mergeCell ref="A16:G16"/>
    <mergeCell ref="B18:B19"/>
    <mergeCell ref="B20:B2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CFB7-7F8F-4C2B-8F87-B084340863F5}">
  <dimension ref="A1:U438"/>
  <sheetViews>
    <sheetView tabSelected="1" workbookViewId="0">
      <selection activeCell="A2" sqref="A2"/>
    </sheetView>
  </sheetViews>
  <sheetFormatPr defaultRowHeight="14.4"/>
  <cols>
    <col min="1" max="1" width="6.6640625" customWidth="1"/>
    <col min="2" max="2" width="26.88671875" customWidth="1"/>
    <col min="3" max="3" width="0.6640625" customWidth="1"/>
    <col min="4" max="4" width="1" customWidth="1"/>
    <col min="5" max="5" width="6.6640625" customWidth="1"/>
    <col min="6" max="6" width="3.6640625" customWidth="1"/>
    <col min="7" max="7" width="11.44140625" customWidth="1"/>
    <col min="8" max="8" width="6.6640625" customWidth="1"/>
    <col min="9" max="9" width="26.88671875" customWidth="1"/>
    <col min="10" max="10" width="0.6640625" customWidth="1"/>
    <col min="11" max="11" width="1" customWidth="1"/>
    <col min="12" max="12" width="6.6640625" customWidth="1"/>
    <col min="13" max="13" width="3.6640625" customWidth="1"/>
    <col min="14" max="14" width="11.44140625" customWidth="1"/>
    <col min="15" max="15" width="6.6640625" customWidth="1"/>
    <col min="16" max="16" width="26.88671875" customWidth="1"/>
    <col min="17" max="17" width="0.6640625" customWidth="1"/>
    <col min="18" max="18" width="1" customWidth="1"/>
    <col min="19" max="19" width="6.6640625" customWidth="1"/>
    <col min="20" max="20" width="3.6640625" customWidth="1"/>
    <col min="21" max="21" width="11.44140625" customWidth="1"/>
    <col min="257" max="257" width="6.6640625" customWidth="1"/>
    <col min="258" max="258" width="26.88671875" customWidth="1"/>
    <col min="259" max="259" width="0.6640625" customWidth="1"/>
    <col min="260" max="260" width="1" customWidth="1"/>
    <col min="261" max="261" width="6.6640625" customWidth="1"/>
    <col min="262" max="262" width="3.6640625" customWidth="1"/>
    <col min="263" max="263" width="11.44140625" customWidth="1"/>
    <col min="264" max="264" width="6.6640625" customWidth="1"/>
    <col min="265" max="265" width="26.88671875" customWidth="1"/>
    <col min="266" max="266" width="0.6640625" customWidth="1"/>
    <col min="267" max="267" width="1" customWidth="1"/>
    <col min="268" max="268" width="6.6640625" customWidth="1"/>
    <col min="269" max="269" width="3.6640625" customWidth="1"/>
    <col min="270" max="270" width="11.44140625" customWidth="1"/>
    <col min="271" max="271" width="6.6640625" customWidth="1"/>
    <col min="272" max="272" width="26.88671875" customWidth="1"/>
    <col min="273" max="273" width="0.6640625" customWidth="1"/>
    <col min="274" max="274" width="1" customWidth="1"/>
    <col min="275" max="275" width="6.6640625" customWidth="1"/>
    <col min="276" max="276" width="3.6640625" customWidth="1"/>
    <col min="277" max="277" width="11.44140625" customWidth="1"/>
    <col min="513" max="513" width="6.6640625" customWidth="1"/>
    <col min="514" max="514" width="26.88671875" customWidth="1"/>
    <col min="515" max="515" width="0.6640625" customWidth="1"/>
    <col min="516" max="516" width="1" customWidth="1"/>
    <col min="517" max="517" width="6.6640625" customWidth="1"/>
    <col min="518" max="518" width="3.6640625" customWidth="1"/>
    <col min="519" max="519" width="11.44140625" customWidth="1"/>
    <col min="520" max="520" width="6.6640625" customWidth="1"/>
    <col min="521" max="521" width="26.88671875" customWidth="1"/>
    <col min="522" max="522" width="0.6640625" customWidth="1"/>
    <col min="523" max="523" width="1" customWidth="1"/>
    <col min="524" max="524" width="6.6640625" customWidth="1"/>
    <col min="525" max="525" width="3.6640625" customWidth="1"/>
    <col min="526" max="526" width="11.44140625" customWidth="1"/>
    <col min="527" max="527" width="6.6640625" customWidth="1"/>
    <col min="528" max="528" width="26.88671875" customWidth="1"/>
    <col min="529" max="529" width="0.6640625" customWidth="1"/>
    <col min="530" max="530" width="1" customWidth="1"/>
    <col min="531" max="531" width="6.6640625" customWidth="1"/>
    <col min="532" max="532" width="3.6640625" customWidth="1"/>
    <col min="533" max="533" width="11.44140625" customWidth="1"/>
    <col min="769" max="769" width="6.6640625" customWidth="1"/>
    <col min="770" max="770" width="26.88671875" customWidth="1"/>
    <col min="771" max="771" width="0.6640625" customWidth="1"/>
    <col min="772" max="772" width="1" customWidth="1"/>
    <col min="773" max="773" width="6.6640625" customWidth="1"/>
    <col min="774" max="774" width="3.6640625" customWidth="1"/>
    <col min="775" max="775" width="11.44140625" customWidth="1"/>
    <col min="776" max="776" width="6.6640625" customWidth="1"/>
    <col min="777" max="777" width="26.88671875" customWidth="1"/>
    <col min="778" max="778" width="0.6640625" customWidth="1"/>
    <col min="779" max="779" width="1" customWidth="1"/>
    <col min="780" max="780" width="6.6640625" customWidth="1"/>
    <col min="781" max="781" width="3.6640625" customWidth="1"/>
    <col min="782" max="782" width="11.44140625" customWidth="1"/>
    <col min="783" max="783" width="6.6640625" customWidth="1"/>
    <col min="784" max="784" width="26.88671875" customWidth="1"/>
    <col min="785" max="785" width="0.6640625" customWidth="1"/>
    <col min="786" max="786" width="1" customWidth="1"/>
    <col min="787" max="787" width="6.6640625" customWidth="1"/>
    <col min="788" max="788" width="3.6640625" customWidth="1"/>
    <col min="789" max="789" width="11.44140625" customWidth="1"/>
    <col min="1025" max="1025" width="6.6640625" customWidth="1"/>
    <col min="1026" max="1026" width="26.88671875" customWidth="1"/>
    <col min="1027" max="1027" width="0.6640625" customWidth="1"/>
    <col min="1028" max="1028" width="1" customWidth="1"/>
    <col min="1029" max="1029" width="6.6640625" customWidth="1"/>
    <col min="1030" max="1030" width="3.6640625" customWidth="1"/>
    <col min="1031" max="1031" width="11.44140625" customWidth="1"/>
    <col min="1032" max="1032" width="6.6640625" customWidth="1"/>
    <col min="1033" max="1033" width="26.88671875" customWidth="1"/>
    <col min="1034" max="1034" width="0.6640625" customWidth="1"/>
    <col min="1035" max="1035" width="1" customWidth="1"/>
    <col min="1036" max="1036" width="6.6640625" customWidth="1"/>
    <col min="1037" max="1037" width="3.6640625" customWidth="1"/>
    <col min="1038" max="1038" width="11.44140625" customWidth="1"/>
    <col min="1039" max="1039" width="6.6640625" customWidth="1"/>
    <col min="1040" max="1040" width="26.88671875" customWidth="1"/>
    <col min="1041" max="1041" width="0.6640625" customWidth="1"/>
    <col min="1042" max="1042" width="1" customWidth="1"/>
    <col min="1043" max="1043" width="6.6640625" customWidth="1"/>
    <col min="1044" max="1044" width="3.6640625" customWidth="1"/>
    <col min="1045" max="1045" width="11.44140625" customWidth="1"/>
    <col min="1281" max="1281" width="6.6640625" customWidth="1"/>
    <col min="1282" max="1282" width="26.88671875" customWidth="1"/>
    <col min="1283" max="1283" width="0.6640625" customWidth="1"/>
    <col min="1284" max="1284" width="1" customWidth="1"/>
    <col min="1285" max="1285" width="6.6640625" customWidth="1"/>
    <col min="1286" max="1286" width="3.6640625" customWidth="1"/>
    <col min="1287" max="1287" width="11.44140625" customWidth="1"/>
    <col min="1288" max="1288" width="6.6640625" customWidth="1"/>
    <col min="1289" max="1289" width="26.88671875" customWidth="1"/>
    <col min="1290" max="1290" width="0.6640625" customWidth="1"/>
    <col min="1291" max="1291" width="1" customWidth="1"/>
    <col min="1292" max="1292" width="6.6640625" customWidth="1"/>
    <col min="1293" max="1293" width="3.6640625" customWidth="1"/>
    <col min="1294" max="1294" width="11.44140625" customWidth="1"/>
    <col min="1295" max="1295" width="6.6640625" customWidth="1"/>
    <col min="1296" max="1296" width="26.88671875" customWidth="1"/>
    <col min="1297" max="1297" width="0.6640625" customWidth="1"/>
    <col min="1298" max="1298" width="1" customWidth="1"/>
    <col min="1299" max="1299" width="6.6640625" customWidth="1"/>
    <col min="1300" max="1300" width="3.6640625" customWidth="1"/>
    <col min="1301" max="1301" width="11.44140625" customWidth="1"/>
    <col min="1537" max="1537" width="6.6640625" customWidth="1"/>
    <col min="1538" max="1538" width="26.88671875" customWidth="1"/>
    <col min="1539" max="1539" width="0.6640625" customWidth="1"/>
    <col min="1540" max="1540" width="1" customWidth="1"/>
    <col min="1541" max="1541" width="6.6640625" customWidth="1"/>
    <col min="1542" max="1542" width="3.6640625" customWidth="1"/>
    <col min="1543" max="1543" width="11.44140625" customWidth="1"/>
    <col min="1544" max="1544" width="6.6640625" customWidth="1"/>
    <col min="1545" max="1545" width="26.88671875" customWidth="1"/>
    <col min="1546" max="1546" width="0.6640625" customWidth="1"/>
    <col min="1547" max="1547" width="1" customWidth="1"/>
    <col min="1548" max="1548" width="6.6640625" customWidth="1"/>
    <col min="1549" max="1549" width="3.6640625" customWidth="1"/>
    <col min="1550" max="1550" width="11.44140625" customWidth="1"/>
    <col min="1551" max="1551" width="6.6640625" customWidth="1"/>
    <col min="1552" max="1552" width="26.88671875" customWidth="1"/>
    <col min="1553" max="1553" width="0.6640625" customWidth="1"/>
    <col min="1554" max="1554" width="1" customWidth="1"/>
    <col min="1555" max="1555" width="6.6640625" customWidth="1"/>
    <col min="1556" max="1556" width="3.6640625" customWidth="1"/>
    <col min="1557" max="1557" width="11.44140625" customWidth="1"/>
    <col min="1793" max="1793" width="6.6640625" customWidth="1"/>
    <col min="1794" max="1794" width="26.88671875" customWidth="1"/>
    <col min="1795" max="1795" width="0.6640625" customWidth="1"/>
    <col min="1796" max="1796" width="1" customWidth="1"/>
    <col min="1797" max="1797" width="6.6640625" customWidth="1"/>
    <col min="1798" max="1798" width="3.6640625" customWidth="1"/>
    <col min="1799" max="1799" width="11.44140625" customWidth="1"/>
    <col min="1800" max="1800" width="6.6640625" customWidth="1"/>
    <col min="1801" max="1801" width="26.88671875" customWidth="1"/>
    <col min="1802" max="1802" width="0.6640625" customWidth="1"/>
    <col min="1803" max="1803" width="1" customWidth="1"/>
    <col min="1804" max="1804" width="6.6640625" customWidth="1"/>
    <col min="1805" max="1805" width="3.6640625" customWidth="1"/>
    <col min="1806" max="1806" width="11.44140625" customWidth="1"/>
    <col min="1807" max="1807" width="6.6640625" customWidth="1"/>
    <col min="1808" max="1808" width="26.88671875" customWidth="1"/>
    <col min="1809" max="1809" width="0.6640625" customWidth="1"/>
    <col min="1810" max="1810" width="1" customWidth="1"/>
    <col min="1811" max="1811" width="6.6640625" customWidth="1"/>
    <col min="1812" max="1812" width="3.6640625" customWidth="1"/>
    <col min="1813" max="1813" width="11.44140625" customWidth="1"/>
    <col min="2049" max="2049" width="6.6640625" customWidth="1"/>
    <col min="2050" max="2050" width="26.88671875" customWidth="1"/>
    <col min="2051" max="2051" width="0.6640625" customWidth="1"/>
    <col min="2052" max="2052" width="1" customWidth="1"/>
    <col min="2053" max="2053" width="6.6640625" customWidth="1"/>
    <col min="2054" max="2054" width="3.6640625" customWidth="1"/>
    <col min="2055" max="2055" width="11.44140625" customWidth="1"/>
    <col min="2056" max="2056" width="6.6640625" customWidth="1"/>
    <col min="2057" max="2057" width="26.88671875" customWidth="1"/>
    <col min="2058" max="2058" width="0.6640625" customWidth="1"/>
    <col min="2059" max="2059" width="1" customWidth="1"/>
    <col min="2060" max="2060" width="6.6640625" customWidth="1"/>
    <col min="2061" max="2061" width="3.6640625" customWidth="1"/>
    <col min="2062" max="2062" width="11.44140625" customWidth="1"/>
    <col min="2063" max="2063" width="6.6640625" customWidth="1"/>
    <col min="2064" max="2064" width="26.88671875" customWidth="1"/>
    <col min="2065" max="2065" width="0.6640625" customWidth="1"/>
    <col min="2066" max="2066" width="1" customWidth="1"/>
    <col min="2067" max="2067" width="6.6640625" customWidth="1"/>
    <col min="2068" max="2068" width="3.6640625" customWidth="1"/>
    <col min="2069" max="2069" width="11.44140625" customWidth="1"/>
    <col min="2305" max="2305" width="6.6640625" customWidth="1"/>
    <col min="2306" max="2306" width="26.88671875" customWidth="1"/>
    <col min="2307" max="2307" width="0.6640625" customWidth="1"/>
    <col min="2308" max="2308" width="1" customWidth="1"/>
    <col min="2309" max="2309" width="6.6640625" customWidth="1"/>
    <col min="2310" max="2310" width="3.6640625" customWidth="1"/>
    <col min="2311" max="2311" width="11.44140625" customWidth="1"/>
    <col min="2312" max="2312" width="6.6640625" customWidth="1"/>
    <col min="2313" max="2313" width="26.88671875" customWidth="1"/>
    <col min="2314" max="2314" width="0.6640625" customWidth="1"/>
    <col min="2315" max="2315" width="1" customWidth="1"/>
    <col min="2316" max="2316" width="6.6640625" customWidth="1"/>
    <col min="2317" max="2317" width="3.6640625" customWidth="1"/>
    <col min="2318" max="2318" width="11.44140625" customWidth="1"/>
    <col min="2319" max="2319" width="6.6640625" customWidth="1"/>
    <col min="2320" max="2320" width="26.88671875" customWidth="1"/>
    <col min="2321" max="2321" width="0.6640625" customWidth="1"/>
    <col min="2322" max="2322" width="1" customWidth="1"/>
    <col min="2323" max="2323" width="6.6640625" customWidth="1"/>
    <col min="2324" max="2324" width="3.6640625" customWidth="1"/>
    <col min="2325" max="2325" width="11.44140625" customWidth="1"/>
    <col min="2561" max="2561" width="6.6640625" customWidth="1"/>
    <col min="2562" max="2562" width="26.88671875" customWidth="1"/>
    <col min="2563" max="2563" width="0.6640625" customWidth="1"/>
    <col min="2564" max="2564" width="1" customWidth="1"/>
    <col min="2565" max="2565" width="6.6640625" customWidth="1"/>
    <col min="2566" max="2566" width="3.6640625" customWidth="1"/>
    <col min="2567" max="2567" width="11.44140625" customWidth="1"/>
    <col min="2568" max="2568" width="6.6640625" customWidth="1"/>
    <col min="2569" max="2569" width="26.88671875" customWidth="1"/>
    <col min="2570" max="2570" width="0.6640625" customWidth="1"/>
    <col min="2571" max="2571" width="1" customWidth="1"/>
    <col min="2572" max="2572" width="6.6640625" customWidth="1"/>
    <col min="2573" max="2573" width="3.6640625" customWidth="1"/>
    <col min="2574" max="2574" width="11.44140625" customWidth="1"/>
    <col min="2575" max="2575" width="6.6640625" customWidth="1"/>
    <col min="2576" max="2576" width="26.88671875" customWidth="1"/>
    <col min="2577" max="2577" width="0.6640625" customWidth="1"/>
    <col min="2578" max="2578" width="1" customWidth="1"/>
    <col min="2579" max="2579" width="6.6640625" customWidth="1"/>
    <col min="2580" max="2580" width="3.6640625" customWidth="1"/>
    <col min="2581" max="2581" width="11.44140625" customWidth="1"/>
    <col min="2817" max="2817" width="6.6640625" customWidth="1"/>
    <col min="2818" max="2818" width="26.88671875" customWidth="1"/>
    <col min="2819" max="2819" width="0.6640625" customWidth="1"/>
    <col min="2820" max="2820" width="1" customWidth="1"/>
    <col min="2821" max="2821" width="6.6640625" customWidth="1"/>
    <col min="2822" max="2822" width="3.6640625" customWidth="1"/>
    <col min="2823" max="2823" width="11.44140625" customWidth="1"/>
    <col min="2824" max="2824" width="6.6640625" customWidth="1"/>
    <col min="2825" max="2825" width="26.88671875" customWidth="1"/>
    <col min="2826" max="2826" width="0.6640625" customWidth="1"/>
    <col min="2827" max="2827" width="1" customWidth="1"/>
    <col min="2828" max="2828" width="6.6640625" customWidth="1"/>
    <col min="2829" max="2829" width="3.6640625" customWidth="1"/>
    <col min="2830" max="2830" width="11.44140625" customWidth="1"/>
    <col min="2831" max="2831" width="6.6640625" customWidth="1"/>
    <col min="2832" max="2832" width="26.88671875" customWidth="1"/>
    <col min="2833" max="2833" width="0.6640625" customWidth="1"/>
    <col min="2834" max="2834" width="1" customWidth="1"/>
    <col min="2835" max="2835" width="6.6640625" customWidth="1"/>
    <col min="2836" max="2836" width="3.6640625" customWidth="1"/>
    <col min="2837" max="2837" width="11.44140625" customWidth="1"/>
    <col min="3073" max="3073" width="6.6640625" customWidth="1"/>
    <col min="3074" max="3074" width="26.88671875" customWidth="1"/>
    <col min="3075" max="3075" width="0.6640625" customWidth="1"/>
    <col min="3076" max="3076" width="1" customWidth="1"/>
    <col min="3077" max="3077" width="6.6640625" customWidth="1"/>
    <col min="3078" max="3078" width="3.6640625" customWidth="1"/>
    <col min="3079" max="3079" width="11.44140625" customWidth="1"/>
    <col min="3080" max="3080" width="6.6640625" customWidth="1"/>
    <col min="3081" max="3081" width="26.88671875" customWidth="1"/>
    <col min="3082" max="3082" width="0.6640625" customWidth="1"/>
    <col min="3083" max="3083" width="1" customWidth="1"/>
    <col min="3084" max="3084" width="6.6640625" customWidth="1"/>
    <col min="3085" max="3085" width="3.6640625" customWidth="1"/>
    <col min="3086" max="3086" width="11.44140625" customWidth="1"/>
    <col min="3087" max="3087" width="6.6640625" customWidth="1"/>
    <col min="3088" max="3088" width="26.88671875" customWidth="1"/>
    <col min="3089" max="3089" width="0.6640625" customWidth="1"/>
    <col min="3090" max="3090" width="1" customWidth="1"/>
    <col min="3091" max="3091" width="6.6640625" customWidth="1"/>
    <col min="3092" max="3092" width="3.6640625" customWidth="1"/>
    <col min="3093" max="3093" width="11.44140625" customWidth="1"/>
    <col min="3329" max="3329" width="6.6640625" customWidth="1"/>
    <col min="3330" max="3330" width="26.88671875" customWidth="1"/>
    <col min="3331" max="3331" width="0.6640625" customWidth="1"/>
    <col min="3332" max="3332" width="1" customWidth="1"/>
    <col min="3333" max="3333" width="6.6640625" customWidth="1"/>
    <col min="3334" max="3334" width="3.6640625" customWidth="1"/>
    <col min="3335" max="3335" width="11.44140625" customWidth="1"/>
    <col min="3336" max="3336" width="6.6640625" customWidth="1"/>
    <col min="3337" max="3337" width="26.88671875" customWidth="1"/>
    <col min="3338" max="3338" width="0.6640625" customWidth="1"/>
    <col min="3339" max="3339" width="1" customWidth="1"/>
    <col min="3340" max="3340" width="6.6640625" customWidth="1"/>
    <col min="3341" max="3341" width="3.6640625" customWidth="1"/>
    <col min="3342" max="3342" width="11.44140625" customWidth="1"/>
    <col min="3343" max="3343" width="6.6640625" customWidth="1"/>
    <col min="3344" max="3344" width="26.88671875" customWidth="1"/>
    <col min="3345" max="3345" width="0.6640625" customWidth="1"/>
    <col min="3346" max="3346" width="1" customWidth="1"/>
    <col min="3347" max="3347" width="6.6640625" customWidth="1"/>
    <col min="3348" max="3348" width="3.6640625" customWidth="1"/>
    <col min="3349" max="3349" width="11.44140625" customWidth="1"/>
    <col min="3585" max="3585" width="6.6640625" customWidth="1"/>
    <col min="3586" max="3586" width="26.88671875" customWidth="1"/>
    <col min="3587" max="3587" width="0.6640625" customWidth="1"/>
    <col min="3588" max="3588" width="1" customWidth="1"/>
    <col min="3589" max="3589" width="6.6640625" customWidth="1"/>
    <col min="3590" max="3590" width="3.6640625" customWidth="1"/>
    <col min="3591" max="3591" width="11.44140625" customWidth="1"/>
    <col min="3592" max="3592" width="6.6640625" customWidth="1"/>
    <col min="3593" max="3593" width="26.88671875" customWidth="1"/>
    <col min="3594" max="3594" width="0.6640625" customWidth="1"/>
    <col min="3595" max="3595" width="1" customWidth="1"/>
    <col min="3596" max="3596" width="6.6640625" customWidth="1"/>
    <col min="3597" max="3597" width="3.6640625" customWidth="1"/>
    <col min="3598" max="3598" width="11.44140625" customWidth="1"/>
    <col min="3599" max="3599" width="6.6640625" customWidth="1"/>
    <col min="3600" max="3600" width="26.88671875" customWidth="1"/>
    <col min="3601" max="3601" width="0.6640625" customWidth="1"/>
    <col min="3602" max="3602" width="1" customWidth="1"/>
    <col min="3603" max="3603" width="6.6640625" customWidth="1"/>
    <col min="3604" max="3604" width="3.6640625" customWidth="1"/>
    <col min="3605" max="3605" width="11.44140625" customWidth="1"/>
    <col min="3841" max="3841" width="6.6640625" customWidth="1"/>
    <col min="3842" max="3842" width="26.88671875" customWidth="1"/>
    <col min="3843" max="3843" width="0.6640625" customWidth="1"/>
    <col min="3844" max="3844" width="1" customWidth="1"/>
    <col min="3845" max="3845" width="6.6640625" customWidth="1"/>
    <col min="3846" max="3846" width="3.6640625" customWidth="1"/>
    <col min="3847" max="3847" width="11.44140625" customWidth="1"/>
    <col min="3848" max="3848" width="6.6640625" customWidth="1"/>
    <col min="3849" max="3849" width="26.88671875" customWidth="1"/>
    <col min="3850" max="3850" width="0.6640625" customWidth="1"/>
    <col min="3851" max="3851" width="1" customWidth="1"/>
    <col min="3852" max="3852" width="6.6640625" customWidth="1"/>
    <col min="3853" max="3853" width="3.6640625" customWidth="1"/>
    <col min="3854" max="3854" width="11.44140625" customWidth="1"/>
    <col min="3855" max="3855" width="6.6640625" customWidth="1"/>
    <col min="3856" max="3856" width="26.88671875" customWidth="1"/>
    <col min="3857" max="3857" width="0.6640625" customWidth="1"/>
    <col min="3858" max="3858" width="1" customWidth="1"/>
    <col min="3859" max="3859" width="6.6640625" customWidth="1"/>
    <col min="3860" max="3860" width="3.6640625" customWidth="1"/>
    <col min="3861" max="3861" width="11.44140625" customWidth="1"/>
    <col min="4097" max="4097" width="6.6640625" customWidth="1"/>
    <col min="4098" max="4098" width="26.88671875" customWidth="1"/>
    <col min="4099" max="4099" width="0.6640625" customWidth="1"/>
    <col min="4100" max="4100" width="1" customWidth="1"/>
    <col min="4101" max="4101" width="6.6640625" customWidth="1"/>
    <col min="4102" max="4102" width="3.6640625" customWidth="1"/>
    <col min="4103" max="4103" width="11.44140625" customWidth="1"/>
    <col min="4104" max="4104" width="6.6640625" customWidth="1"/>
    <col min="4105" max="4105" width="26.88671875" customWidth="1"/>
    <col min="4106" max="4106" width="0.6640625" customWidth="1"/>
    <col min="4107" max="4107" width="1" customWidth="1"/>
    <col min="4108" max="4108" width="6.6640625" customWidth="1"/>
    <col min="4109" max="4109" width="3.6640625" customWidth="1"/>
    <col min="4110" max="4110" width="11.44140625" customWidth="1"/>
    <col min="4111" max="4111" width="6.6640625" customWidth="1"/>
    <col min="4112" max="4112" width="26.88671875" customWidth="1"/>
    <col min="4113" max="4113" width="0.6640625" customWidth="1"/>
    <col min="4114" max="4114" width="1" customWidth="1"/>
    <col min="4115" max="4115" width="6.6640625" customWidth="1"/>
    <col min="4116" max="4116" width="3.6640625" customWidth="1"/>
    <col min="4117" max="4117" width="11.44140625" customWidth="1"/>
    <col min="4353" max="4353" width="6.6640625" customWidth="1"/>
    <col min="4354" max="4354" width="26.88671875" customWidth="1"/>
    <col min="4355" max="4355" width="0.6640625" customWidth="1"/>
    <col min="4356" max="4356" width="1" customWidth="1"/>
    <col min="4357" max="4357" width="6.6640625" customWidth="1"/>
    <col min="4358" max="4358" width="3.6640625" customWidth="1"/>
    <col min="4359" max="4359" width="11.44140625" customWidth="1"/>
    <col min="4360" max="4360" width="6.6640625" customWidth="1"/>
    <col min="4361" max="4361" width="26.88671875" customWidth="1"/>
    <col min="4362" max="4362" width="0.6640625" customWidth="1"/>
    <col min="4363" max="4363" width="1" customWidth="1"/>
    <col min="4364" max="4364" width="6.6640625" customWidth="1"/>
    <col min="4365" max="4365" width="3.6640625" customWidth="1"/>
    <col min="4366" max="4366" width="11.44140625" customWidth="1"/>
    <col min="4367" max="4367" width="6.6640625" customWidth="1"/>
    <col min="4368" max="4368" width="26.88671875" customWidth="1"/>
    <col min="4369" max="4369" width="0.6640625" customWidth="1"/>
    <col min="4370" max="4370" width="1" customWidth="1"/>
    <col min="4371" max="4371" width="6.6640625" customWidth="1"/>
    <col min="4372" max="4372" width="3.6640625" customWidth="1"/>
    <col min="4373" max="4373" width="11.44140625" customWidth="1"/>
    <col min="4609" max="4609" width="6.6640625" customWidth="1"/>
    <col min="4610" max="4610" width="26.88671875" customWidth="1"/>
    <col min="4611" max="4611" width="0.6640625" customWidth="1"/>
    <col min="4612" max="4612" width="1" customWidth="1"/>
    <col min="4613" max="4613" width="6.6640625" customWidth="1"/>
    <col min="4614" max="4614" width="3.6640625" customWidth="1"/>
    <col min="4615" max="4615" width="11.44140625" customWidth="1"/>
    <col min="4616" max="4616" width="6.6640625" customWidth="1"/>
    <col min="4617" max="4617" width="26.88671875" customWidth="1"/>
    <col min="4618" max="4618" width="0.6640625" customWidth="1"/>
    <col min="4619" max="4619" width="1" customWidth="1"/>
    <col min="4620" max="4620" width="6.6640625" customWidth="1"/>
    <col min="4621" max="4621" width="3.6640625" customWidth="1"/>
    <col min="4622" max="4622" width="11.44140625" customWidth="1"/>
    <col min="4623" max="4623" width="6.6640625" customWidth="1"/>
    <col min="4624" max="4624" width="26.88671875" customWidth="1"/>
    <col min="4625" max="4625" width="0.6640625" customWidth="1"/>
    <col min="4626" max="4626" width="1" customWidth="1"/>
    <col min="4627" max="4627" width="6.6640625" customWidth="1"/>
    <col min="4628" max="4628" width="3.6640625" customWidth="1"/>
    <col min="4629" max="4629" width="11.44140625" customWidth="1"/>
    <col min="4865" max="4865" width="6.6640625" customWidth="1"/>
    <col min="4866" max="4866" width="26.88671875" customWidth="1"/>
    <col min="4867" max="4867" width="0.6640625" customWidth="1"/>
    <col min="4868" max="4868" width="1" customWidth="1"/>
    <col min="4869" max="4869" width="6.6640625" customWidth="1"/>
    <col min="4870" max="4870" width="3.6640625" customWidth="1"/>
    <col min="4871" max="4871" width="11.44140625" customWidth="1"/>
    <col min="4872" max="4872" width="6.6640625" customWidth="1"/>
    <col min="4873" max="4873" width="26.88671875" customWidth="1"/>
    <col min="4874" max="4874" width="0.6640625" customWidth="1"/>
    <col min="4875" max="4875" width="1" customWidth="1"/>
    <col min="4876" max="4876" width="6.6640625" customWidth="1"/>
    <col min="4877" max="4877" width="3.6640625" customWidth="1"/>
    <col min="4878" max="4878" width="11.44140625" customWidth="1"/>
    <col min="4879" max="4879" width="6.6640625" customWidth="1"/>
    <col min="4880" max="4880" width="26.88671875" customWidth="1"/>
    <col min="4881" max="4881" width="0.6640625" customWidth="1"/>
    <col min="4882" max="4882" width="1" customWidth="1"/>
    <col min="4883" max="4883" width="6.6640625" customWidth="1"/>
    <col min="4884" max="4884" width="3.6640625" customWidth="1"/>
    <col min="4885" max="4885" width="11.44140625" customWidth="1"/>
    <col min="5121" max="5121" width="6.6640625" customWidth="1"/>
    <col min="5122" max="5122" width="26.88671875" customWidth="1"/>
    <col min="5123" max="5123" width="0.6640625" customWidth="1"/>
    <col min="5124" max="5124" width="1" customWidth="1"/>
    <col min="5125" max="5125" width="6.6640625" customWidth="1"/>
    <col min="5126" max="5126" width="3.6640625" customWidth="1"/>
    <col min="5127" max="5127" width="11.44140625" customWidth="1"/>
    <col min="5128" max="5128" width="6.6640625" customWidth="1"/>
    <col min="5129" max="5129" width="26.88671875" customWidth="1"/>
    <col min="5130" max="5130" width="0.6640625" customWidth="1"/>
    <col min="5131" max="5131" width="1" customWidth="1"/>
    <col min="5132" max="5132" width="6.6640625" customWidth="1"/>
    <col min="5133" max="5133" width="3.6640625" customWidth="1"/>
    <col min="5134" max="5134" width="11.44140625" customWidth="1"/>
    <col min="5135" max="5135" width="6.6640625" customWidth="1"/>
    <col min="5136" max="5136" width="26.88671875" customWidth="1"/>
    <col min="5137" max="5137" width="0.6640625" customWidth="1"/>
    <col min="5138" max="5138" width="1" customWidth="1"/>
    <col min="5139" max="5139" width="6.6640625" customWidth="1"/>
    <col min="5140" max="5140" width="3.6640625" customWidth="1"/>
    <col min="5141" max="5141" width="11.44140625" customWidth="1"/>
    <col min="5377" max="5377" width="6.6640625" customWidth="1"/>
    <col min="5378" max="5378" width="26.88671875" customWidth="1"/>
    <col min="5379" max="5379" width="0.6640625" customWidth="1"/>
    <col min="5380" max="5380" width="1" customWidth="1"/>
    <col min="5381" max="5381" width="6.6640625" customWidth="1"/>
    <col min="5382" max="5382" width="3.6640625" customWidth="1"/>
    <col min="5383" max="5383" width="11.44140625" customWidth="1"/>
    <col min="5384" max="5384" width="6.6640625" customWidth="1"/>
    <col min="5385" max="5385" width="26.88671875" customWidth="1"/>
    <col min="5386" max="5386" width="0.6640625" customWidth="1"/>
    <col min="5387" max="5387" width="1" customWidth="1"/>
    <col min="5388" max="5388" width="6.6640625" customWidth="1"/>
    <col min="5389" max="5389" width="3.6640625" customWidth="1"/>
    <col min="5390" max="5390" width="11.44140625" customWidth="1"/>
    <col min="5391" max="5391" width="6.6640625" customWidth="1"/>
    <col min="5392" max="5392" width="26.88671875" customWidth="1"/>
    <col min="5393" max="5393" width="0.6640625" customWidth="1"/>
    <col min="5394" max="5394" width="1" customWidth="1"/>
    <col min="5395" max="5395" width="6.6640625" customWidth="1"/>
    <col min="5396" max="5396" width="3.6640625" customWidth="1"/>
    <col min="5397" max="5397" width="11.44140625" customWidth="1"/>
    <col min="5633" max="5633" width="6.6640625" customWidth="1"/>
    <col min="5634" max="5634" width="26.88671875" customWidth="1"/>
    <col min="5635" max="5635" width="0.6640625" customWidth="1"/>
    <col min="5636" max="5636" width="1" customWidth="1"/>
    <col min="5637" max="5637" width="6.6640625" customWidth="1"/>
    <col min="5638" max="5638" width="3.6640625" customWidth="1"/>
    <col min="5639" max="5639" width="11.44140625" customWidth="1"/>
    <col min="5640" max="5640" width="6.6640625" customWidth="1"/>
    <col min="5641" max="5641" width="26.88671875" customWidth="1"/>
    <col min="5642" max="5642" width="0.6640625" customWidth="1"/>
    <col min="5643" max="5643" width="1" customWidth="1"/>
    <col min="5644" max="5644" width="6.6640625" customWidth="1"/>
    <col min="5645" max="5645" width="3.6640625" customWidth="1"/>
    <col min="5646" max="5646" width="11.44140625" customWidth="1"/>
    <col min="5647" max="5647" width="6.6640625" customWidth="1"/>
    <col min="5648" max="5648" width="26.88671875" customWidth="1"/>
    <col min="5649" max="5649" width="0.6640625" customWidth="1"/>
    <col min="5650" max="5650" width="1" customWidth="1"/>
    <col min="5651" max="5651" width="6.6640625" customWidth="1"/>
    <col min="5652" max="5652" width="3.6640625" customWidth="1"/>
    <col min="5653" max="5653" width="11.44140625" customWidth="1"/>
    <col min="5889" max="5889" width="6.6640625" customWidth="1"/>
    <col min="5890" max="5890" width="26.88671875" customWidth="1"/>
    <col min="5891" max="5891" width="0.6640625" customWidth="1"/>
    <col min="5892" max="5892" width="1" customWidth="1"/>
    <col min="5893" max="5893" width="6.6640625" customWidth="1"/>
    <col min="5894" max="5894" width="3.6640625" customWidth="1"/>
    <col min="5895" max="5895" width="11.44140625" customWidth="1"/>
    <col min="5896" max="5896" width="6.6640625" customWidth="1"/>
    <col min="5897" max="5897" width="26.88671875" customWidth="1"/>
    <col min="5898" max="5898" width="0.6640625" customWidth="1"/>
    <col min="5899" max="5899" width="1" customWidth="1"/>
    <col min="5900" max="5900" width="6.6640625" customWidth="1"/>
    <col min="5901" max="5901" width="3.6640625" customWidth="1"/>
    <col min="5902" max="5902" width="11.44140625" customWidth="1"/>
    <col min="5903" max="5903" width="6.6640625" customWidth="1"/>
    <col min="5904" max="5904" width="26.88671875" customWidth="1"/>
    <col min="5905" max="5905" width="0.6640625" customWidth="1"/>
    <col min="5906" max="5906" width="1" customWidth="1"/>
    <col min="5907" max="5907" width="6.6640625" customWidth="1"/>
    <col min="5908" max="5908" width="3.6640625" customWidth="1"/>
    <col min="5909" max="5909" width="11.44140625" customWidth="1"/>
    <col min="6145" max="6145" width="6.6640625" customWidth="1"/>
    <col min="6146" max="6146" width="26.88671875" customWidth="1"/>
    <col min="6147" max="6147" width="0.6640625" customWidth="1"/>
    <col min="6148" max="6148" width="1" customWidth="1"/>
    <col min="6149" max="6149" width="6.6640625" customWidth="1"/>
    <col min="6150" max="6150" width="3.6640625" customWidth="1"/>
    <col min="6151" max="6151" width="11.44140625" customWidth="1"/>
    <col min="6152" max="6152" width="6.6640625" customWidth="1"/>
    <col min="6153" max="6153" width="26.88671875" customWidth="1"/>
    <col min="6154" max="6154" width="0.6640625" customWidth="1"/>
    <col min="6155" max="6155" width="1" customWidth="1"/>
    <col min="6156" max="6156" width="6.6640625" customWidth="1"/>
    <col min="6157" max="6157" width="3.6640625" customWidth="1"/>
    <col min="6158" max="6158" width="11.44140625" customWidth="1"/>
    <col min="6159" max="6159" width="6.6640625" customWidth="1"/>
    <col min="6160" max="6160" width="26.88671875" customWidth="1"/>
    <col min="6161" max="6161" width="0.6640625" customWidth="1"/>
    <col min="6162" max="6162" width="1" customWidth="1"/>
    <col min="6163" max="6163" width="6.6640625" customWidth="1"/>
    <col min="6164" max="6164" width="3.6640625" customWidth="1"/>
    <col min="6165" max="6165" width="11.44140625" customWidth="1"/>
    <col min="6401" max="6401" width="6.6640625" customWidth="1"/>
    <col min="6402" max="6402" width="26.88671875" customWidth="1"/>
    <col min="6403" max="6403" width="0.6640625" customWidth="1"/>
    <col min="6404" max="6404" width="1" customWidth="1"/>
    <col min="6405" max="6405" width="6.6640625" customWidth="1"/>
    <col min="6406" max="6406" width="3.6640625" customWidth="1"/>
    <col min="6407" max="6407" width="11.44140625" customWidth="1"/>
    <col min="6408" max="6408" width="6.6640625" customWidth="1"/>
    <col min="6409" max="6409" width="26.88671875" customWidth="1"/>
    <col min="6410" max="6410" width="0.6640625" customWidth="1"/>
    <col min="6411" max="6411" width="1" customWidth="1"/>
    <col min="6412" max="6412" width="6.6640625" customWidth="1"/>
    <col min="6413" max="6413" width="3.6640625" customWidth="1"/>
    <col min="6414" max="6414" width="11.44140625" customWidth="1"/>
    <col min="6415" max="6415" width="6.6640625" customWidth="1"/>
    <col min="6416" max="6416" width="26.88671875" customWidth="1"/>
    <col min="6417" max="6417" width="0.6640625" customWidth="1"/>
    <col min="6418" max="6418" width="1" customWidth="1"/>
    <col min="6419" max="6419" width="6.6640625" customWidth="1"/>
    <col min="6420" max="6420" width="3.6640625" customWidth="1"/>
    <col min="6421" max="6421" width="11.44140625" customWidth="1"/>
    <col min="6657" max="6657" width="6.6640625" customWidth="1"/>
    <col min="6658" max="6658" width="26.88671875" customWidth="1"/>
    <col min="6659" max="6659" width="0.6640625" customWidth="1"/>
    <col min="6660" max="6660" width="1" customWidth="1"/>
    <col min="6661" max="6661" width="6.6640625" customWidth="1"/>
    <col min="6662" max="6662" width="3.6640625" customWidth="1"/>
    <col min="6663" max="6663" width="11.44140625" customWidth="1"/>
    <col min="6664" max="6664" width="6.6640625" customWidth="1"/>
    <col min="6665" max="6665" width="26.88671875" customWidth="1"/>
    <col min="6666" max="6666" width="0.6640625" customWidth="1"/>
    <col min="6667" max="6667" width="1" customWidth="1"/>
    <col min="6668" max="6668" width="6.6640625" customWidth="1"/>
    <col min="6669" max="6669" width="3.6640625" customWidth="1"/>
    <col min="6670" max="6670" width="11.44140625" customWidth="1"/>
    <col min="6671" max="6671" width="6.6640625" customWidth="1"/>
    <col min="6672" max="6672" width="26.88671875" customWidth="1"/>
    <col min="6673" max="6673" width="0.6640625" customWidth="1"/>
    <col min="6674" max="6674" width="1" customWidth="1"/>
    <col min="6675" max="6675" width="6.6640625" customWidth="1"/>
    <col min="6676" max="6676" width="3.6640625" customWidth="1"/>
    <col min="6677" max="6677" width="11.44140625" customWidth="1"/>
    <col min="6913" max="6913" width="6.6640625" customWidth="1"/>
    <col min="6914" max="6914" width="26.88671875" customWidth="1"/>
    <col min="6915" max="6915" width="0.6640625" customWidth="1"/>
    <col min="6916" max="6916" width="1" customWidth="1"/>
    <col min="6917" max="6917" width="6.6640625" customWidth="1"/>
    <col min="6918" max="6918" width="3.6640625" customWidth="1"/>
    <col min="6919" max="6919" width="11.44140625" customWidth="1"/>
    <col min="6920" max="6920" width="6.6640625" customWidth="1"/>
    <col min="6921" max="6921" width="26.88671875" customWidth="1"/>
    <col min="6922" max="6922" width="0.6640625" customWidth="1"/>
    <col min="6923" max="6923" width="1" customWidth="1"/>
    <col min="6924" max="6924" width="6.6640625" customWidth="1"/>
    <col min="6925" max="6925" width="3.6640625" customWidth="1"/>
    <col min="6926" max="6926" width="11.44140625" customWidth="1"/>
    <col min="6927" max="6927" width="6.6640625" customWidth="1"/>
    <col min="6928" max="6928" width="26.88671875" customWidth="1"/>
    <col min="6929" max="6929" width="0.6640625" customWidth="1"/>
    <col min="6930" max="6930" width="1" customWidth="1"/>
    <col min="6931" max="6931" width="6.6640625" customWidth="1"/>
    <col min="6932" max="6932" width="3.6640625" customWidth="1"/>
    <col min="6933" max="6933" width="11.44140625" customWidth="1"/>
    <col min="7169" max="7169" width="6.6640625" customWidth="1"/>
    <col min="7170" max="7170" width="26.88671875" customWidth="1"/>
    <col min="7171" max="7171" width="0.6640625" customWidth="1"/>
    <col min="7172" max="7172" width="1" customWidth="1"/>
    <col min="7173" max="7173" width="6.6640625" customWidth="1"/>
    <col min="7174" max="7174" width="3.6640625" customWidth="1"/>
    <col min="7175" max="7175" width="11.44140625" customWidth="1"/>
    <col min="7176" max="7176" width="6.6640625" customWidth="1"/>
    <col min="7177" max="7177" width="26.88671875" customWidth="1"/>
    <col min="7178" max="7178" width="0.6640625" customWidth="1"/>
    <col min="7179" max="7179" width="1" customWidth="1"/>
    <col min="7180" max="7180" width="6.6640625" customWidth="1"/>
    <col min="7181" max="7181" width="3.6640625" customWidth="1"/>
    <col min="7182" max="7182" width="11.44140625" customWidth="1"/>
    <col min="7183" max="7183" width="6.6640625" customWidth="1"/>
    <col min="7184" max="7184" width="26.88671875" customWidth="1"/>
    <col min="7185" max="7185" width="0.6640625" customWidth="1"/>
    <col min="7186" max="7186" width="1" customWidth="1"/>
    <col min="7187" max="7187" width="6.6640625" customWidth="1"/>
    <col min="7188" max="7188" width="3.6640625" customWidth="1"/>
    <col min="7189" max="7189" width="11.44140625" customWidth="1"/>
    <col min="7425" max="7425" width="6.6640625" customWidth="1"/>
    <col min="7426" max="7426" width="26.88671875" customWidth="1"/>
    <col min="7427" max="7427" width="0.6640625" customWidth="1"/>
    <col min="7428" max="7428" width="1" customWidth="1"/>
    <col min="7429" max="7429" width="6.6640625" customWidth="1"/>
    <col min="7430" max="7430" width="3.6640625" customWidth="1"/>
    <col min="7431" max="7431" width="11.44140625" customWidth="1"/>
    <col min="7432" max="7432" width="6.6640625" customWidth="1"/>
    <col min="7433" max="7433" width="26.88671875" customWidth="1"/>
    <col min="7434" max="7434" width="0.6640625" customWidth="1"/>
    <col min="7435" max="7435" width="1" customWidth="1"/>
    <col min="7436" max="7436" width="6.6640625" customWidth="1"/>
    <col min="7437" max="7437" width="3.6640625" customWidth="1"/>
    <col min="7438" max="7438" width="11.44140625" customWidth="1"/>
    <col min="7439" max="7439" width="6.6640625" customWidth="1"/>
    <col min="7440" max="7440" width="26.88671875" customWidth="1"/>
    <col min="7441" max="7441" width="0.6640625" customWidth="1"/>
    <col min="7442" max="7442" width="1" customWidth="1"/>
    <col min="7443" max="7443" width="6.6640625" customWidth="1"/>
    <col min="7444" max="7444" width="3.6640625" customWidth="1"/>
    <col min="7445" max="7445" width="11.44140625" customWidth="1"/>
    <col min="7681" max="7681" width="6.6640625" customWidth="1"/>
    <col min="7682" max="7682" width="26.88671875" customWidth="1"/>
    <col min="7683" max="7683" width="0.6640625" customWidth="1"/>
    <col min="7684" max="7684" width="1" customWidth="1"/>
    <col min="7685" max="7685" width="6.6640625" customWidth="1"/>
    <col min="7686" max="7686" width="3.6640625" customWidth="1"/>
    <col min="7687" max="7687" width="11.44140625" customWidth="1"/>
    <col min="7688" max="7688" width="6.6640625" customWidth="1"/>
    <col min="7689" max="7689" width="26.88671875" customWidth="1"/>
    <col min="7690" max="7690" width="0.6640625" customWidth="1"/>
    <col min="7691" max="7691" width="1" customWidth="1"/>
    <col min="7692" max="7692" width="6.6640625" customWidth="1"/>
    <col min="7693" max="7693" width="3.6640625" customWidth="1"/>
    <col min="7694" max="7694" width="11.44140625" customWidth="1"/>
    <col min="7695" max="7695" width="6.6640625" customWidth="1"/>
    <col min="7696" max="7696" width="26.88671875" customWidth="1"/>
    <col min="7697" max="7697" width="0.6640625" customWidth="1"/>
    <col min="7698" max="7698" width="1" customWidth="1"/>
    <col min="7699" max="7699" width="6.6640625" customWidth="1"/>
    <col min="7700" max="7700" width="3.6640625" customWidth="1"/>
    <col min="7701" max="7701" width="11.44140625" customWidth="1"/>
    <col min="7937" max="7937" width="6.6640625" customWidth="1"/>
    <col min="7938" max="7938" width="26.88671875" customWidth="1"/>
    <col min="7939" max="7939" width="0.6640625" customWidth="1"/>
    <col min="7940" max="7940" width="1" customWidth="1"/>
    <col min="7941" max="7941" width="6.6640625" customWidth="1"/>
    <col min="7942" max="7942" width="3.6640625" customWidth="1"/>
    <col min="7943" max="7943" width="11.44140625" customWidth="1"/>
    <col min="7944" max="7944" width="6.6640625" customWidth="1"/>
    <col min="7945" max="7945" width="26.88671875" customWidth="1"/>
    <col min="7946" max="7946" width="0.6640625" customWidth="1"/>
    <col min="7947" max="7947" width="1" customWidth="1"/>
    <col min="7948" max="7948" width="6.6640625" customWidth="1"/>
    <col min="7949" max="7949" width="3.6640625" customWidth="1"/>
    <col min="7950" max="7950" width="11.44140625" customWidth="1"/>
    <col min="7951" max="7951" width="6.6640625" customWidth="1"/>
    <col min="7952" max="7952" width="26.88671875" customWidth="1"/>
    <col min="7953" max="7953" width="0.6640625" customWidth="1"/>
    <col min="7954" max="7954" width="1" customWidth="1"/>
    <col min="7955" max="7955" width="6.6640625" customWidth="1"/>
    <col min="7956" max="7956" width="3.6640625" customWidth="1"/>
    <col min="7957" max="7957" width="11.44140625" customWidth="1"/>
    <col min="8193" max="8193" width="6.6640625" customWidth="1"/>
    <col min="8194" max="8194" width="26.88671875" customWidth="1"/>
    <col min="8195" max="8195" width="0.6640625" customWidth="1"/>
    <col min="8196" max="8196" width="1" customWidth="1"/>
    <col min="8197" max="8197" width="6.6640625" customWidth="1"/>
    <col min="8198" max="8198" width="3.6640625" customWidth="1"/>
    <col min="8199" max="8199" width="11.44140625" customWidth="1"/>
    <col min="8200" max="8200" width="6.6640625" customWidth="1"/>
    <col min="8201" max="8201" width="26.88671875" customWidth="1"/>
    <col min="8202" max="8202" width="0.6640625" customWidth="1"/>
    <col min="8203" max="8203" width="1" customWidth="1"/>
    <col min="8204" max="8204" width="6.6640625" customWidth="1"/>
    <col min="8205" max="8205" width="3.6640625" customWidth="1"/>
    <col min="8206" max="8206" width="11.44140625" customWidth="1"/>
    <col min="8207" max="8207" width="6.6640625" customWidth="1"/>
    <col min="8208" max="8208" width="26.88671875" customWidth="1"/>
    <col min="8209" max="8209" width="0.6640625" customWidth="1"/>
    <col min="8210" max="8210" width="1" customWidth="1"/>
    <col min="8211" max="8211" width="6.6640625" customWidth="1"/>
    <col min="8212" max="8212" width="3.6640625" customWidth="1"/>
    <col min="8213" max="8213" width="11.44140625" customWidth="1"/>
    <col min="8449" max="8449" width="6.6640625" customWidth="1"/>
    <col min="8450" max="8450" width="26.88671875" customWidth="1"/>
    <col min="8451" max="8451" width="0.6640625" customWidth="1"/>
    <col min="8452" max="8452" width="1" customWidth="1"/>
    <col min="8453" max="8453" width="6.6640625" customWidth="1"/>
    <col min="8454" max="8454" width="3.6640625" customWidth="1"/>
    <col min="8455" max="8455" width="11.44140625" customWidth="1"/>
    <col min="8456" max="8456" width="6.6640625" customWidth="1"/>
    <col min="8457" max="8457" width="26.88671875" customWidth="1"/>
    <col min="8458" max="8458" width="0.6640625" customWidth="1"/>
    <col min="8459" max="8459" width="1" customWidth="1"/>
    <col min="8460" max="8460" width="6.6640625" customWidth="1"/>
    <col min="8461" max="8461" width="3.6640625" customWidth="1"/>
    <col min="8462" max="8462" width="11.44140625" customWidth="1"/>
    <col min="8463" max="8463" width="6.6640625" customWidth="1"/>
    <col min="8464" max="8464" width="26.88671875" customWidth="1"/>
    <col min="8465" max="8465" width="0.6640625" customWidth="1"/>
    <col min="8466" max="8466" width="1" customWidth="1"/>
    <col min="8467" max="8467" width="6.6640625" customWidth="1"/>
    <col min="8468" max="8468" width="3.6640625" customWidth="1"/>
    <col min="8469" max="8469" width="11.44140625" customWidth="1"/>
    <col min="8705" max="8705" width="6.6640625" customWidth="1"/>
    <col min="8706" max="8706" width="26.88671875" customWidth="1"/>
    <col min="8707" max="8707" width="0.6640625" customWidth="1"/>
    <col min="8708" max="8708" width="1" customWidth="1"/>
    <col min="8709" max="8709" width="6.6640625" customWidth="1"/>
    <col min="8710" max="8710" width="3.6640625" customWidth="1"/>
    <col min="8711" max="8711" width="11.44140625" customWidth="1"/>
    <col min="8712" max="8712" width="6.6640625" customWidth="1"/>
    <col min="8713" max="8713" width="26.88671875" customWidth="1"/>
    <col min="8714" max="8714" width="0.6640625" customWidth="1"/>
    <col min="8715" max="8715" width="1" customWidth="1"/>
    <col min="8716" max="8716" width="6.6640625" customWidth="1"/>
    <col min="8717" max="8717" width="3.6640625" customWidth="1"/>
    <col min="8718" max="8718" width="11.44140625" customWidth="1"/>
    <col min="8719" max="8719" width="6.6640625" customWidth="1"/>
    <col min="8720" max="8720" width="26.88671875" customWidth="1"/>
    <col min="8721" max="8721" width="0.6640625" customWidth="1"/>
    <col min="8722" max="8722" width="1" customWidth="1"/>
    <col min="8723" max="8723" width="6.6640625" customWidth="1"/>
    <col min="8724" max="8724" width="3.6640625" customWidth="1"/>
    <col min="8725" max="8725" width="11.44140625" customWidth="1"/>
    <col min="8961" max="8961" width="6.6640625" customWidth="1"/>
    <col min="8962" max="8962" width="26.88671875" customWidth="1"/>
    <col min="8963" max="8963" width="0.6640625" customWidth="1"/>
    <col min="8964" max="8964" width="1" customWidth="1"/>
    <col min="8965" max="8965" width="6.6640625" customWidth="1"/>
    <col min="8966" max="8966" width="3.6640625" customWidth="1"/>
    <col min="8967" max="8967" width="11.44140625" customWidth="1"/>
    <col min="8968" max="8968" width="6.6640625" customWidth="1"/>
    <col min="8969" max="8969" width="26.88671875" customWidth="1"/>
    <col min="8970" max="8970" width="0.6640625" customWidth="1"/>
    <col min="8971" max="8971" width="1" customWidth="1"/>
    <col min="8972" max="8972" width="6.6640625" customWidth="1"/>
    <col min="8973" max="8973" width="3.6640625" customWidth="1"/>
    <col min="8974" max="8974" width="11.44140625" customWidth="1"/>
    <col min="8975" max="8975" width="6.6640625" customWidth="1"/>
    <col min="8976" max="8976" width="26.88671875" customWidth="1"/>
    <col min="8977" max="8977" width="0.6640625" customWidth="1"/>
    <col min="8978" max="8978" width="1" customWidth="1"/>
    <col min="8979" max="8979" width="6.6640625" customWidth="1"/>
    <col min="8980" max="8980" width="3.6640625" customWidth="1"/>
    <col min="8981" max="8981" width="11.44140625" customWidth="1"/>
    <col min="9217" max="9217" width="6.6640625" customWidth="1"/>
    <col min="9218" max="9218" width="26.88671875" customWidth="1"/>
    <col min="9219" max="9219" width="0.6640625" customWidth="1"/>
    <col min="9220" max="9220" width="1" customWidth="1"/>
    <col min="9221" max="9221" width="6.6640625" customWidth="1"/>
    <col min="9222" max="9222" width="3.6640625" customWidth="1"/>
    <col min="9223" max="9223" width="11.44140625" customWidth="1"/>
    <col min="9224" max="9224" width="6.6640625" customWidth="1"/>
    <col min="9225" max="9225" width="26.88671875" customWidth="1"/>
    <col min="9226" max="9226" width="0.6640625" customWidth="1"/>
    <col min="9227" max="9227" width="1" customWidth="1"/>
    <col min="9228" max="9228" width="6.6640625" customWidth="1"/>
    <col min="9229" max="9229" width="3.6640625" customWidth="1"/>
    <col min="9230" max="9230" width="11.44140625" customWidth="1"/>
    <col min="9231" max="9231" width="6.6640625" customWidth="1"/>
    <col min="9232" max="9232" width="26.88671875" customWidth="1"/>
    <col min="9233" max="9233" width="0.6640625" customWidth="1"/>
    <col min="9234" max="9234" width="1" customWidth="1"/>
    <col min="9235" max="9235" width="6.6640625" customWidth="1"/>
    <col min="9236" max="9236" width="3.6640625" customWidth="1"/>
    <col min="9237" max="9237" width="11.44140625" customWidth="1"/>
    <col min="9473" max="9473" width="6.6640625" customWidth="1"/>
    <col min="9474" max="9474" width="26.88671875" customWidth="1"/>
    <col min="9475" max="9475" width="0.6640625" customWidth="1"/>
    <col min="9476" max="9476" width="1" customWidth="1"/>
    <col min="9477" max="9477" width="6.6640625" customWidth="1"/>
    <col min="9478" max="9478" width="3.6640625" customWidth="1"/>
    <col min="9479" max="9479" width="11.44140625" customWidth="1"/>
    <col min="9480" max="9480" width="6.6640625" customWidth="1"/>
    <col min="9481" max="9481" width="26.88671875" customWidth="1"/>
    <col min="9482" max="9482" width="0.6640625" customWidth="1"/>
    <col min="9483" max="9483" width="1" customWidth="1"/>
    <col min="9484" max="9484" width="6.6640625" customWidth="1"/>
    <col min="9485" max="9485" width="3.6640625" customWidth="1"/>
    <col min="9486" max="9486" width="11.44140625" customWidth="1"/>
    <col min="9487" max="9487" width="6.6640625" customWidth="1"/>
    <col min="9488" max="9488" width="26.88671875" customWidth="1"/>
    <col min="9489" max="9489" width="0.6640625" customWidth="1"/>
    <col min="9490" max="9490" width="1" customWidth="1"/>
    <col min="9491" max="9491" width="6.6640625" customWidth="1"/>
    <col min="9492" max="9492" width="3.6640625" customWidth="1"/>
    <col min="9493" max="9493" width="11.44140625" customWidth="1"/>
    <col min="9729" max="9729" width="6.6640625" customWidth="1"/>
    <col min="9730" max="9730" width="26.88671875" customWidth="1"/>
    <col min="9731" max="9731" width="0.6640625" customWidth="1"/>
    <col min="9732" max="9732" width="1" customWidth="1"/>
    <col min="9733" max="9733" width="6.6640625" customWidth="1"/>
    <col min="9734" max="9734" width="3.6640625" customWidth="1"/>
    <col min="9735" max="9735" width="11.44140625" customWidth="1"/>
    <col min="9736" max="9736" width="6.6640625" customWidth="1"/>
    <col min="9737" max="9737" width="26.88671875" customWidth="1"/>
    <col min="9738" max="9738" width="0.6640625" customWidth="1"/>
    <col min="9739" max="9739" width="1" customWidth="1"/>
    <col min="9740" max="9740" width="6.6640625" customWidth="1"/>
    <col min="9741" max="9741" width="3.6640625" customWidth="1"/>
    <col min="9742" max="9742" width="11.44140625" customWidth="1"/>
    <col min="9743" max="9743" width="6.6640625" customWidth="1"/>
    <col min="9744" max="9744" width="26.88671875" customWidth="1"/>
    <col min="9745" max="9745" width="0.6640625" customWidth="1"/>
    <col min="9746" max="9746" width="1" customWidth="1"/>
    <col min="9747" max="9747" width="6.6640625" customWidth="1"/>
    <col min="9748" max="9748" width="3.6640625" customWidth="1"/>
    <col min="9749" max="9749" width="11.44140625" customWidth="1"/>
    <col min="9985" max="9985" width="6.6640625" customWidth="1"/>
    <col min="9986" max="9986" width="26.88671875" customWidth="1"/>
    <col min="9987" max="9987" width="0.6640625" customWidth="1"/>
    <col min="9988" max="9988" width="1" customWidth="1"/>
    <col min="9989" max="9989" width="6.6640625" customWidth="1"/>
    <col min="9990" max="9990" width="3.6640625" customWidth="1"/>
    <col min="9991" max="9991" width="11.44140625" customWidth="1"/>
    <col min="9992" max="9992" width="6.6640625" customWidth="1"/>
    <col min="9993" max="9993" width="26.88671875" customWidth="1"/>
    <col min="9994" max="9994" width="0.6640625" customWidth="1"/>
    <col min="9995" max="9995" width="1" customWidth="1"/>
    <col min="9996" max="9996" width="6.6640625" customWidth="1"/>
    <col min="9997" max="9997" width="3.6640625" customWidth="1"/>
    <col min="9998" max="9998" width="11.44140625" customWidth="1"/>
    <col min="9999" max="9999" width="6.6640625" customWidth="1"/>
    <col min="10000" max="10000" width="26.88671875" customWidth="1"/>
    <col min="10001" max="10001" width="0.6640625" customWidth="1"/>
    <col min="10002" max="10002" width="1" customWidth="1"/>
    <col min="10003" max="10003" width="6.6640625" customWidth="1"/>
    <col min="10004" max="10004" width="3.6640625" customWidth="1"/>
    <col min="10005" max="10005" width="11.44140625" customWidth="1"/>
    <col min="10241" max="10241" width="6.6640625" customWidth="1"/>
    <col min="10242" max="10242" width="26.88671875" customWidth="1"/>
    <col min="10243" max="10243" width="0.6640625" customWidth="1"/>
    <col min="10244" max="10244" width="1" customWidth="1"/>
    <col min="10245" max="10245" width="6.6640625" customWidth="1"/>
    <col min="10246" max="10246" width="3.6640625" customWidth="1"/>
    <col min="10247" max="10247" width="11.44140625" customWidth="1"/>
    <col min="10248" max="10248" width="6.6640625" customWidth="1"/>
    <col min="10249" max="10249" width="26.88671875" customWidth="1"/>
    <col min="10250" max="10250" width="0.6640625" customWidth="1"/>
    <col min="10251" max="10251" width="1" customWidth="1"/>
    <col min="10252" max="10252" width="6.6640625" customWidth="1"/>
    <col min="10253" max="10253" width="3.6640625" customWidth="1"/>
    <col min="10254" max="10254" width="11.44140625" customWidth="1"/>
    <col min="10255" max="10255" width="6.6640625" customWidth="1"/>
    <col min="10256" max="10256" width="26.88671875" customWidth="1"/>
    <col min="10257" max="10257" width="0.6640625" customWidth="1"/>
    <col min="10258" max="10258" width="1" customWidth="1"/>
    <col min="10259" max="10259" width="6.6640625" customWidth="1"/>
    <col min="10260" max="10260" width="3.6640625" customWidth="1"/>
    <col min="10261" max="10261" width="11.44140625" customWidth="1"/>
    <col min="10497" max="10497" width="6.6640625" customWidth="1"/>
    <col min="10498" max="10498" width="26.88671875" customWidth="1"/>
    <col min="10499" max="10499" width="0.6640625" customWidth="1"/>
    <col min="10500" max="10500" width="1" customWidth="1"/>
    <col min="10501" max="10501" width="6.6640625" customWidth="1"/>
    <col min="10502" max="10502" width="3.6640625" customWidth="1"/>
    <col min="10503" max="10503" width="11.44140625" customWidth="1"/>
    <col min="10504" max="10504" width="6.6640625" customWidth="1"/>
    <col min="10505" max="10505" width="26.88671875" customWidth="1"/>
    <col min="10506" max="10506" width="0.6640625" customWidth="1"/>
    <col min="10507" max="10507" width="1" customWidth="1"/>
    <col min="10508" max="10508" width="6.6640625" customWidth="1"/>
    <col min="10509" max="10509" width="3.6640625" customWidth="1"/>
    <col min="10510" max="10510" width="11.44140625" customWidth="1"/>
    <col min="10511" max="10511" width="6.6640625" customWidth="1"/>
    <col min="10512" max="10512" width="26.88671875" customWidth="1"/>
    <col min="10513" max="10513" width="0.6640625" customWidth="1"/>
    <col min="10514" max="10514" width="1" customWidth="1"/>
    <col min="10515" max="10515" width="6.6640625" customWidth="1"/>
    <col min="10516" max="10516" width="3.6640625" customWidth="1"/>
    <col min="10517" max="10517" width="11.44140625" customWidth="1"/>
    <col min="10753" max="10753" width="6.6640625" customWidth="1"/>
    <col min="10754" max="10754" width="26.88671875" customWidth="1"/>
    <col min="10755" max="10755" width="0.6640625" customWidth="1"/>
    <col min="10756" max="10756" width="1" customWidth="1"/>
    <col min="10757" max="10757" width="6.6640625" customWidth="1"/>
    <col min="10758" max="10758" width="3.6640625" customWidth="1"/>
    <col min="10759" max="10759" width="11.44140625" customWidth="1"/>
    <col min="10760" max="10760" width="6.6640625" customWidth="1"/>
    <col min="10761" max="10761" width="26.88671875" customWidth="1"/>
    <col min="10762" max="10762" width="0.6640625" customWidth="1"/>
    <col min="10763" max="10763" width="1" customWidth="1"/>
    <col min="10764" max="10764" width="6.6640625" customWidth="1"/>
    <col min="10765" max="10765" width="3.6640625" customWidth="1"/>
    <col min="10766" max="10766" width="11.44140625" customWidth="1"/>
    <col min="10767" max="10767" width="6.6640625" customWidth="1"/>
    <col min="10768" max="10768" width="26.88671875" customWidth="1"/>
    <col min="10769" max="10769" width="0.6640625" customWidth="1"/>
    <col min="10770" max="10770" width="1" customWidth="1"/>
    <col min="10771" max="10771" width="6.6640625" customWidth="1"/>
    <col min="10772" max="10772" width="3.6640625" customWidth="1"/>
    <col min="10773" max="10773" width="11.44140625" customWidth="1"/>
    <col min="11009" max="11009" width="6.6640625" customWidth="1"/>
    <col min="11010" max="11010" width="26.88671875" customWidth="1"/>
    <col min="11011" max="11011" width="0.6640625" customWidth="1"/>
    <col min="11012" max="11012" width="1" customWidth="1"/>
    <col min="11013" max="11013" width="6.6640625" customWidth="1"/>
    <col min="11014" max="11014" width="3.6640625" customWidth="1"/>
    <col min="11015" max="11015" width="11.44140625" customWidth="1"/>
    <col min="11016" max="11016" width="6.6640625" customWidth="1"/>
    <col min="11017" max="11017" width="26.88671875" customWidth="1"/>
    <col min="11018" max="11018" width="0.6640625" customWidth="1"/>
    <col min="11019" max="11019" width="1" customWidth="1"/>
    <col min="11020" max="11020" width="6.6640625" customWidth="1"/>
    <col min="11021" max="11021" width="3.6640625" customWidth="1"/>
    <col min="11022" max="11022" width="11.44140625" customWidth="1"/>
    <col min="11023" max="11023" width="6.6640625" customWidth="1"/>
    <col min="11024" max="11024" width="26.88671875" customWidth="1"/>
    <col min="11025" max="11025" width="0.6640625" customWidth="1"/>
    <col min="11026" max="11026" width="1" customWidth="1"/>
    <col min="11027" max="11027" width="6.6640625" customWidth="1"/>
    <col min="11028" max="11028" width="3.6640625" customWidth="1"/>
    <col min="11029" max="11029" width="11.44140625" customWidth="1"/>
    <col min="11265" max="11265" width="6.6640625" customWidth="1"/>
    <col min="11266" max="11266" width="26.88671875" customWidth="1"/>
    <col min="11267" max="11267" width="0.6640625" customWidth="1"/>
    <col min="11268" max="11268" width="1" customWidth="1"/>
    <col min="11269" max="11269" width="6.6640625" customWidth="1"/>
    <col min="11270" max="11270" width="3.6640625" customWidth="1"/>
    <col min="11271" max="11271" width="11.44140625" customWidth="1"/>
    <col min="11272" max="11272" width="6.6640625" customWidth="1"/>
    <col min="11273" max="11273" width="26.88671875" customWidth="1"/>
    <col min="11274" max="11274" width="0.6640625" customWidth="1"/>
    <col min="11275" max="11275" width="1" customWidth="1"/>
    <col min="11276" max="11276" width="6.6640625" customWidth="1"/>
    <col min="11277" max="11277" width="3.6640625" customWidth="1"/>
    <col min="11278" max="11278" width="11.44140625" customWidth="1"/>
    <col min="11279" max="11279" width="6.6640625" customWidth="1"/>
    <col min="11280" max="11280" width="26.88671875" customWidth="1"/>
    <col min="11281" max="11281" width="0.6640625" customWidth="1"/>
    <col min="11282" max="11282" width="1" customWidth="1"/>
    <col min="11283" max="11283" width="6.6640625" customWidth="1"/>
    <col min="11284" max="11284" width="3.6640625" customWidth="1"/>
    <col min="11285" max="11285" width="11.44140625" customWidth="1"/>
    <col min="11521" max="11521" width="6.6640625" customWidth="1"/>
    <col min="11522" max="11522" width="26.88671875" customWidth="1"/>
    <col min="11523" max="11523" width="0.6640625" customWidth="1"/>
    <col min="11524" max="11524" width="1" customWidth="1"/>
    <col min="11525" max="11525" width="6.6640625" customWidth="1"/>
    <col min="11526" max="11526" width="3.6640625" customWidth="1"/>
    <col min="11527" max="11527" width="11.44140625" customWidth="1"/>
    <col min="11528" max="11528" width="6.6640625" customWidth="1"/>
    <col min="11529" max="11529" width="26.88671875" customWidth="1"/>
    <col min="11530" max="11530" width="0.6640625" customWidth="1"/>
    <col min="11531" max="11531" width="1" customWidth="1"/>
    <col min="11532" max="11532" width="6.6640625" customWidth="1"/>
    <col min="11533" max="11533" width="3.6640625" customWidth="1"/>
    <col min="11534" max="11534" width="11.44140625" customWidth="1"/>
    <col min="11535" max="11535" width="6.6640625" customWidth="1"/>
    <col min="11536" max="11536" width="26.88671875" customWidth="1"/>
    <col min="11537" max="11537" width="0.6640625" customWidth="1"/>
    <col min="11538" max="11538" width="1" customWidth="1"/>
    <col min="11539" max="11539" width="6.6640625" customWidth="1"/>
    <col min="11540" max="11540" width="3.6640625" customWidth="1"/>
    <col min="11541" max="11541" width="11.44140625" customWidth="1"/>
    <col min="11777" max="11777" width="6.6640625" customWidth="1"/>
    <col min="11778" max="11778" width="26.88671875" customWidth="1"/>
    <col min="11779" max="11779" width="0.6640625" customWidth="1"/>
    <col min="11780" max="11780" width="1" customWidth="1"/>
    <col min="11781" max="11781" width="6.6640625" customWidth="1"/>
    <col min="11782" max="11782" width="3.6640625" customWidth="1"/>
    <col min="11783" max="11783" width="11.44140625" customWidth="1"/>
    <col min="11784" max="11784" width="6.6640625" customWidth="1"/>
    <col min="11785" max="11785" width="26.88671875" customWidth="1"/>
    <col min="11786" max="11786" width="0.6640625" customWidth="1"/>
    <col min="11787" max="11787" width="1" customWidth="1"/>
    <col min="11788" max="11788" width="6.6640625" customWidth="1"/>
    <col min="11789" max="11789" width="3.6640625" customWidth="1"/>
    <col min="11790" max="11790" width="11.44140625" customWidth="1"/>
    <col min="11791" max="11791" width="6.6640625" customWidth="1"/>
    <col min="11792" max="11792" width="26.88671875" customWidth="1"/>
    <col min="11793" max="11793" width="0.6640625" customWidth="1"/>
    <col min="11794" max="11794" width="1" customWidth="1"/>
    <col min="11795" max="11795" width="6.6640625" customWidth="1"/>
    <col min="11796" max="11796" width="3.6640625" customWidth="1"/>
    <col min="11797" max="11797" width="11.44140625" customWidth="1"/>
    <col min="12033" max="12033" width="6.6640625" customWidth="1"/>
    <col min="12034" max="12034" width="26.88671875" customWidth="1"/>
    <col min="12035" max="12035" width="0.6640625" customWidth="1"/>
    <col min="12036" max="12036" width="1" customWidth="1"/>
    <col min="12037" max="12037" width="6.6640625" customWidth="1"/>
    <col min="12038" max="12038" width="3.6640625" customWidth="1"/>
    <col min="12039" max="12039" width="11.44140625" customWidth="1"/>
    <col min="12040" max="12040" width="6.6640625" customWidth="1"/>
    <col min="12041" max="12041" width="26.88671875" customWidth="1"/>
    <col min="12042" max="12042" width="0.6640625" customWidth="1"/>
    <col min="12043" max="12043" width="1" customWidth="1"/>
    <col min="12044" max="12044" width="6.6640625" customWidth="1"/>
    <col min="12045" max="12045" width="3.6640625" customWidth="1"/>
    <col min="12046" max="12046" width="11.44140625" customWidth="1"/>
    <col min="12047" max="12047" width="6.6640625" customWidth="1"/>
    <col min="12048" max="12048" width="26.88671875" customWidth="1"/>
    <col min="12049" max="12049" width="0.6640625" customWidth="1"/>
    <col min="12050" max="12050" width="1" customWidth="1"/>
    <col min="12051" max="12051" width="6.6640625" customWidth="1"/>
    <col min="12052" max="12052" width="3.6640625" customWidth="1"/>
    <col min="12053" max="12053" width="11.44140625" customWidth="1"/>
    <col min="12289" max="12289" width="6.6640625" customWidth="1"/>
    <col min="12290" max="12290" width="26.88671875" customWidth="1"/>
    <col min="12291" max="12291" width="0.6640625" customWidth="1"/>
    <col min="12292" max="12292" width="1" customWidth="1"/>
    <col min="12293" max="12293" width="6.6640625" customWidth="1"/>
    <col min="12294" max="12294" width="3.6640625" customWidth="1"/>
    <col min="12295" max="12295" width="11.44140625" customWidth="1"/>
    <col min="12296" max="12296" width="6.6640625" customWidth="1"/>
    <col min="12297" max="12297" width="26.88671875" customWidth="1"/>
    <col min="12298" max="12298" width="0.6640625" customWidth="1"/>
    <col min="12299" max="12299" width="1" customWidth="1"/>
    <col min="12300" max="12300" width="6.6640625" customWidth="1"/>
    <col min="12301" max="12301" width="3.6640625" customWidth="1"/>
    <col min="12302" max="12302" width="11.44140625" customWidth="1"/>
    <col min="12303" max="12303" width="6.6640625" customWidth="1"/>
    <col min="12304" max="12304" width="26.88671875" customWidth="1"/>
    <col min="12305" max="12305" width="0.6640625" customWidth="1"/>
    <col min="12306" max="12306" width="1" customWidth="1"/>
    <col min="12307" max="12307" width="6.6640625" customWidth="1"/>
    <col min="12308" max="12308" width="3.6640625" customWidth="1"/>
    <col min="12309" max="12309" width="11.44140625" customWidth="1"/>
    <col min="12545" max="12545" width="6.6640625" customWidth="1"/>
    <col min="12546" max="12546" width="26.88671875" customWidth="1"/>
    <col min="12547" max="12547" width="0.6640625" customWidth="1"/>
    <col min="12548" max="12548" width="1" customWidth="1"/>
    <col min="12549" max="12549" width="6.6640625" customWidth="1"/>
    <col min="12550" max="12550" width="3.6640625" customWidth="1"/>
    <col min="12551" max="12551" width="11.44140625" customWidth="1"/>
    <col min="12552" max="12552" width="6.6640625" customWidth="1"/>
    <col min="12553" max="12553" width="26.88671875" customWidth="1"/>
    <col min="12554" max="12554" width="0.6640625" customWidth="1"/>
    <col min="12555" max="12555" width="1" customWidth="1"/>
    <col min="12556" max="12556" width="6.6640625" customWidth="1"/>
    <col min="12557" max="12557" width="3.6640625" customWidth="1"/>
    <col min="12558" max="12558" width="11.44140625" customWidth="1"/>
    <col min="12559" max="12559" width="6.6640625" customWidth="1"/>
    <col min="12560" max="12560" width="26.88671875" customWidth="1"/>
    <col min="12561" max="12561" width="0.6640625" customWidth="1"/>
    <col min="12562" max="12562" width="1" customWidth="1"/>
    <col min="12563" max="12563" width="6.6640625" customWidth="1"/>
    <col min="12564" max="12564" width="3.6640625" customWidth="1"/>
    <col min="12565" max="12565" width="11.44140625" customWidth="1"/>
    <col min="12801" max="12801" width="6.6640625" customWidth="1"/>
    <col min="12802" max="12802" width="26.88671875" customWidth="1"/>
    <col min="12803" max="12803" width="0.6640625" customWidth="1"/>
    <col min="12804" max="12804" width="1" customWidth="1"/>
    <col min="12805" max="12805" width="6.6640625" customWidth="1"/>
    <col min="12806" max="12806" width="3.6640625" customWidth="1"/>
    <col min="12807" max="12807" width="11.44140625" customWidth="1"/>
    <col min="12808" max="12808" width="6.6640625" customWidth="1"/>
    <col min="12809" max="12809" width="26.88671875" customWidth="1"/>
    <col min="12810" max="12810" width="0.6640625" customWidth="1"/>
    <col min="12811" max="12811" width="1" customWidth="1"/>
    <col min="12812" max="12812" width="6.6640625" customWidth="1"/>
    <col min="12813" max="12813" width="3.6640625" customWidth="1"/>
    <col min="12814" max="12814" width="11.44140625" customWidth="1"/>
    <col min="12815" max="12815" width="6.6640625" customWidth="1"/>
    <col min="12816" max="12816" width="26.88671875" customWidth="1"/>
    <col min="12817" max="12817" width="0.6640625" customWidth="1"/>
    <col min="12818" max="12818" width="1" customWidth="1"/>
    <col min="12819" max="12819" width="6.6640625" customWidth="1"/>
    <col min="12820" max="12820" width="3.6640625" customWidth="1"/>
    <col min="12821" max="12821" width="11.44140625" customWidth="1"/>
    <col min="13057" max="13057" width="6.6640625" customWidth="1"/>
    <col min="13058" max="13058" width="26.88671875" customWidth="1"/>
    <col min="13059" max="13059" width="0.6640625" customWidth="1"/>
    <col min="13060" max="13060" width="1" customWidth="1"/>
    <col min="13061" max="13061" width="6.6640625" customWidth="1"/>
    <col min="13062" max="13062" width="3.6640625" customWidth="1"/>
    <col min="13063" max="13063" width="11.44140625" customWidth="1"/>
    <col min="13064" max="13064" width="6.6640625" customWidth="1"/>
    <col min="13065" max="13065" width="26.88671875" customWidth="1"/>
    <col min="13066" max="13066" width="0.6640625" customWidth="1"/>
    <col min="13067" max="13067" width="1" customWidth="1"/>
    <col min="13068" max="13068" width="6.6640625" customWidth="1"/>
    <col min="13069" max="13069" width="3.6640625" customWidth="1"/>
    <col min="13070" max="13070" width="11.44140625" customWidth="1"/>
    <col min="13071" max="13071" width="6.6640625" customWidth="1"/>
    <col min="13072" max="13072" width="26.88671875" customWidth="1"/>
    <col min="13073" max="13073" width="0.6640625" customWidth="1"/>
    <col min="13074" max="13074" width="1" customWidth="1"/>
    <col min="13075" max="13075" width="6.6640625" customWidth="1"/>
    <col min="13076" max="13076" width="3.6640625" customWidth="1"/>
    <col min="13077" max="13077" width="11.44140625" customWidth="1"/>
    <col min="13313" max="13313" width="6.6640625" customWidth="1"/>
    <col min="13314" max="13314" width="26.88671875" customWidth="1"/>
    <col min="13315" max="13315" width="0.6640625" customWidth="1"/>
    <col min="13316" max="13316" width="1" customWidth="1"/>
    <col min="13317" max="13317" width="6.6640625" customWidth="1"/>
    <col min="13318" max="13318" width="3.6640625" customWidth="1"/>
    <col min="13319" max="13319" width="11.44140625" customWidth="1"/>
    <col min="13320" max="13320" width="6.6640625" customWidth="1"/>
    <col min="13321" max="13321" width="26.88671875" customWidth="1"/>
    <col min="13322" max="13322" width="0.6640625" customWidth="1"/>
    <col min="13323" max="13323" width="1" customWidth="1"/>
    <col min="13324" max="13324" width="6.6640625" customWidth="1"/>
    <col min="13325" max="13325" width="3.6640625" customWidth="1"/>
    <col min="13326" max="13326" width="11.44140625" customWidth="1"/>
    <col min="13327" max="13327" width="6.6640625" customWidth="1"/>
    <col min="13328" max="13328" width="26.88671875" customWidth="1"/>
    <col min="13329" max="13329" width="0.6640625" customWidth="1"/>
    <col min="13330" max="13330" width="1" customWidth="1"/>
    <col min="13331" max="13331" width="6.6640625" customWidth="1"/>
    <col min="13332" max="13332" width="3.6640625" customWidth="1"/>
    <col min="13333" max="13333" width="11.44140625" customWidth="1"/>
    <col min="13569" max="13569" width="6.6640625" customWidth="1"/>
    <col min="13570" max="13570" width="26.88671875" customWidth="1"/>
    <col min="13571" max="13571" width="0.6640625" customWidth="1"/>
    <col min="13572" max="13572" width="1" customWidth="1"/>
    <col min="13573" max="13573" width="6.6640625" customWidth="1"/>
    <col min="13574" max="13574" width="3.6640625" customWidth="1"/>
    <col min="13575" max="13575" width="11.44140625" customWidth="1"/>
    <col min="13576" max="13576" width="6.6640625" customWidth="1"/>
    <col min="13577" max="13577" width="26.88671875" customWidth="1"/>
    <col min="13578" max="13578" width="0.6640625" customWidth="1"/>
    <col min="13579" max="13579" width="1" customWidth="1"/>
    <col min="13580" max="13580" width="6.6640625" customWidth="1"/>
    <col min="13581" max="13581" width="3.6640625" customWidth="1"/>
    <col min="13582" max="13582" width="11.44140625" customWidth="1"/>
    <col min="13583" max="13583" width="6.6640625" customWidth="1"/>
    <col min="13584" max="13584" width="26.88671875" customWidth="1"/>
    <col min="13585" max="13585" width="0.6640625" customWidth="1"/>
    <col min="13586" max="13586" width="1" customWidth="1"/>
    <col min="13587" max="13587" width="6.6640625" customWidth="1"/>
    <col min="13588" max="13588" width="3.6640625" customWidth="1"/>
    <col min="13589" max="13589" width="11.44140625" customWidth="1"/>
    <col min="13825" max="13825" width="6.6640625" customWidth="1"/>
    <col min="13826" max="13826" width="26.88671875" customWidth="1"/>
    <col min="13827" max="13827" width="0.6640625" customWidth="1"/>
    <col min="13828" max="13828" width="1" customWidth="1"/>
    <col min="13829" max="13829" width="6.6640625" customWidth="1"/>
    <col min="13830" max="13830" width="3.6640625" customWidth="1"/>
    <col min="13831" max="13831" width="11.44140625" customWidth="1"/>
    <col min="13832" max="13832" width="6.6640625" customWidth="1"/>
    <col min="13833" max="13833" width="26.88671875" customWidth="1"/>
    <col min="13834" max="13834" width="0.6640625" customWidth="1"/>
    <col min="13835" max="13835" width="1" customWidth="1"/>
    <col min="13836" max="13836" width="6.6640625" customWidth="1"/>
    <col min="13837" max="13837" width="3.6640625" customWidth="1"/>
    <col min="13838" max="13838" width="11.44140625" customWidth="1"/>
    <col min="13839" max="13839" width="6.6640625" customWidth="1"/>
    <col min="13840" max="13840" width="26.88671875" customWidth="1"/>
    <col min="13841" max="13841" width="0.6640625" customWidth="1"/>
    <col min="13842" max="13842" width="1" customWidth="1"/>
    <col min="13843" max="13843" width="6.6640625" customWidth="1"/>
    <col min="13844" max="13844" width="3.6640625" customWidth="1"/>
    <col min="13845" max="13845" width="11.44140625" customWidth="1"/>
    <col min="14081" max="14081" width="6.6640625" customWidth="1"/>
    <col min="14082" max="14082" width="26.88671875" customWidth="1"/>
    <col min="14083" max="14083" width="0.6640625" customWidth="1"/>
    <col min="14084" max="14084" width="1" customWidth="1"/>
    <col min="14085" max="14085" width="6.6640625" customWidth="1"/>
    <col min="14086" max="14086" width="3.6640625" customWidth="1"/>
    <col min="14087" max="14087" width="11.44140625" customWidth="1"/>
    <col min="14088" max="14088" width="6.6640625" customWidth="1"/>
    <col min="14089" max="14089" width="26.88671875" customWidth="1"/>
    <col min="14090" max="14090" width="0.6640625" customWidth="1"/>
    <col min="14091" max="14091" width="1" customWidth="1"/>
    <col min="14092" max="14092" width="6.6640625" customWidth="1"/>
    <col min="14093" max="14093" width="3.6640625" customWidth="1"/>
    <col min="14094" max="14094" width="11.44140625" customWidth="1"/>
    <col min="14095" max="14095" width="6.6640625" customWidth="1"/>
    <col min="14096" max="14096" width="26.88671875" customWidth="1"/>
    <col min="14097" max="14097" width="0.6640625" customWidth="1"/>
    <col min="14098" max="14098" width="1" customWidth="1"/>
    <col min="14099" max="14099" width="6.6640625" customWidth="1"/>
    <col min="14100" max="14100" width="3.6640625" customWidth="1"/>
    <col min="14101" max="14101" width="11.44140625" customWidth="1"/>
    <col min="14337" max="14337" width="6.6640625" customWidth="1"/>
    <col min="14338" max="14338" width="26.88671875" customWidth="1"/>
    <col min="14339" max="14339" width="0.6640625" customWidth="1"/>
    <col min="14340" max="14340" width="1" customWidth="1"/>
    <col min="14341" max="14341" width="6.6640625" customWidth="1"/>
    <col min="14342" max="14342" width="3.6640625" customWidth="1"/>
    <col min="14343" max="14343" width="11.44140625" customWidth="1"/>
    <col min="14344" max="14344" width="6.6640625" customWidth="1"/>
    <col min="14345" max="14345" width="26.88671875" customWidth="1"/>
    <col min="14346" max="14346" width="0.6640625" customWidth="1"/>
    <col min="14347" max="14347" width="1" customWidth="1"/>
    <col min="14348" max="14348" width="6.6640625" customWidth="1"/>
    <col min="14349" max="14349" width="3.6640625" customWidth="1"/>
    <col min="14350" max="14350" width="11.44140625" customWidth="1"/>
    <col min="14351" max="14351" width="6.6640625" customWidth="1"/>
    <col min="14352" max="14352" width="26.88671875" customWidth="1"/>
    <col min="14353" max="14353" width="0.6640625" customWidth="1"/>
    <col min="14354" max="14354" width="1" customWidth="1"/>
    <col min="14355" max="14355" width="6.6640625" customWidth="1"/>
    <col min="14356" max="14356" width="3.6640625" customWidth="1"/>
    <col min="14357" max="14357" width="11.44140625" customWidth="1"/>
    <col min="14593" max="14593" width="6.6640625" customWidth="1"/>
    <col min="14594" max="14594" width="26.88671875" customWidth="1"/>
    <col min="14595" max="14595" width="0.6640625" customWidth="1"/>
    <col min="14596" max="14596" width="1" customWidth="1"/>
    <col min="14597" max="14597" width="6.6640625" customWidth="1"/>
    <col min="14598" max="14598" width="3.6640625" customWidth="1"/>
    <col min="14599" max="14599" width="11.44140625" customWidth="1"/>
    <col min="14600" max="14600" width="6.6640625" customWidth="1"/>
    <col min="14601" max="14601" width="26.88671875" customWidth="1"/>
    <col min="14602" max="14602" width="0.6640625" customWidth="1"/>
    <col min="14603" max="14603" width="1" customWidth="1"/>
    <col min="14604" max="14604" width="6.6640625" customWidth="1"/>
    <col min="14605" max="14605" width="3.6640625" customWidth="1"/>
    <col min="14606" max="14606" width="11.44140625" customWidth="1"/>
    <col min="14607" max="14607" width="6.6640625" customWidth="1"/>
    <col min="14608" max="14608" width="26.88671875" customWidth="1"/>
    <col min="14609" max="14609" width="0.6640625" customWidth="1"/>
    <col min="14610" max="14610" width="1" customWidth="1"/>
    <col min="14611" max="14611" width="6.6640625" customWidth="1"/>
    <col min="14612" max="14612" width="3.6640625" customWidth="1"/>
    <col min="14613" max="14613" width="11.44140625" customWidth="1"/>
    <col min="14849" max="14849" width="6.6640625" customWidth="1"/>
    <col min="14850" max="14850" width="26.88671875" customWidth="1"/>
    <col min="14851" max="14851" width="0.6640625" customWidth="1"/>
    <col min="14852" max="14852" width="1" customWidth="1"/>
    <col min="14853" max="14853" width="6.6640625" customWidth="1"/>
    <col min="14854" max="14854" width="3.6640625" customWidth="1"/>
    <col min="14855" max="14855" width="11.44140625" customWidth="1"/>
    <col min="14856" max="14856" width="6.6640625" customWidth="1"/>
    <col min="14857" max="14857" width="26.88671875" customWidth="1"/>
    <col min="14858" max="14858" width="0.6640625" customWidth="1"/>
    <col min="14859" max="14859" width="1" customWidth="1"/>
    <col min="14860" max="14860" width="6.6640625" customWidth="1"/>
    <col min="14861" max="14861" width="3.6640625" customWidth="1"/>
    <col min="14862" max="14862" width="11.44140625" customWidth="1"/>
    <col min="14863" max="14863" width="6.6640625" customWidth="1"/>
    <col min="14864" max="14864" width="26.88671875" customWidth="1"/>
    <col min="14865" max="14865" width="0.6640625" customWidth="1"/>
    <col min="14866" max="14866" width="1" customWidth="1"/>
    <col min="14867" max="14867" width="6.6640625" customWidth="1"/>
    <col min="14868" max="14868" width="3.6640625" customWidth="1"/>
    <col min="14869" max="14869" width="11.44140625" customWidth="1"/>
    <col min="15105" max="15105" width="6.6640625" customWidth="1"/>
    <col min="15106" max="15106" width="26.88671875" customWidth="1"/>
    <col min="15107" max="15107" width="0.6640625" customWidth="1"/>
    <col min="15108" max="15108" width="1" customWidth="1"/>
    <col min="15109" max="15109" width="6.6640625" customWidth="1"/>
    <col min="15110" max="15110" width="3.6640625" customWidth="1"/>
    <col min="15111" max="15111" width="11.44140625" customWidth="1"/>
    <col min="15112" max="15112" width="6.6640625" customWidth="1"/>
    <col min="15113" max="15113" width="26.88671875" customWidth="1"/>
    <col min="15114" max="15114" width="0.6640625" customWidth="1"/>
    <col min="15115" max="15115" width="1" customWidth="1"/>
    <col min="15116" max="15116" width="6.6640625" customWidth="1"/>
    <col min="15117" max="15117" width="3.6640625" customWidth="1"/>
    <col min="15118" max="15118" width="11.44140625" customWidth="1"/>
    <col min="15119" max="15119" width="6.6640625" customWidth="1"/>
    <col min="15120" max="15120" width="26.88671875" customWidth="1"/>
    <col min="15121" max="15121" width="0.6640625" customWidth="1"/>
    <col min="15122" max="15122" width="1" customWidth="1"/>
    <col min="15123" max="15123" width="6.6640625" customWidth="1"/>
    <col min="15124" max="15124" width="3.6640625" customWidth="1"/>
    <col min="15125" max="15125" width="11.44140625" customWidth="1"/>
    <col min="15361" max="15361" width="6.6640625" customWidth="1"/>
    <col min="15362" max="15362" width="26.88671875" customWidth="1"/>
    <col min="15363" max="15363" width="0.6640625" customWidth="1"/>
    <col min="15364" max="15364" width="1" customWidth="1"/>
    <col min="15365" max="15365" width="6.6640625" customWidth="1"/>
    <col min="15366" max="15366" width="3.6640625" customWidth="1"/>
    <col min="15367" max="15367" width="11.44140625" customWidth="1"/>
    <col min="15368" max="15368" width="6.6640625" customWidth="1"/>
    <col min="15369" max="15369" width="26.88671875" customWidth="1"/>
    <col min="15370" max="15370" width="0.6640625" customWidth="1"/>
    <col min="15371" max="15371" width="1" customWidth="1"/>
    <col min="15372" max="15372" width="6.6640625" customWidth="1"/>
    <col min="15373" max="15373" width="3.6640625" customWidth="1"/>
    <col min="15374" max="15374" width="11.44140625" customWidth="1"/>
    <col min="15375" max="15375" width="6.6640625" customWidth="1"/>
    <col min="15376" max="15376" width="26.88671875" customWidth="1"/>
    <col min="15377" max="15377" width="0.6640625" customWidth="1"/>
    <col min="15378" max="15378" width="1" customWidth="1"/>
    <col min="15379" max="15379" width="6.6640625" customWidth="1"/>
    <col min="15380" max="15380" width="3.6640625" customWidth="1"/>
    <col min="15381" max="15381" width="11.44140625" customWidth="1"/>
    <col min="15617" max="15617" width="6.6640625" customWidth="1"/>
    <col min="15618" max="15618" width="26.88671875" customWidth="1"/>
    <col min="15619" max="15619" width="0.6640625" customWidth="1"/>
    <col min="15620" max="15620" width="1" customWidth="1"/>
    <col min="15621" max="15621" width="6.6640625" customWidth="1"/>
    <col min="15622" max="15622" width="3.6640625" customWidth="1"/>
    <col min="15623" max="15623" width="11.44140625" customWidth="1"/>
    <col min="15624" max="15624" width="6.6640625" customWidth="1"/>
    <col min="15625" max="15625" width="26.88671875" customWidth="1"/>
    <col min="15626" max="15626" width="0.6640625" customWidth="1"/>
    <col min="15627" max="15627" width="1" customWidth="1"/>
    <col min="15628" max="15628" width="6.6640625" customWidth="1"/>
    <col min="15629" max="15629" width="3.6640625" customWidth="1"/>
    <col min="15630" max="15630" width="11.44140625" customWidth="1"/>
    <col min="15631" max="15631" width="6.6640625" customWidth="1"/>
    <col min="15632" max="15632" width="26.88671875" customWidth="1"/>
    <col min="15633" max="15633" width="0.6640625" customWidth="1"/>
    <col min="15634" max="15634" width="1" customWidth="1"/>
    <col min="15635" max="15635" width="6.6640625" customWidth="1"/>
    <col min="15636" max="15636" width="3.6640625" customWidth="1"/>
    <col min="15637" max="15637" width="11.44140625" customWidth="1"/>
    <col min="15873" max="15873" width="6.6640625" customWidth="1"/>
    <col min="15874" max="15874" width="26.88671875" customWidth="1"/>
    <col min="15875" max="15875" width="0.6640625" customWidth="1"/>
    <col min="15876" max="15876" width="1" customWidth="1"/>
    <col min="15877" max="15877" width="6.6640625" customWidth="1"/>
    <col min="15878" max="15878" width="3.6640625" customWidth="1"/>
    <col min="15879" max="15879" width="11.44140625" customWidth="1"/>
    <col min="15880" max="15880" width="6.6640625" customWidth="1"/>
    <col min="15881" max="15881" width="26.88671875" customWidth="1"/>
    <col min="15882" max="15882" width="0.6640625" customWidth="1"/>
    <col min="15883" max="15883" width="1" customWidth="1"/>
    <col min="15884" max="15884" width="6.6640625" customWidth="1"/>
    <col min="15885" max="15885" width="3.6640625" customWidth="1"/>
    <col min="15886" max="15886" width="11.44140625" customWidth="1"/>
    <col min="15887" max="15887" width="6.6640625" customWidth="1"/>
    <col min="15888" max="15888" width="26.88671875" customWidth="1"/>
    <col min="15889" max="15889" width="0.6640625" customWidth="1"/>
    <col min="15890" max="15890" width="1" customWidth="1"/>
    <col min="15891" max="15891" width="6.6640625" customWidth="1"/>
    <col min="15892" max="15892" width="3.6640625" customWidth="1"/>
    <col min="15893" max="15893" width="11.44140625" customWidth="1"/>
    <col min="16129" max="16129" width="6.6640625" customWidth="1"/>
    <col min="16130" max="16130" width="26.88671875" customWidth="1"/>
    <col min="16131" max="16131" width="0.6640625" customWidth="1"/>
    <col min="16132" max="16132" width="1" customWidth="1"/>
    <col min="16133" max="16133" width="6.6640625" customWidth="1"/>
    <col min="16134" max="16134" width="3.6640625" customWidth="1"/>
    <col min="16135" max="16135" width="11.44140625" customWidth="1"/>
    <col min="16136" max="16136" width="6.6640625" customWidth="1"/>
    <col min="16137" max="16137" width="26.88671875" customWidth="1"/>
    <col min="16138" max="16138" width="0.6640625" customWidth="1"/>
    <col min="16139" max="16139" width="1" customWidth="1"/>
    <col min="16140" max="16140" width="6.6640625" customWidth="1"/>
    <col min="16141" max="16141" width="3.6640625" customWidth="1"/>
    <col min="16142" max="16142" width="11.44140625" customWidth="1"/>
    <col min="16143" max="16143" width="6.6640625" customWidth="1"/>
    <col min="16144" max="16144" width="26.88671875" customWidth="1"/>
    <col min="16145" max="16145" width="0.6640625" customWidth="1"/>
    <col min="16146" max="16146" width="1" customWidth="1"/>
    <col min="16147" max="16147" width="6.6640625" customWidth="1"/>
    <col min="16148" max="16148" width="3.6640625" customWidth="1"/>
    <col min="16149" max="16149" width="11.44140625" customWidth="1"/>
  </cols>
  <sheetData>
    <row r="1" spans="1:21">
      <c r="A1" t="s">
        <v>2328</v>
      </c>
    </row>
    <row r="3" spans="1:21" ht="12" customHeight="1">
      <c r="A3" s="335" t="s">
        <v>1339</v>
      </c>
      <c r="B3" s="335"/>
      <c r="C3" s="335"/>
      <c r="D3" s="335"/>
      <c r="E3" s="1"/>
      <c r="F3" s="1"/>
      <c r="G3" s="1"/>
      <c r="H3" s="335" t="s">
        <v>1339</v>
      </c>
      <c r="I3" s="335"/>
      <c r="J3" s="335"/>
      <c r="K3" s="335"/>
      <c r="L3" s="1"/>
      <c r="M3" s="1"/>
      <c r="N3" s="1"/>
      <c r="O3" s="335" t="s">
        <v>1339</v>
      </c>
      <c r="P3" s="335"/>
      <c r="Q3" s="335"/>
      <c r="R3" s="335"/>
      <c r="S3" s="1"/>
      <c r="T3" s="1"/>
      <c r="U3" s="1"/>
    </row>
    <row r="4" spans="1:21" ht="12" customHeight="1">
      <c r="A4" s="335" t="s">
        <v>1340</v>
      </c>
      <c r="B4" s="335"/>
      <c r="C4" s="335"/>
      <c r="D4" s="335"/>
      <c r="E4" s="1"/>
      <c r="F4" s="1"/>
      <c r="G4" s="1"/>
      <c r="H4" s="335" t="s">
        <v>1341</v>
      </c>
      <c r="I4" s="335"/>
      <c r="J4" s="335"/>
      <c r="K4" s="335"/>
      <c r="L4" s="1"/>
      <c r="M4" s="1"/>
      <c r="N4" s="1"/>
      <c r="O4" s="335" t="s">
        <v>1342</v>
      </c>
      <c r="P4" s="335"/>
      <c r="Q4" s="335"/>
      <c r="R4" s="335"/>
      <c r="S4" s="1"/>
      <c r="T4" s="1"/>
      <c r="U4" s="1"/>
    </row>
    <row r="5" spans="1:21" ht="12" customHeight="1">
      <c r="A5" s="1" t="s">
        <v>28</v>
      </c>
      <c r="B5" s="335" t="s">
        <v>98</v>
      </c>
      <c r="C5" s="335"/>
      <c r="D5" s="335"/>
      <c r="E5" s="335"/>
      <c r="F5" s="1"/>
      <c r="G5" s="1"/>
      <c r="H5" s="1" t="s">
        <v>28</v>
      </c>
      <c r="I5" s="335" t="s">
        <v>98</v>
      </c>
      <c r="J5" s="335"/>
      <c r="K5" s="335"/>
      <c r="L5" s="335"/>
      <c r="M5" s="1"/>
      <c r="N5" s="1"/>
      <c r="O5" s="1" t="s">
        <v>28</v>
      </c>
      <c r="P5" s="335" t="s">
        <v>98</v>
      </c>
      <c r="Q5" s="335"/>
      <c r="R5" s="335"/>
      <c r="S5" s="335"/>
      <c r="T5" s="1"/>
      <c r="U5" s="1"/>
    </row>
    <row r="6" spans="1:21" ht="139.05000000000001" customHeight="1">
      <c r="A6" s="1"/>
      <c r="B6" s="335"/>
      <c r="C6" s="335"/>
      <c r="D6" s="335"/>
      <c r="E6" s="335"/>
      <c r="F6" s="1"/>
      <c r="G6" s="1"/>
      <c r="H6" s="1"/>
      <c r="I6" s="335"/>
      <c r="J6" s="335"/>
      <c r="K6" s="335"/>
      <c r="L6" s="335"/>
      <c r="M6" s="1"/>
      <c r="N6" s="1"/>
      <c r="O6" s="1"/>
      <c r="P6" s="335"/>
      <c r="Q6" s="335"/>
      <c r="R6" s="335"/>
      <c r="S6" s="335"/>
      <c r="T6" s="1"/>
      <c r="U6" s="1"/>
    </row>
    <row r="7" spans="1:21" ht="12" customHeight="1">
      <c r="A7" s="1" t="s">
        <v>28</v>
      </c>
      <c r="B7" s="335" t="s">
        <v>1343</v>
      </c>
      <c r="C7" s="335"/>
      <c r="D7" s="335"/>
      <c r="E7" s="335"/>
      <c r="F7" s="1"/>
      <c r="G7" s="1"/>
      <c r="H7" s="1" t="s">
        <v>28</v>
      </c>
      <c r="I7" s="335" t="s">
        <v>1343</v>
      </c>
      <c r="J7" s="335"/>
      <c r="K7" s="335"/>
      <c r="L7" s="335"/>
      <c r="M7" s="1"/>
      <c r="N7" s="1"/>
      <c r="O7" s="1" t="s">
        <v>28</v>
      </c>
      <c r="P7" s="335" t="s">
        <v>1343</v>
      </c>
      <c r="Q7" s="335"/>
      <c r="R7" s="335"/>
      <c r="S7" s="335"/>
      <c r="T7" s="1"/>
      <c r="U7" s="1"/>
    </row>
    <row r="8" spans="1:21" ht="115.05" customHeight="1">
      <c r="A8" s="1"/>
      <c r="B8" s="335"/>
      <c r="C8" s="335"/>
      <c r="D8" s="335"/>
      <c r="E8" s="335"/>
      <c r="F8" s="1"/>
      <c r="G8" s="1"/>
      <c r="H8" s="1"/>
      <c r="I8" s="335"/>
      <c r="J8" s="335"/>
      <c r="K8" s="335"/>
      <c r="L8" s="335"/>
      <c r="M8" s="1"/>
      <c r="N8" s="1"/>
      <c r="O8" s="1"/>
      <c r="P8" s="335"/>
      <c r="Q8" s="335"/>
      <c r="R8" s="335"/>
      <c r="S8" s="335"/>
      <c r="T8" s="1"/>
      <c r="U8" s="1"/>
    </row>
    <row r="9" spans="1:21" ht="12" customHeight="1">
      <c r="A9" s="394" t="s">
        <v>126</v>
      </c>
      <c r="B9" s="394"/>
      <c r="C9" s="394"/>
      <c r="D9" s="359" t="s">
        <v>99</v>
      </c>
      <c r="E9" s="359"/>
      <c r="F9" s="359"/>
      <c r="G9" s="359"/>
      <c r="H9" s="394" t="s">
        <v>126</v>
      </c>
      <c r="I9" s="394"/>
      <c r="J9" s="394"/>
      <c r="K9" s="359" t="s">
        <v>99</v>
      </c>
      <c r="L9" s="359"/>
      <c r="M9" s="359"/>
      <c r="N9" s="359"/>
      <c r="O9" s="394" t="s">
        <v>126</v>
      </c>
      <c r="P9" s="394"/>
      <c r="Q9" s="394"/>
      <c r="R9" s="359" t="s">
        <v>99</v>
      </c>
      <c r="S9" s="359"/>
      <c r="T9" s="359"/>
      <c r="U9" s="359"/>
    </row>
    <row r="10" spans="1:21" ht="12" customHeight="1">
      <c r="A10" s="160"/>
      <c r="B10" s="1"/>
      <c r="C10" s="9"/>
      <c r="D10" s="359" t="s">
        <v>103</v>
      </c>
      <c r="E10" s="359"/>
      <c r="F10" s="359"/>
      <c r="G10" s="359"/>
      <c r="H10" s="160"/>
      <c r="I10" s="1"/>
      <c r="J10" s="9"/>
      <c r="K10" s="359" t="s">
        <v>103</v>
      </c>
      <c r="L10" s="359"/>
      <c r="M10" s="359"/>
      <c r="N10" s="359"/>
      <c r="O10" s="160"/>
      <c r="P10" s="1"/>
      <c r="Q10" s="9"/>
      <c r="R10" s="359" t="s">
        <v>103</v>
      </c>
      <c r="S10" s="359"/>
      <c r="T10" s="359"/>
      <c r="U10" s="359"/>
    </row>
    <row r="11" spans="1:21" ht="12" customHeight="1">
      <c r="A11" s="2"/>
      <c r="B11" s="14"/>
      <c r="C11" s="10"/>
      <c r="D11" s="359" t="s">
        <v>104</v>
      </c>
      <c r="E11" s="359"/>
      <c r="F11" s="359"/>
      <c r="G11" s="3" t="s">
        <v>105</v>
      </c>
      <c r="H11" s="2"/>
      <c r="I11" s="14"/>
      <c r="J11" s="10"/>
      <c r="K11" s="359" t="s">
        <v>104</v>
      </c>
      <c r="L11" s="359"/>
      <c r="M11" s="359"/>
      <c r="N11" s="3" t="s">
        <v>105</v>
      </c>
      <c r="O11" s="2"/>
      <c r="P11" s="14"/>
      <c r="Q11" s="10"/>
      <c r="R11" s="359" t="s">
        <v>104</v>
      </c>
      <c r="S11" s="359"/>
      <c r="T11" s="359"/>
      <c r="U11" s="3" t="s">
        <v>105</v>
      </c>
    </row>
    <row r="12" spans="1:21" ht="12" customHeight="1">
      <c r="A12" s="359" t="s">
        <v>1344</v>
      </c>
      <c r="B12" s="359"/>
      <c r="C12" s="359"/>
      <c r="D12" s="359" t="s">
        <v>28</v>
      </c>
      <c r="E12" s="359"/>
      <c r="F12" s="359"/>
      <c r="G12" s="3" t="s">
        <v>28</v>
      </c>
      <c r="H12" s="359" t="s">
        <v>1344</v>
      </c>
      <c r="I12" s="359"/>
      <c r="J12" s="359"/>
      <c r="K12" s="359" t="s">
        <v>28</v>
      </c>
      <c r="L12" s="359"/>
      <c r="M12" s="359"/>
      <c r="N12" s="3" t="s">
        <v>28</v>
      </c>
      <c r="O12" s="359" t="s">
        <v>1344</v>
      </c>
      <c r="P12" s="359"/>
      <c r="Q12" s="359"/>
      <c r="R12" s="359" t="s">
        <v>28</v>
      </c>
      <c r="S12" s="359"/>
      <c r="T12" s="359"/>
      <c r="U12" s="3" t="s">
        <v>28</v>
      </c>
    </row>
    <row r="13" spans="1:21" ht="12" customHeight="1">
      <c r="A13" s="359" t="s">
        <v>606</v>
      </c>
      <c r="B13" s="359"/>
      <c r="C13" s="359"/>
      <c r="D13" s="359" t="s">
        <v>1345</v>
      </c>
      <c r="E13" s="359"/>
      <c r="F13" s="359"/>
      <c r="G13" s="3" t="s">
        <v>1346</v>
      </c>
      <c r="H13" s="359" t="s">
        <v>606</v>
      </c>
      <c r="I13" s="359"/>
      <c r="J13" s="359"/>
      <c r="K13" s="359" t="s">
        <v>1347</v>
      </c>
      <c r="L13" s="359"/>
      <c r="M13" s="359"/>
      <c r="N13" s="3" t="s">
        <v>1348</v>
      </c>
      <c r="O13" s="359" t="s">
        <v>606</v>
      </c>
      <c r="P13" s="359"/>
      <c r="Q13" s="359"/>
      <c r="R13" s="359" t="s">
        <v>1349</v>
      </c>
      <c r="S13" s="359"/>
      <c r="T13" s="359"/>
      <c r="U13" s="3" t="s">
        <v>1350</v>
      </c>
    </row>
    <row r="14" spans="1:21" ht="12" customHeight="1">
      <c r="A14" s="359" t="s">
        <v>1351</v>
      </c>
      <c r="B14" s="359"/>
      <c r="C14" s="359"/>
      <c r="D14" s="359" t="s">
        <v>1352</v>
      </c>
      <c r="E14" s="359"/>
      <c r="F14" s="359"/>
      <c r="G14" s="3" t="s">
        <v>181</v>
      </c>
      <c r="H14" s="359" t="s">
        <v>1351</v>
      </c>
      <c r="I14" s="359"/>
      <c r="J14" s="359"/>
      <c r="K14" s="359" t="s">
        <v>1353</v>
      </c>
      <c r="L14" s="359"/>
      <c r="M14" s="359"/>
      <c r="N14" s="3" t="s">
        <v>253</v>
      </c>
      <c r="O14" s="359" t="s">
        <v>875</v>
      </c>
      <c r="P14" s="359"/>
      <c r="Q14" s="359"/>
      <c r="R14" s="359" t="s">
        <v>1354</v>
      </c>
      <c r="S14" s="359"/>
      <c r="T14" s="359"/>
      <c r="U14" s="3" t="s">
        <v>251</v>
      </c>
    </row>
    <row r="15" spans="1:21" ht="12" customHeight="1">
      <c r="A15" s="359" t="s">
        <v>1355</v>
      </c>
      <c r="B15" s="359"/>
      <c r="C15" s="359"/>
      <c r="D15" s="359" t="s">
        <v>1356</v>
      </c>
      <c r="E15" s="359"/>
      <c r="F15" s="359"/>
      <c r="G15" s="3" t="s">
        <v>518</v>
      </c>
      <c r="H15" s="359" t="s">
        <v>1355</v>
      </c>
      <c r="I15" s="359"/>
      <c r="J15" s="359"/>
      <c r="K15" s="359" t="s">
        <v>299</v>
      </c>
      <c r="L15" s="359"/>
      <c r="M15" s="359"/>
      <c r="N15" s="3" t="s">
        <v>569</v>
      </c>
      <c r="O15" s="359" t="s">
        <v>1357</v>
      </c>
      <c r="P15" s="359"/>
      <c r="Q15" s="359"/>
      <c r="R15" s="359" t="s">
        <v>315</v>
      </c>
      <c r="S15" s="359"/>
      <c r="T15" s="359"/>
      <c r="U15" s="3" t="s">
        <v>292</v>
      </c>
    </row>
    <row r="16" spans="1:21" ht="12" customHeight="1">
      <c r="A16" s="359" t="s">
        <v>1358</v>
      </c>
      <c r="B16" s="359"/>
      <c r="C16" s="359"/>
      <c r="D16" s="359" t="s">
        <v>381</v>
      </c>
      <c r="E16" s="359"/>
      <c r="F16" s="359"/>
      <c r="G16" s="3" t="s">
        <v>259</v>
      </c>
      <c r="H16" s="359" t="s">
        <v>1358</v>
      </c>
      <c r="I16" s="359"/>
      <c r="J16" s="359"/>
      <c r="K16" s="359" t="s">
        <v>379</v>
      </c>
      <c r="L16" s="359"/>
      <c r="M16" s="359"/>
      <c r="N16" s="3" t="s">
        <v>287</v>
      </c>
      <c r="O16" s="359" t="s">
        <v>1359</v>
      </c>
      <c r="P16" s="359"/>
      <c r="Q16" s="359"/>
      <c r="R16" s="359" t="s">
        <v>573</v>
      </c>
      <c r="S16" s="359"/>
      <c r="T16" s="359"/>
      <c r="U16" s="3" t="s">
        <v>570</v>
      </c>
    </row>
    <row r="17" spans="1:21" ht="12" customHeight="1">
      <c r="A17" s="359" t="s">
        <v>1360</v>
      </c>
      <c r="B17" s="359"/>
      <c r="C17" s="359"/>
      <c r="D17" s="359" t="s">
        <v>225</v>
      </c>
      <c r="E17" s="359"/>
      <c r="F17" s="359"/>
      <c r="G17" s="3" t="s">
        <v>657</v>
      </c>
      <c r="H17" s="359" t="s">
        <v>1360</v>
      </c>
      <c r="I17" s="359"/>
      <c r="J17" s="359"/>
      <c r="K17" s="359" t="s">
        <v>225</v>
      </c>
      <c r="L17" s="359"/>
      <c r="M17" s="359"/>
      <c r="N17" s="3" t="s">
        <v>660</v>
      </c>
      <c r="O17" s="359" t="s">
        <v>1361</v>
      </c>
      <c r="P17" s="359"/>
      <c r="Q17" s="359"/>
      <c r="R17" s="359" t="s">
        <v>225</v>
      </c>
      <c r="S17" s="359"/>
      <c r="T17" s="359"/>
      <c r="U17" s="3" t="s">
        <v>660</v>
      </c>
    </row>
    <row r="18" spans="1:21" ht="12" customHeight="1">
      <c r="A18" s="359" t="s">
        <v>28</v>
      </c>
      <c r="B18" s="359"/>
      <c r="C18" s="359"/>
      <c r="D18" s="359" t="s">
        <v>28</v>
      </c>
      <c r="E18" s="359"/>
      <c r="F18" s="359"/>
      <c r="G18" s="3" t="s">
        <v>28</v>
      </c>
      <c r="H18" s="359" t="s">
        <v>28</v>
      </c>
      <c r="I18" s="359"/>
      <c r="J18" s="359"/>
      <c r="K18" s="359" t="s">
        <v>28</v>
      </c>
      <c r="L18" s="359"/>
      <c r="M18" s="359"/>
      <c r="N18" s="3" t="s">
        <v>28</v>
      </c>
      <c r="O18" s="359" t="s">
        <v>28</v>
      </c>
      <c r="P18" s="359"/>
      <c r="Q18" s="359"/>
      <c r="R18" s="359" t="s">
        <v>28</v>
      </c>
      <c r="S18" s="359"/>
      <c r="T18" s="359"/>
      <c r="U18" s="3" t="s">
        <v>28</v>
      </c>
    </row>
    <row r="19" spans="1:21" ht="12" customHeight="1">
      <c r="A19" s="359" t="s">
        <v>830</v>
      </c>
      <c r="B19" s="359"/>
      <c r="C19" s="359"/>
      <c r="D19" s="359" t="s">
        <v>28</v>
      </c>
      <c r="E19" s="359"/>
      <c r="F19" s="359"/>
      <c r="G19" s="3" t="s">
        <v>28</v>
      </c>
      <c r="H19" s="359" t="s">
        <v>830</v>
      </c>
      <c r="I19" s="359"/>
      <c r="J19" s="359"/>
      <c r="K19" s="359" t="s">
        <v>28</v>
      </c>
      <c r="L19" s="359"/>
      <c r="M19" s="359"/>
      <c r="N19" s="3" t="s">
        <v>28</v>
      </c>
      <c r="O19" s="359" t="s">
        <v>830</v>
      </c>
      <c r="P19" s="359"/>
      <c r="Q19" s="359"/>
      <c r="R19" s="359" t="s">
        <v>28</v>
      </c>
      <c r="S19" s="359"/>
      <c r="T19" s="359"/>
      <c r="U19" s="3" t="s">
        <v>28</v>
      </c>
    </row>
    <row r="20" spans="1:21" ht="12" customHeight="1">
      <c r="A20" s="359" t="s">
        <v>606</v>
      </c>
      <c r="B20" s="359"/>
      <c r="C20" s="359"/>
      <c r="D20" s="359" t="s">
        <v>1345</v>
      </c>
      <c r="E20" s="359"/>
      <c r="F20" s="359"/>
      <c r="G20" s="3" t="s">
        <v>1346</v>
      </c>
      <c r="H20" s="359" t="s">
        <v>606</v>
      </c>
      <c r="I20" s="359"/>
      <c r="J20" s="359"/>
      <c r="K20" s="359" t="s">
        <v>1347</v>
      </c>
      <c r="L20" s="359"/>
      <c r="M20" s="359"/>
      <c r="N20" s="3" t="s">
        <v>1348</v>
      </c>
      <c r="O20" s="359" t="s">
        <v>606</v>
      </c>
      <c r="P20" s="359"/>
      <c r="Q20" s="359"/>
      <c r="R20" s="359" t="s">
        <v>1349</v>
      </c>
      <c r="S20" s="359"/>
      <c r="T20" s="359"/>
      <c r="U20" s="3" t="s">
        <v>1350</v>
      </c>
    </row>
    <row r="21" spans="1:21" ht="12" customHeight="1">
      <c r="A21" s="359" t="s">
        <v>1231</v>
      </c>
      <c r="B21" s="359"/>
      <c r="C21" s="359"/>
      <c r="D21" s="359" t="s">
        <v>1362</v>
      </c>
      <c r="E21" s="359"/>
      <c r="F21" s="359"/>
      <c r="G21" s="3" t="s">
        <v>244</v>
      </c>
      <c r="H21" s="359" t="s">
        <v>1231</v>
      </c>
      <c r="I21" s="359"/>
      <c r="J21" s="359"/>
      <c r="K21" s="359" t="s">
        <v>175</v>
      </c>
      <c r="L21" s="359"/>
      <c r="M21" s="359"/>
      <c r="N21" s="3" t="s">
        <v>259</v>
      </c>
      <c r="O21" s="359" t="s">
        <v>831</v>
      </c>
      <c r="P21" s="359"/>
      <c r="Q21" s="359"/>
      <c r="R21" s="359" t="s">
        <v>448</v>
      </c>
      <c r="S21" s="359"/>
      <c r="T21" s="359"/>
      <c r="U21" s="3" t="s">
        <v>325</v>
      </c>
    </row>
    <row r="22" spans="1:21" ht="12" customHeight="1">
      <c r="A22" s="359" t="s">
        <v>1235</v>
      </c>
      <c r="B22" s="359"/>
      <c r="C22" s="359"/>
      <c r="D22" s="359" t="s">
        <v>534</v>
      </c>
      <c r="E22" s="359"/>
      <c r="F22" s="359"/>
      <c r="G22" s="3" t="s">
        <v>244</v>
      </c>
      <c r="H22" s="359" t="s">
        <v>1235</v>
      </c>
      <c r="I22" s="359"/>
      <c r="J22" s="359"/>
      <c r="K22" s="359" t="s">
        <v>832</v>
      </c>
      <c r="L22" s="359"/>
      <c r="M22" s="359"/>
      <c r="N22" s="3" t="s">
        <v>259</v>
      </c>
      <c r="O22" s="359" t="s">
        <v>833</v>
      </c>
      <c r="P22" s="359"/>
      <c r="Q22" s="359"/>
      <c r="R22" s="359" t="s">
        <v>834</v>
      </c>
      <c r="S22" s="359"/>
      <c r="T22" s="359"/>
      <c r="U22" s="3" t="s">
        <v>325</v>
      </c>
    </row>
    <row r="23" spans="1:21" ht="12" customHeight="1">
      <c r="A23" s="359" t="s">
        <v>28</v>
      </c>
      <c r="B23" s="359"/>
      <c r="C23" s="359"/>
      <c r="D23" s="359" t="s">
        <v>28</v>
      </c>
      <c r="E23" s="359"/>
      <c r="F23" s="359"/>
      <c r="G23" s="3" t="s">
        <v>28</v>
      </c>
      <c r="H23" s="359" t="s">
        <v>28</v>
      </c>
      <c r="I23" s="359"/>
      <c r="J23" s="359"/>
      <c r="K23" s="359" t="s">
        <v>28</v>
      </c>
      <c r="L23" s="359"/>
      <c r="M23" s="359"/>
      <c r="N23" s="3" t="s">
        <v>28</v>
      </c>
      <c r="O23" s="359" t="s">
        <v>28</v>
      </c>
      <c r="P23" s="359"/>
      <c r="Q23" s="359"/>
      <c r="R23" s="359" t="s">
        <v>28</v>
      </c>
      <c r="S23" s="359"/>
      <c r="T23" s="359"/>
      <c r="U23" s="3" t="s">
        <v>28</v>
      </c>
    </row>
    <row r="24" spans="1:21" ht="12" customHeight="1">
      <c r="A24" s="359" t="s">
        <v>1363</v>
      </c>
      <c r="B24" s="359"/>
      <c r="C24" s="359"/>
      <c r="D24" s="359" t="s">
        <v>540</v>
      </c>
      <c r="E24" s="359"/>
      <c r="F24" s="359"/>
      <c r="G24" s="3" t="s">
        <v>248</v>
      </c>
      <c r="H24" s="359" t="s">
        <v>1363</v>
      </c>
      <c r="I24" s="359"/>
      <c r="J24" s="359"/>
      <c r="K24" s="359" t="s">
        <v>597</v>
      </c>
      <c r="L24" s="359"/>
      <c r="M24" s="359"/>
      <c r="N24" s="3" t="s">
        <v>375</v>
      </c>
      <c r="O24" s="359" t="s">
        <v>4</v>
      </c>
      <c r="P24" s="359"/>
      <c r="Q24" s="359"/>
      <c r="R24" s="359" t="s">
        <v>591</v>
      </c>
      <c r="S24" s="359"/>
      <c r="T24" s="359"/>
      <c r="U24" s="3" t="s">
        <v>486</v>
      </c>
    </row>
    <row r="25" spans="1:21" ht="12" customHeight="1">
      <c r="A25" s="359" t="s">
        <v>1364</v>
      </c>
      <c r="B25" s="359"/>
      <c r="C25" s="359"/>
      <c r="D25" s="359" t="s">
        <v>1365</v>
      </c>
      <c r="E25" s="359"/>
      <c r="F25" s="359"/>
      <c r="G25" s="3" t="s">
        <v>323</v>
      </c>
      <c r="H25" s="359" t="s">
        <v>1364</v>
      </c>
      <c r="I25" s="359"/>
      <c r="J25" s="359"/>
      <c r="K25" s="359" t="s">
        <v>539</v>
      </c>
      <c r="L25" s="359"/>
      <c r="M25" s="359"/>
      <c r="N25" s="3" t="s">
        <v>325</v>
      </c>
      <c r="O25" s="359" t="s">
        <v>1366</v>
      </c>
      <c r="P25" s="359"/>
      <c r="Q25" s="359"/>
      <c r="R25" s="359" t="s">
        <v>388</v>
      </c>
      <c r="S25" s="359"/>
      <c r="T25" s="359"/>
      <c r="U25" s="3" t="s">
        <v>259</v>
      </c>
    </row>
    <row r="26" spans="1:21" ht="12" customHeight="1">
      <c r="A26" s="359" t="s">
        <v>1367</v>
      </c>
      <c r="B26" s="359"/>
      <c r="C26" s="359"/>
      <c r="D26" s="359" t="s">
        <v>529</v>
      </c>
      <c r="E26" s="359"/>
      <c r="F26" s="359"/>
      <c r="G26" s="3" t="s">
        <v>287</v>
      </c>
      <c r="H26" s="359" t="s">
        <v>1367</v>
      </c>
      <c r="I26" s="359"/>
      <c r="J26" s="359"/>
      <c r="K26" s="359" t="s">
        <v>529</v>
      </c>
      <c r="L26" s="359"/>
      <c r="M26" s="359"/>
      <c r="N26" s="3" t="s">
        <v>681</v>
      </c>
      <c r="O26" s="359" t="s">
        <v>1368</v>
      </c>
      <c r="P26" s="359"/>
      <c r="Q26" s="359"/>
      <c r="R26" s="359" t="s">
        <v>464</v>
      </c>
      <c r="S26" s="359"/>
      <c r="T26" s="359"/>
      <c r="U26" s="3" t="s">
        <v>248</v>
      </c>
    </row>
    <row r="27" spans="1:21" ht="12" customHeight="1">
      <c r="A27" s="359" t="s">
        <v>1369</v>
      </c>
      <c r="B27" s="359"/>
      <c r="C27" s="359"/>
      <c r="D27" s="359" t="s">
        <v>198</v>
      </c>
      <c r="E27" s="359"/>
      <c r="F27" s="359"/>
      <c r="G27" s="3" t="s">
        <v>295</v>
      </c>
      <c r="H27" s="359" t="s">
        <v>1369</v>
      </c>
      <c r="I27" s="359"/>
      <c r="J27" s="359"/>
      <c r="K27" s="359" t="s">
        <v>228</v>
      </c>
      <c r="L27" s="359"/>
      <c r="M27" s="359"/>
      <c r="N27" s="3" t="s">
        <v>295</v>
      </c>
      <c r="O27" s="359" t="s">
        <v>1370</v>
      </c>
      <c r="P27" s="359"/>
      <c r="Q27" s="359"/>
      <c r="R27" s="359" t="s">
        <v>505</v>
      </c>
      <c r="S27" s="359"/>
      <c r="T27" s="359"/>
      <c r="U27" s="3" t="s">
        <v>197</v>
      </c>
    </row>
    <row r="28" spans="1:21" ht="12" customHeight="1">
      <c r="A28" s="359" t="s">
        <v>1371</v>
      </c>
      <c r="B28" s="359"/>
      <c r="C28" s="359"/>
      <c r="D28" s="359" t="s">
        <v>470</v>
      </c>
      <c r="E28" s="359"/>
      <c r="F28" s="359"/>
      <c r="G28" s="3" t="s">
        <v>244</v>
      </c>
      <c r="H28" s="359" t="s">
        <v>1371</v>
      </c>
      <c r="I28" s="359"/>
      <c r="J28" s="359"/>
      <c r="K28" s="359" t="s">
        <v>551</v>
      </c>
      <c r="L28" s="359"/>
      <c r="M28" s="359"/>
      <c r="N28" s="3" t="s">
        <v>285</v>
      </c>
      <c r="O28" s="359" t="s">
        <v>1372</v>
      </c>
      <c r="P28" s="359"/>
      <c r="Q28" s="359"/>
      <c r="R28" s="359" t="s">
        <v>650</v>
      </c>
      <c r="S28" s="359"/>
      <c r="T28" s="359"/>
      <c r="U28" s="3" t="s">
        <v>259</v>
      </c>
    </row>
    <row r="29" spans="1:21" ht="12" customHeight="1">
      <c r="A29" s="359" t="s">
        <v>1373</v>
      </c>
      <c r="B29" s="359"/>
      <c r="C29" s="359"/>
      <c r="D29" s="359" t="s">
        <v>546</v>
      </c>
      <c r="E29" s="359"/>
      <c r="F29" s="359"/>
      <c r="G29" s="3" t="s">
        <v>486</v>
      </c>
      <c r="H29" s="359" t="s">
        <v>1373</v>
      </c>
      <c r="I29" s="359"/>
      <c r="J29" s="359"/>
      <c r="K29" s="359" t="s">
        <v>566</v>
      </c>
      <c r="L29" s="359"/>
      <c r="M29" s="359"/>
      <c r="N29" s="3" t="s">
        <v>290</v>
      </c>
      <c r="O29" s="359" t="s">
        <v>1374</v>
      </c>
      <c r="P29" s="359"/>
      <c r="Q29" s="359"/>
      <c r="R29" s="359" t="s">
        <v>243</v>
      </c>
      <c r="S29" s="359"/>
      <c r="T29" s="359"/>
      <c r="U29" s="3" t="s">
        <v>290</v>
      </c>
    </row>
    <row r="30" spans="1:21" ht="12" customHeight="1">
      <c r="A30" s="359" t="s">
        <v>1375</v>
      </c>
      <c r="B30" s="359"/>
      <c r="C30" s="359"/>
      <c r="D30" s="359" t="s">
        <v>596</v>
      </c>
      <c r="E30" s="359"/>
      <c r="F30" s="359"/>
      <c r="G30" s="3" t="s">
        <v>486</v>
      </c>
      <c r="H30" s="359" t="s">
        <v>1375</v>
      </c>
      <c r="I30" s="359"/>
      <c r="J30" s="359"/>
      <c r="K30" s="359" t="s">
        <v>596</v>
      </c>
      <c r="L30" s="359"/>
      <c r="M30" s="359"/>
      <c r="N30" s="3" t="s">
        <v>402</v>
      </c>
      <c r="O30" s="359" t="s">
        <v>1376</v>
      </c>
      <c r="P30" s="359"/>
      <c r="Q30" s="359"/>
      <c r="R30" s="359" t="s">
        <v>234</v>
      </c>
      <c r="S30" s="359"/>
      <c r="T30" s="359"/>
      <c r="U30" s="3" t="s">
        <v>280</v>
      </c>
    </row>
    <row r="31" spans="1:21" ht="12" customHeight="1">
      <c r="A31" s="359" t="s">
        <v>1377</v>
      </c>
      <c r="B31" s="359"/>
      <c r="C31" s="359"/>
      <c r="D31" s="359" t="s">
        <v>339</v>
      </c>
      <c r="E31" s="359"/>
      <c r="F31" s="359"/>
      <c r="G31" s="3" t="s">
        <v>247</v>
      </c>
      <c r="H31" s="359" t="s">
        <v>1377</v>
      </c>
      <c r="I31" s="359"/>
      <c r="J31" s="359"/>
      <c r="K31" s="359" t="s">
        <v>236</v>
      </c>
      <c r="L31" s="359"/>
      <c r="M31" s="359"/>
      <c r="N31" s="3" t="s">
        <v>601</v>
      </c>
      <c r="O31" s="359" t="s">
        <v>1378</v>
      </c>
      <c r="P31" s="359"/>
      <c r="Q31" s="359"/>
      <c r="R31" s="359" t="s">
        <v>631</v>
      </c>
      <c r="S31" s="359"/>
      <c r="T31" s="359"/>
      <c r="U31" s="3" t="s">
        <v>247</v>
      </c>
    </row>
    <row r="32" spans="1:21" ht="12" customHeight="1">
      <c r="A32" s="359" t="s">
        <v>1379</v>
      </c>
      <c r="B32" s="359"/>
      <c r="C32" s="359"/>
      <c r="D32" s="359" t="s">
        <v>575</v>
      </c>
      <c r="E32" s="359"/>
      <c r="F32" s="359"/>
      <c r="G32" s="3" t="s">
        <v>657</v>
      </c>
      <c r="H32" s="359" t="s">
        <v>1379</v>
      </c>
      <c r="I32" s="359"/>
      <c r="J32" s="359"/>
      <c r="K32" s="359" t="s">
        <v>575</v>
      </c>
      <c r="L32" s="359"/>
      <c r="M32" s="359"/>
      <c r="N32" s="3" t="s">
        <v>657</v>
      </c>
      <c r="O32" s="359" t="s">
        <v>1380</v>
      </c>
      <c r="P32" s="359"/>
      <c r="Q32" s="359"/>
      <c r="R32" s="359" t="s">
        <v>665</v>
      </c>
      <c r="S32" s="359"/>
      <c r="T32" s="359"/>
      <c r="U32" s="3" t="s">
        <v>660</v>
      </c>
    </row>
    <row r="33" spans="1:21" ht="12" customHeight="1">
      <c r="A33" s="359" t="s">
        <v>28</v>
      </c>
      <c r="B33" s="359"/>
      <c r="C33" s="359"/>
      <c r="D33" s="359" t="s">
        <v>28</v>
      </c>
      <c r="E33" s="359"/>
      <c r="F33" s="359"/>
      <c r="G33" s="3" t="s">
        <v>28</v>
      </c>
      <c r="H33" s="359" t="s">
        <v>28</v>
      </c>
      <c r="I33" s="359"/>
      <c r="J33" s="359"/>
      <c r="K33" s="359" t="s">
        <v>28</v>
      </c>
      <c r="L33" s="359"/>
      <c r="M33" s="359"/>
      <c r="N33" s="3" t="s">
        <v>28</v>
      </c>
      <c r="O33" s="359" t="s">
        <v>28</v>
      </c>
      <c r="P33" s="359"/>
      <c r="Q33" s="359"/>
      <c r="R33" s="359" t="s">
        <v>28</v>
      </c>
      <c r="S33" s="359"/>
      <c r="T33" s="359"/>
      <c r="U33" s="3" t="s">
        <v>28</v>
      </c>
    </row>
    <row r="34" spans="1:21" ht="12" customHeight="1">
      <c r="A34" s="359" t="s">
        <v>1381</v>
      </c>
      <c r="B34" s="359"/>
      <c r="C34" s="359"/>
      <c r="D34" s="359" t="s">
        <v>1382</v>
      </c>
      <c r="E34" s="359"/>
      <c r="F34" s="359"/>
      <c r="G34" s="3" t="s">
        <v>681</v>
      </c>
      <c r="H34" s="359" t="s">
        <v>1381</v>
      </c>
      <c r="I34" s="359"/>
      <c r="J34" s="359"/>
      <c r="K34" s="359" t="s">
        <v>1383</v>
      </c>
      <c r="L34" s="359"/>
      <c r="M34" s="359"/>
      <c r="N34" s="3" t="s">
        <v>486</v>
      </c>
      <c r="O34" s="359" t="s">
        <v>1384</v>
      </c>
      <c r="P34" s="359"/>
      <c r="Q34" s="359"/>
      <c r="R34" s="359" t="s">
        <v>1385</v>
      </c>
      <c r="S34" s="359"/>
      <c r="T34" s="359"/>
      <c r="U34" s="3" t="s">
        <v>638</v>
      </c>
    </row>
    <row r="35" spans="1:21" ht="12" customHeight="1">
      <c r="A35" s="359" t="s">
        <v>28</v>
      </c>
      <c r="B35" s="359"/>
      <c r="C35" s="359"/>
      <c r="D35" s="359" t="s">
        <v>28</v>
      </c>
      <c r="E35" s="359"/>
      <c r="F35" s="359"/>
      <c r="G35" s="3" t="s">
        <v>28</v>
      </c>
      <c r="H35" s="359" t="s">
        <v>28</v>
      </c>
      <c r="I35" s="359"/>
      <c r="J35" s="359"/>
      <c r="K35" s="359" t="s">
        <v>28</v>
      </c>
      <c r="L35" s="359"/>
      <c r="M35" s="359"/>
      <c r="N35" s="3" t="s">
        <v>28</v>
      </c>
      <c r="O35" s="359" t="s">
        <v>28</v>
      </c>
      <c r="P35" s="359"/>
      <c r="Q35" s="359"/>
      <c r="R35" s="359" t="s">
        <v>28</v>
      </c>
      <c r="S35" s="359"/>
      <c r="T35" s="359"/>
      <c r="U35" s="3" t="s">
        <v>28</v>
      </c>
    </row>
    <row r="36" spans="1:21" ht="12" customHeight="1">
      <c r="A36" s="359" t="s">
        <v>1386</v>
      </c>
      <c r="B36" s="359"/>
      <c r="C36" s="359"/>
      <c r="D36" s="359" t="s">
        <v>168</v>
      </c>
      <c r="E36" s="359"/>
      <c r="F36" s="359"/>
      <c r="G36" s="3" t="s">
        <v>325</v>
      </c>
      <c r="H36" s="359" t="s">
        <v>1386</v>
      </c>
      <c r="I36" s="359"/>
      <c r="J36" s="359"/>
      <c r="K36" s="359" t="s">
        <v>1387</v>
      </c>
      <c r="L36" s="359"/>
      <c r="M36" s="359"/>
      <c r="N36" s="3" t="s">
        <v>244</v>
      </c>
      <c r="O36" s="359" t="s">
        <v>1388</v>
      </c>
      <c r="P36" s="359"/>
      <c r="Q36" s="359"/>
      <c r="R36" s="359" t="s">
        <v>1389</v>
      </c>
      <c r="S36" s="359"/>
      <c r="T36" s="359"/>
      <c r="U36" s="3" t="s">
        <v>570</v>
      </c>
    </row>
    <row r="37" spans="1:21" ht="12" customHeight="1">
      <c r="A37" s="359" t="s">
        <v>1390</v>
      </c>
      <c r="B37" s="359"/>
      <c r="C37" s="359"/>
      <c r="D37" s="359" t="s">
        <v>392</v>
      </c>
      <c r="E37" s="359"/>
      <c r="F37" s="359"/>
      <c r="G37" s="3" t="s">
        <v>323</v>
      </c>
      <c r="H37" s="359" t="s">
        <v>1390</v>
      </c>
      <c r="I37" s="359"/>
      <c r="J37" s="359"/>
      <c r="K37" s="359" t="s">
        <v>1391</v>
      </c>
      <c r="L37" s="359"/>
      <c r="M37" s="359"/>
      <c r="N37" s="3" t="s">
        <v>417</v>
      </c>
      <c r="O37" s="359" t="s">
        <v>1392</v>
      </c>
      <c r="P37" s="359"/>
      <c r="Q37" s="359"/>
      <c r="R37" s="359" t="s">
        <v>506</v>
      </c>
      <c r="S37" s="359"/>
      <c r="T37" s="359"/>
      <c r="U37" s="3" t="s">
        <v>570</v>
      </c>
    </row>
    <row r="38" spans="1:21" ht="12" customHeight="1">
      <c r="A38" s="359" t="s">
        <v>1393</v>
      </c>
      <c r="B38" s="359"/>
      <c r="C38" s="359"/>
      <c r="D38" s="359" t="s">
        <v>403</v>
      </c>
      <c r="E38" s="359"/>
      <c r="F38" s="359"/>
      <c r="G38" s="3" t="s">
        <v>337</v>
      </c>
      <c r="H38" s="359" t="s">
        <v>1393</v>
      </c>
      <c r="I38" s="359"/>
      <c r="J38" s="359"/>
      <c r="K38" s="359" t="s">
        <v>401</v>
      </c>
      <c r="L38" s="359"/>
      <c r="M38" s="359"/>
      <c r="N38" s="3" t="s">
        <v>340</v>
      </c>
      <c r="O38" s="359" t="s">
        <v>1394</v>
      </c>
      <c r="P38" s="359"/>
      <c r="Q38" s="359"/>
      <c r="R38" s="359" t="s">
        <v>596</v>
      </c>
      <c r="S38" s="359"/>
      <c r="T38" s="359"/>
      <c r="U38" s="3" t="s">
        <v>682</v>
      </c>
    </row>
    <row r="39" spans="1:21" ht="12" customHeight="1">
      <c r="A39" s="359" t="s">
        <v>812</v>
      </c>
      <c r="B39" s="359"/>
      <c r="C39" s="359"/>
      <c r="D39" s="359" t="s">
        <v>519</v>
      </c>
      <c r="E39" s="359"/>
      <c r="F39" s="359"/>
      <c r="G39" s="3" t="s">
        <v>337</v>
      </c>
      <c r="H39" s="359" t="s">
        <v>812</v>
      </c>
      <c r="I39" s="359"/>
      <c r="J39" s="359"/>
      <c r="K39" s="359" t="s">
        <v>626</v>
      </c>
      <c r="L39" s="359"/>
      <c r="M39" s="359"/>
      <c r="N39" s="3" t="s">
        <v>247</v>
      </c>
      <c r="O39" s="359" t="s">
        <v>581</v>
      </c>
      <c r="P39" s="359"/>
      <c r="Q39" s="359"/>
      <c r="R39" s="359" t="s">
        <v>416</v>
      </c>
      <c r="S39" s="359"/>
      <c r="T39" s="359"/>
      <c r="U39" s="3" t="s">
        <v>337</v>
      </c>
    </row>
    <row r="40" spans="1:21" ht="12" customHeight="1">
      <c r="A40" s="359" t="s">
        <v>28</v>
      </c>
      <c r="B40" s="359"/>
      <c r="C40" s="359"/>
      <c r="D40" s="359" t="s">
        <v>28</v>
      </c>
      <c r="E40" s="359"/>
      <c r="F40" s="359"/>
      <c r="G40" s="3" t="s">
        <v>28</v>
      </c>
      <c r="H40" s="359" t="s">
        <v>28</v>
      </c>
      <c r="I40" s="359"/>
      <c r="J40" s="359"/>
      <c r="K40" s="359" t="s">
        <v>28</v>
      </c>
      <c r="L40" s="359"/>
      <c r="M40" s="359"/>
      <c r="N40" s="3" t="s">
        <v>28</v>
      </c>
      <c r="O40" s="359" t="s">
        <v>28</v>
      </c>
      <c r="P40" s="359"/>
      <c r="Q40" s="359"/>
      <c r="R40" s="359" t="s">
        <v>28</v>
      </c>
      <c r="S40" s="359"/>
      <c r="T40" s="359"/>
      <c r="U40" s="3" t="s">
        <v>28</v>
      </c>
    </row>
    <row r="41" spans="1:21" ht="12" customHeight="1">
      <c r="A41" s="359" t="s">
        <v>571</v>
      </c>
      <c r="B41" s="359"/>
      <c r="C41" s="359"/>
      <c r="D41" s="359" t="s">
        <v>1395</v>
      </c>
      <c r="E41" s="359"/>
      <c r="F41" s="359"/>
      <c r="G41" s="3" t="s">
        <v>1396</v>
      </c>
      <c r="H41" s="359" t="s">
        <v>571</v>
      </c>
      <c r="I41" s="359"/>
      <c r="J41" s="359"/>
      <c r="K41" s="359" t="s">
        <v>1397</v>
      </c>
      <c r="L41" s="359"/>
      <c r="M41" s="359"/>
      <c r="N41" s="3" t="s">
        <v>1398</v>
      </c>
      <c r="O41" s="359" t="s">
        <v>571</v>
      </c>
      <c r="P41" s="359"/>
      <c r="Q41" s="359"/>
      <c r="R41" s="359" t="s">
        <v>1399</v>
      </c>
      <c r="S41" s="359"/>
      <c r="T41" s="359"/>
      <c r="U41" s="3" t="s">
        <v>1400</v>
      </c>
    </row>
    <row r="42" spans="1:21" ht="12" customHeight="1">
      <c r="A42" s="359" t="s">
        <v>1231</v>
      </c>
      <c r="B42" s="359"/>
      <c r="C42" s="359"/>
      <c r="D42" s="359" t="s">
        <v>1389</v>
      </c>
      <c r="E42" s="359"/>
      <c r="F42" s="359"/>
      <c r="G42" s="3" t="s">
        <v>541</v>
      </c>
      <c r="H42" s="359" t="s">
        <v>1231</v>
      </c>
      <c r="I42" s="359"/>
      <c r="J42" s="359"/>
      <c r="K42" s="359" t="s">
        <v>535</v>
      </c>
      <c r="L42" s="359"/>
      <c r="M42" s="359"/>
      <c r="N42" s="3" t="s">
        <v>288</v>
      </c>
      <c r="O42" s="359" t="s">
        <v>831</v>
      </c>
      <c r="P42" s="359"/>
      <c r="Q42" s="359"/>
      <c r="R42" s="359" t="s">
        <v>633</v>
      </c>
      <c r="S42" s="359"/>
      <c r="T42" s="359"/>
      <c r="U42" s="3" t="s">
        <v>270</v>
      </c>
    </row>
    <row r="43" spans="1:21" ht="12" customHeight="1">
      <c r="A43" s="359" t="s">
        <v>1235</v>
      </c>
      <c r="B43" s="359"/>
      <c r="C43" s="359"/>
      <c r="D43" s="359" t="s">
        <v>1401</v>
      </c>
      <c r="E43" s="359"/>
      <c r="F43" s="359"/>
      <c r="G43" s="3" t="s">
        <v>541</v>
      </c>
      <c r="H43" s="359" t="s">
        <v>1235</v>
      </c>
      <c r="I43" s="359"/>
      <c r="J43" s="359"/>
      <c r="K43" s="359" t="s">
        <v>872</v>
      </c>
      <c r="L43" s="359"/>
      <c r="M43" s="359"/>
      <c r="N43" s="3" t="s">
        <v>288</v>
      </c>
      <c r="O43" s="359" t="s">
        <v>833</v>
      </c>
      <c r="P43" s="359"/>
      <c r="Q43" s="359"/>
      <c r="R43" s="359" t="s">
        <v>614</v>
      </c>
      <c r="S43" s="359"/>
      <c r="T43" s="359"/>
      <c r="U43" s="3" t="s">
        <v>270</v>
      </c>
    </row>
    <row r="44" spans="1:21" ht="12" customHeight="1">
      <c r="A44" s="359" t="s">
        <v>28</v>
      </c>
      <c r="B44" s="359"/>
      <c r="C44" s="359"/>
      <c r="D44" s="359" t="s">
        <v>28</v>
      </c>
      <c r="E44" s="359"/>
      <c r="F44" s="359"/>
      <c r="G44" s="3" t="s">
        <v>28</v>
      </c>
      <c r="H44" s="359" t="s">
        <v>28</v>
      </c>
      <c r="I44" s="359"/>
      <c r="J44" s="359"/>
      <c r="K44" s="359" t="s">
        <v>28</v>
      </c>
      <c r="L44" s="359"/>
      <c r="M44" s="359"/>
      <c r="N44" s="3" t="s">
        <v>28</v>
      </c>
      <c r="O44" s="359" t="s">
        <v>28</v>
      </c>
      <c r="P44" s="359"/>
      <c r="Q44" s="359"/>
      <c r="R44" s="359" t="s">
        <v>28</v>
      </c>
      <c r="S44" s="359"/>
      <c r="T44" s="359"/>
      <c r="U44" s="3" t="s">
        <v>28</v>
      </c>
    </row>
    <row r="45" spans="1:21" ht="12" customHeight="1">
      <c r="A45" s="359" t="s">
        <v>1388</v>
      </c>
      <c r="B45" s="359"/>
      <c r="C45" s="359"/>
      <c r="D45" s="359" t="s">
        <v>1402</v>
      </c>
      <c r="E45" s="359"/>
      <c r="F45" s="359"/>
      <c r="G45" s="3" t="s">
        <v>1403</v>
      </c>
      <c r="H45" s="359" t="s">
        <v>1388</v>
      </c>
      <c r="I45" s="359"/>
      <c r="J45" s="359"/>
      <c r="K45" s="359" t="s">
        <v>1404</v>
      </c>
      <c r="L45" s="359"/>
      <c r="M45" s="359"/>
      <c r="N45" s="3" t="s">
        <v>1405</v>
      </c>
      <c r="O45" s="359" t="s">
        <v>1388</v>
      </c>
      <c r="P45" s="359"/>
      <c r="Q45" s="359"/>
      <c r="R45" s="359" t="s">
        <v>1406</v>
      </c>
      <c r="S45" s="359"/>
      <c r="T45" s="359"/>
      <c r="U45" s="3" t="s">
        <v>1407</v>
      </c>
    </row>
    <row r="46" spans="1:21" ht="12" customHeight="1">
      <c r="A46" s="359" t="s">
        <v>1231</v>
      </c>
      <c r="B46" s="359"/>
      <c r="C46" s="359"/>
      <c r="D46" s="359" t="s">
        <v>1408</v>
      </c>
      <c r="E46" s="359"/>
      <c r="F46" s="359"/>
      <c r="G46" s="3" t="s">
        <v>244</v>
      </c>
      <c r="H46" s="359" t="s">
        <v>1231</v>
      </c>
      <c r="I46" s="359"/>
      <c r="J46" s="359"/>
      <c r="K46" s="359" t="s">
        <v>674</v>
      </c>
      <c r="L46" s="359"/>
      <c r="M46" s="359"/>
      <c r="N46" s="3" t="s">
        <v>283</v>
      </c>
      <c r="O46" s="359" t="s">
        <v>831</v>
      </c>
      <c r="P46" s="359"/>
      <c r="Q46" s="359"/>
      <c r="R46" s="359" t="s">
        <v>834</v>
      </c>
      <c r="S46" s="359"/>
      <c r="T46" s="359"/>
      <c r="U46" s="3" t="s">
        <v>244</v>
      </c>
    </row>
    <row r="47" spans="1:21" ht="12" customHeight="1">
      <c r="A47" s="359" t="s">
        <v>1235</v>
      </c>
      <c r="B47" s="359"/>
      <c r="C47" s="359"/>
      <c r="D47" s="359" t="s">
        <v>1409</v>
      </c>
      <c r="E47" s="359"/>
      <c r="F47" s="359"/>
      <c r="G47" s="3" t="s">
        <v>244</v>
      </c>
      <c r="H47" s="359" t="s">
        <v>1235</v>
      </c>
      <c r="I47" s="359"/>
      <c r="J47" s="359"/>
      <c r="K47" s="359" t="s">
        <v>671</v>
      </c>
      <c r="L47" s="359"/>
      <c r="M47" s="359"/>
      <c r="N47" s="3" t="s">
        <v>283</v>
      </c>
      <c r="O47" s="359" t="s">
        <v>833</v>
      </c>
      <c r="P47" s="359"/>
      <c r="Q47" s="359"/>
      <c r="R47" s="359" t="s">
        <v>448</v>
      </c>
      <c r="S47" s="359"/>
      <c r="T47" s="359"/>
      <c r="U47" s="3" t="s">
        <v>244</v>
      </c>
    </row>
    <row r="48" spans="1:21" ht="12" customHeight="1">
      <c r="A48" s="359" t="s">
        <v>28</v>
      </c>
      <c r="B48" s="359"/>
      <c r="C48" s="359"/>
      <c r="D48" s="359" t="s">
        <v>28</v>
      </c>
      <c r="E48" s="359"/>
      <c r="F48" s="359"/>
      <c r="G48" s="3" t="s">
        <v>28</v>
      </c>
      <c r="H48" s="359" t="s">
        <v>28</v>
      </c>
      <c r="I48" s="359"/>
      <c r="J48" s="359"/>
      <c r="K48" s="359" t="s">
        <v>28</v>
      </c>
      <c r="L48" s="359"/>
      <c r="M48" s="359"/>
      <c r="N48" s="3" t="s">
        <v>28</v>
      </c>
      <c r="O48" s="359" t="s">
        <v>28</v>
      </c>
      <c r="P48" s="359"/>
      <c r="Q48" s="359"/>
      <c r="R48" s="359" t="s">
        <v>28</v>
      </c>
      <c r="S48" s="359"/>
      <c r="T48" s="359"/>
      <c r="U48" s="3" t="s">
        <v>28</v>
      </c>
    </row>
    <row r="49" spans="1:21" ht="12" customHeight="1">
      <c r="A49" s="359" t="s">
        <v>1410</v>
      </c>
      <c r="B49" s="359"/>
      <c r="C49" s="359"/>
      <c r="D49" s="359" t="s">
        <v>1411</v>
      </c>
      <c r="E49" s="359"/>
      <c r="F49" s="359"/>
      <c r="G49" s="3" t="s">
        <v>1412</v>
      </c>
      <c r="H49" s="359" t="s">
        <v>1410</v>
      </c>
      <c r="I49" s="359"/>
      <c r="J49" s="359"/>
      <c r="K49" s="359" t="s">
        <v>1413</v>
      </c>
      <c r="L49" s="359"/>
      <c r="M49" s="359"/>
      <c r="N49" s="3" t="s">
        <v>1414</v>
      </c>
      <c r="O49" s="359" t="s">
        <v>1410</v>
      </c>
      <c r="P49" s="359"/>
      <c r="Q49" s="359"/>
      <c r="R49" s="359" t="s">
        <v>1415</v>
      </c>
      <c r="S49" s="359"/>
      <c r="T49" s="359"/>
      <c r="U49" s="3" t="s">
        <v>1416</v>
      </c>
    </row>
    <row r="50" spans="1:21" ht="12" customHeight="1">
      <c r="A50" s="359" t="s">
        <v>1231</v>
      </c>
      <c r="B50" s="359"/>
      <c r="C50" s="359"/>
      <c r="D50" s="359" t="s">
        <v>1417</v>
      </c>
      <c r="E50" s="359"/>
      <c r="F50" s="359"/>
      <c r="G50" s="3" t="s">
        <v>251</v>
      </c>
      <c r="H50" s="359" t="s">
        <v>1231</v>
      </c>
      <c r="I50" s="359"/>
      <c r="J50" s="359"/>
      <c r="K50" s="359" t="s">
        <v>1418</v>
      </c>
      <c r="L50" s="359"/>
      <c r="M50" s="359"/>
      <c r="N50" s="3" t="s">
        <v>353</v>
      </c>
      <c r="O50" s="359" t="s">
        <v>831</v>
      </c>
      <c r="P50" s="359"/>
      <c r="Q50" s="359"/>
      <c r="R50" s="359" t="s">
        <v>1419</v>
      </c>
      <c r="S50" s="359"/>
      <c r="T50" s="359"/>
      <c r="U50" s="3" t="s">
        <v>151</v>
      </c>
    </row>
    <row r="51" spans="1:21" ht="12" customHeight="1">
      <c r="A51" s="359" t="s">
        <v>1235</v>
      </c>
      <c r="B51" s="359"/>
      <c r="C51" s="359"/>
      <c r="D51" s="359" t="s">
        <v>1420</v>
      </c>
      <c r="E51" s="359"/>
      <c r="F51" s="359"/>
      <c r="G51" s="3" t="s">
        <v>251</v>
      </c>
      <c r="H51" s="359" t="s">
        <v>1235</v>
      </c>
      <c r="I51" s="359"/>
      <c r="J51" s="359"/>
      <c r="K51" s="359" t="s">
        <v>1421</v>
      </c>
      <c r="L51" s="359"/>
      <c r="M51" s="359"/>
      <c r="N51" s="3" t="s">
        <v>353</v>
      </c>
      <c r="O51" s="359" t="s">
        <v>833</v>
      </c>
      <c r="P51" s="359"/>
      <c r="Q51" s="359"/>
      <c r="R51" s="359" t="s">
        <v>1422</v>
      </c>
      <c r="S51" s="359"/>
      <c r="T51" s="359"/>
      <c r="U51" s="3" t="s">
        <v>151</v>
      </c>
    </row>
    <row r="52" spans="1:21" ht="12" customHeight="1">
      <c r="A52" s="359" t="s">
        <v>28</v>
      </c>
      <c r="B52" s="359"/>
      <c r="C52" s="359"/>
      <c r="D52" s="359" t="s">
        <v>28</v>
      </c>
      <c r="E52" s="359"/>
      <c r="F52" s="359"/>
      <c r="G52" s="3" t="s">
        <v>28</v>
      </c>
      <c r="H52" s="359" t="s">
        <v>28</v>
      </c>
      <c r="I52" s="359"/>
      <c r="J52" s="359"/>
      <c r="K52" s="359" t="s">
        <v>28</v>
      </c>
      <c r="L52" s="359"/>
      <c r="M52" s="359"/>
      <c r="N52" s="3" t="s">
        <v>28</v>
      </c>
      <c r="O52" s="359" t="s">
        <v>28</v>
      </c>
      <c r="P52" s="359"/>
      <c r="Q52" s="359"/>
      <c r="R52" s="359" t="s">
        <v>28</v>
      </c>
      <c r="S52" s="359"/>
      <c r="T52" s="359"/>
      <c r="U52" s="3" t="s">
        <v>28</v>
      </c>
    </row>
    <row r="53" spans="1:21" ht="12" customHeight="1">
      <c r="A53" s="359" t="s">
        <v>1423</v>
      </c>
      <c r="B53" s="359"/>
      <c r="C53" s="359"/>
      <c r="D53" s="359" t="s">
        <v>1424</v>
      </c>
      <c r="E53" s="359"/>
      <c r="F53" s="359"/>
      <c r="G53" s="3" t="s">
        <v>1425</v>
      </c>
      <c r="H53" s="359" t="s">
        <v>1423</v>
      </c>
      <c r="I53" s="359"/>
      <c r="J53" s="359"/>
      <c r="K53" s="359" t="s">
        <v>1426</v>
      </c>
      <c r="L53" s="359"/>
      <c r="M53" s="359"/>
      <c r="N53" s="3" t="s">
        <v>533</v>
      </c>
      <c r="O53" s="359" t="s">
        <v>1423</v>
      </c>
      <c r="P53" s="359"/>
      <c r="Q53" s="359"/>
      <c r="R53" s="359" t="s">
        <v>1427</v>
      </c>
      <c r="S53" s="359"/>
      <c r="T53" s="359"/>
      <c r="U53" s="3" t="s">
        <v>1428</v>
      </c>
    </row>
    <row r="54" spans="1:21" ht="12" customHeight="1">
      <c r="A54" s="359" t="s">
        <v>1231</v>
      </c>
      <c r="B54" s="359"/>
      <c r="C54" s="359"/>
      <c r="D54" s="359" t="s">
        <v>671</v>
      </c>
      <c r="E54" s="359"/>
      <c r="F54" s="359"/>
      <c r="G54" s="3" t="s">
        <v>328</v>
      </c>
      <c r="H54" s="359" t="s">
        <v>1231</v>
      </c>
      <c r="I54" s="359"/>
      <c r="J54" s="359"/>
      <c r="K54" s="359" t="s">
        <v>450</v>
      </c>
      <c r="L54" s="359"/>
      <c r="M54" s="359"/>
      <c r="N54" s="3" t="s">
        <v>251</v>
      </c>
      <c r="O54" s="359" t="s">
        <v>831</v>
      </c>
      <c r="P54" s="359"/>
      <c r="Q54" s="359"/>
      <c r="R54" s="359" t="s">
        <v>367</v>
      </c>
      <c r="S54" s="359"/>
      <c r="T54" s="359"/>
      <c r="U54" s="3" t="s">
        <v>569</v>
      </c>
    </row>
    <row r="55" spans="1:21" ht="12" customHeight="1">
      <c r="A55" s="359" t="s">
        <v>1235</v>
      </c>
      <c r="B55" s="359"/>
      <c r="C55" s="359"/>
      <c r="D55" s="359" t="s">
        <v>674</v>
      </c>
      <c r="E55" s="359"/>
      <c r="F55" s="359"/>
      <c r="G55" s="3" t="s">
        <v>328</v>
      </c>
      <c r="H55" s="359" t="s">
        <v>1235</v>
      </c>
      <c r="I55" s="359"/>
      <c r="J55" s="359"/>
      <c r="K55" s="359" t="s">
        <v>645</v>
      </c>
      <c r="L55" s="359"/>
      <c r="M55" s="359"/>
      <c r="N55" s="3" t="s">
        <v>251</v>
      </c>
      <c r="O55" s="359" t="s">
        <v>833</v>
      </c>
      <c r="P55" s="359"/>
      <c r="Q55" s="359"/>
      <c r="R55" s="359" t="s">
        <v>359</v>
      </c>
      <c r="S55" s="359"/>
      <c r="T55" s="359"/>
      <c r="U55" s="3" t="s">
        <v>569</v>
      </c>
    </row>
    <row r="56" spans="1:21" ht="12" customHeight="1">
      <c r="A56" s="359" t="s">
        <v>28</v>
      </c>
      <c r="B56" s="359"/>
      <c r="C56" s="359"/>
      <c r="D56" s="359" t="s">
        <v>28</v>
      </c>
      <c r="E56" s="359"/>
      <c r="F56" s="359"/>
      <c r="G56" s="3" t="s">
        <v>28</v>
      </c>
      <c r="H56" s="359" t="s">
        <v>28</v>
      </c>
      <c r="I56" s="359"/>
      <c r="J56" s="359"/>
      <c r="K56" s="359" t="s">
        <v>28</v>
      </c>
      <c r="L56" s="359"/>
      <c r="M56" s="359"/>
      <c r="N56" s="3" t="s">
        <v>28</v>
      </c>
      <c r="O56" s="359" t="s">
        <v>28</v>
      </c>
      <c r="P56" s="359"/>
      <c r="Q56" s="359"/>
      <c r="R56" s="359" t="s">
        <v>28</v>
      </c>
      <c r="S56" s="359"/>
      <c r="T56" s="359"/>
      <c r="U56" s="3" t="s">
        <v>28</v>
      </c>
    </row>
    <row r="57" spans="1:21" ht="12" customHeight="1">
      <c r="A57" s="359" t="s">
        <v>581</v>
      </c>
      <c r="B57" s="359"/>
      <c r="C57" s="359"/>
      <c r="D57" s="359" t="s">
        <v>592</v>
      </c>
      <c r="E57" s="359"/>
      <c r="F57" s="359"/>
      <c r="G57" s="3" t="s">
        <v>305</v>
      </c>
      <c r="H57" s="359" t="s">
        <v>581</v>
      </c>
      <c r="I57" s="359"/>
      <c r="J57" s="359"/>
      <c r="K57" s="359" t="s">
        <v>842</v>
      </c>
      <c r="L57" s="359"/>
      <c r="M57" s="359"/>
      <c r="N57" s="3" t="s">
        <v>385</v>
      </c>
      <c r="O57" s="359" t="s">
        <v>581</v>
      </c>
      <c r="P57" s="359"/>
      <c r="Q57" s="359"/>
      <c r="R57" s="359" t="s">
        <v>1429</v>
      </c>
      <c r="S57" s="359"/>
      <c r="T57" s="359"/>
      <c r="U57" s="3" t="s">
        <v>893</v>
      </c>
    </row>
    <row r="58" spans="1:21" ht="12" customHeight="1">
      <c r="A58" s="359" t="s">
        <v>1231</v>
      </c>
      <c r="B58" s="359"/>
      <c r="C58" s="359"/>
      <c r="D58" s="359" t="s">
        <v>449</v>
      </c>
      <c r="E58" s="359"/>
      <c r="F58" s="359"/>
      <c r="G58" s="3" t="s">
        <v>479</v>
      </c>
      <c r="H58" s="359" t="s">
        <v>1231</v>
      </c>
      <c r="I58" s="359"/>
      <c r="J58" s="359"/>
      <c r="K58" s="359" t="s">
        <v>1430</v>
      </c>
      <c r="L58" s="359"/>
      <c r="M58" s="359"/>
      <c r="N58" s="3" t="s">
        <v>1431</v>
      </c>
      <c r="O58" s="359" t="s">
        <v>831</v>
      </c>
      <c r="P58" s="359"/>
      <c r="Q58" s="359"/>
      <c r="R58" s="359" t="s">
        <v>1432</v>
      </c>
      <c r="S58" s="359"/>
      <c r="T58" s="359"/>
      <c r="U58" s="3" t="s">
        <v>178</v>
      </c>
    </row>
    <row r="59" spans="1:21" ht="12" customHeight="1">
      <c r="A59" s="359" t="s">
        <v>1235</v>
      </c>
      <c r="B59" s="359"/>
      <c r="C59" s="359"/>
      <c r="D59" s="359" t="s">
        <v>1433</v>
      </c>
      <c r="E59" s="359"/>
      <c r="F59" s="359"/>
      <c r="G59" s="3" t="s">
        <v>479</v>
      </c>
      <c r="H59" s="359" t="s">
        <v>1235</v>
      </c>
      <c r="I59" s="359"/>
      <c r="J59" s="359"/>
      <c r="K59" s="359" t="s">
        <v>1434</v>
      </c>
      <c r="L59" s="359"/>
      <c r="M59" s="359"/>
      <c r="N59" s="3" t="s">
        <v>1431</v>
      </c>
      <c r="O59" s="359" t="s">
        <v>833</v>
      </c>
      <c r="P59" s="359"/>
      <c r="Q59" s="359"/>
      <c r="R59" s="359" t="s">
        <v>1435</v>
      </c>
      <c r="S59" s="359"/>
      <c r="T59" s="359"/>
      <c r="U59" s="3" t="s">
        <v>178</v>
      </c>
    </row>
    <row r="60" spans="1:21" ht="12" customHeight="1">
      <c r="A60" s="359" t="s">
        <v>28</v>
      </c>
      <c r="B60" s="359"/>
      <c r="C60" s="359"/>
      <c r="D60" s="359" t="s">
        <v>28</v>
      </c>
      <c r="E60" s="359"/>
      <c r="F60" s="359"/>
      <c r="G60" s="3" t="s">
        <v>28</v>
      </c>
      <c r="H60" s="359" t="s">
        <v>28</v>
      </c>
      <c r="I60" s="359"/>
      <c r="J60" s="359"/>
      <c r="K60" s="359" t="s">
        <v>28</v>
      </c>
      <c r="L60" s="359"/>
      <c r="M60" s="359"/>
      <c r="N60" s="3" t="s">
        <v>28</v>
      </c>
      <c r="O60" s="359" t="s">
        <v>28</v>
      </c>
      <c r="P60" s="359"/>
      <c r="Q60" s="359"/>
      <c r="R60" s="359" t="s">
        <v>28</v>
      </c>
      <c r="S60" s="359"/>
      <c r="T60" s="359"/>
      <c r="U60" s="3" t="s">
        <v>28</v>
      </c>
    </row>
    <row r="61" spans="1:21" ht="12" customHeight="1">
      <c r="A61" s="359" t="s">
        <v>278</v>
      </c>
      <c r="B61" s="359"/>
      <c r="C61" s="359"/>
      <c r="D61" s="359" t="s">
        <v>28</v>
      </c>
      <c r="E61" s="359"/>
      <c r="F61" s="359"/>
      <c r="G61" s="3" t="s">
        <v>28</v>
      </c>
      <c r="H61" s="359" t="s">
        <v>278</v>
      </c>
      <c r="I61" s="359"/>
      <c r="J61" s="359"/>
      <c r="K61" s="359" t="s">
        <v>28</v>
      </c>
      <c r="L61" s="359"/>
      <c r="M61" s="359"/>
      <c r="N61" s="3" t="s">
        <v>28</v>
      </c>
      <c r="O61" s="359" t="s">
        <v>278</v>
      </c>
      <c r="P61" s="359"/>
      <c r="Q61" s="359"/>
      <c r="R61" s="359" t="s">
        <v>28</v>
      </c>
      <c r="S61" s="359"/>
      <c r="T61" s="359"/>
      <c r="U61" s="3" t="s">
        <v>28</v>
      </c>
    </row>
    <row r="62" spans="1:21" ht="12" customHeight="1">
      <c r="A62" s="359" t="s">
        <v>279</v>
      </c>
      <c r="B62" s="359"/>
      <c r="C62" s="359"/>
      <c r="D62" s="359" t="s">
        <v>1436</v>
      </c>
      <c r="E62" s="359"/>
      <c r="F62" s="359"/>
      <c r="G62" s="3" t="s">
        <v>1437</v>
      </c>
      <c r="H62" s="359" t="s">
        <v>279</v>
      </c>
      <c r="I62" s="359"/>
      <c r="J62" s="359"/>
      <c r="K62" s="359" t="s">
        <v>1438</v>
      </c>
      <c r="L62" s="359"/>
      <c r="M62" s="359"/>
      <c r="N62" s="3" t="s">
        <v>1439</v>
      </c>
      <c r="O62" s="359" t="s">
        <v>279</v>
      </c>
      <c r="P62" s="359"/>
      <c r="Q62" s="359"/>
      <c r="R62" s="359" t="s">
        <v>1440</v>
      </c>
      <c r="S62" s="359"/>
      <c r="T62" s="359"/>
      <c r="U62" s="3" t="s">
        <v>1441</v>
      </c>
    </row>
    <row r="63" spans="1:21" ht="12" customHeight="1">
      <c r="A63" s="359" t="s">
        <v>1442</v>
      </c>
      <c r="B63" s="359"/>
      <c r="C63" s="359"/>
      <c r="D63" s="359" t="s">
        <v>1443</v>
      </c>
      <c r="E63" s="359"/>
      <c r="F63" s="359"/>
      <c r="G63" s="3" t="s">
        <v>244</v>
      </c>
      <c r="H63" s="359" t="s">
        <v>1442</v>
      </c>
      <c r="I63" s="359"/>
      <c r="J63" s="359"/>
      <c r="K63" s="359" t="s">
        <v>652</v>
      </c>
      <c r="L63" s="359"/>
      <c r="M63" s="359"/>
      <c r="N63" s="3" t="s">
        <v>259</v>
      </c>
      <c r="O63" s="359" t="s">
        <v>1444</v>
      </c>
      <c r="P63" s="359"/>
      <c r="Q63" s="359"/>
      <c r="R63" s="359" t="s">
        <v>1445</v>
      </c>
      <c r="S63" s="359"/>
      <c r="T63" s="359"/>
      <c r="U63" s="3" t="s">
        <v>244</v>
      </c>
    </row>
    <row r="64" spans="1:21" ht="12" customHeight="1">
      <c r="A64" s="359" t="s">
        <v>1446</v>
      </c>
      <c r="B64" s="359"/>
      <c r="C64" s="359"/>
      <c r="D64" s="359" t="s">
        <v>878</v>
      </c>
      <c r="E64" s="359"/>
      <c r="F64" s="359"/>
      <c r="G64" s="3" t="s">
        <v>569</v>
      </c>
      <c r="H64" s="359" t="s">
        <v>1446</v>
      </c>
      <c r="I64" s="359"/>
      <c r="J64" s="359"/>
      <c r="K64" s="359" t="s">
        <v>1447</v>
      </c>
      <c r="L64" s="359"/>
      <c r="M64" s="359"/>
      <c r="N64" s="3" t="s">
        <v>295</v>
      </c>
      <c r="O64" s="359" t="s">
        <v>301</v>
      </c>
      <c r="P64" s="359"/>
      <c r="Q64" s="359"/>
      <c r="R64" s="359" t="s">
        <v>307</v>
      </c>
      <c r="S64" s="359"/>
      <c r="T64" s="359"/>
      <c r="U64" s="3" t="s">
        <v>151</v>
      </c>
    </row>
    <row r="65" spans="1:21" ht="12" customHeight="1">
      <c r="A65" s="359" t="s">
        <v>1448</v>
      </c>
      <c r="B65" s="359"/>
      <c r="C65" s="359"/>
      <c r="D65" s="359" t="s">
        <v>311</v>
      </c>
      <c r="E65" s="359"/>
      <c r="F65" s="359"/>
      <c r="G65" s="3" t="s">
        <v>157</v>
      </c>
      <c r="H65" s="359" t="s">
        <v>1448</v>
      </c>
      <c r="I65" s="359"/>
      <c r="J65" s="359"/>
      <c r="K65" s="359" t="s">
        <v>1449</v>
      </c>
      <c r="L65" s="359"/>
      <c r="M65" s="359"/>
      <c r="N65" s="3" t="s">
        <v>298</v>
      </c>
      <c r="O65" s="359" t="s">
        <v>309</v>
      </c>
      <c r="P65" s="359"/>
      <c r="Q65" s="359"/>
      <c r="R65" s="359" t="s">
        <v>652</v>
      </c>
      <c r="S65" s="359"/>
      <c r="T65" s="359"/>
      <c r="U65" s="3" t="s">
        <v>254</v>
      </c>
    </row>
    <row r="66" spans="1:21" ht="12" customHeight="1">
      <c r="A66" s="359" t="s">
        <v>1450</v>
      </c>
      <c r="B66" s="359"/>
      <c r="C66" s="359"/>
      <c r="D66" s="359" t="s">
        <v>294</v>
      </c>
      <c r="E66" s="359"/>
      <c r="F66" s="359"/>
      <c r="G66" s="3" t="s">
        <v>248</v>
      </c>
      <c r="H66" s="359" t="s">
        <v>1450</v>
      </c>
      <c r="I66" s="359"/>
      <c r="J66" s="359"/>
      <c r="K66" s="359" t="s">
        <v>651</v>
      </c>
      <c r="L66" s="359"/>
      <c r="M66" s="359"/>
      <c r="N66" s="3" t="s">
        <v>375</v>
      </c>
      <c r="O66" s="359" t="s">
        <v>320</v>
      </c>
      <c r="P66" s="359"/>
      <c r="Q66" s="359"/>
      <c r="R66" s="359" t="s">
        <v>201</v>
      </c>
      <c r="S66" s="359"/>
      <c r="T66" s="359"/>
      <c r="U66" s="3" t="s">
        <v>375</v>
      </c>
    </row>
    <row r="67" spans="1:21" ht="12" customHeight="1">
      <c r="A67" s="359" t="s">
        <v>699</v>
      </c>
      <c r="B67" s="359"/>
      <c r="C67" s="359"/>
      <c r="D67" s="359" t="s">
        <v>338</v>
      </c>
      <c r="E67" s="359"/>
      <c r="F67" s="359"/>
      <c r="G67" s="3" t="s">
        <v>280</v>
      </c>
      <c r="H67" s="359" t="s">
        <v>699</v>
      </c>
      <c r="I67" s="359"/>
      <c r="J67" s="359"/>
      <c r="K67" s="359" t="s">
        <v>234</v>
      </c>
      <c r="L67" s="359"/>
      <c r="M67" s="359"/>
      <c r="N67" s="3" t="s">
        <v>682</v>
      </c>
      <c r="O67" s="359" t="s">
        <v>335</v>
      </c>
      <c r="P67" s="359"/>
      <c r="Q67" s="359"/>
      <c r="R67" s="359" t="s">
        <v>261</v>
      </c>
      <c r="S67" s="359"/>
      <c r="T67" s="359"/>
      <c r="U67" s="3" t="s">
        <v>370</v>
      </c>
    </row>
    <row r="68" spans="1:21" ht="12" customHeight="1">
      <c r="A68" s="359" t="s">
        <v>28</v>
      </c>
      <c r="B68" s="359"/>
      <c r="C68" s="359"/>
      <c r="D68" s="359" t="s">
        <v>28</v>
      </c>
      <c r="E68" s="359"/>
      <c r="F68" s="359"/>
      <c r="G68" s="3" t="s">
        <v>28</v>
      </c>
      <c r="H68" s="359" t="s">
        <v>28</v>
      </c>
      <c r="I68" s="359"/>
      <c r="J68" s="359"/>
      <c r="K68" s="359" t="s">
        <v>28</v>
      </c>
      <c r="L68" s="359"/>
      <c r="M68" s="359"/>
      <c r="N68" s="3" t="s">
        <v>28</v>
      </c>
      <c r="O68" s="359" t="s">
        <v>28</v>
      </c>
      <c r="P68" s="359"/>
      <c r="Q68" s="359"/>
      <c r="R68" s="359" t="s">
        <v>28</v>
      </c>
      <c r="S68" s="359"/>
      <c r="T68" s="359"/>
      <c r="U68" s="3" t="s">
        <v>28</v>
      </c>
    </row>
    <row r="69" spans="1:21" ht="12" customHeight="1">
      <c r="A69" s="359" t="s">
        <v>133</v>
      </c>
      <c r="B69" s="359"/>
      <c r="C69" s="359"/>
      <c r="D69" s="359" t="s">
        <v>28</v>
      </c>
      <c r="E69" s="359"/>
      <c r="F69" s="359"/>
      <c r="G69" s="3" t="s">
        <v>28</v>
      </c>
      <c r="H69" s="359" t="s">
        <v>133</v>
      </c>
      <c r="I69" s="359"/>
      <c r="J69" s="359"/>
      <c r="K69" s="359" t="s">
        <v>28</v>
      </c>
      <c r="L69" s="359"/>
      <c r="M69" s="359"/>
      <c r="N69" s="3" t="s">
        <v>28</v>
      </c>
      <c r="O69" s="359" t="s">
        <v>133</v>
      </c>
      <c r="P69" s="359"/>
      <c r="Q69" s="359"/>
      <c r="R69" s="359" t="s">
        <v>28</v>
      </c>
      <c r="S69" s="359"/>
      <c r="T69" s="359"/>
      <c r="U69" s="3" t="s">
        <v>28</v>
      </c>
    </row>
    <row r="70" spans="1:21" ht="12" customHeight="1">
      <c r="A70" s="359" t="s">
        <v>1451</v>
      </c>
      <c r="B70" s="359"/>
      <c r="C70" s="359"/>
      <c r="D70" s="359" t="s">
        <v>1452</v>
      </c>
      <c r="E70" s="359"/>
      <c r="F70" s="359"/>
      <c r="G70" s="3" t="s">
        <v>351</v>
      </c>
      <c r="H70" s="359" t="s">
        <v>1451</v>
      </c>
      <c r="I70" s="359"/>
      <c r="J70" s="359"/>
      <c r="K70" s="359" t="s">
        <v>1453</v>
      </c>
      <c r="L70" s="359"/>
      <c r="M70" s="359"/>
      <c r="N70" s="3" t="s">
        <v>1454</v>
      </c>
      <c r="O70" s="359" t="s">
        <v>1451</v>
      </c>
      <c r="P70" s="359"/>
      <c r="Q70" s="359"/>
      <c r="R70" s="359" t="s">
        <v>1455</v>
      </c>
      <c r="S70" s="359"/>
      <c r="T70" s="359"/>
      <c r="U70" s="3" t="s">
        <v>1456</v>
      </c>
    </row>
    <row r="71" spans="1:21" ht="12" customHeight="1">
      <c r="A71" s="359" t="s">
        <v>1457</v>
      </c>
      <c r="B71" s="359"/>
      <c r="C71" s="359"/>
      <c r="D71" s="359" t="s">
        <v>1458</v>
      </c>
      <c r="E71" s="359"/>
      <c r="F71" s="359"/>
      <c r="G71" s="3" t="s">
        <v>531</v>
      </c>
      <c r="H71" s="359" t="s">
        <v>1457</v>
      </c>
      <c r="I71" s="359"/>
      <c r="J71" s="359"/>
      <c r="K71" s="359" t="s">
        <v>1459</v>
      </c>
      <c r="L71" s="359"/>
      <c r="M71" s="359"/>
      <c r="N71" s="3" t="s">
        <v>253</v>
      </c>
      <c r="O71" s="359" t="s">
        <v>1460</v>
      </c>
      <c r="P71" s="359"/>
      <c r="Q71" s="359"/>
      <c r="R71" s="359" t="s">
        <v>1461</v>
      </c>
      <c r="S71" s="359"/>
      <c r="T71" s="359"/>
      <c r="U71" s="3" t="s">
        <v>254</v>
      </c>
    </row>
    <row r="72" spans="1:21" ht="12" customHeight="1">
      <c r="A72" s="359" t="s">
        <v>1462</v>
      </c>
      <c r="B72" s="359"/>
      <c r="C72" s="359"/>
      <c r="D72" s="359" t="s">
        <v>1463</v>
      </c>
      <c r="E72" s="359"/>
      <c r="F72" s="359"/>
      <c r="G72" s="3" t="s">
        <v>203</v>
      </c>
      <c r="H72" s="359" t="s">
        <v>1462</v>
      </c>
      <c r="I72" s="359"/>
      <c r="J72" s="359"/>
      <c r="K72" s="359" t="s">
        <v>188</v>
      </c>
      <c r="L72" s="359"/>
      <c r="M72" s="359"/>
      <c r="N72" s="3" t="s">
        <v>1464</v>
      </c>
      <c r="O72" s="359" t="s">
        <v>1465</v>
      </c>
      <c r="P72" s="359"/>
      <c r="Q72" s="359"/>
      <c r="R72" s="359" t="s">
        <v>588</v>
      </c>
      <c r="S72" s="359"/>
      <c r="T72" s="359"/>
      <c r="U72" s="3" t="s">
        <v>332</v>
      </c>
    </row>
    <row r="73" spans="1:21" ht="12" customHeight="1">
      <c r="A73" s="359" t="s">
        <v>1466</v>
      </c>
      <c r="B73" s="359"/>
      <c r="C73" s="359"/>
      <c r="D73" s="359" t="s">
        <v>865</v>
      </c>
      <c r="E73" s="359"/>
      <c r="F73" s="359"/>
      <c r="G73" s="3" t="s">
        <v>186</v>
      </c>
      <c r="H73" s="359" t="s">
        <v>1466</v>
      </c>
      <c r="I73" s="359"/>
      <c r="J73" s="359"/>
      <c r="K73" s="359" t="s">
        <v>1467</v>
      </c>
      <c r="L73" s="359"/>
      <c r="M73" s="359"/>
      <c r="N73" s="3" t="s">
        <v>413</v>
      </c>
      <c r="O73" s="359" t="s">
        <v>165</v>
      </c>
      <c r="P73" s="359"/>
      <c r="Q73" s="359"/>
      <c r="R73" s="359" t="s">
        <v>1468</v>
      </c>
      <c r="S73" s="359"/>
      <c r="T73" s="359"/>
      <c r="U73" s="3" t="s">
        <v>319</v>
      </c>
    </row>
    <row r="74" spans="1:21" ht="12" customHeight="1">
      <c r="A74" s="359" t="s">
        <v>1462</v>
      </c>
      <c r="B74" s="359"/>
      <c r="C74" s="359"/>
      <c r="D74" s="359" t="s">
        <v>354</v>
      </c>
      <c r="E74" s="359"/>
      <c r="F74" s="359"/>
      <c r="G74" s="3" t="s">
        <v>162</v>
      </c>
      <c r="H74" s="359" t="s">
        <v>1462</v>
      </c>
      <c r="I74" s="359"/>
      <c r="J74" s="359"/>
      <c r="K74" s="359" t="s">
        <v>862</v>
      </c>
      <c r="L74" s="359"/>
      <c r="M74" s="359"/>
      <c r="N74" s="3" t="s">
        <v>413</v>
      </c>
      <c r="O74" s="359" t="s">
        <v>1469</v>
      </c>
      <c r="P74" s="359"/>
      <c r="Q74" s="359"/>
      <c r="R74" s="359" t="s">
        <v>834</v>
      </c>
      <c r="S74" s="359"/>
      <c r="T74" s="359"/>
      <c r="U74" s="3" t="s">
        <v>578</v>
      </c>
    </row>
    <row r="75" spans="1:21" ht="12" customHeight="1">
      <c r="A75" s="359" t="s">
        <v>1470</v>
      </c>
      <c r="B75" s="359"/>
      <c r="C75" s="359"/>
      <c r="D75" s="359" t="s">
        <v>1471</v>
      </c>
      <c r="E75" s="359"/>
      <c r="F75" s="359"/>
      <c r="G75" s="3" t="s">
        <v>203</v>
      </c>
      <c r="H75" s="359" t="s">
        <v>1470</v>
      </c>
      <c r="I75" s="359"/>
      <c r="J75" s="359"/>
      <c r="K75" s="359" t="s">
        <v>1472</v>
      </c>
      <c r="L75" s="359"/>
      <c r="M75" s="359"/>
      <c r="N75" s="3" t="s">
        <v>625</v>
      </c>
      <c r="O75" s="359" t="s">
        <v>217</v>
      </c>
      <c r="P75" s="359"/>
      <c r="Q75" s="359"/>
      <c r="R75" s="359" t="s">
        <v>318</v>
      </c>
      <c r="S75" s="359"/>
      <c r="T75" s="359"/>
      <c r="U75" s="3" t="s">
        <v>625</v>
      </c>
    </row>
    <row r="76" spans="1:21" ht="12" customHeight="1">
      <c r="A76" s="359" t="s">
        <v>1462</v>
      </c>
      <c r="B76" s="359"/>
      <c r="C76" s="359"/>
      <c r="D76" s="359" t="s">
        <v>1471</v>
      </c>
      <c r="E76" s="359"/>
      <c r="F76" s="359"/>
      <c r="G76" s="3" t="s">
        <v>203</v>
      </c>
      <c r="H76" s="359" t="s">
        <v>1462</v>
      </c>
      <c r="I76" s="359"/>
      <c r="J76" s="359"/>
      <c r="K76" s="359" t="s">
        <v>1473</v>
      </c>
      <c r="L76" s="359"/>
      <c r="M76" s="359"/>
      <c r="N76" s="3" t="s">
        <v>316</v>
      </c>
      <c r="O76" s="359" t="s">
        <v>1469</v>
      </c>
      <c r="P76" s="359"/>
      <c r="Q76" s="359"/>
      <c r="R76" s="359" t="s">
        <v>228</v>
      </c>
      <c r="S76" s="359"/>
      <c r="T76" s="359"/>
      <c r="U76" s="3" t="s">
        <v>166</v>
      </c>
    </row>
    <row r="77" spans="1:21" ht="12" customHeight="1">
      <c r="A77" s="359" t="s">
        <v>1474</v>
      </c>
      <c r="B77" s="359"/>
      <c r="C77" s="359"/>
      <c r="D77" s="359" t="s">
        <v>597</v>
      </c>
      <c r="E77" s="359"/>
      <c r="F77" s="359"/>
      <c r="G77" s="3" t="s">
        <v>531</v>
      </c>
      <c r="H77" s="359" t="s">
        <v>1474</v>
      </c>
      <c r="I77" s="359"/>
      <c r="J77" s="359"/>
      <c r="K77" s="359" t="s">
        <v>297</v>
      </c>
      <c r="L77" s="359"/>
      <c r="M77" s="359"/>
      <c r="N77" s="3" t="s">
        <v>253</v>
      </c>
      <c r="O77" s="359" t="s">
        <v>230</v>
      </c>
      <c r="P77" s="359"/>
      <c r="Q77" s="359"/>
      <c r="R77" s="359" t="s">
        <v>514</v>
      </c>
      <c r="S77" s="359"/>
      <c r="T77" s="359"/>
      <c r="U77" s="3" t="s">
        <v>254</v>
      </c>
    </row>
    <row r="78" spans="1:21" ht="12" customHeight="1">
      <c r="A78" s="359" t="s">
        <v>1475</v>
      </c>
      <c r="B78" s="359"/>
      <c r="C78" s="359"/>
      <c r="D78" s="359" t="s">
        <v>240</v>
      </c>
      <c r="E78" s="359"/>
      <c r="F78" s="359"/>
      <c r="G78" s="3" t="s">
        <v>569</v>
      </c>
      <c r="H78" s="359" t="s">
        <v>1475</v>
      </c>
      <c r="I78" s="359"/>
      <c r="J78" s="359"/>
      <c r="K78" s="359" t="s">
        <v>651</v>
      </c>
      <c r="L78" s="359"/>
      <c r="M78" s="359"/>
      <c r="N78" s="3" t="s">
        <v>353</v>
      </c>
      <c r="O78" s="359" t="s">
        <v>1476</v>
      </c>
      <c r="P78" s="359"/>
      <c r="Q78" s="359"/>
      <c r="R78" s="359" t="s">
        <v>549</v>
      </c>
      <c r="S78" s="359"/>
      <c r="T78" s="359"/>
      <c r="U78" s="3" t="s">
        <v>322</v>
      </c>
    </row>
    <row r="79" spans="1:21" ht="12" customHeight="1">
      <c r="A79" s="359" t="s">
        <v>1477</v>
      </c>
      <c r="B79" s="359"/>
      <c r="C79" s="359"/>
      <c r="D79" s="359" t="s">
        <v>997</v>
      </c>
      <c r="E79" s="359"/>
      <c r="F79" s="359"/>
      <c r="G79" s="3" t="s">
        <v>997</v>
      </c>
      <c r="H79" s="359" t="s">
        <v>1477</v>
      </c>
      <c r="I79" s="359"/>
      <c r="J79" s="359"/>
      <c r="K79" s="359" t="s">
        <v>997</v>
      </c>
      <c r="L79" s="359"/>
      <c r="M79" s="359"/>
      <c r="N79" s="3" t="s">
        <v>997</v>
      </c>
      <c r="O79" s="359" t="s">
        <v>1478</v>
      </c>
      <c r="P79" s="359"/>
      <c r="Q79" s="359"/>
      <c r="R79" s="359" t="s">
        <v>997</v>
      </c>
      <c r="S79" s="359"/>
      <c r="T79" s="359"/>
      <c r="U79" s="3" t="s">
        <v>997</v>
      </c>
    </row>
    <row r="80" spans="1:21" ht="12" customHeight="1">
      <c r="A80" s="359" t="s">
        <v>1479</v>
      </c>
      <c r="B80" s="359"/>
      <c r="C80" s="359"/>
      <c r="D80" s="359" t="s">
        <v>997</v>
      </c>
      <c r="E80" s="359"/>
      <c r="F80" s="359"/>
      <c r="G80" s="3" t="s">
        <v>997</v>
      </c>
      <c r="H80" s="359" t="s">
        <v>1479</v>
      </c>
      <c r="I80" s="359"/>
      <c r="J80" s="359"/>
      <c r="K80" s="359" t="s">
        <v>997</v>
      </c>
      <c r="L80" s="359"/>
      <c r="M80" s="359"/>
      <c r="N80" s="3" t="s">
        <v>997</v>
      </c>
      <c r="O80" s="359" t="s">
        <v>1480</v>
      </c>
      <c r="P80" s="359"/>
      <c r="Q80" s="359"/>
      <c r="R80" s="359" t="s">
        <v>997</v>
      </c>
      <c r="S80" s="359"/>
      <c r="T80" s="359"/>
      <c r="U80" s="3" t="s">
        <v>997</v>
      </c>
    </row>
    <row r="81" spans="1:21" ht="12" customHeight="1">
      <c r="A81" s="359" t="s">
        <v>1481</v>
      </c>
      <c r="B81" s="359"/>
      <c r="C81" s="359"/>
      <c r="D81" s="359" t="s">
        <v>331</v>
      </c>
      <c r="E81" s="359"/>
      <c r="F81" s="359"/>
      <c r="G81" s="3" t="s">
        <v>569</v>
      </c>
      <c r="H81" s="359" t="s">
        <v>1481</v>
      </c>
      <c r="I81" s="359"/>
      <c r="J81" s="359"/>
      <c r="K81" s="359" t="s">
        <v>412</v>
      </c>
      <c r="L81" s="359"/>
      <c r="M81" s="359"/>
      <c r="N81" s="3" t="s">
        <v>197</v>
      </c>
      <c r="O81" s="359" t="s">
        <v>1482</v>
      </c>
      <c r="P81" s="359"/>
      <c r="Q81" s="359"/>
      <c r="R81" s="359" t="s">
        <v>243</v>
      </c>
      <c r="S81" s="359"/>
      <c r="T81" s="359"/>
      <c r="U81" s="3" t="s">
        <v>147</v>
      </c>
    </row>
    <row r="82" spans="1:21" ht="12" customHeight="1">
      <c r="A82" s="359" t="s">
        <v>1477</v>
      </c>
      <c r="B82" s="359"/>
      <c r="C82" s="359"/>
      <c r="D82" s="359" t="s">
        <v>997</v>
      </c>
      <c r="E82" s="359"/>
      <c r="F82" s="359"/>
      <c r="G82" s="3" t="s">
        <v>997</v>
      </c>
      <c r="H82" s="359" t="s">
        <v>1477</v>
      </c>
      <c r="I82" s="359"/>
      <c r="J82" s="359"/>
      <c r="K82" s="359" t="s">
        <v>997</v>
      </c>
      <c r="L82" s="359"/>
      <c r="M82" s="359"/>
      <c r="N82" s="3" t="s">
        <v>997</v>
      </c>
      <c r="O82" s="359" t="s">
        <v>1478</v>
      </c>
      <c r="P82" s="359"/>
      <c r="Q82" s="359"/>
      <c r="R82" s="359" t="s">
        <v>997</v>
      </c>
      <c r="S82" s="359"/>
      <c r="T82" s="359"/>
      <c r="U82" s="3" t="s">
        <v>997</v>
      </c>
    </row>
    <row r="83" spans="1:21" ht="12" customHeight="1">
      <c r="A83" s="359" t="s">
        <v>1479</v>
      </c>
      <c r="B83" s="359"/>
      <c r="C83" s="359"/>
      <c r="D83" s="359" t="s">
        <v>997</v>
      </c>
      <c r="E83" s="359"/>
      <c r="F83" s="359"/>
      <c r="G83" s="3" t="s">
        <v>997</v>
      </c>
      <c r="H83" s="359" t="s">
        <v>1479</v>
      </c>
      <c r="I83" s="359"/>
      <c r="J83" s="359"/>
      <c r="K83" s="359" t="s">
        <v>997</v>
      </c>
      <c r="L83" s="359"/>
      <c r="M83" s="359"/>
      <c r="N83" s="3" t="s">
        <v>997</v>
      </c>
      <c r="O83" s="359" t="s">
        <v>1480</v>
      </c>
      <c r="P83" s="359"/>
      <c r="Q83" s="359"/>
      <c r="R83" s="359" t="s">
        <v>997</v>
      </c>
      <c r="S83" s="359"/>
      <c r="T83" s="359"/>
      <c r="U83" s="3" t="s">
        <v>997</v>
      </c>
    </row>
    <row r="84" spans="1:21" ht="12" customHeight="1">
      <c r="A84" s="359" t="s">
        <v>28</v>
      </c>
      <c r="B84" s="359"/>
      <c r="C84" s="359"/>
      <c r="D84" s="359" t="s">
        <v>28</v>
      </c>
      <c r="E84" s="359"/>
      <c r="F84" s="359"/>
      <c r="G84" s="3" t="s">
        <v>28</v>
      </c>
      <c r="H84" s="359" t="s">
        <v>28</v>
      </c>
      <c r="I84" s="359"/>
      <c r="J84" s="359"/>
      <c r="K84" s="359" t="s">
        <v>28</v>
      </c>
      <c r="L84" s="359"/>
      <c r="M84" s="359"/>
      <c r="N84" s="3" t="s">
        <v>28</v>
      </c>
      <c r="O84" s="359" t="s">
        <v>28</v>
      </c>
      <c r="P84" s="359"/>
      <c r="Q84" s="359"/>
      <c r="R84" s="359" t="s">
        <v>28</v>
      </c>
      <c r="S84" s="359"/>
      <c r="T84" s="359"/>
      <c r="U84" s="3" t="s">
        <v>28</v>
      </c>
    </row>
    <row r="85" spans="1:21" ht="12" customHeight="1">
      <c r="A85" s="359" t="s">
        <v>1483</v>
      </c>
      <c r="B85" s="359"/>
      <c r="C85" s="359"/>
      <c r="D85" s="359" t="s">
        <v>1484</v>
      </c>
      <c r="E85" s="359"/>
      <c r="F85" s="359"/>
      <c r="G85" s="3" t="s">
        <v>1485</v>
      </c>
      <c r="H85" s="359" t="s">
        <v>1483</v>
      </c>
      <c r="I85" s="359"/>
      <c r="J85" s="359"/>
      <c r="K85" s="359" t="s">
        <v>1486</v>
      </c>
      <c r="L85" s="359"/>
      <c r="M85" s="359"/>
      <c r="N85" s="3" t="s">
        <v>1487</v>
      </c>
      <c r="O85" s="359" t="s">
        <v>1488</v>
      </c>
      <c r="P85" s="359"/>
      <c r="Q85" s="359"/>
      <c r="R85" s="359" t="s">
        <v>1489</v>
      </c>
      <c r="S85" s="359"/>
      <c r="T85" s="359"/>
      <c r="U85" s="3" t="s">
        <v>1490</v>
      </c>
    </row>
    <row r="86" spans="1:21" ht="12" customHeight="1">
      <c r="A86" s="359" t="s">
        <v>1491</v>
      </c>
      <c r="B86" s="359"/>
      <c r="C86" s="359"/>
      <c r="D86" s="359" t="s">
        <v>1492</v>
      </c>
      <c r="E86" s="359"/>
      <c r="F86" s="359"/>
      <c r="G86" s="3" t="s">
        <v>1493</v>
      </c>
      <c r="H86" s="359" t="s">
        <v>1491</v>
      </c>
      <c r="I86" s="359"/>
      <c r="J86" s="359"/>
      <c r="K86" s="359" t="s">
        <v>1492</v>
      </c>
      <c r="L86" s="359"/>
      <c r="M86" s="359"/>
      <c r="N86" s="3" t="s">
        <v>1494</v>
      </c>
      <c r="O86" s="359" t="s">
        <v>1495</v>
      </c>
      <c r="P86" s="359"/>
      <c r="Q86" s="359"/>
      <c r="R86" s="359" t="s">
        <v>1496</v>
      </c>
      <c r="S86" s="359"/>
      <c r="T86" s="359"/>
      <c r="U86" s="3" t="s">
        <v>1497</v>
      </c>
    </row>
    <row r="87" spans="1:21" ht="12" customHeight="1">
      <c r="A87" s="359" t="s">
        <v>28</v>
      </c>
      <c r="B87" s="359"/>
      <c r="C87" s="359"/>
      <c r="D87" s="359" t="s">
        <v>28</v>
      </c>
      <c r="E87" s="359"/>
      <c r="F87" s="359"/>
      <c r="G87" s="3" t="s">
        <v>28</v>
      </c>
      <c r="H87" s="359" t="s">
        <v>28</v>
      </c>
      <c r="I87" s="359"/>
      <c r="J87" s="359"/>
      <c r="K87" s="359" t="s">
        <v>28</v>
      </c>
      <c r="L87" s="359"/>
      <c r="M87" s="359"/>
      <c r="N87" s="3" t="s">
        <v>28</v>
      </c>
      <c r="O87" s="359" t="s">
        <v>28</v>
      </c>
      <c r="P87" s="359"/>
      <c r="Q87" s="359"/>
      <c r="R87" s="359" t="s">
        <v>28</v>
      </c>
      <c r="S87" s="359"/>
      <c r="T87" s="359"/>
      <c r="U87" s="3" t="s">
        <v>28</v>
      </c>
    </row>
    <row r="88" spans="1:21" ht="12" customHeight="1">
      <c r="A88" s="359" t="s">
        <v>349</v>
      </c>
      <c r="B88" s="359"/>
      <c r="C88" s="359"/>
      <c r="D88" s="359" t="s">
        <v>28</v>
      </c>
      <c r="E88" s="359"/>
      <c r="F88" s="359"/>
      <c r="G88" s="3" t="s">
        <v>28</v>
      </c>
      <c r="H88" s="359" t="s">
        <v>349</v>
      </c>
      <c r="I88" s="359"/>
      <c r="J88" s="359"/>
      <c r="K88" s="359" t="s">
        <v>28</v>
      </c>
      <c r="L88" s="359"/>
      <c r="M88" s="359"/>
      <c r="N88" s="3" t="s">
        <v>28</v>
      </c>
      <c r="O88" s="359" t="s">
        <v>349</v>
      </c>
      <c r="P88" s="359"/>
      <c r="Q88" s="359"/>
      <c r="R88" s="359" t="s">
        <v>28</v>
      </c>
      <c r="S88" s="359"/>
      <c r="T88" s="359"/>
      <c r="U88" s="3" t="s">
        <v>28</v>
      </c>
    </row>
    <row r="89" spans="1:21" ht="12" customHeight="1">
      <c r="A89" s="359" t="s">
        <v>1498</v>
      </c>
      <c r="B89" s="359"/>
      <c r="C89" s="359"/>
      <c r="D89" s="359" t="s">
        <v>1499</v>
      </c>
      <c r="E89" s="359"/>
      <c r="F89" s="359"/>
      <c r="G89" s="3" t="s">
        <v>1500</v>
      </c>
      <c r="H89" s="359" t="s">
        <v>1498</v>
      </c>
      <c r="I89" s="359"/>
      <c r="J89" s="359"/>
      <c r="K89" s="359" t="s">
        <v>1501</v>
      </c>
      <c r="L89" s="359"/>
      <c r="M89" s="359"/>
      <c r="N89" s="3" t="s">
        <v>1502</v>
      </c>
      <c r="O89" s="359" t="s">
        <v>1498</v>
      </c>
      <c r="P89" s="359"/>
      <c r="Q89" s="359"/>
      <c r="R89" s="359" t="s">
        <v>1503</v>
      </c>
      <c r="S89" s="359"/>
      <c r="T89" s="359"/>
      <c r="U89" s="3" t="s">
        <v>1504</v>
      </c>
    </row>
    <row r="90" spans="1:21" ht="12" customHeight="1">
      <c r="A90" s="359" t="s">
        <v>1505</v>
      </c>
      <c r="B90" s="359"/>
      <c r="C90" s="359"/>
      <c r="D90" s="359" t="s">
        <v>1506</v>
      </c>
      <c r="E90" s="359"/>
      <c r="F90" s="359"/>
      <c r="G90" s="3" t="s">
        <v>625</v>
      </c>
      <c r="H90" s="359" t="s">
        <v>1505</v>
      </c>
      <c r="I90" s="359"/>
      <c r="J90" s="359"/>
      <c r="K90" s="359" t="s">
        <v>1420</v>
      </c>
      <c r="L90" s="359"/>
      <c r="M90" s="359"/>
      <c r="N90" s="3" t="s">
        <v>541</v>
      </c>
      <c r="O90" s="359" t="s">
        <v>360</v>
      </c>
      <c r="P90" s="359"/>
      <c r="Q90" s="359"/>
      <c r="R90" s="359" t="s">
        <v>1507</v>
      </c>
      <c r="S90" s="359"/>
      <c r="T90" s="359"/>
      <c r="U90" s="3" t="s">
        <v>181</v>
      </c>
    </row>
    <row r="91" spans="1:21" ht="12" customHeight="1">
      <c r="A91" s="359" t="s">
        <v>1508</v>
      </c>
      <c r="B91" s="359"/>
      <c r="C91" s="359"/>
      <c r="D91" s="359" t="s">
        <v>215</v>
      </c>
      <c r="E91" s="359"/>
      <c r="F91" s="359"/>
      <c r="G91" s="3" t="s">
        <v>337</v>
      </c>
      <c r="H91" s="359" t="s">
        <v>1508</v>
      </c>
      <c r="I91" s="359"/>
      <c r="J91" s="359"/>
      <c r="K91" s="359" t="s">
        <v>416</v>
      </c>
      <c r="L91" s="359"/>
      <c r="M91" s="359"/>
      <c r="N91" s="3" t="s">
        <v>402</v>
      </c>
      <c r="O91" s="359" t="s">
        <v>371</v>
      </c>
      <c r="P91" s="359"/>
      <c r="Q91" s="359"/>
      <c r="R91" s="359" t="s">
        <v>379</v>
      </c>
      <c r="S91" s="359"/>
      <c r="T91" s="359"/>
      <c r="U91" s="3" t="s">
        <v>280</v>
      </c>
    </row>
    <row r="92" spans="1:21" ht="12" customHeight="1">
      <c r="A92" s="359" t="s">
        <v>1509</v>
      </c>
      <c r="B92" s="359"/>
      <c r="C92" s="359"/>
      <c r="D92" s="359" t="s">
        <v>261</v>
      </c>
      <c r="E92" s="359"/>
      <c r="F92" s="359"/>
      <c r="G92" s="3" t="s">
        <v>375</v>
      </c>
      <c r="H92" s="359" t="s">
        <v>1509</v>
      </c>
      <c r="I92" s="359"/>
      <c r="J92" s="359"/>
      <c r="K92" s="359" t="s">
        <v>408</v>
      </c>
      <c r="L92" s="359"/>
      <c r="M92" s="359"/>
      <c r="N92" s="3" t="s">
        <v>216</v>
      </c>
      <c r="O92" s="359" t="s">
        <v>378</v>
      </c>
      <c r="P92" s="359"/>
      <c r="Q92" s="359"/>
      <c r="R92" s="359" t="s">
        <v>565</v>
      </c>
      <c r="S92" s="359"/>
      <c r="T92" s="359"/>
      <c r="U92" s="3" t="s">
        <v>280</v>
      </c>
    </row>
    <row r="93" spans="1:21" ht="12" customHeight="1">
      <c r="A93" s="359" t="s">
        <v>1510</v>
      </c>
      <c r="B93" s="359"/>
      <c r="C93" s="359"/>
      <c r="D93" s="359" t="s">
        <v>599</v>
      </c>
      <c r="E93" s="359"/>
      <c r="F93" s="359"/>
      <c r="G93" s="3" t="s">
        <v>486</v>
      </c>
      <c r="H93" s="359" t="s">
        <v>1510</v>
      </c>
      <c r="I93" s="359"/>
      <c r="J93" s="359"/>
      <c r="K93" s="359" t="s">
        <v>196</v>
      </c>
      <c r="L93" s="359"/>
      <c r="M93" s="359"/>
      <c r="N93" s="3" t="s">
        <v>402</v>
      </c>
      <c r="O93" s="359" t="s">
        <v>368</v>
      </c>
      <c r="P93" s="359"/>
      <c r="Q93" s="359"/>
      <c r="R93" s="359" t="s">
        <v>574</v>
      </c>
      <c r="S93" s="359"/>
      <c r="T93" s="359"/>
      <c r="U93" s="3" t="s">
        <v>682</v>
      </c>
    </row>
    <row r="94" spans="1:21" ht="12" customHeight="1">
      <c r="A94" s="359" t="s">
        <v>1511</v>
      </c>
      <c r="B94" s="359"/>
      <c r="C94" s="359"/>
      <c r="D94" s="359" t="s">
        <v>427</v>
      </c>
      <c r="E94" s="359"/>
      <c r="F94" s="359"/>
      <c r="G94" s="3" t="s">
        <v>518</v>
      </c>
      <c r="H94" s="359" t="s">
        <v>1511</v>
      </c>
      <c r="I94" s="359"/>
      <c r="J94" s="359"/>
      <c r="K94" s="359" t="s">
        <v>1512</v>
      </c>
      <c r="L94" s="359"/>
      <c r="M94" s="359"/>
      <c r="N94" s="3" t="s">
        <v>569</v>
      </c>
      <c r="O94" s="359" t="s">
        <v>352</v>
      </c>
      <c r="P94" s="359"/>
      <c r="Q94" s="359"/>
      <c r="R94" s="359" t="s">
        <v>1506</v>
      </c>
      <c r="S94" s="359"/>
      <c r="T94" s="359"/>
      <c r="U94" s="3" t="s">
        <v>405</v>
      </c>
    </row>
    <row r="95" spans="1:21" ht="12" customHeight="1">
      <c r="A95" s="359" t="s">
        <v>28</v>
      </c>
      <c r="B95" s="359"/>
      <c r="C95" s="359"/>
      <c r="D95" s="359" t="s">
        <v>28</v>
      </c>
      <c r="E95" s="359"/>
      <c r="F95" s="359"/>
      <c r="G95" s="3" t="s">
        <v>28</v>
      </c>
      <c r="H95" s="359" t="s">
        <v>28</v>
      </c>
      <c r="I95" s="359"/>
      <c r="J95" s="359"/>
      <c r="K95" s="359" t="s">
        <v>28</v>
      </c>
      <c r="L95" s="359"/>
      <c r="M95" s="359"/>
      <c r="N95" s="3" t="s">
        <v>28</v>
      </c>
      <c r="O95" s="359" t="s">
        <v>28</v>
      </c>
      <c r="P95" s="359"/>
      <c r="Q95" s="359"/>
      <c r="R95" s="359" t="s">
        <v>28</v>
      </c>
      <c r="S95" s="359"/>
      <c r="T95" s="359"/>
      <c r="U95" s="3" t="s">
        <v>28</v>
      </c>
    </row>
    <row r="96" spans="1:21" ht="12" customHeight="1">
      <c r="A96" s="359" t="s">
        <v>1513</v>
      </c>
      <c r="B96" s="359"/>
      <c r="C96" s="359"/>
      <c r="D96" s="359" t="s">
        <v>1514</v>
      </c>
      <c r="E96" s="359"/>
      <c r="F96" s="359"/>
      <c r="G96" s="3" t="s">
        <v>1515</v>
      </c>
      <c r="H96" s="359" t="s">
        <v>1513</v>
      </c>
      <c r="I96" s="359"/>
      <c r="J96" s="359"/>
      <c r="K96" s="359" t="s">
        <v>1516</v>
      </c>
      <c r="L96" s="359"/>
      <c r="M96" s="359"/>
      <c r="N96" s="3" t="s">
        <v>1517</v>
      </c>
      <c r="O96" s="359" t="s">
        <v>1513</v>
      </c>
      <c r="P96" s="359"/>
      <c r="Q96" s="359"/>
      <c r="R96" s="359" t="s">
        <v>1518</v>
      </c>
      <c r="S96" s="359"/>
      <c r="T96" s="359"/>
      <c r="U96" s="3" t="s">
        <v>1519</v>
      </c>
    </row>
    <row r="97" spans="1:21" ht="12" customHeight="1">
      <c r="A97" s="359" t="s">
        <v>1505</v>
      </c>
      <c r="B97" s="359"/>
      <c r="C97" s="359"/>
      <c r="D97" s="359" t="s">
        <v>365</v>
      </c>
      <c r="E97" s="359"/>
      <c r="F97" s="359"/>
      <c r="G97" s="3" t="s">
        <v>275</v>
      </c>
      <c r="H97" s="359" t="s">
        <v>1505</v>
      </c>
      <c r="I97" s="359"/>
      <c r="J97" s="359"/>
      <c r="K97" s="359" t="s">
        <v>1520</v>
      </c>
      <c r="L97" s="359"/>
      <c r="M97" s="359"/>
      <c r="N97" s="3" t="s">
        <v>465</v>
      </c>
      <c r="O97" s="359" t="s">
        <v>360</v>
      </c>
      <c r="P97" s="359"/>
      <c r="Q97" s="359"/>
      <c r="R97" s="359" t="s">
        <v>674</v>
      </c>
      <c r="S97" s="359"/>
      <c r="T97" s="359"/>
      <c r="U97" s="3" t="s">
        <v>173</v>
      </c>
    </row>
    <row r="98" spans="1:21" ht="12" customHeight="1">
      <c r="A98" s="359" t="s">
        <v>1508</v>
      </c>
      <c r="B98" s="359"/>
      <c r="C98" s="359"/>
      <c r="D98" s="359" t="s">
        <v>225</v>
      </c>
      <c r="E98" s="359"/>
      <c r="F98" s="359"/>
      <c r="G98" s="3" t="s">
        <v>340</v>
      </c>
      <c r="H98" s="359" t="s">
        <v>1508</v>
      </c>
      <c r="I98" s="359"/>
      <c r="J98" s="359"/>
      <c r="K98" s="359" t="s">
        <v>225</v>
      </c>
      <c r="L98" s="359"/>
      <c r="M98" s="359"/>
      <c r="N98" s="3" t="s">
        <v>337</v>
      </c>
      <c r="O98" s="359" t="s">
        <v>371</v>
      </c>
      <c r="P98" s="359"/>
      <c r="Q98" s="359"/>
      <c r="R98" s="359" t="s">
        <v>373</v>
      </c>
      <c r="S98" s="359"/>
      <c r="T98" s="359"/>
      <c r="U98" s="3" t="s">
        <v>559</v>
      </c>
    </row>
    <row r="99" spans="1:21" ht="12" customHeight="1">
      <c r="A99" s="359" t="s">
        <v>1509</v>
      </c>
      <c r="B99" s="359"/>
      <c r="C99" s="359"/>
      <c r="D99" s="359" t="s">
        <v>274</v>
      </c>
      <c r="E99" s="359"/>
      <c r="F99" s="359"/>
      <c r="G99" s="3" t="s">
        <v>375</v>
      </c>
      <c r="H99" s="359" t="s">
        <v>1509</v>
      </c>
      <c r="I99" s="359"/>
      <c r="J99" s="359"/>
      <c r="K99" s="359" t="s">
        <v>412</v>
      </c>
      <c r="L99" s="359"/>
      <c r="M99" s="359"/>
      <c r="N99" s="3" t="s">
        <v>287</v>
      </c>
      <c r="O99" s="359" t="s">
        <v>378</v>
      </c>
      <c r="P99" s="359"/>
      <c r="Q99" s="359"/>
      <c r="R99" s="359" t="s">
        <v>341</v>
      </c>
      <c r="S99" s="359"/>
      <c r="T99" s="359"/>
      <c r="U99" s="3" t="s">
        <v>287</v>
      </c>
    </row>
    <row r="100" spans="1:21" ht="12" customHeight="1">
      <c r="A100" s="359" t="s">
        <v>1510</v>
      </c>
      <c r="B100" s="359"/>
      <c r="C100" s="359"/>
      <c r="D100" s="359" t="s">
        <v>461</v>
      </c>
      <c r="E100" s="359"/>
      <c r="F100" s="359"/>
      <c r="G100" s="3" t="s">
        <v>280</v>
      </c>
      <c r="H100" s="359" t="s">
        <v>1510</v>
      </c>
      <c r="I100" s="359"/>
      <c r="J100" s="359"/>
      <c r="K100" s="359" t="s">
        <v>369</v>
      </c>
      <c r="L100" s="359"/>
      <c r="M100" s="359"/>
      <c r="N100" s="3" t="s">
        <v>340</v>
      </c>
      <c r="O100" s="359" t="s">
        <v>368</v>
      </c>
      <c r="P100" s="359"/>
      <c r="Q100" s="359"/>
      <c r="R100" s="359" t="s">
        <v>548</v>
      </c>
      <c r="S100" s="359"/>
      <c r="T100" s="359"/>
      <c r="U100" s="3" t="s">
        <v>682</v>
      </c>
    </row>
    <row r="101" spans="1:21" ht="12" customHeight="1">
      <c r="A101" s="359" t="s">
        <v>1511</v>
      </c>
      <c r="B101" s="359"/>
      <c r="C101" s="359"/>
      <c r="D101" s="359" t="s">
        <v>1521</v>
      </c>
      <c r="E101" s="359"/>
      <c r="F101" s="359"/>
      <c r="G101" s="3" t="s">
        <v>202</v>
      </c>
      <c r="H101" s="359" t="s">
        <v>1511</v>
      </c>
      <c r="I101" s="359"/>
      <c r="J101" s="359"/>
      <c r="K101" s="359" t="s">
        <v>356</v>
      </c>
      <c r="L101" s="359"/>
      <c r="M101" s="359"/>
      <c r="N101" s="3" t="s">
        <v>149</v>
      </c>
      <c r="O101" s="359" t="s">
        <v>352</v>
      </c>
      <c r="P101" s="359"/>
      <c r="Q101" s="359"/>
      <c r="R101" s="359" t="s">
        <v>302</v>
      </c>
      <c r="S101" s="359"/>
      <c r="T101" s="359"/>
      <c r="U101" s="3" t="s">
        <v>306</v>
      </c>
    </row>
    <row r="102" spans="1:21" ht="12" customHeight="1">
      <c r="A102" s="359" t="s">
        <v>28</v>
      </c>
      <c r="B102" s="359"/>
      <c r="C102" s="359"/>
      <c r="D102" s="359" t="s">
        <v>28</v>
      </c>
      <c r="E102" s="359"/>
      <c r="F102" s="359"/>
      <c r="G102" s="3" t="s">
        <v>28</v>
      </c>
      <c r="H102" s="359" t="s">
        <v>28</v>
      </c>
      <c r="I102" s="359"/>
      <c r="J102" s="359"/>
      <c r="K102" s="359" t="s">
        <v>28</v>
      </c>
      <c r="L102" s="359"/>
      <c r="M102" s="359"/>
      <c r="N102" s="3" t="s">
        <v>28</v>
      </c>
      <c r="O102" s="359" t="s">
        <v>28</v>
      </c>
      <c r="P102" s="359"/>
      <c r="Q102" s="359"/>
      <c r="R102" s="359" t="s">
        <v>28</v>
      </c>
      <c r="S102" s="359"/>
      <c r="T102" s="359"/>
      <c r="U102" s="3" t="s">
        <v>28</v>
      </c>
    </row>
    <row r="103" spans="1:21" ht="12" customHeight="1">
      <c r="A103" s="359" t="s">
        <v>1522</v>
      </c>
      <c r="B103" s="359"/>
      <c r="C103" s="359"/>
      <c r="D103" s="359" t="s">
        <v>1523</v>
      </c>
      <c r="E103" s="359"/>
      <c r="F103" s="359"/>
      <c r="G103" s="3" t="s">
        <v>1524</v>
      </c>
      <c r="H103" s="359" t="s">
        <v>1522</v>
      </c>
      <c r="I103" s="359"/>
      <c r="J103" s="359"/>
      <c r="K103" s="359" t="s">
        <v>1525</v>
      </c>
      <c r="L103" s="359"/>
      <c r="M103" s="359"/>
      <c r="N103" s="3" t="s">
        <v>1526</v>
      </c>
      <c r="O103" s="359" t="s">
        <v>1522</v>
      </c>
      <c r="P103" s="359"/>
      <c r="Q103" s="359"/>
      <c r="R103" s="359" t="s">
        <v>1527</v>
      </c>
      <c r="S103" s="359"/>
      <c r="T103" s="359"/>
      <c r="U103" s="3" t="s">
        <v>1528</v>
      </c>
    </row>
    <row r="104" spans="1:21" ht="12" customHeight="1">
      <c r="A104" s="359" t="s">
        <v>1505</v>
      </c>
      <c r="B104" s="359"/>
      <c r="C104" s="359"/>
      <c r="D104" s="359" t="s">
        <v>1529</v>
      </c>
      <c r="E104" s="359"/>
      <c r="F104" s="359"/>
      <c r="G104" s="3" t="s">
        <v>220</v>
      </c>
      <c r="H104" s="359" t="s">
        <v>1505</v>
      </c>
      <c r="I104" s="359"/>
      <c r="J104" s="359"/>
      <c r="K104" s="359" t="s">
        <v>1530</v>
      </c>
      <c r="L104" s="359"/>
      <c r="M104" s="359"/>
      <c r="N104" s="3" t="s">
        <v>160</v>
      </c>
      <c r="O104" s="359" t="s">
        <v>360</v>
      </c>
      <c r="P104" s="359"/>
      <c r="Q104" s="359"/>
      <c r="R104" s="359" t="s">
        <v>1531</v>
      </c>
      <c r="S104" s="359"/>
      <c r="T104" s="359"/>
      <c r="U104" s="3" t="s">
        <v>541</v>
      </c>
    </row>
    <row r="105" spans="1:21" ht="12" customHeight="1">
      <c r="A105" s="359" t="s">
        <v>1508</v>
      </c>
      <c r="B105" s="359"/>
      <c r="C105" s="359"/>
      <c r="D105" s="359" t="s">
        <v>631</v>
      </c>
      <c r="E105" s="359"/>
      <c r="F105" s="359"/>
      <c r="G105" s="3" t="s">
        <v>486</v>
      </c>
      <c r="H105" s="359" t="s">
        <v>1508</v>
      </c>
      <c r="I105" s="359"/>
      <c r="J105" s="359"/>
      <c r="K105" s="359" t="s">
        <v>404</v>
      </c>
      <c r="L105" s="359"/>
      <c r="M105" s="359"/>
      <c r="N105" s="3" t="s">
        <v>287</v>
      </c>
      <c r="O105" s="359" t="s">
        <v>371</v>
      </c>
      <c r="P105" s="359"/>
      <c r="Q105" s="359"/>
      <c r="R105" s="359" t="s">
        <v>566</v>
      </c>
      <c r="S105" s="359"/>
      <c r="T105" s="359"/>
      <c r="U105" s="3" t="s">
        <v>570</v>
      </c>
    </row>
    <row r="106" spans="1:21" ht="12" customHeight="1">
      <c r="A106" s="359" t="s">
        <v>1509</v>
      </c>
      <c r="B106" s="359"/>
      <c r="C106" s="359"/>
      <c r="D106" s="359" t="s">
        <v>269</v>
      </c>
      <c r="E106" s="359"/>
      <c r="F106" s="359"/>
      <c r="G106" s="3" t="s">
        <v>638</v>
      </c>
      <c r="H106" s="359" t="s">
        <v>1509</v>
      </c>
      <c r="I106" s="359"/>
      <c r="J106" s="359"/>
      <c r="K106" s="359" t="s">
        <v>269</v>
      </c>
      <c r="L106" s="359"/>
      <c r="M106" s="359"/>
      <c r="N106" s="3" t="s">
        <v>285</v>
      </c>
      <c r="O106" s="359" t="s">
        <v>378</v>
      </c>
      <c r="P106" s="359"/>
      <c r="Q106" s="359"/>
      <c r="R106" s="359" t="s">
        <v>346</v>
      </c>
      <c r="S106" s="359"/>
      <c r="T106" s="359"/>
      <c r="U106" s="3" t="s">
        <v>370</v>
      </c>
    </row>
    <row r="107" spans="1:21" ht="12" customHeight="1">
      <c r="A107" s="359" t="s">
        <v>1510</v>
      </c>
      <c r="B107" s="359"/>
      <c r="C107" s="359"/>
      <c r="D107" s="359" t="s">
        <v>495</v>
      </c>
      <c r="E107" s="359"/>
      <c r="F107" s="359"/>
      <c r="G107" s="3" t="s">
        <v>287</v>
      </c>
      <c r="H107" s="359" t="s">
        <v>1510</v>
      </c>
      <c r="I107" s="359"/>
      <c r="J107" s="359"/>
      <c r="K107" s="359" t="s">
        <v>457</v>
      </c>
      <c r="L107" s="359"/>
      <c r="M107" s="359"/>
      <c r="N107" s="3" t="s">
        <v>347</v>
      </c>
      <c r="O107" s="359" t="s">
        <v>368</v>
      </c>
      <c r="P107" s="359"/>
      <c r="Q107" s="359"/>
      <c r="R107" s="359" t="s">
        <v>196</v>
      </c>
      <c r="S107" s="359"/>
      <c r="T107" s="359"/>
      <c r="U107" s="3" t="s">
        <v>681</v>
      </c>
    </row>
    <row r="108" spans="1:21" ht="12" customHeight="1">
      <c r="A108" s="359" t="s">
        <v>1511</v>
      </c>
      <c r="B108" s="359"/>
      <c r="C108" s="359"/>
      <c r="D108" s="359" t="s">
        <v>1520</v>
      </c>
      <c r="E108" s="359"/>
      <c r="F108" s="359"/>
      <c r="G108" s="3" t="s">
        <v>531</v>
      </c>
      <c r="H108" s="359" t="s">
        <v>1511</v>
      </c>
      <c r="I108" s="359"/>
      <c r="J108" s="359"/>
      <c r="K108" s="359" t="s">
        <v>1532</v>
      </c>
      <c r="L108" s="359"/>
      <c r="M108" s="359"/>
      <c r="N108" s="3" t="s">
        <v>465</v>
      </c>
      <c r="O108" s="359" t="s">
        <v>352</v>
      </c>
      <c r="P108" s="359"/>
      <c r="Q108" s="359"/>
      <c r="R108" s="359" t="s">
        <v>616</v>
      </c>
      <c r="S108" s="359"/>
      <c r="T108" s="359"/>
      <c r="U108" s="3" t="s">
        <v>569</v>
      </c>
    </row>
    <row r="109" spans="1:21" ht="12" customHeight="1">
      <c r="A109" s="359" t="s">
        <v>28</v>
      </c>
      <c r="B109" s="359"/>
      <c r="C109" s="359"/>
      <c r="D109" s="359" t="s">
        <v>28</v>
      </c>
      <c r="E109" s="359"/>
      <c r="F109" s="359"/>
      <c r="G109" s="3" t="s">
        <v>28</v>
      </c>
      <c r="H109" s="359" t="s">
        <v>28</v>
      </c>
      <c r="I109" s="359"/>
      <c r="J109" s="359"/>
      <c r="K109" s="359" t="s">
        <v>28</v>
      </c>
      <c r="L109" s="359"/>
      <c r="M109" s="359"/>
      <c r="N109" s="3" t="s">
        <v>28</v>
      </c>
      <c r="O109" s="359" t="s">
        <v>28</v>
      </c>
      <c r="P109" s="359"/>
      <c r="Q109" s="359"/>
      <c r="R109" s="359" t="s">
        <v>28</v>
      </c>
      <c r="S109" s="359"/>
      <c r="T109" s="359"/>
      <c r="U109" s="3" t="s">
        <v>28</v>
      </c>
    </row>
    <row r="110" spans="1:21" ht="12" customHeight="1">
      <c r="A110" s="359" t="s">
        <v>481</v>
      </c>
      <c r="B110" s="359"/>
      <c r="C110" s="359"/>
      <c r="D110" s="359" t="s">
        <v>28</v>
      </c>
      <c r="E110" s="359"/>
      <c r="F110" s="359"/>
      <c r="G110" s="3" t="s">
        <v>28</v>
      </c>
      <c r="H110" s="359" t="s">
        <v>481</v>
      </c>
      <c r="I110" s="359"/>
      <c r="J110" s="359"/>
      <c r="K110" s="359" t="s">
        <v>28</v>
      </c>
      <c r="L110" s="359"/>
      <c r="M110" s="359"/>
      <c r="N110" s="3" t="s">
        <v>28</v>
      </c>
      <c r="O110" s="359" t="s">
        <v>481</v>
      </c>
      <c r="P110" s="359"/>
      <c r="Q110" s="359"/>
      <c r="R110" s="359" t="s">
        <v>28</v>
      </c>
      <c r="S110" s="359"/>
      <c r="T110" s="359"/>
      <c r="U110" s="3" t="s">
        <v>28</v>
      </c>
    </row>
    <row r="111" spans="1:21" ht="12" customHeight="1">
      <c r="A111" s="359" t="s">
        <v>482</v>
      </c>
      <c r="B111" s="359"/>
      <c r="C111" s="359"/>
      <c r="D111" s="359" t="s">
        <v>1533</v>
      </c>
      <c r="E111" s="359"/>
      <c r="F111" s="359"/>
      <c r="G111" s="3" t="s">
        <v>1534</v>
      </c>
      <c r="H111" s="359" t="s">
        <v>482</v>
      </c>
      <c r="I111" s="359"/>
      <c r="J111" s="359"/>
      <c r="K111" s="359" t="s">
        <v>1535</v>
      </c>
      <c r="L111" s="359"/>
      <c r="M111" s="359"/>
      <c r="N111" s="3" t="s">
        <v>1536</v>
      </c>
      <c r="O111" s="359" t="s">
        <v>482</v>
      </c>
      <c r="P111" s="359"/>
      <c r="Q111" s="359"/>
      <c r="R111" s="359" t="s">
        <v>1537</v>
      </c>
      <c r="S111" s="359"/>
      <c r="T111" s="359"/>
      <c r="U111" s="3" t="s">
        <v>1538</v>
      </c>
    </row>
    <row r="112" spans="1:21" ht="12" customHeight="1">
      <c r="A112" s="359" t="s">
        <v>1539</v>
      </c>
      <c r="B112" s="359"/>
      <c r="C112" s="359"/>
      <c r="D112" s="359" t="s">
        <v>549</v>
      </c>
      <c r="E112" s="359"/>
      <c r="F112" s="359"/>
      <c r="G112" s="3" t="s">
        <v>259</v>
      </c>
      <c r="H112" s="359" t="s">
        <v>1539</v>
      </c>
      <c r="I112" s="359"/>
      <c r="J112" s="359"/>
      <c r="K112" s="359" t="s">
        <v>1540</v>
      </c>
      <c r="L112" s="359"/>
      <c r="M112" s="359"/>
      <c r="N112" s="3" t="s">
        <v>244</v>
      </c>
      <c r="O112" s="359" t="s">
        <v>484</v>
      </c>
      <c r="P112" s="359"/>
      <c r="Q112" s="359"/>
      <c r="R112" s="359" t="s">
        <v>530</v>
      </c>
      <c r="S112" s="359"/>
      <c r="T112" s="359"/>
      <c r="U112" s="3" t="s">
        <v>244</v>
      </c>
    </row>
    <row r="113" spans="1:21" ht="12" customHeight="1">
      <c r="A113" s="359" t="s">
        <v>1541</v>
      </c>
      <c r="B113" s="359"/>
      <c r="C113" s="359"/>
      <c r="D113" s="359" t="s">
        <v>232</v>
      </c>
      <c r="E113" s="359"/>
      <c r="F113" s="359"/>
      <c r="G113" s="3" t="s">
        <v>323</v>
      </c>
      <c r="H113" s="359" t="s">
        <v>1541</v>
      </c>
      <c r="I113" s="359"/>
      <c r="J113" s="359"/>
      <c r="K113" s="359" t="s">
        <v>289</v>
      </c>
      <c r="L113" s="359"/>
      <c r="M113" s="359"/>
      <c r="N113" s="3" t="s">
        <v>283</v>
      </c>
      <c r="O113" s="359" t="s">
        <v>493</v>
      </c>
      <c r="P113" s="359"/>
      <c r="Q113" s="359"/>
      <c r="R113" s="359" t="s">
        <v>472</v>
      </c>
      <c r="S113" s="359"/>
      <c r="T113" s="359"/>
      <c r="U113" s="3" t="s">
        <v>353</v>
      </c>
    </row>
    <row r="114" spans="1:21" ht="12" customHeight="1">
      <c r="A114" s="359" t="s">
        <v>1542</v>
      </c>
      <c r="B114" s="359"/>
      <c r="C114" s="359"/>
      <c r="D114" s="359" t="s">
        <v>1543</v>
      </c>
      <c r="E114" s="359"/>
      <c r="F114" s="359"/>
      <c r="G114" s="3" t="s">
        <v>181</v>
      </c>
      <c r="H114" s="359" t="s">
        <v>1542</v>
      </c>
      <c r="I114" s="359"/>
      <c r="J114" s="359"/>
      <c r="K114" s="359" t="s">
        <v>1544</v>
      </c>
      <c r="L114" s="359"/>
      <c r="M114" s="359"/>
      <c r="N114" s="3" t="s">
        <v>270</v>
      </c>
      <c r="O114" s="359" t="s">
        <v>499</v>
      </c>
      <c r="P114" s="359"/>
      <c r="Q114" s="359"/>
      <c r="R114" s="359" t="s">
        <v>1521</v>
      </c>
      <c r="S114" s="359"/>
      <c r="T114" s="359"/>
      <c r="U114" s="3" t="s">
        <v>518</v>
      </c>
    </row>
    <row r="115" spans="1:21" ht="12" customHeight="1">
      <c r="A115" s="359" t="s">
        <v>1545</v>
      </c>
      <c r="B115" s="359"/>
      <c r="C115" s="359"/>
      <c r="D115" s="359" t="s">
        <v>477</v>
      </c>
      <c r="E115" s="359"/>
      <c r="F115" s="359"/>
      <c r="G115" s="3" t="s">
        <v>251</v>
      </c>
      <c r="H115" s="359" t="s">
        <v>1545</v>
      </c>
      <c r="I115" s="359"/>
      <c r="J115" s="359"/>
      <c r="K115" s="359" t="s">
        <v>238</v>
      </c>
      <c r="L115" s="359"/>
      <c r="M115" s="359"/>
      <c r="N115" s="3" t="s">
        <v>292</v>
      </c>
      <c r="O115" s="359" t="s">
        <v>504</v>
      </c>
      <c r="P115" s="359"/>
      <c r="Q115" s="359"/>
      <c r="R115" s="359" t="s">
        <v>282</v>
      </c>
      <c r="S115" s="359"/>
      <c r="T115" s="359"/>
      <c r="U115" s="3" t="s">
        <v>262</v>
      </c>
    </row>
    <row r="116" spans="1:21" ht="12" customHeight="1">
      <c r="A116" s="359" t="s">
        <v>1546</v>
      </c>
      <c r="B116" s="359"/>
      <c r="C116" s="359"/>
      <c r="D116" s="359" t="s">
        <v>293</v>
      </c>
      <c r="E116" s="359"/>
      <c r="F116" s="359"/>
      <c r="G116" s="3" t="s">
        <v>281</v>
      </c>
      <c r="H116" s="359" t="s">
        <v>1546</v>
      </c>
      <c r="I116" s="359"/>
      <c r="J116" s="359"/>
      <c r="K116" s="359" t="s">
        <v>231</v>
      </c>
      <c r="L116" s="359"/>
      <c r="M116" s="359"/>
      <c r="N116" s="3" t="s">
        <v>570</v>
      </c>
      <c r="O116" s="359" t="s">
        <v>513</v>
      </c>
      <c r="P116" s="359"/>
      <c r="Q116" s="359"/>
      <c r="R116" s="359" t="s">
        <v>265</v>
      </c>
      <c r="S116" s="359"/>
      <c r="T116" s="359"/>
      <c r="U116" s="3" t="s">
        <v>248</v>
      </c>
    </row>
    <row r="117" spans="1:21" ht="12" customHeight="1">
      <c r="A117" s="359" t="s">
        <v>28</v>
      </c>
      <c r="B117" s="359"/>
      <c r="C117" s="359"/>
      <c r="D117" s="359" t="s">
        <v>28</v>
      </c>
      <c r="E117" s="359"/>
      <c r="F117" s="359"/>
      <c r="G117" s="3" t="s">
        <v>28</v>
      </c>
      <c r="H117" s="359" t="s">
        <v>28</v>
      </c>
      <c r="I117" s="359"/>
      <c r="J117" s="359"/>
      <c r="K117" s="359" t="s">
        <v>28</v>
      </c>
      <c r="L117" s="359"/>
      <c r="M117" s="359"/>
      <c r="N117" s="3" t="s">
        <v>28</v>
      </c>
      <c r="O117" s="359" t="s">
        <v>28</v>
      </c>
      <c r="P117" s="359"/>
      <c r="Q117" s="359"/>
      <c r="R117" s="359" t="s">
        <v>28</v>
      </c>
      <c r="S117" s="359"/>
      <c r="T117" s="359"/>
      <c r="U117" s="3" t="s">
        <v>28</v>
      </c>
    </row>
    <row r="118" spans="1:21" ht="12" customHeight="1">
      <c r="A118" s="359" t="s">
        <v>1547</v>
      </c>
      <c r="B118" s="359"/>
      <c r="C118" s="359"/>
      <c r="D118" s="359" t="s">
        <v>1548</v>
      </c>
      <c r="E118" s="359"/>
      <c r="F118" s="359"/>
      <c r="G118" s="3" t="s">
        <v>1549</v>
      </c>
      <c r="H118" s="359" t="s">
        <v>1547</v>
      </c>
      <c r="I118" s="359"/>
      <c r="J118" s="359"/>
      <c r="K118" s="359" t="s">
        <v>1550</v>
      </c>
      <c r="L118" s="359"/>
      <c r="M118" s="359"/>
      <c r="N118" s="3" t="s">
        <v>1551</v>
      </c>
      <c r="O118" s="359" t="s">
        <v>1547</v>
      </c>
      <c r="P118" s="359"/>
      <c r="Q118" s="359"/>
      <c r="R118" s="359" t="s">
        <v>1552</v>
      </c>
      <c r="S118" s="359"/>
      <c r="T118" s="359"/>
      <c r="U118" s="3" t="s">
        <v>1553</v>
      </c>
    </row>
    <row r="119" spans="1:21" ht="12" customHeight="1">
      <c r="A119" s="359" t="s">
        <v>1554</v>
      </c>
      <c r="B119" s="359"/>
      <c r="C119" s="359"/>
      <c r="D119" s="359" t="s">
        <v>1555</v>
      </c>
      <c r="E119" s="359"/>
      <c r="F119" s="359"/>
      <c r="G119" s="3" t="s">
        <v>405</v>
      </c>
      <c r="H119" s="359" t="s">
        <v>1554</v>
      </c>
      <c r="I119" s="359"/>
      <c r="J119" s="359"/>
      <c r="K119" s="359" t="s">
        <v>1556</v>
      </c>
      <c r="L119" s="359"/>
      <c r="M119" s="359"/>
      <c r="N119" s="3" t="s">
        <v>288</v>
      </c>
      <c r="O119" s="359" t="s">
        <v>1557</v>
      </c>
      <c r="P119" s="359"/>
      <c r="Q119" s="359"/>
      <c r="R119" s="359" t="s">
        <v>653</v>
      </c>
      <c r="S119" s="359"/>
      <c r="T119" s="359"/>
      <c r="U119" s="3" t="s">
        <v>405</v>
      </c>
    </row>
    <row r="120" spans="1:21" ht="12" customHeight="1">
      <c r="A120" s="359" t="s">
        <v>1558</v>
      </c>
      <c r="B120" s="359"/>
      <c r="C120" s="359"/>
      <c r="D120" s="359" t="s">
        <v>1559</v>
      </c>
      <c r="E120" s="359"/>
      <c r="F120" s="359"/>
      <c r="G120" s="3" t="s">
        <v>541</v>
      </c>
      <c r="H120" s="359" t="s">
        <v>1558</v>
      </c>
      <c r="I120" s="359"/>
      <c r="J120" s="359"/>
      <c r="K120" s="359" t="s">
        <v>845</v>
      </c>
      <c r="L120" s="359"/>
      <c r="M120" s="359"/>
      <c r="N120" s="3" t="s">
        <v>251</v>
      </c>
      <c r="O120" s="359" t="s">
        <v>1560</v>
      </c>
      <c r="P120" s="359"/>
      <c r="Q120" s="359"/>
      <c r="R120" s="359" t="s">
        <v>514</v>
      </c>
      <c r="S120" s="359"/>
      <c r="T120" s="359"/>
      <c r="U120" s="3" t="s">
        <v>292</v>
      </c>
    </row>
    <row r="121" spans="1:21" ht="12" customHeight="1">
      <c r="A121" s="359" t="s">
        <v>1561</v>
      </c>
      <c r="B121" s="359"/>
      <c r="C121" s="359"/>
      <c r="D121" s="359" t="s">
        <v>1562</v>
      </c>
      <c r="E121" s="359"/>
      <c r="F121" s="359"/>
      <c r="G121" s="3" t="s">
        <v>1563</v>
      </c>
      <c r="H121" s="359" t="s">
        <v>1561</v>
      </c>
      <c r="I121" s="359"/>
      <c r="J121" s="359"/>
      <c r="K121" s="359" t="s">
        <v>1564</v>
      </c>
      <c r="L121" s="359"/>
      <c r="M121" s="359"/>
      <c r="N121" s="3" t="s">
        <v>1130</v>
      </c>
      <c r="O121" s="359" t="s">
        <v>1561</v>
      </c>
      <c r="P121" s="359"/>
      <c r="Q121" s="359"/>
      <c r="R121" s="359" t="s">
        <v>1565</v>
      </c>
      <c r="S121" s="359"/>
      <c r="T121" s="359"/>
      <c r="U121" s="3" t="s">
        <v>1566</v>
      </c>
    </row>
    <row r="122" spans="1:21" ht="12" customHeight="1">
      <c r="A122" s="359" t="s">
        <v>1554</v>
      </c>
      <c r="B122" s="359"/>
      <c r="C122" s="359"/>
      <c r="D122" s="359" t="s">
        <v>1567</v>
      </c>
      <c r="E122" s="359"/>
      <c r="F122" s="359"/>
      <c r="G122" s="3" t="s">
        <v>288</v>
      </c>
      <c r="H122" s="359" t="s">
        <v>1554</v>
      </c>
      <c r="I122" s="359"/>
      <c r="J122" s="359"/>
      <c r="K122" s="359" t="s">
        <v>1568</v>
      </c>
      <c r="L122" s="359"/>
      <c r="M122" s="359"/>
      <c r="N122" s="3" t="s">
        <v>322</v>
      </c>
      <c r="O122" s="359" t="s">
        <v>1557</v>
      </c>
      <c r="P122" s="359"/>
      <c r="Q122" s="359"/>
      <c r="R122" s="359" t="s">
        <v>1569</v>
      </c>
      <c r="S122" s="359"/>
      <c r="T122" s="359"/>
      <c r="U122" s="3" t="s">
        <v>298</v>
      </c>
    </row>
    <row r="123" spans="1:21" ht="12" customHeight="1">
      <c r="A123" s="359" t="s">
        <v>1558</v>
      </c>
      <c r="B123" s="359"/>
      <c r="C123" s="359"/>
      <c r="D123" s="359" t="s">
        <v>1570</v>
      </c>
      <c r="E123" s="359"/>
      <c r="F123" s="359"/>
      <c r="G123" s="3" t="s">
        <v>281</v>
      </c>
      <c r="H123" s="359" t="s">
        <v>1558</v>
      </c>
      <c r="I123" s="359"/>
      <c r="J123" s="359"/>
      <c r="K123" s="359" t="s">
        <v>294</v>
      </c>
      <c r="L123" s="359"/>
      <c r="M123" s="359"/>
      <c r="N123" s="3" t="s">
        <v>292</v>
      </c>
      <c r="O123" s="359" t="s">
        <v>1560</v>
      </c>
      <c r="P123" s="359"/>
      <c r="Q123" s="359"/>
      <c r="R123" s="359" t="s">
        <v>334</v>
      </c>
      <c r="S123" s="359"/>
      <c r="T123" s="359"/>
      <c r="U123" s="3" t="s">
        <v>325</v>
      </c>
    </row>
    <row r="124" spans="1:21" ht="12" customHeight="1">
      <c r="A124" s="359" t="s">
        <v>28</v>
      </c>
      <c r="B124" s="359"/>
      <c r="C124" s="359"/>
      <c r="D124" s="359" t="s">
        <v>28</v>
      </c>
      <c r="E124" s="359"/>
      <c r="F124" s="359"/>
      <c r="G124" s="3" t="s">
        <v>28</v>
      </c>
      <c r="H124" s="359" t="s">
        <v>28</v>
      </c>
      <c r="I124" s="359"/>
      <c r="J124" s="359"/>
      <c r="K124" s="359" t="s">
        <v>28</v>
      </c>
      <c r="L124" s="359"/>
      <c r="M124" s="359"/>
      <c r="N124" s="3" t="s">
        <v>28</v>
      </c>
      <c r="O124" s="359" t="s">
        <v>28</v>
      </c>
      <c r="P124" s="359"/>
      <c r="Q124" s="359"/>
      <c r="R124" s="359" t="s">
        <v>28</v>
      </c>
      <c r="S124" s="359"/>
      <c r="T124" s="359"/>
      <c r="U124" s="3" t="s">
        <v>28</v>
      </c>
    </row>
    <row r="125" spans="1:21" ht="12" customHeight="1">
      <c r="A125" s="359" t="s">
        <v>520</v>
      </c>
      <c r="B125" s="359"/>
      <c r="C125" s="359"/>
      <c r="D125" s="359" t="s">
        <v>28</v>
      </c>
      <c r="E125" s="359"/>
      <c r="F125" s="359"/>
      <c r="G125" s="3" t="s">
        <v>28</v>
      </c>
      <c r="H125" s="359" t="s">
        <v>520</v>
      </c>
      <c r="I125" s="359"/>
      <c r="J125" s="359"/>
      <c r="K125" s="359" t="s">
        <v>28</v>
      </c>
      <c r="L125" s="359"/>
      <c r="M125" s="359"/>
      <c r="N125" s="3" t="s">
        <v>28</v>
      </c>
      <c r="O125" s="359" t="s">
        <v>520</v>
      </c>
      <c r="P125" s="359"/>
      <c r="Q125" s="359"/>
      <c r="R125" s="359" t="s">
        <v>28</v>
      </c>
      <c r="S125" s="359"/>
      <c r="T125" s="359"/>
      <c r="U125" s="3" t="s">
        <v>28</v>
      </c>
    </row>
    <row r="126" spans="1:21" ht="12" customHeight="1">
      <c r="A126" s="359" t="s">
        <v>521</v>
      </c>
      <c r="B126" s="359"/>
      <c r="C126" s="359"/>
      <c r="D126" s="359" t="s">
        <v>1571</v>
      </c>
      <c r="E126" s="359"/>
      <c r="F126" s="359"/>
      <c r="G126" s="3" t="s">
        <v>1572</v>
      </c>
      <c r="H126" s="359" t="s">
        <v>521</v>
      </c>
      <c r="I126" s="359"/>
      <c r="J126" s="359"/>
      <c r="K126" s="359" t="s">
        <v>1573</v>
      </c>
      <c r="L126" s="359"/>
      <c r="M126" s="359"/>
      <c r="N126" s="3" t="s">
        <v>1574</v>
      </c>
      <c r="O126" s="359" t="s">
        <v>521</v>
      </c>
      <c r="P126" s="359"/>
      <c r="Q126" s="359"/>
      <c r="R126" s="359" t="s">
        <v>1575</v>
      </c>
      <c r="S126" s="359"/>
      <c r="T126" s="359"/>
      <c r="U126" s="3" t="s">
        <v>1576</v>
      </c>
    </row>
    <row r="127" spans="1:21" ht="12" customHeight="1">
      <c r="A127" s="359" t="s">
        <v>1577</v>
      </c>
      <c r="B127" s="359"/>
      <c r="C127" s="359"/>
      <c r="D127" s="359" t="s">
        <v>1578</v>
      </c>
      <c r="E127" s="359"/>
      <c r="F127" s="359"/>
      <c r="G127" s="3" t="s">
        <v>465</v>
      </c>
      <c r="H127" s="359" t="s">
        <v>1577</v>
      </c>
      <c r="I127" s="359"/>
      <c r="J127" s="359"/>
      <c r="K127" s="359" t="s">
        <v>679</v>
      </c>
      <c r="L127" s="359"/>
      <c r="M127" s="359"/>
      <c r="N127" s="3" t="s">
        <v>254</v>
      </c>
      <c r="O127" s="359" t="s">
        <v>1579</v>
      </c>
      <c r="P127" s="359"/>
      <c r="Q127" s="359"/>
      <c r="R127" s="359" t="s">
        <v>1580</v>
      </c>
      <c r="S127" s="359"/>
      <c r="T127" s="359"/>
      <c r="U127" s="3" t="s">
        <v>270</v>
      </c>
    </row>
    <row r="128" spans="1:21" ht="12" customHeight="1">
      <c r="A128" s="359" t="s">
        <v>1581</v>
      </c>
      <c r="B128" s="359"/>
      <c r="C128" s="359"/>
      <c r="D128" s="359" t="s">
        <v>635</v>
      </c>
      <c r="E128" s="359"/>
      <c r="F128" s="359"/>
      <c r="G128" s="3" t="s">
        <v>202</v>
      </c>
      <c r="H128" s="359" t="s">
        <v>1581</v>
      </c>
      <c r="I128" s="359"/>
      <c r="J128" s="359"/>
      <c r="K128" s="359" t="s">
        <v>392</v>
      </c>
      <c r="L128" s="359"/>
      <c r="M128" s="359"/>
      <c r="N128" s="3" t="s">
        <v>214</v>
      </c>
      <c r="O128" s="359" t="s">
        <v>532</v>
      </c>
      <c r="P128" s="359"/>
      <c r="Q128" s="359"/>
      <c r="R128" s="359" t="s">
        <v>614</v>
      </c>
      <c r="S128" s="359"/>
      <c r="T128" s="359"/>
      <c r="U128" s="3" t="s">
        <v>218</v>
      </c>
    </row>
    <row r="129" spans="1:21" ht="12" customHeight="1">
      <c r="A129" s="359" t="s">
        <v>1582</v>
      </c>
      <c r="B129" s="359"/>
      <c r="C129" s="359"/>
      <c r="D129" s="359" t="s">
        <v>210</v>
      </c>
      <c r="E129" s="359"/>
      <c r="F129" s="359"/>
      <c r="G129" s="3" t="s">
        <v>181</v>
      </c>
      <c r="H129" s="359" t="s">
        <v>1582</v>
      </c>
      <c r="I129" s="359"/>
      <c r="J129" s="359"/>
      <c r="K129" s="359" t="s">
        <v>1583</v>
      </c>
      <c r="L129" s="359"/>
      <c r="M129" s="359"/>
      <c r="N129" s="3" t="s">
        <v>270</v>
      </c>
      <c r="O129" s="359" t="s">
        <v>1584</v>
      </c>
      <c r="P129" s="359"/>
      <c r="Q129" s="359"/>
      <c r="R129" s="359" t="s">
        <v>1585</v>
      </c>
      <c r="S129" s="359"/>
      <c r="T129" s="359"/>
      <c r="U129" s="3" t="s">
        <v>270</v>
      </c>
    </row>
    <row r="130" spans="1:21" ht="12" customHeight="1">
      <c r="A130" s="359" t="s">
        <v>1586</v>
      </c>
      <c r="B130" s="359"/>
      <c r="C130" s="359"/>
      <c r="D130" s="359" t="s">
        <v>626</v>
      </c>
      <c r="E130" s="359"/>
      <c r="F130" s="359"/>
      <c r="G130" s="3" t="s">
        <v>280</v>
      </c>
      <c r="H130" s="359" t="s">
        <v>1586</v>
      </c>
      <c r="I130" s="359"/>
      <c r="J130" s="359"/>
      <c r="K130" s="359" t="s">
        <v>631</v>
      </c>
      <c r="L130" s="359"/>
      <c r="M130" s="359"/>
      <c r="N130" s="3" t="s">
        <v>280</v>
      </c>
      <c r="O130" s="359" t="s">
        <v>553</v>
      </c>
      <c r="P130" s="359"/>
      <c r="Q130" s="359"/>
      <c r="R130" s="359" t="s">
        <v>631</v>
      </c>
      <c r="S130" s="359"/>
      <c r="T130" s="359"/>
      <c r="U130" s="3" t="s">
        <v>402</v>
      </c>
    </row>
    <row r="131" spans="1:21" ht="12" customHeight="1">
      <c r="A131" s="359" t="s">
        <v>1587</v>
      </c>
      <c r="B131" s="359"/>
      <c r="C131" s="359"/>
      <c r="D131" s="359" t="s">
        <v>225</v>
      </c>
      <c r="E131" s="359"/>
      <c r="F131" s="359"/>
      <c r="G131" s="3" t="s">
        <v>247</v>
      </c>
      <c r="H131" s="359" t="s">
        <v>1587</v>
      </c>
      <c r="I131" s="359"/>
      <c r="J131" s="359"/>
      <c r="K131" s="359" t="s">
        <v>225</v>
      </c>
      <c r="L131" s="359"/>
      <c r="M131" s="359"/>
      <c r="N131" s="3" t="s">
        <v>601</v>
      </c>
      <c r="O131" s="359" t="s">
        <v>558</v>
      </c>
      <c r="P131" s="359"/>
      <c r="Q131" s="359"/>
      <c r="R131" s="359" t="s">
        <v>225</v>
      </c>
      <c r="S131" s="359"/>
      <c r="T131" s="359"/>
      <c r="U131" s="3" t="s">
        <v>374</v>
      </c>
    </row>
    <row r="132" spans="1:21" ht="12" customHeight="1">
      <c r="A132" s="359" t="s">
        <v>28</v>
      </c>
      <c r="B132" s="359"/>
      <c r="C132" s="359"/>
      <c r="D132" s="359" t="s">
        <v>28</v>
      </c>
      <c r="E132" s="359"/>
      <c r="F132" s="359"/>
      <c r="G132" s="3" t="s">
        <v>28</v>
      </c>
      <c r="H132" s="359" t="s">
        <v>28</v>
      </c>
      <c r="I132" s="359"/>
      <c r="J132" s="359"/>
      <c r="K132" s="359" t="s">
        <v>28</v>
      </c>
      <c r="L132" s="359"/>
      <c r="M132" s="359"/>
      <c r="N132" s="3" t="s">
        <v>28</v>
      </c>
      <c r="O132" s="359" t="s">
        <v>28</v>
      </c>
      <c r="P132" s="359"/>
      <c r="Q132" s="359"/>
      <c r="R132" s="359" t="s">
        <v>28</v>
      </c>
      <c r="S132" s="359"/>
      <c r="T132" s="359"/>
      <c r="U132" s="3" t="s">
        <v>28</v>
      </c>
    </row>
    <row r="133" spans="1:21" ht="12" customHeight="1">
      <c r="A133" s="359" t="s">
        <v>1588</v>
      </c>
      <c r="B133" s="359"/>
      <c r="C133" s="359"/>
      <c r="D133" s="359" t="s">
        <v>1589</v>
      </c>
      <c r="E133" s="359"/>
      <c r="F133" s="359"/>
      <c r="G133" s="3" t="s">
        <v>465</v>
      </c>
      <c r="H133" s="359" t="s">
        <v>1588</v>
      </c>
      <c r="I133" s="359"/>
      <c r="J133" s="359"/>
      <c r="K133" s="359" t="s">
        <v>1590</v>
      </c>
      <c r="L133" s="359"/>
      <c r="M133" s="359"/>
      <c r="N133" s="3" t="s">
        <v>254</v>
      </c>
      <c r="O133" s="359" t="s">
        <v>1591</v>
      </c>
      <c r="P133" s="359"/>
      <c r="Q133" s="359"/>
      <c r="R133" s="359" t="s">
        <v>1592</v>
      </c>
      <c r="S133" s="359"/>
      <c r="T133" s="359"/>
      <c r="U133" s="3" t="s">
        <v>270</v>
      </c>
    </row>
    <row r="134" spans="1:21" ht="12" customHeight="1">
      <c r="A134" s="359" t="s">
        <v>1593</v>
      </c>
      <c r="B134" s="359"/>
      <c r="C134" s="359"/>
      <c r="D134" s="359" t="s">
        <v>451</v>
      </c>
      <c r="E134" s="359"/>
      <c r="F134" s="359"/>
      <c r="G134" s="3" t="s">
        <v>498</v>
      </c>
      <c r="H134" s="359" t="s">
        <v>1593</v>
      </c>
      <c r="I134" s="359"/>
      <c r="J134" s="359"/>
      <c r="K134" s="359" t="s">
        <v>1594</v>
      </c>
      <c r="L134" s="359"/>
      <c r="M134" s="359"/>
      <c r="N134" s="3" t="s">
        <v>1464</v>
      </c>
      <c r="O134" s="359" t="s">
        <v>1595</v>
      </c>
      <c r="P134" s="359"/>
      <c r="Q134" s="359"/>
      <c r="R134" s="359" t="s">
        <v>560</v>
      </c>
      <c r="S134" s="359"/>
      <c r="T134" s="359"/>
      <c r="U134" s="3" t="s">
        <v>203</v>
      </c>
    </row>
    <row r="135" spans="1:21" ht="12" customHeight="1">
      <c r="A135" s="359" t="s">
        <v>1596</v>
      </c>
      <c r="B135" s="359"/>
      <c r="C135" s="359"/>
      <c r="D135" s="359" t="s">
        <v>1597</v>
      </c>
      <c r="E135" s="359"/>
      <c r="F135" s="359"/>
      <c r="G135" s="3" t="s">
        <v>1464</v>
      </c>
      <c r="H135" s="359" t="s">
        <v>1596</v>
      </c>
      <c r="I135" s="359"/>
      <c r="J135" s="359"/>
      <c r="K135" s="359" t="s">
        <v>1598</v>
      </c>
      <c r="L135" s="359"/>
      <c r="M135" s="359"/>
      <c r="N135" s="3" t="s">
        <v>531</v>
      </c>
      <c r="O135" s="359" t="s">
        <v>1599</v>
      </c>
      <c r="P135" s="359"/>
      <c r="Q135" s="359"/>
      <c r="R135" s="359" t="s">
        <v>1600</v>
      </c>
      <c r="S135" s="359"/>
      <c r="T135" s="359"/>
      <c r="U135" s="3" t="s">
        <v>531</v>
      </c>
    </row>
    <row r="136" spans="1:21" ht="12" customHeight="1">
      <c r="A136" s="359" t="s">
        <v>1601</v>
      </c>
      <c r="B136" s="359"/>
      <c r="C136" s="359"/>
      <c r="D136" s="359" t="s">
        <v>626</v>
      </c>
      <c r="E136" s="359"/>
      <c r="F136" s="359"/>
      <c r="G136" s="3" t="s">
        <v>280</v>
      </c>
      <c r="H136" s="359" t="s">
        <v>1601</v>
      </c>
      <c r="I136" s="359"/>
      <c r="J136" s="359"/>
      <c r="K136" s="359" t="s">
        <v>631</v>
      </c>
      <c r="L136" s="359"/>
      <c r="M136" s="359"/>
      <c r="N136" s="3" t="s">
        <v>280</v>
      </c>
      <c r="O136" s="359" t="s">
        <v>1602</v>
      </c>
      <c r="P136" s="359"/>
      <c r="Q136" s="359"/>
      <c r="R136" s="359" t="s">
        <v>631</v>
      </c>
      <c r="S136" s="359"/>
      <c r="T136" s="359"/>
      <c r="U136" s="3" t="s">
        <v>402</v>
      </c>
    </row>
    <row r="137" spans="1:21" ht="12" customHeight="1">
      <c r="A137" s="359" t="s">
        <v>1603</v>
      </c>
      <c r="B137" s="359"/>
      <c r="C137" s="359"/>
      <c r="D137" s="359" t="s">
        <v>997</v>
      </c>
      <c r="E137" s="359"/>
      <c r="F137" s="359"/>
      <c r="G137" s="3" t="s">
        <v>997</v>
      </c>
      <c r="H137" s="359" t="s">
        <v>1603</v>
      </c>
      <c r="I137" s="359"/>
      <c r="J137" s="359"/>
      <c r="K137" s="359" t="s">
        <v>997</v>
      </c>
      <c r="L137" s="359"/>
      <c r="M137" s="359"/>
      <c r="N137" s="3" t="s">
        <v>997</v>
      </c>
      <c r="O137" s="359" t="s">
        <v>1604</v>
      </c>
      <c r="P137" s="359"/>
      <c r="Q137" s="359"/>
      <c r="R137" s="359" t="s">
        <v>997</v>
      </c>
      <c r="S137" s="359"/>
      <c r="T137" s="359"/>
      <c r="U137" s="3" t="s">
        <v>997</v>
      </c>
    </row>
    <row r="138" spans="1:21" ht="12" customHeight="1">
      <c r="A138" s="359" t="s">
        <v>1605</v>
      </c>
      <c r="B138" s="359"/>
      <c r="C138" s="359"/>
      <c r="D138" s="359" t="s">
        <v>997</v>
      </c>
      <c r="E138" s="359"/>
      <c r="F138" s="359"/>
      <c r="G138" s="3" t="s">
        <v>997</v>
      </c>
      <c r="H138" s="359" t="s">
        <v>1605</v>
      </c>
      <c r="I138" s="359"/>
      <c r="J138" s="359"/>
      <c r="K138" s="359" t="s">
        <v>997</v>
      </c>
      <c r="L138" s="359"/>
      <c r="M138" s="359"/>
      <c r="N138" s="3" t="s">
        <v>997</v>
      </c>
      <c r="O138" s="359" t="s">
        <v>1606</v>
      </c>
      <c r="P138" s="359"/>
      <c r="Q138" s="359"/>
      <c r="R138" s="359" t="s">
        <v>997</v>
      </c>
      <c r="S138" s="359"/>
      <c r="T138" s="359"/>
      <c r="U138" s="3" t="s">
        <v>997</v>
      </c>
    </row>
    <row r="139" spans="1:21" ht="12" customHeight="1">
      <c r="A139" s="359" t="s">
        <v>28</v>
      </c>
      <c r="B139" s="359"/>
      <c r="C139" s="359"/>
      <c r="D139" s="359" t="s">
        <v>28</v>
      </c>
      <c r="E139" s="359"/>
      <c r="F139" s="359"/>
      <c r="G139" s="3" t="s">
        <v>28</v>
      </c>
      <c r="H139" s="359" t="s">
        <v>28</v>
      </c>
      <c r="I139" s="359"/>
      <c r="J139" s="359"/>
      <c r="K139" s="359" t="s">
        <v>28</v>
      </c>
      <c r="L139" s="359"/>
      <c r="M139" s="359"/>
      <c r="N139" s="3" t="s">
        <v>28</v>
      </c>
      <c r="O139" s="359" t="s">
        <v>28</v>
      </c>
      <c r="P139" s="359"/>
      <c r="Q139" s="359"/>
      <c r="R139" s="359" t="s">
        <v>28</v>
      </c>
      <c r="S139" s="359"/>
      <c r="T139" s="359"/>
      <c r="U139" s="3" t="s">
        <v>28</v>
      </c>
    </row>
    <row r="140" spans="1:21" ht="12" customHeight="1">
      <c r="A140" s="359" t="s">
        <v>418</v>
      </c>
      <c r="B140" s="359"/>
      <c r="C140" s="359"/>
      <c r="D140" s="359" t="s">
        <v>28</v>
      </c>
      <c r="E140" s="359"/>
      <c r="F140" s="359"/>
      <c r="G140" s="3" t="s">
        <v>28</v>
      </c>
      <c r="H140" s="359" t="s">
        <v>418</v>
      </c>
      <c r="I140" s="359"/>
      <c r="J140" s="359"/>
      <c r="K140" s="359" t="s">
        <v>28</v>
      </c>
      <c r="L140" s="359"/>
      <c r="M140" s="359"/>
      <c r="N140" s="3" t="s">
        <v>28</v>
      </c>
      <c r="O140" s="359" t="s">
        <v>418</v>
      </c>
      <c r="P140" s="359"/>
      <c r="Q140" s="359"/>
      <c r="R140" s="359" t="s">
        <v>28</v>
      </c>
      <c r="S140" s="359"/>
      <c r="T140" s="359"/>
      <c r="U140" s="3" t="s">
        <v>28</v>
      </c>
    </row>
    <row r="141" spans="1:21" ht="12" customHeight="1">
      <c r="A141" s="359" t="s">
        <v>1607</v>
      </c>
      <c r="B141" s="359"/>
      <c r="C141" s="359"/>
      <c r="D141" s="359" t="s">
        <v>1608</v>
      </c>
      <c r="E141" s="359"/>
      <c r="F141" s="359"/>
      <c r="G141" s="3" t="s">
        <v>1609</v>
      </c>
      <c r="H141" s="359" t="s">
        <v>1607</v>
      </c>
      <c r="I141" s="359"/>
      <c r="J141" s="359"/>
      <c r="K141" s="359" t="s">
        <v>1610</v>
      </c>
      <c r="L141" s="359"/>
      <c r="M141" s="359"/>
      <c r="N141" s="3" t="s">
        <v>1611</v>
      </c>
      <c r="O141" s="359" t="s">
        <v>1607</v>
      </c>
      <c r="P141" s="359"/>
      <c r="Q141" s="359"/>
      <c r="R141" s="359" t="s">
        <v>1612</v>
      </c>
      <c r="S141" s="359"/>
      <c r="T141" s="359"/>
      <c r="U141" s="3" t="s">
        <v>1613</v>
      </c>
    </row>
    <row r="142" spans="1:21" ht="12" customHeight="1">
      <c r="A142" s="359" t="s">
        <v>1614</v>
      </c>
      <c r="B142" s="359"/>
      <c r="C142" s="359"/>
      <c r="D142" s="359" t="s">
        <v>1615</v>
      </c>
      <c r="E142" s="359"/>
      <c r="F142" s="359"/>
      <c r="G142" s="3" t="s">
        <v>324</v>
      </c>
      <c r="H142" s="359" t="s">
        <v>1614</v>
      </c>
      <c r="I142" s="359"/>
      <c r="J142" s="359"/>
      <c r="K142" s="359" t="s">
        <v>1616</v>
      </c>
      <c r="L142" s="359"/>
      <c r="M142" s="359"/>
      <c r="N142" s="3" t="s">
        <v>1617</v>
      </c>
      <c r="O142" s="359" t="s">
        <v>1618</v>
      </c>
      <c r="P142" s="359"/>
      <c r="Q142" s="359"/>
      <c r="R142" s="359" t="s">
        <v>1619</v>
      </c>
      <c r="S142" s="359"/>
      <c r="T142" s="359"/>
      <c r="U142" s="3" t="s">
        <v>1620</v>
      </c>
    </row>
    <row r="143" spans="1:21" ht="12" customHeight="1">
      <c r="A143" s="359" t="s">
        <v>1621</v>
      </c>
      <c r="B143" s="359"/>
      <c r="C143" s="359"/>
      <c r="D143" s="359" t="s">
        <v>1287</v>
      </c>
      <c r="E143" s="359"/>
      <c r="F143" s="359"/>
      <c r="G143" s="3" t="s">
        <v>508</v>
      </c>
      <c r="H143" s="359" t="s">
        <v>1621</v>
      </c>
      <c r="I143" s="359"/>
      <c r="J143" s="359"/>
      <c r="K143" s="359" t="s">
        <v>444</v>
      </c>
      <c r="L143" s="359"/>
      <c r="M143" s="359"/>
      <c r="N143" s="3" t="s">
        <v>174</v>
      </c>
      <c r="O143" s="359" t="s">
        <v>1622</v>
      </c>
      <c r="P143" s="359"/>
      <c r="Q143" s="359"/>
      <c r="R143" s="359" t="s">
        <v>1150</v>
      </c>
      <c r="S143" s="359"/>
      <c r="T143" s="359"/>
      <c r="U143" s="3" t="s">
        <v>1175</v>
      </c>
    </row>
    <row r="144" spans="1:21" ht="12" customHeight="1">
      <c r="A144" s="359" t="s">
        <v>1623</v>
      </c>
      <c r="B144" s="359"/>
      <c r="C144" s="359"/>
      <c r="D144" s="359" t="s">
        <v>425</v>
      </c>
      <c r="E144" s="359"/>
      <c r="F144" s="359"/>
      <c r="G144" s="3" t="s">
        <v>394</v>
      </c>
      <c r="H144" s="359" t="s">
        <v>1623</v>
      </c>
      <c r="I144" s="359"/>
      <c r="J144" s="359"/>
      <c r="K144" s="359" t="s">
        <v>1624</v>
      </c>
      <c r="L144" s="359"/>
      <c r="M144" s="359"/>
      <c r="N144" s="3" t="s">
        <v>1625</v>
      </c>
      <c r="O144" s="359" t="s">
        <v>1626</v>
      </c>
      <c r="P144" s="359"/>
      <c r="Q144" s="359"/>
      <c r="R144" s="359" t="s">
        <v>1627</v>
      </c>
      <c r="S144" s="359"/>
      <c r="T144" s="359"/>
      <c r="U144" s="3" t="s">
        <v>473</v>
      </c>
    </row>
    <row r="145" spans="1:21" ht="12" customHeight="1">
      <c r="A145" s="359" t="s">
        <v>28</v>
      </c>
      <c r="B145" s="359"/>
      <c r="C145" s="359"/>
      <c r="D145" s="359" t="s">
        <v>28</v>
      </c>
      <c r="E145" s="359"/>
      <c r="F145" s="359"/>
      <c r="G145" s="3" t="s">
        <v>28</v>
      </c>
      <c r="H145" s="359" t="s">
        <v>28</v>
      </c>
      <c r="I145" s="359"/>
      <c r="J145" s="359"/>
      <c r="K145" s="359" t="s">
        <v>28</v>
      </c>
      <c r="L145" s="359"/>
      <c r="M145" s="359"/>
      <c r="N145" s="3" t="s">
        <v>28</v>
      </c>
      <c r="O145" s="359" t="s">
        <v>28</v>
      </c>
      <c r="P145" s="359"/>
      <c r="Q145" s="359"/>
      <c r="R145" s="359" t="s">
        <v>28</v>
      </c>
      <c r="S145" s="359"/>
      <c r="T145" s="359"/>
      <c r="U145" s="3" t="s">
        <v>28</v>
      </c>
    </row>
    <row r="146" spans="1:21" ht="12" customHeight="1">
      <c r="A146" s="359" t="s">
        <v>1628</v>
      </c>
      <c r="B146" s="359"/>
      <c r="C146" s="359"/>
      <c r="D146" s="359" t="s">
        <v>28</v>
      </c>
      <c r="E146" s="359"/>
      <c r="F146" s="359"/>
      <c r="G146" s="3" t="s">
        <v>28</v>
      </c>
      <c r="H146" s="359" t="s">
        <v>1628</v>
      </c>
      <c r="I146" s="359"/>
      <c r="J146" s="359"/>
      <c r="K146" s="359" t="s">
        <v>28</v>
      </c>
      <c r="L146" s="359"/>
      <c r="M146" s="359"/>
      <c r="N146" s="3" t="s">
        <v>28</v>
      </c>
      <c r="O146" s="359" t="s">
        <v>1628</v>
      </c>
      <c r="P146" s="359"/>
      <c r="Q146" s="359"/>
      <c r="R146" s="359" t="s">
        <v>28</v>
      </c>
      <c r="S146" s="359"/>
      <c r="T146" s="359"/>
      <c r="U146" s="3" t="s">
        <v>28</v>
      </c>
    </row>
    <row r="147" spans="1:21" ht="12" customHeight="1">
      <c r="A147" s="359" t="s">
        <v>1629</v>
      </c>
      <c r="B147" s="359"/>
      <c r="C147" s="359"/>
      <c r="D147" s="359" t="s">
        <v>1630</v>
      </c>
      <c r="E147" s="359"/>
      <c r="F147" s="359"/>
      <c r="G147" s="3" t="s">
        <v>1631</v>
      </c>
      <c r="H147" s="359" t="s">
        <v>1629</v>
      </c>
      <c r="I147" s="359"/>
      <c r="J147" s="359"/>
      <c r="K147" s="359" t="s">
        <v>1632</v>
      </c>
      <c r="L147" s="359"/>
      <c r="M147" s="359"/>
      <c r="N147" s="3" t="s">
        <v>1631</v>
      </c>
      <c r="O147" s="359" t="s">
        <v>1629</v>
      </c>
      <c r="P147" s="359"/>
      <c r="Q147" s="359"/>
      <c r="R147" s="359" t="s">
        <v>1633</v>
      </c>
      <c r="S147" s="359"/>
      <c r="T147" s="359"/>
      <c r="U147" s="3" t="s">
        <v>1572</v>
      </c>
    </row>
    <row r="148" spans="1:21" ht="12" customHeight="1">
      <c r="A148" s="359" t="s">
        <v>1634</v>
      </c>
      <c r="B148" s="359"/>
      <c r="C148" s="359"/>
      <c r="D148" s="359" t="s">
        <v>238</v>
      </c>
      <c r="E148" s="359"/>
      <c r="F148" s="359"/>
      <c r="G148" s="3" t="s">
        <v>366</v>
      </c>
      <c r="H148" s="359" t="s">
        <v>1634</v>
      </c>
      <c r="I148" s="359"/>
      <c r="J148" s="359"/>
      <c r="K148" s="359" t="s">
        <v>524</v>
      </c>
      <c r="L148" s="359"/>
      <c r="M148" s="359"/>
      <c r="N148" s="3" t="s">
        <v>202</v>
      </c>
      <c r="O148" s="359" t="s">
        <v>1635</v>
      </c>
      <c r="P148" s="359"/>
      <c r="Q148" s="359"/>
      <c r="R148" s="359" t="s">
        <v>1636</v>
      </c>
      <c r="S148" s="359"/>
      <c r="T148" s="359"/>
      <c r="U148" s="3" t="s">
        <v>366</v>
      </c>
    </row>
    <row r="149" spans="1:21" ht="12" customHeight="1">
      <c r="A149" s="359" t="s">
        <v>1637</v>
      </c>
      <c r="B149" s="359"/>
      <c r="C149" s="359"/>
      <c r="D149" s="359" t="s">
        <v>1638</v>
      </c>
      <c r="E149" s="359"/>
      <c r="F149" s="359"/>
      <c r="G149" s="3" t="s">
        <v>1639</v>
      </c>
      <c r="H149" s="359" t="s">
        <v>1637</v>
      </c>
      <c r="I149" s="359"/>
      <c r="J149" s="359"/>
      <c r="K149" s="359" t="s">
        <v>367</v>
      </c>
      <c r="L149" s="359"/>
      <c r="M149" s="359"/>
      <c r="N149" s="3" t="s">
        <v>227</v>
      </c>
      <c r="O149" s="359" t="s">
        <v>1640</v>
      </c>
      <c r="P149" s="359"/>
      <c r="Q149" s="359"/>
      <c r="R149" s="359" t="s">
        <v>1532</v>
      </c>
      <c r="S149" s="359"/>
      <c r="T149" s="359"/>
      <c r="U149" s="3" t="s">
        <v>154</v>
      </c>
    </row>
    <row r="150" spans="1:21" ht="12" customHeight="1">
      <c r="A150" s="359" t="s">
        <v>28</v>
      </c>
      <c r="B150" s="359"/>
      <c r="C150" s="359"/>
      <c r="D150" s="359" t="s">
        <v>28</v>
      </c>
      <c r="E150" s="359"/>
      <c r="F150" s="359"/>
      <c r="G150" s="3" t="s">
        <v>28</v>
      </c>
      <c r="H150" s="359" t="s">
        <v>28</v>
      </c>
      <c r="I150" s="359"/>
      <c r="J150" s="359"/>
      <c r="K150" s="359" t="s">
        <v>28</v>
      </c>
      <c r="L150" s="359"/>
      <c r="M150" s="359"/>
      <c r="N150" s="3" t="s">
        <v>28</v>
      </c>
      <c r="O150" s="359" t="s">
        <v>28</v>
      </c>
      <c r="P150" s="359"/>
      <c r="Q150" s="359"/>
      <c r="R150" s="359" t="s">
        <v>28</v>
      </c>
      <c r="S150" s="359"/>
      <c r="T150" s="359"/>
      <c r="U150" s="3" t="s">
        <v>28</v>
      </c>
    </row>
    <row r="151" spans="1:21" ht="12" customHeight="1">
      <c r="A151" s="359" t="s">
        <v>562</v>
      </c>
      <c r="B151" s="359"/>
      <c r="C151" s="359"/>
      <c r="D151" s="359" t="s">
        <v>28</v>
      </c>
      <c r="E151" s="359"/>
      <c r="F151" s="359"/>
      <c r="G151" s="3" t="s">
        <v>28</v>
      </c>
      <c r="H151" s="359" t="s">
        <v>562</v>
      </c>
      <c r="I151" s="359"/>
      <c r="J151" s="359"/>
      <c r="K151" s="359" t="s">
        <v>28</v>
      </c>
      <c r="L151" s="359"/>
      <c r="M151" s="359"/>
      <c r="N151" s="3" t="s">
        <v>28</v>
      </c>
      <c r="O151" s="359" t="s">
        <v>562</v>
      </c>
      <c r="P151" s="359"/>
      <c r="Q151" s="359"/>
      <c r="R151" s="359" t="s">
        <v>28</v>
      </c>
      <c r="S151" s="359"/>
      <c r="T151" s="359"/>
      <c r="U151" s="3" t="s">
        <v>28</v>
      </c>
    </row>
    <row r="152" spans="1:21" ht="12" customHeight="1">
      <c r="A152" s="359" t="s">
        <v>563</v>
      </c>
      <c r="B152" s="359"/>
      <c r="C152" s="359"/>
      <c r="D152" s="359" t="s">
        <v>1641</v>
      </c>
      <c r="E152" s="359"/>
      <c r="F152" s="359"/>
      <c r="G152" s="3" t="s">
        <v>1642</v>
      </c>
      <c r="H152" s="359" t="s">
        <v>563</v>
      </c>
      <c r="I152" s="359"/>
      <c r="J152" s="359"/>
      <c r="K152" s="359" t="s">
        <v>1643</v>
      </c>
      <c r="L152" s="359"/>
      <c r="M152" s="359"/>
      <c r="N152" s="3" t="s">
        <v>1644</v>
      </c>
      <c r="O152" s="359" t="s">
        <v>563</v>
      </c>
      <c r="P152" s="359"/>
      <c r="Q152" s="359"/>
      <c r="R152" s="359" t="s">
        <v>1645</v>
      </c>
      <c r="S152" s="359"/>
      <c r="T152" s="359"/>
      <c r="U152" s="3" t="s">
        <v>1646</v>
      </c>
    </row>
    <row r="153" spans="1:21" ht="12" customHeight="1">
      <c r="A153" s="359" t="s">
        <v>1647</v>
      </c>
      <c r="B153" s="359"/>
      <c r="C153" s="359"/>
      <c r="D153" s="359" t="s">
        <v>997</v>
      </c>
      <c r="E153" s="359"/>
      <c r="F153" s="359"/>
      <c r="G153" s="3" t="s">
        <v>997</v>
      </c>
      <c r="H153" s="359" t="s">
        <v>1647</v>
      </c>
      <c r="I153" s="359"/>
      <c r="J153" s="359"/>
      <c r="K153" s="359" t="s">
        <v>626</v>
      </c>
      <c r="L153" s="359"/>
      <c r="M153" s="359"/>
      <c r="N153" s="3" t="s">
        <v>337</v>
      </c>
      <c r="O153" s="359" t="s">
        <v>1648</v>
      </c>
      <c r="P153" s="359"/>
      <c r="Q153" s="359"/>
      <c r="R153" s="359" t="s">
        <v>196</v>
      </c>
      <c r="S153" s="359"/>
      <c r="T153" s="359"/>
      <c r="U153" s="3" t="s">
        <v>375</v>
      </c>
    </row>
    <row r="154" spans="1:21" ht="12" customHeight="1">
      <c r="A154" s="359" t="s">
        <v>28</v>
      </c>
      <c r="B154" s="359"/>
      <c r="C154" s="359"/>
      <c r="D154" s="359" t="s">
        <v>28</v>
      </c>
      <c r="E154" s="359"/>
      <c r="F154" s="359"/>
      <c r="G154" s="3" t="s">
        <v>28</v>
      </c>
      <c r="H154" s="359" t="s">
        <v>28</v>
      </c>
      <c r="I154" s="359"/>
      <c r="J154" s="359"/>
      <c r="K154" s="359" t="s">
        <v>28</v>
      </c>
      <c r="L154" s="359"/>
      <c r="M154" s="359"/>
      <c r="N154" s="3" t="s">
        <v>28</v>
      </c>
      <c r="O154" s="359" t="s">
        <v>28</v>
      </c>
      <c r="P154" s="359"/>
      <c r="Q154" s="359"/>
      <c r="R154" s="359" t="s">
        <v>28</v>
      </c>
      <c r="S154" s="359"/>
      <c r="T154" s="359"/>
      <c r="U154" s="3" t="s">
        <v>28</v>
      </c>
    </row>
    <row r="155" spans="1:21" ht="12" customHeight="1">
      <c r="A155" s="359" t="s">
        <v>1649</v>
      </c>
      <c r="B155" s="359"/>
      <c r="C155" s="359"/>
      <c r="D155" s="359" t="s">
        <v>28</v>
      </c>
      <c r="E155" s="359"/>
      <c r="F155" s="359"/>
      <c r="G155" s="3" t="s">
        <v>28</v>
      </c>
      <c r="H155" s="359" t="s">
        <v>1649</v>
      </c>
      <c r="I155" s="359"/>
      <c r="J155" s="359"/>
      <c r="K155" s="359" t="s">
        <v>28</v>
      </c>
      <c r="L155" s="359"/>
      <c r="M155" s="359"/>
      <c r="N155" s="3" t="s">
        <v>28</v>
      </c>
      <c r="O155" s="359" t="s">
        <v>1649</v>
      </c>
      <c r="P155" s="359"/>
      <c r="Q155" s="359"/>
      <c r="R155" s="359" t="s">
        <v>28</v>
      </c>
      <c r="S155" s="359"/>
      <c r="T155" s="359"/>
      <c r="U155" s="3" t="s">
        <v>28</v>
      </c>
    </row>
    <row r="156" spans="1:21" ht="12" customHeight="1">
      <c r="A156" s="359" t="s">
        <v>1650</v>
      </c>
      <c r="B156" s="359"/>
      <c r="C156" s="359"/>
      <c r="D156" s="359" t="s">
        <v>1651</v>
      </c>
      <c r="E156" s="359"/>
      <c r="F156" s="359"/>
      <c r="G156" s="3" t="s">
        <v>1652</v>
      </c>
      <c r="H156" s="359" t="s">
        <v>1650</v>
      </c>
      <c r="I156" s="359"/>
      <c r="J156" s="359"/>
      <c r="K156" s="359" t="s">
        <v>1653</v>
      </c>
      <c r="L156" s="359"/>
      <c r="M156" s="359"/>
      <c r="N156" s="3" t="s">
        <v>1654</v>
      </c>
      <c r="O156" s="359" t="s">
        <v>1650</v>
      </c>
      <c r="P156" s="359"/>
      <c r="Q156" s="359"/>
      <c r="R156" s="359" t="s">
        <v>1655</v>
      </c>
      <c r="S156" s="359"/>
      <c r="T156" s="359"/>
      <c r="U156" s="3" t="s">
        <v>1656</v>
      </c>
    </row>
    <row r="157" spans="1:21" ht="12" customHeight="1">
      <c r="A157" s="359" t="s">
        <v>1657</v>
      </c>
      <c r="B157" s="359"/>
      <c r="C157" s="359"/>
      <c r="D157" s="359" t="s">
        <v>404</v>
      </c>
      <c r="E157" s="359"/>
      <c r="F157" s="359"/>
      <c r="G157" s="3" t="s">
        <v>152</v>
      </c>
      <c r="H157" s="359" t="s">
        <v>1657</v>
      </c>
      <c r="I157" s="359"/>
      <c r="J157" s="359"/>
      <c r="K157" s="359" t="s">
        <v>243</v>
      </c>
      <c r="L157" s="359"/>
      <c r="M157" s="359"/>
      <c r="N157" s="3" t="s">
        <v>486</v>
      </c>
      <c r="O157" s="359" t="s">
        <v>568</v>
      </c>
      <c r="P157" s="359"/>
      <c r="Q157" s="359"/>
      <c r="R157" s="359" t="s">
        <v>348</v>
      </c>
      <c r="S157" s="359"/>
      <c r="T157" s="359"/>
      <c r="U157" s="3" t="s">
        <v>152</v>
      </c>
    </row>
    <row r="158" spans="1:21" ht="12" customHeight="1">
      <c r="A158" s="359" t="s">
        <v>28</v>
      </c>
      <c r="B158" s="359"/>
      <c r="C158" s="359"/>
      <c r="D158" s="359" t="s">
        <v>28</v>
      </c>
      <c r="E158" s="359"/>
      <c r="F158" s="359"/>
      <c r="G158" s="3" t="s">
        <v>28</v>
      </c>
      <c r="H158" s="359" t="s">
        <v>28</v>
      </c>
      <c r="I158" s="359"/>
      <c r="J158" s="359"/>
      <c r="K158" s="359" t="s">
        <v>28</v>
      </c>
      <c r="L158" s="359"/>
      <c r="M158" s="359"/>
      <c r="N158" s="3" t="s">
        <v>28</v>
      </c>
      <c r="O158" s="359" t="s">
        <v>28</v>
      </c>
      <c r="P158" s="359"/>
      <c r="Q158" s="359"/>
      <c r="R158" s="359" t="s">
        <v>28</v>
      </c>
      <c r="S158" s="359"/>
      <c r="T158" s="359"/>
      <c r="U158" s="3" t="s">
        <v>28</v>
      </c>
    </row>
    <row r="159" spans="1:21" ht="12" customHeight="1">
      <c r="A159" s="359" t="s">
        <v>1658</v>
      </c>
      <c r="B159" s="359"/>
      <c r="C159" s="359"/>
      <c r="D159" s="359" t="s">
        <v>1395</v>
      </c>
      <c r="E159" s="359"/>
      <c r="F159" s="359"/>
      <c r="G159" s="3" t="s">
        <v>1396</v>
      </c>
      <c r="H159" s="359" t="s">
        <v>1658</v>
      </c>
      <c r="I159" s="359"/>
      <c r="J159" s="359"/>
      <c r="K159" s="359" t="s">
        <v>1659</v>
      </c>
      <c r="L159" s="359"/>
      <c r="M159" s="359"/>
      <c r="N159" s="3" t="s">
        <v>585</v>
      </c>
      <c r="O159" s="359" t="s">
        <v>1658</v>
      </c>
      <c r="P159" s="359"/>
      <c r="Q159" s="359"/>
      <c r="R159" s="359" t="s">
        <v>1660</v>
      </c>
      <c r="S159" s="359"/>
      <c r="T159" s="359"/>
      <c r="U159" s="3" t="s">
        <v>1661</v>
      </c>
    </row>
    <row r="160" spans="1:21" ht="12" customHeight="1">
      <c r="A160" s="359" t="s">
        <v>1657</v>
      </c>
      <c r="B160" s="359"/>
      <c r="C160" s="359"/>
      <c r="D160" s="359" t="s">
        <v>573</v>
      </c>
      <c r="E160" s="359"/>
      <c r="F160" s="359"/>
      <c r="G160" s="3" t="s">
        <v>570</v>
      </c>
      <c r="H160" s="359" t="s">
        <v>1657</v>
      </c>
      <c r="I160" s="359"/>
      <c r="J160" s="359"/>
      <c r="K160" s="359" t="s">
        <v>269</v>
      </c>
      <c r="L160" s="359"/>
      <c r="M160" s="359"/>
      <c r="N160" s="3" t="s">
        <v>248</v>
      </c>
      <c r="O160" s="359" t="s">
        <v>568</v>
      </c>
      <c r="P160" s="359"/>
      <c r="Q160" s="359"/>
      <c r="R160" s="359" t="s">
        <v>495</v>
      </c>
      <c r="S160" s="359"/>
      <c r="T160" s="359"/>
      <c r="U160" s="3" t="s">
        <v>248</v>
      </c>
    </row>
    <row r="161" spans="1:21" ht="12" customHeight="1">
      <c r="A161" s="359" t="s">
        <v>28</v>
      </c>
      <c r="B161" s="359"/>
      <c r="C161" s="359"/>
      <c r="D161" s="359" t="s">
        <v>28</v>
      </c>
      <c r="E161" s="359"/>
      <c r="F161" s="359"/>
      <c r="G161" s="3" t="s">
        <v>28</v>
      </c>
      <c r="H161" s="359" t="s">
        <v>28</v>
      </c>
      <c r="I161" s="359"/>
      <c r="J161" s="359"/>
      <c r="K161" s="359" t="s">
        <v>28</v>
      </c>
      <c r="L161" s="359"/>
      <c r="M161" s="359"/>
      <c r="N161" s="3" t="s">
        <v>28</v>
      </c>
      <c r="O161" s="359" t="s">
        <v>28</v>
      </c>
      <c r="P161" s="359"/>
      <c r="Q161" s="359"/>
      <c r="R161" s="359" t="s">
        <v>28</v>
      </c>
      <c r="S161" s="359"/>
      <c r="T161" s="359"/>
      <c r="U161" s="3" t="s">
        <v>28</v>
      </c>
    </row>
    <row r="162" spans="1:21" ht="12" customHeight="1">
      <c r="A162" s="359" t="s">
        <v>1662</v>
      </c>
      <c r="B162" s="359"/>
      <c r="C162" s="359"/>
      <c r="D162" s="359" t="s">
        <v>1663</v>
      </c>
      <c r="E162" s="359"/>
      <c r="F162" s="359"/>
      <c r="G162" s="3" t="s">
        <v>1664</v>
      </c>
      <c r="H162" s="359" t="s">
        <v>1662</v>
      </c>
      <c r="I162" s="359"/>
      <c r="J162" s="359"/>
      <c r="K162" s="359" t="s">
        <v>1665</v>
      </c>
      <c r="L162" s="359"/>
      <c r="M162" s="359"/>
      <c r="N162" s="3" t="s">
        <v>662</v>
      </c>
      <c r="O162" s="359" t="s">
        <v>1662</v>
      </c>
      <c r="P162" s="359"/>
      <c r="Q162" s="359"/>
      <c r="R162" s="359" t="s">
        <v>1666</v>
      </c>
      <c r="S162" s="359"/>
      <c r="T162" s="359"/>
      <c r="U162" s="3" t="s">
        <v>1667</v>
      </c>
    </row>
    <row r="163" spans="1:21" ht="12" customHeight="1">
      <c r="A163" s="359" t="s">
        <v>1657</v>
      </c>
      <c r="B163" s="359"/>
      <c r="C163" s="359"/>
      <c r="D163" s="359" t="s">
        <v>517</v>
      </c>
      <c r="E163" s="359"/>
      <c r="F163" s="359"/>
      <c r="G163" s="3" t="s">
        <v>347</v>
      </c>
      <c r="H163" s="359" t="s">
        <v>1657</v>
      </c>
      <c r="I163" s="359"/>
      <c r="J163" s="359"/>
      <c r="K163" s="359" t="s">
        <v>546</v>
      </c>
      <c r="L163" s="359"/>
      <c r="M163" s="359"/>
      <c r="N163" s="3" t="s">
        <v>216</v>
      </c>
      <c r="O163" s="359" t="s">
        <v>568</v>
      </c>
      <c r="P163" s="359"/>
      <c r="Q163" s="359"/>
      <c r="R163" s="359" t="s">
        <v>566</v>
      </c>
      <c r="S163" s="359"/>
      <c r="T163" s="359"/>
      <c r="U163" s="3" t="s">
        <v>216</v>
      </c>
    </row>
    <row r="164" spans="1:21" ht="12" customHeight="1">
      <c r="A164" s="359" t="s">
        <v>28</v>
      </c>
      <c r="B164" s="359"/>
      <c r="C164" s="359"/>
      <c r="D164" s="359" t="s">
        <v>28</v>
      </c>
      <c r="E164" s="359"/>
      <c r="F164" s="359"/>
      <c r="G164" s="3" t="s">
        <v>28</v>
      </c>
      <c r="H164" s="359" t="s">
        <v>28</v>
      </c>
      <c r="I164" s="359"/>
      <c r="J164" s="359"/>
      <c r="K164" s="359" t="s">
        <v>28</v>
      </c>
      <c r="L164" s="359"/>
      <c r="M164" s="359"/>
      <c r="N164" s="3" t="s">
        <v>28</v>
      </c>
      <c r="O164" s="359" t="s">
        <v>28</v>
      </c>
      <c r="P164" s="359"/>
      <c r="Q164" s="359"/>
      <c r="R164" s="359" t="s">
        <v>28</v>
      </c>
      <c r="S164" s="359"/>
      <c r="T164" s="359"/>
      <c r="U164" s="3" t="s">
        <v>28</v>
      </c>
    </row>
    <row r="165" spans="1:21" ht="12" customHeight="1">
      <c r="A165" s="359" t="s">
        <v>1668</v>
      </c>
      <c r="B165" s="359"/>
      <c r="C165" s="359"/>
      <c r="D165" s="359" t="s">
        <v>592</v>
      </c>
      <c r="E165" s="359"/>
      <c r="F165" s="359"/>
      <c r="G165" s="3" t="s">
        <v>305</v>
      </c>
      <c r="H165" s="359" t="s">
        <v>1668</v>
      </c>
      <c r="I165" s="359"/>
      <c r="J165" s="359"/>
      <c r="K165" s="359" t="s">
        <v>842</v>
      </c>
      <c r="L165" s="359"/>
      <c r="M165" s="359"/>
      <c r="N165" s="3" t="s">
        <v>385</v>
      </c>
      <c r="O165" s="359" t="s">
        <v>1668</v>
      </c>
      <c r="P165" s="359"/>
      <c r="Q165" s="359"/>
      <c r="R165" s="359" t="s">
        <v>1429</v>
      </c>
      <c r="S165" s="359"/>
      <c r="T165" s="359"/>
      <c r="U165" s="3" t="s">
        <v>893</v>
      </c>
    </row>
    <row r="166" spans="1:21" ht="12" customHeight="1">
      <c r="A166" s="359" t="s">
        <v>1657</v>
      </c>
      <c r="B166" s="359"/>
      <c r="C166" s="359"/>
      <c r="D166" s="359" t="s">
        <v>225</v>
      </c>
      <c r="E166" s="359"/>
      <c r="F166" s="359"/>
      <c r="G166" s="3" t="s">
        <v>1669</v>
      </c>
      <c r="H166" s="359" t="s">
        <v>1657</v>
      </c>
      <c r="I166" s="359"/>
      <c r="J166" s="359"/>
      <c r="K166" s="359" t="s">
        <v>1670</v>
      </c>
      <c r="L166" s="359"/>
      <c r="M166" s="359"/>
      <c r="N166" s="3" t="s">
        <v>537</v>
      </c>
      <c r="O166" s="359" t="s">
        <v>568</v>
      </c>
      <c r="P166" s="359"/>
      <c r="Q166" s="359"/>
      <c r="R166" s="359" t="s">
        <v>1671</v>
      </c>
      <c r="S166" s="359"/>
      <c r="T166" s="359"/>
      <c r="U166" s="3" t="s">
        <v>1672</v>
      </c>
    </row>
    <row r="167" spans="1:21" ht="12" customHeight="1">
      <c r="A167" s="359" t="s">
        <v>28</v>
      </c>
      <c r="B167" s="359"/>
      <c r="C167" s="359"/>
      <c r="D167" s="359" t="s">
        <v>28</v>
      </c>
      <c r="E167" s="359"/>
      <c r="F167" s="359"/>
      <c r="G167" s="3" t="s">
        <v>28</v>
      </c>
      <c r="H167" s="359" t="s">
        <v>28</v>
      </c>
      <c r="I167" s="359"/>
      <c r="J167" s="359"/>
      <c r="K167" s="359" t="s">
        <v>28</v>
      </c>
      <c r="L167" s="359"/>
      <c r="M167" s="359"/>
      <c r="N167" s="3" t="s">
        <v>28</v>
      </c>
      <c r="O167" s="359" t="s">
        <v>28</v>
      </c>
      <c r="P167" s="359"/>
      <c r="Q167" s="359"/>
      <c r="R167" s="359" t="s">
        <v>28</v>
      </c>
      <c r="S167" s="359"/>
      <c r="T167" s="359"/>
      <c r="U167" s="3" t="s">
        <v>28</v>
      </c>
    </row>
    <row r="168" spans="1:21" ht="12" customHeight="1">
      <c r="A168" s="359" t="s">
        <v>583</v>
      </c>
      <c r="B168" s="359"/>
      <c r="C168" s="359"/>
      <c r="D168" s="359" t="s">
        <v>28</v>
      </c>
      <c r="E168" s="359"/>
      <c r="F168" s="359"/>
      <c r="G168" s="3" t="s">
        <v>28</v>
      </c>
      <c r="H168" s="359" t="s">
        <v>583</v>
      </c>
      <c r="I168" s="359"/>
      <c r="J168" s="359"/>
      <c r="K168" s="359" t="s">
        <v>28</v>
      </c>
      <c r="L168" s="359"/>
      <c r="M168" s="359"/>
      <c r="N168" s="3" t="s">
        <v>28</v>
      </c>
      <c r="O168" s="359" t="s">
        <v>583</v>
      </c>
      <c r="P168" s="359"/>
      <c r="Q168" s="359"/>
      <c r="R168" s="359" t="s">
        <v>28</v>
      </c>
      <c r="S168" s="359"/>
      <c r="T168" s="359"/>
      <c r="U168" s="3" t="s">
        <v>28</v>
      </c>
    </row>
    <row r="169" spans="1:21" ht="12" customHeight="1">
      <c r="A169" s="359" t="s">
        <v>584</v>
      </c>
      <c r="B169" s="359"/>
      <c r="C169" s="359"/>
      <c r="D169" s="359" t="s">
        <v>1673</v>
      </c>
      <c r="E169" s="359"/>
      <c r="F169" s="359"/>
      <c r="G169" s="3" t="s">
        <v>1674</v>
      </c>
      <c r="H169" s="359" t="s">
        <v>584</v>
      </c>
      <c r="I169" s="359"/>
      <c r="J169" s="359"/>
      <c r="K169" s="359" t="s">
        <v>1675</v>
      </c>
      <c r="L169" s="359"/>
      <c r="M169" s="359"/>
      <c r="N169" s="3" t="s">
        <v>1676</v>
      </c>
      <c r="O169" s="359" t="s">
        <v>584</v>
      </c>
      <c r="P169" s="359"/>
      <c r="Q169" s="359"/>
      <c r="R169" s="359" t="s">
        <v>1677</v>
      </c>
      <c r="S169" s="359"/>
      <c r="T169" s="359"/>
      <c r="U169" s="3" t="s">
        <v>1678</v>
      </c>
    </row>
    <row r="170" spans="1:21" ht="12" customHeight="1">
      <c r="A170" s="359" t="s">
        <v>1679</v>
      </c>
      <c r="B170" s="359"/>
      <c r="C170" s="359"/>
      <c r="D170" s="359" t="s">
        <v>1680</v>
      </c>
      <c r="E170" s="359"/>
      <c r="F170" s="359"/>
      <c r="G170" s="3" t="s">
        <v>625</v>
      </c>
      <c r="H170" s="359" t="s">
        <v>1679</v>
      </c>
      <c r="I170" s="359"/>
      <c r="J170" s="359"/>
      <c r="K170" s="359" t="s">
        <v>1681</v>
      </c>
      <c r="L170" s="359"/>
      <c r="M170" s="359"/>
      <c r="N170" s="3" t="s">
        <v>465</v>
      </c>
      <c r="O170" s="359" t="s">
        <v>586</v>
      </c>
      <c r="P170" s="359"/>
      <c r="Q170" s="359"/>
      <c r="R170" s="359" t="s">
        <v>1682</v>
      </c>
      <c r="S170" s="359"/>
      <c r="T170" s="359"/>
      <c r="U170" s="3" t="s">
        <v>465</v>
      </c>
    </row>
    <row r="171" spans="1:21" ht="12" customHeight="1">
      <c r="A171" s="359" t="s">
        <v>1683</v>
      </c>
      <c r="B171" s="359"/>
      <c r="C171" s="359"/>
      <c r="D171" s="359" t="s">
        <v>1684</v>
      </c>
      <c r="E171" s="359"/>
      <c r="F171" s="359"/>
      <c r="G171" s="3" t="s">
        <v>531</v>
      </c>
      <c r="H171" s="359" t="s">
        <v>1683</v>
      </c>
      <c r="I171" s="359"/>
      <c r="J171" s="359"/>
      <c r="K171" s="359" t="s">
        <v>837</v>
      </c>
      <c r="L171" s="359"/>
      <c r="M171" s="359"/>
      <c r="N171" s="3" t="s">
        <v>254</v>
      </c>
      <c r="O171" s="359" t="s">
        <v>589</v>
      </c>
      <c r="P171" s="359"/>
      <c r="Q171" s="359"/>
      <c r="R171" s="359" t="s">
        <v>1685</v>
      </c>
      <c r="S171" s="359"/>
      <c r="T171" s="359"/>
      <c r="U171" s="3" t="s">
        <v>181</v>
      </c>
    </row>
    <row r="172" spans="1:21" ht="12" customHeight="1">
      <c r="A172" s="359" t="s">
        <v>1686</v>
      </c>
      <c r="B172" s="359"/>
      <c r="C172" s="359"/>
      <c r="D172" s="359" t="s">
        <v>874</v>
      </c>
      <c r="E172" s="359"/>
      <c r="F172" s="359"/>
      <c r="G172" s="3" t="s">
        <v>625</v>
      </c>
      <c r="H172" s="359" t="s">
        <v>1686</v>
      </c>
      <c r="I172" s="359"/>
      <c r="J172" s="359"/>
      <c r="K172" s="359" t="s">
        <v>590</v>
      </c>
      <c r="L172" s="359"/>
      <c r="M172" s="359"/>
      <c r="N172" s="3" t="s">
        <v>160</v>
      </c>
      <c r="O172" s="359" t="s">
        <v>593</v>
      </c>
      <c r="P172" s="359"/>
      <c r="Q172" s="359"/>
      <c r="R172" s="359" t="s">
        <v>426</v>
      </c>
      <c r="S172" s="359"/>
      <c r="T172" s="359"/>
      <c r="U172" s="3" t="s">
        <v>518</v>
      </c>
    </row>
    <row r="173" spans="1:21" ht="12" customHeight="1">
      <c r="A173" s="359" t="s">
        <v>1687</v>
      </c>
      <c r="B173" s="359"/>
      <c r="C173" s="359"/>
      <c r="D173" s="359" t="s">
        <v>401</v>
      </c>
      <c r="E173" s="359"/>
      <c r="F173" s="359"/>
      <c r="G173" s="3" t="s">
        <v>370</v>
      </c>
      <c r="H173" s="359" t="s">
        <v>1687</v>
      </c>
      <c r="I173" s="359"/>
      <c r="J173" s="359"/>
      <c r="K173" s="359" t="s">
        <v>408</v>
      </c>
      <c r="L173" s="359"/>
      <c r="M173" s="359"/>
      <c r="N173" s="3" t="s">
        <v>280</v>
      </c>
      <c r="O173" s="359" t="s">
        <v>595</v>
      </c>
      <c r="P173" s="359"/>
      <c r="Q173" s="359"/>
      <c r="R173" s="359" t="s">
        <v>243</v>
      </c>
      <c r="S173" s="359"/>
      <c r="T173" s="359"/>
      <c r="U173" s="3" t="s">
        <v>152</v>
      </c>
    </row>
    <row r="174" spans="1:21" ht="12" customHeight="1">
      <c r="A174" s="359" t="s">
        <v>1688</v>
      </c>
      <c r="B174" s="359"/>
      <c r="C174" s="359"/>
      <c r="D174" s="359" t="s">
        <v>416</v>
      </c>
      <c r="E174" s="359"/>
      <c r="F174" s="359"/>
      <c r="G174" s="3" t="s">
        <v>682</v>
      </c>
      <c r="H174" s="359" t="s">
        <v>1688</v>
      </c>
      <c r="I174" s="359"/>
      <c r="J174" s="359"/>
      <c r="K174" s="359" t="s">
        <v>274</v>
      </c>
      <c r="L174" s="359"/>
      <c r="M174" s="359"/>
      <c r="N174" s="3" t="s">
        <v>682</v>
      </c>
      <c r="O174" s="359" t="s">
        <v>598</v>
      </c>
      <c r="P174" s="359"/>
      <c r="Q174" s="359"/>
      <c r="R174" s="359" t="s">
        <v>379</v>
      </c>
      <c r="S174" s="359"/>
      <c r="T174" s="359"/>
      <c r="U174" s="3" t="s">
        <v>402</v>
      </c>
    </row>
    <row r="175" spans="1:21" ht="12" customHeight="1">
      <c r="A175" s="359" t="s">
        <v>1689</v>
      </c>
      <c r="B175" s="359"/>
      <c r="C175" s="359"/>
      <c r="D175" s="359" t="s">
        <v>600</v>
      </c>
      <c r="E175" s="359"/>
      <c r="F175" s="359"/>
      <c r="G175" s="3" t="s">
        <v>657</v>
      </c>
      <c r="H175" s="359" t="s">
        <v>1689</v>
      </c>
      <c r="I175" s="359"/>
      <c r="J175" s="359"/>
      <c r="K175" s="359" t="s">
        <v>236</v>
      </c>
      <c r="L175" s="359"/>
      <c r="M175" s="359"/>
      <c r="N175" s="3" t="s">
        <v>247</v>
      </c>
      <c r="O175" s="359" t="s">
        <v>603</v>
      </c>
      <c r="P175" s="359"/>
      <c r="Q175" s="359"/>
      <c r="R175" s="359" t="s">
        <v>626</v>
      </c>
      <c r="S175" s="359"/>
      <c r="T175" s="359"/>
      <c r="U175" s="3" t="s">
        <v>337</v>
      </c>
    </row>
    <row r="176" spans="1:21" ht="12" customHeight="1">
      <c r="A176" s="359" t="s">
        <v>1690</v>
      </c>
      <c r="B176" s="359"/>
      <c r="C176" s="359"/>
      <c r="D176" s="359" t="s">
        <v>574</v>
      </c>
      <c r="E176" s="359"/>
      <c r="F176" s="359"/>
      <c r="G176" s="3" t="s">
        <v>247</v>
      </c>
      <c r="H176" s="359" t="s">
        <v>1690</v>
      </c>
      <c r="I176" s="359"/>
      <c r="J176" s="359"/>
      <c r="K176" s="359" t="s">
        <v>495</v>
      </c>
      <c r="L176" s="359"/>
      <c r="M176" s="359"/>
      <c r="N176" s="3" t="s">
        <v>375</v>
      </c>
      <c r="O176" s="359" t="s">
        <v>605</v>
      </c>
      <c r="P176" s="359"/>
      <c r="Q176" s="359"/>
      <c r="R176" s="359" t="s">
        <v>565</v>
      </c>
      <c r="S176" s="359"/>
      <c r="T176" s="359"/>
      <c r="U176" s="3" t="s">
        <v>290</v>
      </c>
    </row>
    <row r="177" spans="1:21" ht="12" customHeight="1">
      <c r="A177" s="359" t="s">
        <v>28</v>
      </c>
      <c r="B177" s="359"/>
      <c r="C177" s="359"/>
      <c r="D177" s="359" t="s">
        <v>28</v>
      </c>
      <c r="E177" s="359"/>
      <c r="F177" s="359"/>
      <c r="G177" s="3" t="s">
        <v>28</v>
      </c>
      <c r="H177" s="359" t="s">
        <v>28</v>
      </c>
      <c r="I177" s="359"/>
      <c r="J177" s="359"/>
      <c r="K177" s="359" t="s">
        <v>28</v>
      </c>
      <c r="L177" s="359"/>
      <c r="M177" s="359"/>
      <c r="N177" s="3" t="s">
        <v>28</v>
      </c>
      <c r="O177" s="359" t="s">
        <v>28</v>
      </c>
      <c r="P177" s="359"/>
      <c r="Q177" s="359"/>
      <c r="R177" s="359" t="s">
        <v>28</v>
      </c>
      <c r="S177" s="359"/>
      <c r="T177" s="359"/>
      <c r="U177" s="3" t="s">
        <v>28</v>
      </c>
    </row>
    <row r="178" spans="1:21" ht="12" customHeight="1">
      <c r="A178" s="359" t="s">
        <v>1691</v>
      </c>
      <c r="B178" s="359"/>
      <c r="C178" s="359"/>
      <c r="D178" s="359" t="s">
        <v>28</v>
      </c>
      <c r="E178" s="359"/>
      <c r="F178" s="359"/>
      <c r="G178" s="3" t="s">
        <v>28</v>
      </c>
      <c r="H178" s="359" t="s">
        <v>1691</v>
      </c>
      <c r="I178" s="359"/>
      <c r="J178" s="359"/>
      <c r="K178" s="359" t="s">
        <v>28</v>
      </c>
      <c r="L178" s="359"/>
      <c r="M178" s="359"/>
      <c r="N178" s="3" t="s">
        <v>28</v>
      </c>
      <c r="O178" s="359" t="s">
        <v>1691</v>
      </c>
      <c r="P178" s="359"/>
      <c r="Q178" s="359"/>
      <c r="R178" s="359" t="s">
        <v>28</v>
      </c>
      <c r="S178" s="359"/>
      <c r="T178" s="359"/>
      <c r="U178" s="3" t="s">
        <v>28</v>
      </c>
    </row>
    <row r="179" spans="1:21" ht="12" customHeight="1">
      <c r="A179" s="359" t="s">
        <v>1692</v>
      </c>
      <c r="B179" s="359"/>
      <c r="C179" s="359"/>
      <c r="D179" s="359" t="s">
        <v>1693</v>
      </c>
      <c r="E179" s="359"/>
      <c r="F179" s="359"/>
      <c r="G179" s="3" t="s">
        <v>1694</v>
      </c>
      <c r="H179" s="359" t="s">
        <v>1692</v>
      </c>
      <c r="I179" s="359"/>
      <c r="J179" s="359"/>
      <c r="K179" s="359" t="s">
        <v>1695</v>
      </c>
      <c r="L179" s="359"/>
      <c r="M179" s="359"/>
      <c r="N179" s="3" t="s">
        <v>1696</v>
      </c>
      <c r="O179" s="359" t="s">
        <v>1692</v>
      </c>
      <c r="P179" s="359"/>
      <c r="Q179" s="359"/>
      <c r="R179" s="359" t="s">
        <v>1697</v>
      </c>
      <c r="S179" s="359"/>
      <c r="T179" s="359"/>
      <c r="U179" s="3" t="s">
        <v>1698</v>
      </c>
    </row>
    <row r="180" spans="1:21" ht="12" customHeight="1">
      <c r="A180" s="359" t="s">
        <v>1231</v>
      </c>
      <c r="B180" s="359"/>
      <c r="C180" s="359"/>
      <c r="D180" s="359" t="s">
        <v>1409</v>
      </c>
      <c r="E180" s="359"/>
      <c r="F180" s="359"/>
      <c r="G180" s="3" t="s">
        <v>218</v>
      </c>
      <c r="H180" s="359" t="s">
        <v>1231</v>
      </c>
      <c r="I180" s="359"/>
      <c r="J180" s="359"/>
      <c r="K180" s="359" t="s">
        <v>1699</v>
      </c>
      <c r="L180" s="359"/>
      <c r="M180" s="359"/>
      <c r="N180" s="3" t="s">
        <v>541</v>
      </c>
      <c r="O180" s="359" t="s">
        <v>831</v>
      </c>
      <c r="P180" s="359"/>
      <c r="Q180" s="359"/>
      <c r="R180" s="359" t="s">
        <v>1531</v>
      </c>
      <c r="S180" s="359"/>
      <c r="T180" s="359"/>
      <c r="U180" s="3" t="s">
        <v>541</v>
      </c>
    </row>
    <row r="181" spans="1:21" ht="12" customHeight="1">
      <c r="A181" s="359" t="s">
        <v>1235</v>
      </c>
      <c r="B181" s="359"/>
      <c r="C181" s="359"/>
      <c r="D181" s="359" t="s">
        <v>1408</v>
      </c>
      <c r="E181" s="359"/>
      <c r="F181" s="359"/>
      <c r="G181" s="3" t="s">
        <v>218</v>
      </c>
      <c r="H181" s="359" t="s">
        <v>1235</v>
      </c>
      <c r="I181" s="359"/>
      <c r="J181" s="359"/>
      <c r="K181" s="359" t="s">
        <v>617</v>
      </c>
      <c r="L181" s="359"/>
      <c r="M181" s="359"/>
      <c r="N181" s="3" t="s">
        <v>541</v>
      </c>
      <c r="O181" s="359" t="s">
        <v>833</v>
      </c>
      <c r="P181" s="359"/>
      <c r="Q181" s="359"/>
      <c r="R181" s="359" t="s">
        <v>1507</v>
      </c>
      <c r="S181" s="359"/>
      <c r="T181" s="359"/>
      <c r="U181" s="3" t="s">
        <v>541</v>
      </c>
    </row>
    <row r="182" spans="1:21" ht="12" customHeight="1">
      <c r="A182" s="359" t="s">
        <v>28</v>
      </c>
      <c r="B182" s="359"/>
      <c r="C182" s="359"/>
      <c r="D182" s="359" t="s">
        <v>28</v>
      </c>
      <c r="E182" s="359"/>
      <c r="F182" s="359"/>
      <c r="G182" s="3" t="s">
        <v>28</v>
      </c>
      <c r="H182" s="359" t="s">
        <v>28</v>
      </c>
      <c r="I182" s="359"/>
      <c r="J182" s="359"/>
      <c r="K182" s="359" t="s">
        <v>28</v>
      </c>
      <c r="L182" s="359"/>
      <c r="M182" s="359"/>
      <c r="N182" s="3" t="s">
        <v>28</v>
      </c>
      <c r="O182" s="359" t="s">
        <v>28</v>
      </c>
      <c r="P182" s="359"/>
      <c r="Q182" s="359"/>
      <c r="R182" s="359" t="s">
        <v>28</v>
      </c>
      <c r="S182" s="359"/>
      <c r="T182" s="359"/>
      <c r="U182" s="3" t="s">
        <v>28</v>
      </c>
    </row>
    <row r="183" spans="1:21" ht="12" customHeight="1">
      <c r="A183" s="359" t="s">
        <v>1700</v>
      </c>
      <c r="B183" s="359"/>
      <c r="C183" s="359"/>
      <c r="D183" s="359" t="s">
        <v>1701</v>
      </c>
      <c r="E183" s="359"/>
      <c r="F183" s="359"/>
      <c r="G183" s="3" t="s">
        <v>1702</v>
      </c>
      <c r="H183" s="359" t="s">
        <v>1700</v>
      </c>
      <c r="I183" s="359"/>
      <c r="J183" s="359"/>
      <c r="K183" s="359" t="s">
        <v>1703</v>
      </c>
      <c r="L183" s="359"/>
      <c r="M183" s="359"/>
      <c r="N183" s="3" t="s">
        <v>1646</v>
      </c>
      <c r="O183" s="359" t="s">
        <v>1700</v>
      </c>
      <c r="P183" s="359"/>
      <c r="Q183" s="359"/>
      <c r="R183" s="359" t="s">
        <v>1704</v>
      </c>
      <c r="S183" s="359"/>
      <c r="T183" s="359"/>
      <c r="U183" s="3" t="s">
        <v>1705</v>
      </c>
    </row>
    <row r="184" spans="1:21" ht="12" customHeight="1">
      <c r="A184" s="359" t="s">
        <v>1231</v>
      </c>
      <c r="B184" s="359"/>
      <c r="C184" s="359"/>
      <c r="D184" s="359" t="s">
        <v>1706</v>
      </c>
      <c r="E184" s="359"/>
      <c r="F184" s="359"/>
      <c r="G184" s="3" t="s">
        <v>323</v>
      </c>
      <c r="H184" s="359" t="s">
        <v>1231</v>
      </c>
      <c r="I184" s="359"/>
      <c r="J184" s="359"/>
      <c r="K184" s="359" t="s">
        <v>1707</v>
      </c>
      <c r="L184" s="359"/>
      <c r="M184" s="359"/>
      <c r="N184" s="3" t="s">
        <v>323</v>
      </c>
      <c r="O184" s="359" t="s">
        <v>831</v>
      </c>
      <c r="P184" s="359"/>
      <c r="Q184" s="359"/>
      <c r="R184" s="359" t="s">
        <v>1708</v>
      </c>
      <c r="S184" s="359"/>
      <c r="T184" s="359"/>
      <c r="U184" s="3" t="s">
        <v>295</v>
      </c>
    </row>
    <row r="185" spans="1:21" ht="12" customHeight="1">
      <c r="A185" s="359" t="s">
        <v>1235</v>
      </c>
      <c r="B185" s="359"/>
      <c r="C185" s="359"/>
      <c r="D185" s="359" t="s">
        <v>392</v>
      </c>
      <c r="E185" s="359"/>
      <c r="F185" s="359"/>
      <c r="G185" s="3" t="s">
        <v>323</v>
      </c>
      <c r="H185" s="359" t="s">
        <v>1235</v>
      </c>
      <c r="I185" s="359"/>
      <c r="J185" s="359"/>
      <c r="K185" s="359" t="s">
        <v>1709</v>
      </c>
      <c r="L185" s="359"/>
      <c r="M185" s="359"/>
      <c r="N185" s="3" t="s">
        <v>323</v>
      </c>
      <c r="O185" s="359" t="s">
        <v>833</v>
      </c>
      <c r="P185" s="359"/>
      <c r="Q185" s="359"/>
      <c r="R185" s="359" t="s">
        <v>503</v>
      </c>
      <c r="S185" s="359"/>
      <c r="T185" s="359"/>
      <c r="U185" s="3" t="s">
        <v>295</v>
      </c>
    </row>
    <row r="186" spans="1:21" ht="12" customHeight="1">
      <c r="A186" s="359" t="s">
        <v>28</v>
      </c>
      <c r="B186" s="359"/>
      <c r="C186" s="359"/>
      <c r="D186" s="359" t="s">
        <v>28</v>
      </c>
      <c r="E186" s="359"/>
      <c r="F186" s="359"/>
      <c r="G186" s="3" t="s">
        <v>28</v>
      </c>
      <c r="H186" s="359" t="s">
        <v>28</v>
      </c>
      <c r="I186" s="359"/>
      <c r="J186" s="359"/>
      <c r="K186" s="359" t="s">
        <v>28</v>
      </c>
      <c r="L186" s="359"/>
      <c r="M186" s="359"/>
      <c r="N186" s="3" t="s">
        <v>28</v>
      </c>
      <c r="O186" s="359" t="s">
        <v>28</v>
      </c>
      <c r="P186" s="359"/>
      <c r="Q186" s="359"/>
      <c r="R186" s="359" t="s">
        <v>28</v>
      </c>
      <c r="S186" s="359"/>
      <c r="T186" s="359"/>
      <c r="U186" s="3" t="s">
        <v>28</v>
      </c>
    </row>
    <row r="187" spans="1:21" ht="12" customHeight="1">
      <c r="A187" s="359" t="s">
        <v>1710</v>
      </c>
      <c r="B187" s="359"/>
      <c r="C187" s="359"/>
      <c r="D187" s="359" t="s">
        <v>1711</v>
      </c>
      <c r="E187" s="359"/>
      <c r="F187" s="359"/>
      <c r="G187" s="3" t="s">
        <v>1712</v>
      </c>
      <c r="H187" s="359" t="s">
        <v>1710</v>
      </c>
      <c r="I187" s="359"/>
      <c r="J187" s="359"/>
      <c r="K187" s="359" t="s">
        <v>1713</v>
      </c>
      <c r="L187" s="359"/>
      <c r="M187" s="359"/>
      <c r="N187" s="3" t="s">
        <v>1714</v>
      </c>
      <c r="O187" s="359" t="s">
        <v>1710</v>
      </c>
      <c r="P187" s="359"/>
      <c r="Q187" s="359"/>
      <c r="R187" s="359" t="s">
        <v>1333</v>
      </c>
      <c r="S187" s="359"/>
      <c r="T187" s="359"/>
      <c r="U187" s="3" t="s">
        <v>870</v>
      </c>
    </row>
    <row r="188" spans="1:21" ht="12" customHeight="1">
      <c r="A188" s="359" t="s">
        <v>1231</v>
      </c>
      <c r="B188" s="359"/>
      <c r="C188" s="359"/>
      <c r="D188" s="359" t="s">
        <v>1468</v>
      </c>
      <c r="E188" s="359"/>
      <c r="F188" s="359"/>
      <c r="G188" s="3" t="s">
        <v>363</v>
      </c>
      <c r="H188" s="359" t="s">
        <v>1231</v>
      </c>
      <c r="I188" s="359"/>
      <c r="J188" s="359"/>
      <c r="K188" s="359" t="s">
        <v>1715</v>
      </c>
      <c r="L188" s="359"/>
      <c r="M188" s="359"/>
      <c r="N188" s="3" t="s">
        <v>1716</v>
      </c>
      <c r="O188" s="359" t="s">
        <v>831</v>
      </c>
      <c r="P188" s="359"/>
      <c r="Q188" s="359"/>
      <c r="R188" s="359" t="s">
        <v>1717</v>
      </c>
      <c r="S188" s="359"/>
      <c r="T188" s="359"/>
      <c r="U188" s="3" t="s">
        <v>1718</v>
      </c>
    </row>
    <row r="189" spans="1:21" ht="12" customHeight="1">
      <c r="A189" s="359" t="s">
        <v>1235</v>
      </c>
      <c r="B189" s="359"/>
      <c r="C189" s="359"/>
      <c r="D189" s="359" t="s">
        <v>1719</v>
      </c>
      <c r="E189" s="359"/>
      <c r="F189" s="359"/>
      <c r="G189" s="3" t="s">
        <v>363</v>
      </c>
      <c r="H189" s="359" t="s">
        <v>1235</v>
      </c>
      <c r="I189" s="359"/>
      <c r="J189" s="359"/>
      <c r="K189" s="359" t="s">
        <v>1720</v>
      </c>
      <c r="L189" s="359"/>
      <c r="M189" s="359"/>
      <c r="N189" s="3" t="s">
        <v>1716</v>
      </c>
      <c r="O189" s="359" t="s">
        <v>833</v>
      </c>
      <c r="P189" s="359"/>
      <c r="Q189" s="359"/>
      <c r="R189" s="359" t="s">
        <v>861</v>
      </c>
      <c r="S189" s="359"/>
      <c r="T189" s="359"/>
      <c r="U189" s="3" t="s">
        <v>1718</v>
      </c>
    </row>
    <row r="190" spans="1:21" ht="12" customHeight="1">
      <c r="A190" s="359" t="s">
        <v>28</v>
      </c>
      <c r="B190" s="359"/>
      <c r="C190" s="359"/>
      <c r="D190" s="359" t="s">
        <v>28</v>
      </c>
      <c r="E190" s="359"/>
      <c r="F190" s="359"/>
      <c r="G190" s="3" t="s">
        <v>28</v>
      </c>
      <c r="H190" s="359" t="s">
        <v>28</v>
      </c>
      <c r="I190" s="359"/>
      <c r="J190" s="359"/>
      <c r="K190" s="359" t="s">
        <v>28</v>
      </c>
      <c r="L190" s="359"/>
      <c r="M190" s="359"/>
      <c r="N190" s="3" t="s">
        <v>28</v>
      </c>
      <c r="O190" s="359" t="s">
        <v>28</v>
      </c>
      <c r="P190" s="359"/>
      <c r="Q190" s="359"/>
      <c r="R190" s="359" t="s">
        <v>28</v>
      </c>
      <c r="S190" s="359"/>
      <c r="T190" s="359"/>
      <c r="U190" s="3" t="s">
        <v>28</v>
      </c>
    </row>
    <row r="191" spans="1:21" ht="12" customHeight="1">
      <c r="A191" s="359" t="s">
        <v>1721</v>
      </c>
      <c r="B191" s="359"/>
      <c r="C191" s="359"/>
      <c r="D191" s="359" t="s">
        <v>1722</v>
      </c>
      <c r="E191" s="359"/>
      <c r="F191" s="359"/>
      <c r="G191" s="3" t="s">
        <v>587</v>
      </c>
      <c r="H191" s="359" t="s">
        <v>1721</v>
      </c>
      <c r="I191" s="359"/>
      <c r="J191" s="359"/>
      <c r="K191" s="359" t="s">
        <v>1723</v>
      </c>
      <c r="L191" s="359"/>
      <c r="M191" s="359"/>
      <c r="N191" s="3" t="s">
        <v>1724</v>
      </c>
      <c r="O191" s="359" t="s">
        <v>1721</v>
      </c>
      <c r="P191" s="359"/>
      <c r="Q191" s="359"/>
      <c r="R191" s="359" t="s">
        <v>1725</v>
      </c>
      <c r="S191" s="359"/>
      <c r="T191" s="359"/>
      <c r="U191" s="3" t="s">
        <v>1726</v>
      </c>
    </row>
    <row r="192" spans="1:21" ht="12" customHeight="1">
      <c r="A192" s="359" t="s">
        <v>1231</v>
      </c>
      <c r="B192" s="359"/>
      <c r="C192" s="359"/>
      <c r="D192" s="359" t="s">
        <v>536</v>
      </c>
      <c r="E192" s="359"/>
      <c r="F192" s="359"/>
      <c r="G192" s="3" t="s">
        <v>295</v>
      </c>
      <c r="H192" s="359" t="s">
        <v>1231</v>
      </c>
      <c r="I192" s="359"/>
      <c r="J192" s="359"/>
      <c r="K192" s="359" t="s">
        <v>359</v>
      </c>
      <c r="L192" s="359"/>
      <c r="M192" s="359"/>
      <c r="N192" s="3" t="s">
        <v>323</v>
      </c>
      <c r="O192" s="359" t="s">
        <v>831</v>
      </c>
      <c r="P192" s="359"/>
      <c r="Q192" s="359"/>
      <c r="R192" s="359" t="s">
        <v>1727</v>
      </c>
      <c r="S192" s="359"/>
      <c r="T192" s="359"/>
      <c r="U192" s="3" t="s">
        <v>147</v>
      </c>
    </row>
    <row r="193" spans="1:21" ht="12" customHeight="1">
      <c r="A193" s="359" t="s">
        <v>1235</v>
      </c>
      <c r="B193" s="359"/>
      <c r="C193" s="359"/>
      <c r="D193" s="359" t="s">
        <v>1391</v>
      </c>
      <c r="E193" s="359"/>
      <c r="F193" s="359"/>
      <c r="G193" s="3" t="s">
        <v>295</v>
      </c>
      <c r="H193" s="359" t="s">
        <v>1235</v>
      </c>
      <c r="I193" s="359"/>
      <c r="J193" s="359"/>
      <c r="K193" s="359" t="s">
        <v>367</v>
      </c>
      <c r="L193" s="359"/>
      <c r="M193" s="359"/>
      <c r="N193" s="3" t="s">
        <v>323</v>
      </c>
      <c r="O193" s="359" t="s">
        <v>833</v>
      </c>
      <c r="P193" s="359"/>
      <c r="Q193" s="359"/>
      <c r="R193" s="359" t="s">
        <v>362</v>
      </c>
      <c r="S193" s="359"/>
      <c r="T193" s="359"/>
      <c r="U193" s="3" t="s">
        <v>147</v>
      </c>
    </row>
    <row r="194" spans="1:21" ht="12" customHeight="1">
      <c r="A194" s="359" t="s">
        <v>28</v>
      </c>
      <c r="B194" s="359"/>
      <c r="C194" s="359"/>
      <c r="D194" s="359" t="s">
        <v>28</v>
      </c>
      <c r="E194" s="359"/>
      <c r="F194" s="359"/>
      <c r="G194" s="3" t="s">
        <v>28</v>
      </c>
      <c r="H194" s="359" t="s">
        <v>28</v>
      </c>
      <c r="I194" s="359"/>
      <c r="J194" s="359"/>
      <c r="K194" s="359" t="s">
        <v>28</v>
      </c>
      <c r="L194" s="359"/>
      <c r="M194" s="359"/>
      <c r="N194" s="3" t="s">
        <v>28</v>
      </c>
      <c r="O194" s="359" t="s">
        <v>28</v>
      </c>
      <c r="P194" s="359"/>
      <c r="Q194" s="359"/>
      <c r="R194" s="359" t="s">
        <v>28</v>
      </c>
      <c r="S194" s="359"/>
      <c r="T194" s="359"/>
      <c r="U194" s="3" t="s">
        <v>28</v>
      </c>
    </row>
    <row r="195" spans="1:21" ht="12" customHeight="1">
      <c r="A195" s="359" t="s">
        <v>646</v>
      </c>
      <c r="B195" s="359"/>
      <c r="C195" s="359"/>
      <c r="D195" s="359" t="s">
        <v>1701</v>
      </c>
      <c r="E195" s="359"/>
      <c r="F195" s="359"/>
      <c r="G195" s="3" t="s">
        <v>1702</v>
      </c>
      <c r="H195" s="359" t="s">
        <v>646</v>
      </c>
      <c r="I195" s="359"/>
      <c r="J195" s="359"/>
      <c r="K195" s="359" t="s">
        <v>1703</v>
      </c>
      <c r="L195" s="359"/>
      <c r="M195" s="359"/>
      <c r="N195" s="3" t="s">
        <v>1646</v>
      </c>
      <c r="O195" s="359" t="s">
        <v>646</v>
      </c>
      <c r="P195" s="359"/>
      <c r="Q195" s="359"/>
      <c r="R195" s="359" t="s">
        <v>1704</v>
      </c>
      <c r="S195" s="359"/>
      <c r="T195" s="359"/>
      <c r="U195" s="3" t="s">
        <v>1705</v>
      </c>
    </row>
    <row r="196" spans="1:21" ht="12" customHeight="1">
      <c r="A196" s="359" t="s">
        <v>1728</v>
      </c>
      <c r="B196" s="359"/>
      <c r="C196" s="359"/>
      <c r="D196" s="359" t="s">
        <v>1729</v>
      </c>
      <c r="E196" s="359"/>
      <c r="F196" s="359"/>
      <c r="G196" s="3" t="s">
        <v>556</v>
      </c>
      <c r="H196" s="359" t="s">
        <v>1730</v>
      </c>
      <c r="I196" s="359"/>
      <c r="J196" s="359"/>
      <c r="K196" s="359" t="s">
        <v>410</v>
      </c>
      <c r="L196" s="359"/>
      <c r="M196" s="359"/>
      <c r="N196" s="3" t="s">
        <v>216</v>
      </c>
      <c r="O196" s="359" t="s">
        <v>1731</v>
      </c>
      <c r="P196" s="359"/>
      <c r="Q196" s="359"/>
      <c r="R196" s="359" t="s">
        <v>293</v>
      </c>
      <c r="S196" s="359"/>
      <c r="T196" s="359"/>
      <c r="U196" s="3" t="s">
        <v>458</v>
      </c>
    </row>
    <row r="197" spans="1:21" ht="12" customHeight="1">
      <c r="A197" s="359" t="s">
        <v>1732</v>
      </c>
      <c r="B197" s="359"/>
      <c r="C197" s="359"/>
      <c r="D197" s="359" t="s">
        <v>686</v>
      </c>
      <c r="E197" s="359"/>
      <c r="F197" s="359"/>
      <c r="G197" s="3" t="s">
        <v>383</v>
      </c>
      <c r="H197" s="359" t="s">
        <v>1733</v>
      </c>
      <c r="I197" s="359"/>
      <c r="J197" s="359"/>
      <c r="K197" s="359" t="s">
        <v>1734</v>
      </c>
      <c r="L197" s="359"/>
      <c r="M197" s="359"/>
      <c r="N197" s="3" t="s">
        <v>531</v>
      </c>
      <c r="O197" s="359" t="s">
        <v>1735</v>
      </c>
      <c r="P197" s="359"/>
      <c r="Q197" s="359"/>
      <c r="R197" s="359" t="s">
        <v>1736</v>
      </c>
      <c r="S197" s="359"/>
      <c r="T197" s="359"/>
      <c r="U197" s="3" t="s">
        <v>181</v>
      </c>
    </row>
    <row r="198" spans="1:21" ht="12" customHeight="1">
      <c r="A198" s="359" t="s">
        <v>1737</v>
      </c>
      <c r="B198" s="359"/>
      <c r="C198" s="359"/>
      <c r="D198" s="359" t="s">
        <v>409</v>
      </c>
      <c r="E198" s="359"/>
      <c r="F198" s="359"/>
      <c r="G198" s="3" t="s">
        <v>325</v>
      </c>
      <c r="H198" s="359" t="s">
        <v>1738</v>
      </c>
      <c r="I198" s="359"/>
      <c r="J198" s="359"/>
      <c r="K198" s="359" t="s">
        <v>1739</v>
      </c>
      <c r="L198" s="359"/>
      <c r="M198" s="359"/>
      <c r="N198" s="3" t="s">
        <v>531</v>
      </c>
      <c r="O198" s="359" t="s">
        <v>1740</v>
      </c>
      <c r="P198" s="359"/>
      <c r="Q198" s="359"/>
      <c r="R198" s="359" t="s">
        <v>1741</v>
      </c>
      <c r="S198" s="359"/>
      <c r="T198" s="359"/>
      <c r="U198" s="3" t="s">
        <v>218</v>
      </c>
    </row>
    <row r="199" spans="1:21" ht="12" customHeight="1">
      <c r="A199" s="359" t="s">
        <v>28</v>
      </c>
      <c r="B199" s="359"/>
      <c r="C199" s="359"/>
      <c r="D199" s="359" t="s">
        <v>28</v>
      </c>
      <c r="E199" s="359"/>
      <c r="F199" s="359"/>
      <c r="G199" s="3" t="s">
        <v>28</v>
      </c>
      <c r="H199" s="359" t="s">
        <v>28</v>
      </c>
      <c r="I199" s="359"/>
      <c r="J199" s="359"/>
      <c r="K199" s="359" t="s">
        <v>28</v>
      </c>
      <c r="L199" s="359"/>
      <c r="M199" s="359"/>
      <c r="N199" s="3" t="s">
        <v>28</v>
      </c>
      <c r="O199" s="359" t="s">
        <v>28</v>
      </c>
      <c r="P199" s="359"/>
      <c r="Q199" s="359"/>
      <c r="R199" s="359" t="s">
        <v>28</v>
      </c>
      <c r="S199" s="359"/>
      <c r="T199" s="359"/>
      <c r="U199" s="3" t="s">
        <v>28</v>
      </c>
    </row>
    <row r="200" spans="1:21" ht="12" customHeight="1">
      <c r="A200" s="359" t="s">
        <v>655</v>
      </c>
      <c r="B200" s="359"/>
      <c r="C200" s="359"/>
      <c r="D200" s="359" t="s">
        <v>28</v>
      </c>
      <c r="E200" s="359"/>
      <c r="F200" s="359"/>
      <c r="G200" s="3" t="s">
        <v>28</v>
      </c>
      <c r="H200" s="359" t="s">
        <v>655</v>
      </c>
      <c r="I200" s="359"/>
      <c r="J200" s="359"/>
      <c r="K200" s="359" t="s">
        <v>28</v>
      </c>
      <c r="L200" s="359"/>
      <c r="M200" s="359"/>
      <c r="N200" s="3" t="s">
        <v>28</v>
      </c>
      <c r="O200" s="359" t="s">
        <v>655</v>
      </c>
      <c r="P200" s="359"/>
      <c r="Q200" s="359"/>
      <c r="R200" s="359" t="s">
        <v>28</v>
      </c>
      <c r="S200" s="359"/>
      <c r="T200" s="359"/>
      <c r="U200" s="3" t="s">
        <v>28</v>
      </c>
    </row>
    <row r="201" spans="1:21" ht="12" customHeight="1">
      <c r="A201" s="359" t="s">
        <v>1742</v>
      </c>
      <c r="B201" s="359"/>
      <c r="C201" s="359"/>
      <c r="D201" s="359" t="s">
        <v>1701</v>
      </c>
      <c r="E201" s="359"/>
      <c r="F201" s="359"/>
      <c r="G201" s="3" t="s">
        <v>1702</v>
      </c>
      <c r="H201" s="359" t="s">
        <v>1742</v>
      </c>
      <c r="I201" s="359"/>
      <c r="J201" s="359"/>
      <c r="K201" s="359" t="s">
        <v>1703</v>
      </c>
      <c r="L201" s="359"/>
      <c r="M201" s="359"/>
      <c r="N201" s="3" t="s">
        <v>1646</v>
      </c>
      <c r="O201" s="359" t="s">
        <v>1742</v>
      </c>
      <c r="P201" s="359"/>
      <c r="Q201" s="359"/>
      <c r="R201" s="359" t="s">
        <v>1704</v>
      </c>
      <c r="S201" s="359"/>
      <c r="T201" s="359"/>
      <c r="U201" s="3" t="s">
        <v>1705</v>
      </c>
    </row>
    <row r="202" spans="1:21" ht="12" customHeight="1">
      <c r="A202" s="359" t="s">
        <v>1743</v>
      </c>
      <c r="B202" s="359"/>
      <c r="C202" s="359"/>
      <c r="D202" s="359" t="s">
        <v>997</v>
      </c>
      <c r="E202" s="359"/>
      <c r="F202" s="359"/>
      <c r="G202" s="3" t="s">
        <v>997</v>
      </c>
      <c r="H202" s="359" t="s">
        <v>1743</v>
      </c>
      <c r="I202" s="359"/>
      <c r="J202" s="359"/>
      <c r="K202" s="359" t="s">
        <v>997</v>
      </c>
      <c r="L202" s="359"/>
      <c r="M202" s="359"/>
      <c r="N202" s="3" t="s">
        <v>997</v>
      </c>
      <c r="O202" s="359" t="s">
        <v>656</v>
      </c>
      <c r="P202" s="359"/>
      <c r="Q202" s="359"/>
      <c r="R202" s="359" t="s">
        <v>997</v>
      </c>
      <c r="S202" s="359"/>
      <c r="T202" s="359"/>
      <c r="U202" s="3" t="s">
        <v>997</v>
      </c>
    </row>
    <row r="203" spans="1:21" ht="12" customHeight="1">
      <c r="A203" s="359" t="s">
        <v>1744</v>
      </c>
      <c r="B203" s="359"/>
      <c r="C203" s="359"/>
      <c r="D203" s="359" t="s">
        <v>997</v>
      </c>
      <c r="E203" s="359"/>
      <c r="F203" s="359"/>
      <c r="G203" s="3" t="s">
        <v>997</v>
      </c>
      <c r="H203" s="359" t="s">
        <v>1744</v>
      </c>
      <c r="I203" s="359"/>
      <c r="J203" s="359"/>
      <c r="K203" s="359" t="s">
        <v>997</v>
      </c>
      <c r="L203" s="359"/>
      <c r="M203" s="359"/>
      <c r="N203" s="3" t="s">
        <v>997</v>
      </c>
      <c r="O203" s="359" t="s">
        <v>658</v>
      </c>
      <c r="P203" s="359"/>
      <c r="Q203" s="359"/>
      <c r="R203" s="359" t="s">
        <v>997</v>
      </c>
      <c r="S203" s="359"/>
      <c r="T203" s="359"/>
      <c r="U203" s="3" t="s">
        <v>997</v>
      </c>
    </row>
    <row r="204" spans="1:21" ht="12" customHeight="1">
      <c r="A204" s="359" t="s">
        <v>1745</v>
      </c>
      <c r="B204" s="359"/>
      <c r="C204" s="359"/>
      <c r="D204" s="359" t="s">
        <v>997</v>
      </c>
      <c r="E204" s="359"/>
      <c r="F204" s="359"/>
      <c r="G204" s="3" t="s">
        <v>997</v>
      </c>
      <c r="H204" s="359" t="s">
        <v>1745</v>
      </c>
      <c r="I204" s="359"/>
      <c r="J204" s="359"/>
      <c r="K204" s="359" t="s">
        <v>997</v>
      </c>
      <c r="L204" s="359"/>
      <c r="M204" s="359"/>
      <c r="N204" s="3" t="s">
        <v>997</v>
      </c>
      <c r="O204" s="359" t="s">
        <v>659</v>
      </c>
      <c r="P204" s="359"/>
      <c r="Q204" s="359"/>
      <c r="R204" s="359" t="s">
        <v>997</v>
      </c>
      <c r="S204" s="359"/>
      <c r="T204" s="359"/>
      <c r="U204" s="3" t="s">
        <v>997</v>
      </c>
    </row>
    <row r="205" spans="1:21" ht="12" customHeight="1">
      <c r="A205" s="359" t="s">
        <v>1746</v>
      </c>
      <c r="B205" s="359"/>
      <c r="C205" s="359"/>
      <c r="D205" s="359" t="s">
        <v>997</v>
      </c>
      <c r="E205" s="359"/>
      <c r="F205" s="359"/>
      <c r="G205" s="3" t="s">
        <v>997</v>
      </c>
      <c r="H205" s="359" t="s">
        <v>1746</v>
      </c>
      <c r="I205" s="359"/>
      <c r="J205" s="359"/>
      <c r="K205" s="359" t="s">
        <v>997</v>
      </c>
      <c r="L205" s="359"/>
      <c r="M205" s="359"/>
      <c r="N205" s="3" t="s">
        <v>997</v>
      </c>
      <c r="O205" s="359" t="s">
        <v>661</v>
      </c>
      <c r="P205" s="359"/>
      <c r="Q205" s="359"/>
      <c r="R205" s="359" t="s">
        <v>997</v>
      </c>
      <c r="S205" s="359"/>
      <c r="T205" s="359"/>
      <c r="U205" s="3" t="s">
        <v>997</v>
      </c>
    </row>
    <row r="206" spans="1:21" ht="12" customHeight="1">
      <c r="A206" s="359" t="s">
        <v>1747</v>
      </c>
      <c r="B206" s="359"/>
      <c r="C206" s="359"/>
      <c r="D206" s="359" t="s">
        <v>997</v>
      </c>
      <c r="E206" s="359"/>
      <c r="F206" s="359"/>
      <c r="G206" s="3" t="s">
        <v>997</v>
      </c>
      <c r="H206" s="359" t="s">
        <v>1747</v>
      </c>
      <c r="I206" s="359"/>
      <c r="J206" s="359"/>
      <c r="K206" s="359" t="s">
        <v>997</v>
      </c>
      <c r="L206" s="359"/>
      <c r="M206" s="359"/>
      <c r="N206" s="3" t="s">
        <v>997</v>
      </c>
      <c r="O206" s="359" t="s">
        <v>664</v>
      </c>
      <c r="P206" s="359"/>
      <c r="Q206" s="359"/>
      <c r="R206" s="359" t="s">
        <v>997</v>
      </c>
      <c r="S206" s="359"/>
      <c r="T206" s="359"/>
      <c r="U206" s="3" t="s">
        <v>997</v>
      </c>
    </row>
    <row r="207" spans="1:21" ht="12" customHeight="1">
      <c r="A207" s="359" t="s">
        <v>1748</v>
      </c>
      <c r="B207" s="359"/>
      <c r="C207" s="359"/>
      <c r="D207" s="359" t="s">
        <v>997</v>
      </c>
      <c r="E207" s="359"/>
      <c r="F207" s="359"/>
      <c r="G207" s="3" t="s">
        <v>997</v>
      </c>
      <c r="H207" s="359" t="s">
        <v>1748</v>
      </c>
      <c r="I207" s="359"/>
      <c r="J207" s="359"/>
      <c r="K207" s="359" t="s">
        <v>997</v>
      </c>
      <c r="L207" s="359"/>
      <c r="M207" s="359"/>
      <c r="N207" s="3" t="s">
        <v>997</v>
      </c>
      <c r="O207" s="359" t="s">
        <v>666</v>
      </c>
      <c r="P207" s="359"/>
      <c r="Q207" s="359"/>
      <c r="R207" s="359" t="s">
        <v>997</v>
      </c>
      <c r="S207" s="359"/>
      <c r="T207" s="359"/>
      <c r="U207" s="3" t="s">
        <v>997</v>
      </c>
    </row>
    <row r="208" spans="1:21" ht="12" customHeight="1">
      <c r="A208" s="359" t="s">
        <v>28</v>
      </c>
      <c r="B208" s="359"/>
      <c r="C208" s="359"/>
      <c r="D208" s="359" t="s">
        <v>28</v>
      </c>
      <c r="E208" s="359"/>
      <c r="F208" s="359"/>
      <c r="G208" s="3" t="s">
        <v>28</v>
      </c>
      <c r="H208" s="359" t="s">
        <v>28</v>
      </c>
      <c r="I208" s="359"/>
      <c r="J208" s="359"/>
      <c r="K208" s="359" t="s">
        <v>28</v>
      </c>
      <c r="L208" s="359"/>
      <c r="M208" s="359"/>
      <c r="N208" s="3" t="s">
        <v>28</v>
      </c>
      <c r="O208" s="359" t="s">
        <v>28</v>
      </c>
      <c r="P208" s="359"/>
      <c r="Q208" s="359"/>
      <c r="R208" s="359" t="s">
        <v>28</v>
      </c>
      <c r="S208" s="359"/>
      <c r="T208" s="359"/>
      <c r="U208" s="3" t="s">
        <v>28</v>
      </c>
    </row>
    <row r="209" spans="1:21" ht="12" customHeight="1">
      <c r="A209" s="359" t="s">
        <v>1749</v>
      </c>
      <c r="B209" s="359"/>
      <c r="C209" s="359"/>
      <c r="D209" s="359" t="s">
        <v>28</v>
      </c>
      <c r="E209" s="359"/>
      <c r="F209" s="359"/>
      <c r="G209" s="3" t="s">
        <v>28</v>
      </c>
      <c r="H209" s="359" t="s">
        <v>1749</v>
      </c>
      <c r="I209" s="359"/>
      <c r="J209" s="359"/>
      <c r="K209" s="359" t="s">
        <v>28</v>
      </c>
      <c r="L209" s="359"/>
      <c r="M209" s="359"/>
      <c r="N209" s="3" t="s">
        <v>28</v>
      </c>
      <c r="O209" s="359" t="s">
        <v>1749</v>
      </c>
      <c r="P209" s="359"/>
      <c r="Q209" s="359"/>
      <c r="R209" s="359" t="s">
        <v>28</v>
      </c>
      <c r="S209" s="359"/>
      <c r="T209" s="359"/>
      <c r="U209" s="3" t="s">
        <v>28</v>
      </c>
    </row>
    <row r="210" spans="1:21" ht="12" customHeight="1">
      <c r="A210" s="359" t="s">
        <v>667</v>
      </c>
      <c r="B210" s="359"/>
      <c r="C210" s="359"/>
      <c r="D210" s="359" t="s">
        <v>1750</v>
      </c>
      <c r="E210" s="359"/>
      <c r="F210" s="359"/>
      <c r="G210" s="3" t="s">
        <v>1751</v>
      </c>
      <c r="H210" s="359" t="s">
        <v>667</v>
      </c>
      <c r="I210" s="359"/>
      <c r="J210" s="359"/>
      <c r="K210" s="359" t="s">
        <v>1752</v>
      </c>
      <c r="L210" s="359"/>
      <c r="M210" s="359"/>
      <c r="N210" s="3" t="s">
        <v>1753</v>
      </c>
      <c r="O210" s="359" t="s">
        <v>667</v>
      </c>
      <c r="P210" s="359"/>
      <c r="Q210" s="359"/>
      <c r="R210" s="359" t="s">
        <v>1754</v>
      </c>
      <c r="S210" s="359"/>
      <c r="T210" s="359"/>
      <c r="U210" s="3" t="s">
        <v>1755</v>
      </c>
    </row>
    <row r="211" spans="1:21" ht="12" customHeight="1">
      <c r="A211" s="359" t="s">
        <v>106</v>
      </c>
      <c r="B211" s="359"/>
      <c r="C211" s="359"/>
      <c r="D211" s="359" t="s">
        <v>310</v>
      </c>
      <c r="E211" s="359"/>
      <c r="F211" s="359"/>
      <c r="G211" s="3" t="s">
        <v>322</v>
      </c>
      <c r="H211" s="359" t="s">
        <v>106</v>
      </c>
      <c r="I211" s="359"/>
      <c r="J211" s="359"/>
      <c r="K211" s="359" t="s">
        <v>523</v>
      </c>
      <c r="L211" s="359"/>
      <c r="M211" s="359"/>
      <c r="N211" s="3" t="s">
        <v>458</v>
      </c>
      <c r="O211" s="359" t="s">
        <v>669</v>
      </c>
      <c r="P211" s="359"/>
      <c r="Q211" s="359"/>
      <c r="R211" s="359" t="s">
        <v>1756</v>
      </c>
      <c r="S211" s="359"/>
      <c r="T211" s="359"/>
      <c r="U211" s="3" t="s">
        <v>292</v>
      </c>
    </row>
    <row r="212" spans="1:21" ht="12" customHeight="1">
      <c r="A212" s="359" t="s">
        <v>1757</v>
      </c>
      <c r="B212" s="359"/>
      <c r="C212" s="359"/>
      <c r="D212" s="359" t="s">
        <v>1758</v>
      </c>
      <c r="E212" s="359"/>
      <c r="F212" s="359"/>
      <c r="G212" s="3" t="s">
        <v>322</v>
      </c>
      <c r="H212" s="359" t="s">
        <v>1757</v>
      </c>
      <c r="I212" s="359"/>
      <c r="J212" s="359"/>
      <c r="K212" s="359" t="s">
        <v>1759</v>
      </c>
      <c r="L212" s="359"/>
      <c r="M212" s="359"/>
      <c r="N212" s="3" t="s">
        <v>458</v>
      </c>
      <c r="O212" s="359" t="s">
        <v>673</v>
      </c>
      <c r="P212" s="359"/>
      <c r="Q212" s="359"/>
      <c r="R212" s="359" t="s">
        <v>663</v>
      </c>
      <c r="S212" s="359"/>
      <c r="T212" s="359"/>
      <c r="U212" s="3" t="s">
        <v>292</v>
      </c>
    </row>
    <row r="213" spans="1:21" ht="12" customHeight="1">
      <c r="A213" s="359" t="s">
        <v>1760</v>
      </c>
      <c r="B213" s="359"/>
      <c r="C213" s="359"/>
      <c r="D213" s="359" t="s">
        <v>612</v>
      </c>
      <c r="E213" s="359"/>
      <c r="F213" s="359"/>
      <c r="G213" s="3" t="s">
        <v>625</v>
      </c>
      <c r="H213" s="359" t="s">
        <v>1760</v>
      </c>
      <c r="I213" s="359"/>
      <c r="J213" s="359"/>
      <c r="K213" s="359" t="s">
        <v>616</v>
      </c>
      <c r="L213" s="359"/>
      <c r="M213" s="359"/>
      <c r="N213" s="3" t="s">
        <v>405</v>
      </c>
      <c r="O213" s="359" t="s">
        <v>676</v>
      </c>
      <c r="P213" s="359"/>
      <c r="Q213" s="359"/>
      <c r="R213" s="359" t="s">
        <v>354</v>
      </c>
      <c r="S213" s="359"/>
      <c r="T213" s="359"/>
      <c r="U213" s="3" t="s">
        <v>160</v>
      </c>
    </row>
    <row r="214" spans="1:21" ht="12" customHeight="1">
      <c r="A214" s="359" t="s">
        <v>28</v>
      </c>
      <c r="B214" s="359"/>
      <c r="C214" s="359"/>
      <c r="D214" s="359" t="s">
        <v>28</v>
      </c>
      <c r="E214" s="359"/>
      <c r="F214" s="359"/>
      <c r="G214" s="3" t="s">
        <v>28</v>
      </c>
      <c r="H214" s="359" t="s">
        <v>28</v>
      </c>
      <c r="I214" s="359"/>
      <c r="J214" s="359"/>
      <c r="K214" s="359" t="s">
        <v>28</v>
      </c>
      <c r="L214" s="359"/>
      <c r="M214" s="359"/>
      <c r="N214" s="3" t="s">
        <v>28</v>
      </c>
      <c r="O214" s="359" t="s">
        <v>28</v>
      </c>
      <c r="P214" s="359"/>
      <c r="Q214" s="359"/>
      <c r="R214" s="359" t="s">
        <v>28</v>
      </c>
      <c r="S214" s="359"/>
      <c r="T214" s="359"/>
      <c r="U214" s="3" t="s">
        <v>28</v>
      </c>
    </row>
    <row r="215" spans="1:21" ht="12" customHeight="1">
      <c r="A215" s="359" t="s">
        <v>1761</v>
      </c>
      <c r="B215" s="359"/>
      <c r="C215" s="359"/>
      <c r="D215" s="359" t="s">
        <v>28</v>
      </c>
      <c r="E215" s="359"/>
      <c r="F215" s="359"/>
      <c r="G215" s="3" t="s">
        <v>28</v>
      </c>
      <c r="H215" s="359" t="s">
        <v>1761</v>
      </c>
      <c r="I215" s="359"/>
      <c r="J215" s="359"/>
      <c r="K215" s="359" t="s">
        <v>28</v>
      </c>
      <c r="L215" s="359"/>
      <c r="M215" s="359"/>
      <c r="N215" s="3" t="s">
        <v>28</v>
      </c>
      <c r="O215" s="359" t="s">
        <v>1761</v>
      </c>
      <c r="P215" s="359"/>
      <c r="Q215" s="359"/>
      <c r="R215" s="359" t="s">
        <v>28</v>
      </c>
      <c r="S215" s="359"/>
      <c r="T215" s="359"/>
      <c r="U215" s="3" t="s">
        <v>28</v>
      </c>
    </row>
    <row r="216" spans="1:21" ht="12" customHeight="1">
      <c r="A216" s="359" t="s">
        <v>1762</v>
      </c>
      <c r="B216" s="359"/>
      <c r="C216" s="359"/>
      <c r="D216" s="359" t="s">
        <v>1763</v>
      </c>
      <c r="E216" s="359"/>
      <c r="F216" s="359"/>
      <c r="G216" s="3" t="s">
        <v>1764</v>
      </c>
      <c r="H216" s="359" t="s">
        <v>1762</v>
      </c>
      <c r="I216" s="359"/>
      <c r="J216" s="359"/>
      <c r="K216" s="359" t="s">
        <v>1765</v>
      </c>
      <c r="L216" s="359"/>
      <c r="M216" s="359"/>
      <c r="N216" s="3" t="s">
        <v>1766</v>
      </c>
      <c r="O216" s="359" t="s">
        <v>1762</v>
      </c>
      <c r="P216" s="359"/>
      <c r="Q216" s="359"/>
      <c r="R216" s="359" t="s">
        <v>1767</v>
      </c>
      <c r="S216" s="359"/>
      <c r="T216" s="359"/>
      <c r="U216" s="3" t="s">
        <v>1768</v>
      </c>
    </row>
    <row r="217" spans="1:21" ht="12" customHeight="1">
      <c r="A217" s="359" t="s">
        <v>1769</v>
      </c>
      <c r="B217" s="359"/>
      <c r="C217" s="359"/>
      <c r="D217" s="359" t="s">
        <v>1720</v>
      </c>
      <c r="E217" s="359"/>
      <c r="F217" s="359"/>
      <c r="G217" s="3" t="s">
        <v>295</v>
      </c>
      <c r="H217" s="359" t="s">
        <v>1769</v>
      </c>
      <c r="I217" s="359"/>
      <c r="J217" s="359"/>
      <c r="K217" s="359" t="s">
        <v>1770</v>
      </c>
      <c r="L217" s="359"/>
      <c r="M217" s="359"/>
      <c r="N217" s="3" t="s">
        <v>281</v>
      </c>
      <c r="O217" s="359" t="s">
        <v>954</v>
      </c>
      <c r="P217" s="359"/>
      <c r="Q217" s="359"/>
      <c r="R217" s="359" t="s">
        <v>1771</v>
      </c>
      <c r="S217" s="359"/>
      <c r="T217" s="359"/>
      <c r="U217" s="3" t="s">
        <v>281</v>
      </c>
    </row>
    <row r="218" spans="1:21" ht="12" customHeight="1">
      <c r="A218" s="359" t="s">
        <v>952</v>
      </c>
      <c r="B218" s="359"/>
      <c r="C218" s="359"/>
      <c r="D218" s="359" t="s">
        <v>1771</v>
      </c>
      <c r="E218" s="359"/>
      <c r="F218" s="359"/>
      <c r="G218" s="3" t="s">
        <v>295</v>
      </c>
      <c r="H218" s="359" t="s">
        <v>952</v>
      </c>
      <c r="I218" s="359"/>
      <c r="J218" s="359"/>
      <c r="K218" s="359" t="s">
        <v>1772</v>
      </c>
      <c r="L218" s="359"/>
      <c r="M218" s="359"/>
      <c r="N218" s="3" t="s">
        <v>281</v>
      </c>
      <c r="O218" s="359" t="s">
        <v>955</v>
      </c>
      <c r="P218" s="359"/>
      <c r="Q218" s="359"/>
      <c r="R218" s="359" t="s">
        <v>1773</v>
      </c>
      <c r="S218" s="359"/>
      <c r="T218" s="359"/>
      <c r="U218" s="3" t="s">
        <v>281</v>
      </c>
    </row>
    <row r="219" spans="1:21" ht="12" customHeight="1">
      <c r="A219" s="359" t="s">
        <v>1774</v>
      </c>
      <c r="B219" s="359"/>
      <c r="C219" s="359"/>
      <c r="D219" s="359" t="s">
        <v>1775</v>
      </c>
      <c r="E219" s="359"/>
      <c r="F219" s="359"/>
      <c r="G219" s="3" t="s">
        <v>353</v>
      </c>
      <c r="H219" s="359" t="s">
        <v>1774</v>
      </c>
      <c r="I219" s="359"/>
      <c r="J219" s="359"/>
      <c r="K219" s="359" t="s">
        <v>354</v>
      </c>
      <c r="L219" s="359"/>
      <c r="M219" s="359"/>
      <c r="N219" s="3" t="s">
        <v>194</v>
      </c>
      <c r="O219" s="359" t="s">
        <v>947</v>
      </c>
      <c r="P219" s="359"/>
      <c r="Q219" s="359"/>
      <c r="R219" s="359" t="s">
        <v>1776</v>
      </c>
      <c r="S219" s="359"/>
      <c r="T219" s="359"/>
      <c r="U219" s="3" t="s">
        <v>262</v>
      </c>
    </row>
    <row r="220" spans="1:21" ht="12" customHeight="1">
      <c r="A220" s="359" t="s">
        <v>1777</v>
      </c>
      <c r="B220" s="359"/>
      <c r="C220" s="359"/>
      <c r="D220" s="359" t="s">
        <v>650</v>
      </c>
      <c r="E220" s="359"/>
      <c r="F220" s="359"/>
      <c r="G220" s="3" t="s">
        <v>197</v>
      </c>
      <c r="H220" s="359" t="s">
        <v>1777</v>
      </c>
      <c r="I220" s="359"/>
      <c r="J220" s="359"/>
      <c r="K220" s="359" t="s">
        <v>284</v>
      </c>
      <c r="L220" s="359"/>
      <c r="M220" s="359"/>
      <c r="N220" s="3" t="s">
        <v>325</v>
      </c>
      <c r="O220" s="359" t="s">
        <v>948</v>
      </c>
      <c r="P220" s="359"/>
      <c r="Q220" s="359"/>
      <c r="R220" s="359" t="s">
        <v>208</v>
      </c>
      <c r="S220" s="359"/>
      <c r="T220" s="359"/>
      <c r="U220" s="3" t="s">
        <v>283</v>
      </c>
    </row>
    <row r="221" spans="1:21" ht="12" customHeight="1">
      <c r="A221" s="359" t="s">
        <v>1778</v>
      </c>
      <c r="B221" s="359"/>
      <c r="C221" s="359"/>
      <c r="D221" s="359" t="s">
        <v>1779</v>
      </c>
      <c r="E221" s="359"/>
      <c r="F221" s="359"/>
      <c r="G221" s="3" t="s">
        <v>253</v>
      </c>
      <c r="H221" s="359" t="s">
        <v>1778</v>
      </c>
      <c r="I221" s="359"/>
      <c r="J221" s="359"/>
      <c r="K221" s="359" t="s">
        <v>272</v>
      </c>
      <c r="L221" s="359"/>
      <c r="M221" s="359"/>
      <c r="N221" s="3" t="s">
        <v>253</v>
      </c>
      <c r="O221" s="359" t="s">
        <v>1780</v>
      </c>
      <c r="P221" s="359"/>
      <c r="Q221" s="359"/>
      <c r="R221" s="359" t="s">
        <v>318</v>
      </c>
      <c r="S221" s="359"/>
      <c r="T221" s="359"/>
      <c r="U221" s="3" t="s">
        <v>288</v>
      </c>
    </row>
    <row r="222" spans="1:21" ht="12" customHeight="1">
      <c r="A222" s="359" t="s">
        <v>1781</v>
      </c>
      <c r="B222" s="359"/>
      <c r="C222" s="359"/>
      <c r="D222" s="359" t="s">
        <v>369</v>
      </c>
      <c r="E222" s="359"/>
      <c r="F222" s="359"/>
      <c r="G222" s="3" t="s">
        <v>559</v>
      </c>
      <c r="H222" s="359" t="s">
        <v>1781</v>
      </c>
      <c r="I222" s="359"/>
      <c r="J222" s="359"/>
      <c r="K222" s="359" t="s">
        <v>369</v>
      </c>
      <c r="L222" s="359"/>
      <c r="M222" s="359"/>
      <c r="N222" s="3" t="s">
        <v>374</v>
      </c>
      <c r="O222" s="359" t="s">
        <v>1782</v>
      </c>
      <c r="P222" s="359"/>
      <c r="Q222" s="359"/>
      <c r="R222" s="359" t="s">
        <v>373</v>
      </c>
      <c r="S222" s="359"/>
      <c r="T222" s="359"/>
      <c r="U222" s="3" t="s">
        <v>374</v>
      </c>
    </row>
    <row r="223" spans="1:21" ht="12" customHeight="1">
      <c r="A223" s="359" t="s">
        <v>1783</v>
      </c>
      <c r="B223" s="359"/>
      <c r="C223" s="359"/>
      <c r="D223" s="359" t="s">
        <v>1715</v>
      </c>
      <c r="E223" s="359"/>
      <c r="F223" s="359"/>
      <c r="G223" s="3" t="s">
        <v>295</v>
      </c>
      <c r="H223" s="359" t="s">
        <v>1783</v>
      </c>
      <c r="I223" s="359"/>
      <c r="J223" s="359"/>
      <c r="K223" s="359" t="s">
        <v>501</v>
      </c>
      <c r="L223" s="359"/>
      <c r="M223" s="359"/>
      <c r="N223" s="3" t="s">
        <v>281</v>
      </c>
      <c r="O223" s="359" t="s">
        <v>1784</v>
      </c>
      <c r="P223" s="359"/>
      <c r="Q223" s="359"/>
      <c r="R223" s="359" t="s">
        <v>1785</v>
      </c>
      <c r="S223" s="359"/>
      <c r="T223" s="359"/>
      <c r="U223" s="3" t="s">
        <v>281</v>
      </c>
    </row>
    <row r="224" spans="1:21" ht="12" customHeight="1">
      <c r="A224" s="359" t="s">
        <v>28</v>
      </c>
      <c r="B224" s="359"/>
      <c r="C224" s="359"/>
      <c r="D224" s="359" t="s">
        <v>28</v>
      </c>
      <c r="E224" s="359"/>
      <c r="F224" s="359"/>
      <c r="G224" s="3" t="s">
        <v>28</v>
      </c>
      <c r="H224" s="359" t="s">
        <v>28</v>
      </c>
      <c r="I224" s="359"/>
      <c r="J224" s="359"/>
      <c r="K224" s="359" t="s">
        <v>28</v>
      </c>
      <c r="L224" s="359"/>
      <c r="M224" s="359"/>
      <c r="N224" s="3" t="s">
        <v>28</v>
      </c>
      <c r="O224" s="359" t="s">
        <v>28</v>
      </c>
      <c r="P224" s="359"/>
      <c r="Q224" s="359"/>
      <c r="R224" s="359" t="s">
        <v>28</v>
      </c>
      <c r="S224" s="359"/>
      <c r="T224" s="359"/>
      <c r="U224" s="3" t="s">
        <v>28</v>
      </c>
    </row>
    <row r="225" spans="1:21" ht="12" customHeight="1">
      <c r="A225" s="359" t="s">
        <v>953</v>
      </c>
      <c r="B225" s="359"/>
      <c r="C225" s="359"/>
      <c r="D225" s="359" t="s">
        <v>1786</v>
      </c>
      <c r="E225" s="359"/>
      <c r="F225" s="359"/>
      <c r="G225" s="3" t="s">
        <v>866</v>
      </c>
      <c r="H225" s="359" t="s">
        <v>953</v>
      </c>
      <c r="I225" s="359"/>
      <c r="J225" s="359"/>
      <c r="K225" s="359" t="s">
        <v>1787</v>
      </c>
      <c r="L225" s="359"/>
      <c r="M225" s="359"/>
      <c r="N225" s="3" t="s">
        <v>1788</v>
      </c>
      <c r="O225" s="359" t="s">
        <v>953</v>
      </c>
      <c r="P225" s="359"/>
      <c r="Q225" s="359"/>
      <c r="R225" s="359" t="s">
        <v>1789</v>
      </c>
      <c r="S225" s="359"/>
      <c r="T225" s="359"/>
      <c r="U225" s="3" t="s">
        <v>1790</v>
      </c>
    </row>
    <row r="226" spans="1:21" ht="12" customHeight="1">
      <c r="A226" s="359" t="s">
        <v>1769</v>
      </c>
      <c r="B226" s="359"/>
      <c r="C226" s="359"/>
      <c r="D226" s="359" t="s">
        <v>1717</v>
      </c>
      <c r="E226" s="359"/>
      <c r="F226" s="359"/>
      <c r="G226" s="3" t="s">
        <v>366</v>
      </c>
      <c r="H226" s="359" t="s">
        <v>1769</v>
      </c>
      <c r="I226" s="359"/>
      <c r="J226" s="359"/>
      <c r="K226" s="359" t="s">
        <v>304</v>
      </c>
      <c r="L226" s="359"/>
      <c r="M226" s="359"/>
      <c r="N226" s="3" t="s">
        <v>160</v>
      </c>
      <c r="O226" s="359" t="s">
        <v>954</v>
      </c>
      <c r="P226" s="359"/>
      <c r="Q226" s="359"/>
      <c r="R226" s="359" t="s">
        <v>1409</v>
      </c>
      <c r="S226" s="359"/>
      <c r="T226" s="359"/>
      <c r="U226" s="3" t="s">
        <v>157</v>
      </c>
    </row>
    <row r="227" spans="1:21" ht="12" customHeight="1">
      <c r="A227" s="359" t="s">
        <v>952</v>
      </c>
      <c r="B227" s="359"/>
      <c r="C227" s="359"/>
      <c r="D227" s="359" t="s">
        <v>1717</v>
      </c>
      <c r="E227" s="359"/>
      <c r="F227" s="359"/>
      <c r="G227" s="3" t="s">
        <v>366</v>
      </c>
      <c r="H227" s="359" t="s">
        <v>952</v>
      </c>
      <c r="I227" s="359"/>
      <c r="J227" s="359"/>
      <c r="K227" s="359" t="s">
        <v>304</v>
      </c>
      <c r="L227" s="359"/>
      <c r="M227" s="359"/>
      <c r="N227" s="3" t="s">
        <v>160</v>
      </c>
      <c r="O227" s="359" t="s">
        <v>955</v>
      </c>
      <c r="P227" s="359"/>
      <c r="Q227" s="359"/>
      <c r="R227" s="359" t="s">
        <v>832</v>
      </c>
      <c r="S227" s="359"/>
      <c r="T227" s="359"/>
      <c r="U227" s="3" t="s">
        <v>157</v>
      </c>
    </row>
    <row r="228" spans="1:21" ht="12" customHeight="1">
      <c r="A228" s="359" t="s">
        <v>1774</v>
      </c>
      <c r="B228" s="359"/>
      <c r="C228" s="359"/>
      <c r="D228" s="359" t="s">
        <v>1791</v>
      </c>
      <c r="E228" s="359"/>
      <c r="F228" s="359"/>
      <c r="G228" s="3" t="s">
        <v>202</v>
      </c>
      <c r="H228" s="359" t="s">
        <v>1774</v>
      </c>
      <c r="I228" s="359"/>
      <c r="J228" s="359"/>
      <c r="K228" s="359" t="s">
        <v>229</v>
      </c>
      <c r="L228" s="359"/>
      <c r="M228" s="359"/>
      <c r="N228" s="3" t="s">
        <v>625</v>
      </c>
      <c r="O228" s="359" t="s">
        <v>947</v>
      </c>
      <c r="P228" s="359"/>
      <c r="Q228" s="359"/>
      <c r="R228" s="359" t="s">
        <v>1792</v>
      </c>
      <c r="S228" s="359"/>
      <c r="T228" s="359"/>
      <c r="U228" s="3" t="s">
        <v>149</v>
      </c>
    </row>
    <row r="229" spans="1:21" ht="12" customHeight="1">
      <c r="A229" s="359" t="s">
        <v>1777</v>
      </c>
      <c r="B229" s="359"/>
      <c r="C229" s="359"/>
      <c r="D229" s="359" t="s">
        <v>213</v>
      </c>
      <c r="E229" s="359"/>
      <c r="F229" s="359"/>
      <c r="G229" s="3" t="s">
        <v>353</v>
      </c>
      <c r="H229" s="359" t="s">
        <v>1777</v>
      </c>
      <c r="I229" s="359"/>
      <c r="J229" s="359"/>
      <c r="K229" s="359" t="s">
        <v>649</v>
      </c>
      <c r="L229" s="359"/>
      <c r="M229" s="359"/>
      <c r="N229" s="3" t="s">
        <v>541</v>
      </c>
      <c r="O229" s="359" t="s">
        <v>948</v>
      </c>
      <c r="P229" s="359"/>
      <c r="Q229" s="359"/>
      <c r="R229" s="359" t="s">
        <v>1559</v>
      </c>
      <c r="S229" s="359"/>
      <c r="T229" s="359"/>
      <c r="U229" s="3" t="s">
        <v>298</v>
      </c>
    </row>
    <row r="230" spans="1:21" ht="12" customHeight="1">
      <c r="A230" s="359" t="s">
        <v>1778</v>
      </c>
      <c r="B230" s="359"/>
      <c r="C230" s="359"/>
      <c r="D230" s="359" t="s">
        <v>847</v>
      </c>
      <c r="E230" s="359"/>
      <c r="F230" s="359"/>
      <c r="G230" s="3" t="s">
        <v>471</v>
      </c>
      <c r="H230" s="359" t="s">
        <v>1778</v>
      </c>
      <c r="I230" s="359"/>
      <c r="J230" s="359"/>
      <c r="K230" s="359" t="s">
        <v>355</v>
      </c>
      <c r="L230" s="359"/>
      <c r="M230" s="359"/>
      <c r="N230" s="3" t="s">
        <v>314</v>
      </c>
      <c r="O230" s="359" t="s">
        <v>1780</v>
      </c>
      <c r="P230" s="359"/>
      <c r="Q230" s="359"/>
      <c r="R230" s="359" t="s">
        <v>1793</v>
      </c>
      <c r="S230" s="359"/>
      <c r="T230" s="359"/>
      <c r="U230" s="3" t="s">
        <v>159</v>
      </c>
    </row>
    <row r="231" spans="1:21" ht="12" customHeight="1">
      <c r="A231" s="359" t="s">
        <v>28</v>
      </c>
      <c r="B231" s="359"/>
      <c r="C231" s="359"/>
      <c r="D231" s="359" t="s">
        <v>28</v>
      </c>
      <c r="E231" s="359"/>
      <c r="F231" s="359"/>
      <c r="G231" s="3" t="s">
        <v>28</v>
      </c>
      <c r="H231" s="359" t="s">
        <v>28</v>
      </c>
      <c r="I231" s="359"/>
      <c r="J231" s="359"/>
      <c r="K231" s="359" t="s">
        <v>28</v>
      </c>
      <c r="L231" s="359"/>
      <c r="M231" s="359"/>
      <c r="N231" s="3" t="s">
        <v>28</v>
      </c>
      <c r="O231" s="359" t="s">
        <v>28</v>
      </c>
      <c r="P231" s="359"/>
      <c r="Q231" s="359"/>
      <c r="R231" s="359" t="s">
        <v>28</v>
      </c>
      <c r="S231" s="359"/>
      <c r="T231" s="359"/>
      <c r="U231" s="3" t="s">
        <v>28</v>
      </c>
    </row>
    <row r="232" spans="1:21" ht="12" customHeight="1">
      <c r="A232" s="359" t="s">
        <v>1060</v>
      </c>
      <c r="B232" s="359"/>
      <c r="C232" s="359"/>
      <c r="D232" s="359" t="s">
        <v>28</v>
      </c>
      <c r="E232" s="359"/>
      <c r="F232" s="359"/>
      <c r="G232" s="3" t="s">
        <v>28</v>
      </c>
      <c r="H232" s="359" t="s">
        <v>1060</v>
      </c>
      <c r="I232" s="359"/>
      <c r="J232" s="359"/>
      <c r="K232" s="359" t="s">
        <v>28</v>
      </c>
      <c r="L232" s="359"/>
      <c r="M232" s="359"/>
      <c r="N232" s="3" t="s">
        <v>28</v>
      </c>
      <c r="O232" s="359" t="s">
        <v>1060</v>
      </c>
      <c r="P232" s="359"/>
      <c r="Q232" s="359"/>
      <c r="R232" s="359" t="s">
        <v>28</v>
      </c>
      <c r="S232" s="359"/>
      <c r="T232" s="359"/>
      <c r="U232" s="3" t="s">
        <v>28</v>
      </c>
    </row>
    <row r="233" spans="1:21" ht="12" customHeight="1">
      <c r="A233" s="359" t="s">
        <v>1061</v>
      </c>
      <c r="B233" s="359"/>
      <c r="C233" s="359"/>
      <c r="D233" s="359" t="s">
        <v>1794</v>
      </c>
      <c r="E233" s="359"/>
      <c r="F233" s="359"/>
      <c r="G233" s="3" t="s">
        <v>1795</v>
      </c>
      <c r="H233" s="359" t="s">
        <v>1061</v>
      </c>
      <c r="I233" s="359"/>
      <c r="J233" s="359"/>
      <c r="K233" s="359" t="s">
        <v>1796</v>
      </c>
      <c r="L233" s="359"/>
      <c r="M233" s="359"/>
      <c r="N233" s="3" t="s">
        <v>1797</v>
      </c>
      <c r="O233" s="359" t="s">
        <v>1061</v>
      </c>
      <c r="P233" s="359"/>
      <c r="Q233" s="359"/>
      <c r="R233" s="359" t="s">
        <v>1798</v>
      </c>
      <c r="S233" s="359"/>
      <c r="T233" s="359"/>
      <c r="U233" s="3" t="s">
        <v>1799</v>
      </c>
    </row>
    <row r="234" spans="1:21" ht="12" customHeight="1">
      <c r="A234" s="359" t="s">
        <v>1800</v>
      </c>
      <c r="B234" s="359"/>
      <c r="C234" s="359"/>
      <c r="D234" s="359" t="s">
        <v>561</v>
      </c>
      <c r="E234" s="359"/>
      <c r="F234" s="359"/>
      <c r="G234" s="3" t="s">
        <v>202</v>
      </c>
      <c r="H234" s="359" t="s">
        <v>1800</v>
      </c>
      <c r="I234" s="359"/>
      <c r="J234" s="359"/>
      <c r="K234" s="359" t="s">
        <v>1801</v>
      </c>
      <c r="L234" s="359"/>
      <c r="M234" s="359"/>
      <c r="N234" s="3" t="s">
        <v>249</v>
      </c>
      <c r="O234" s="359" t="s">
        <v>1802</v>
      </c>
      <c r="P234" s="359"/>
      <c r="Q234" s="359"/>
      <c r="R234" s="359" t="s">
        <v>1803</v>
      </c>
      <c r="S234" s="359"/>
      <c r="T234" s="359"/>
      <c r="U234" s="3" t="s">
        <v>275</v>
      </c>
    </row>
    <row r="235" spans="1:21" ht="12" customHeight="1">
      <c r="A235" s="359" t="s">
        <v>1804</v>
      </c>
      <c r="B235" s="359"/>
      <c r="C235" s="359"/>
      <c r="D235" s="359" t="s">
        <v>1805</v>
      </c>
      <c r="E235" s="359"/>
      <c r="F235" s="359"/>
      <c r="G235" s="3" t="s">
        <v>181</v>
      </c>
      <c r="H235" s="359" t="s">
        <v>1804</v>
      </c>
      <c r="I235" s="359"/>
      <c r="J235" s="359"/>
      <c r="K235" s="359" t="s">
        <v>1684</v>
      </c>
      <c r="L235" s="359"/>
      <c r="M235" s="359"/>
      <c r="N235" s="3" t="s">
        <v>316</v>
      </c>
      <c r="O235" s="359" t="s">
        <v>1806</v>
      </c>
      <c r="P235" s="359"/>
      <c r="Q235" s="359"/>
      <c r="R235" s="359" t="s">
        <v>1449</v>
      </c>
      <c r="S235" s="359"/>
      <c r="T235" s="359"/>
      <c r="U235" s="3" t="s">
        <v>254</v>
      </c>
    </row>
    <row r="236" spans="1:21" ht="12" customHeight="1">
      <c r="A236" s="359" t="s">
        <v>1807</v>
      </c>
      <c r="B236" s="359"/>
      <c r="C236" s="359"/>
      <c r="D236" s="359" t="s">
        <v>1808</v>
      </c>
      <c r="E236" s="359"/>
      <c r="F236" s="359"/>
      <c r="G236" s="3" t="s">
        <v>328</v>
      </c>
      <c r="H236" s="359" t="s">
        <v>1807</v>
      </c>
      <c r="I236" s="359"/>
      <c r="J236" s="359"/>
      <c r="K236" s="359" t="s">
        <v>850</v>
      </c>
      <c r="L236" s="359"/>
      <c r="M236" s="359"/>
      <c r="N236" s="3" t="s">
        <v>405</v>
      </c>
      <c r="O236" s="359" t="s">
        <v>1062</v>
      </c>
      <c r="P236" s="359"/>
      <c r="Q236" s="359"/>
      <c r="R236" s="359" t="s">
        <v>321</v>
      </c>
      <c r="S236" s="359"/>
      <c r="T236" s="359"/>
      <c r="U236" s="3" t="s">
        <v>298</v>
      </c>
    </row>
    <row r="237" spans="1:21" ht="12" customHeight="1">
      <c r="A237" s="359" t="s">
        <v>1809</v>
      </c>
      <c r="B237" s="359"/>
      <c r="C237" s="359"/>
      <c r="D237" s="359" t="s">
        <v>495</v>
      </c>
      <c r="E237" s="359"/>
      <c r="F237" s="359"/>
      <c r="G237" s="3" t="s">
        <v>259</v>
      </c>
      <c r="H237" s="359" t="s">
        <v>1809</v>
      </c>
      <c r="I237" s="359"/>
      <c r="J237" s="359"/>
      <c r="K237" s="359" t="s">
        <v>491</v>
      </c>
      <c r="L237" s="359"/>
      <c r="M237" s="359"/>
      <c r="N237" s="3" t="s">
        <v>280</v>
      </c>
      <c r="O237" s="359" t="s">
        <v>1063</v>
      </c>
      <c r="P237" s="359"/>
      <c r="Q237" s="359"/>
      <c r="R237" s="359" t="s">
        <v>196</v>
      </c>
      <c r="S237" s="359"/>
      <c r="T237" s="359"/>
      <c r="U237" s="3" t="s">
        <v>216</v>
      </c>
    </row>
    <row r="238" spans="1:21" ht="12" customHeight="1">
      <c r="A238" s="359" t="s">
        <v>1810</v>
      </c>
      <c r="B238" s="359"/>
      <c r="C238" s="359"/>
      <c r="D238" s="359" t="s">
        <v>196</v>
      </c>
      <c r="E238" s="359"/>
      <c r="F238" s="359"/>
      <c r="G238" s="3" t="s">
        <v>347</v>
      </c>
      <c r="H238" s="359" t="s">
        <v>1810</v>
      </c>
      <c r="I238" s="359"/>
      <c r="J238" s="359"/>
      <c r="K238" s="359" t="s">
        <v>401</v>
      </c>
      <c r="L238" s="359"/>
      <c r="M238" s="359"/>
      <c r="N238" s="3" t="s">
        <v>285</v>
      </c>
      <c r="O238" s="359" t="s">
        <v>1064</v>
      </c>
      <c r="P238" s="359"/>
      <c r="Q238" s="359"/>
      <c r="R238" s="359" t="s">
        <v>261</v>
      </c>
      <c r="S238" s="359"/>
      <c r="T238" s="359"/>
      <c r="U238" s="3" t="s">
        <v>216</v>
      </c>
    </row>
    <row r="239" spans="1:21" ht="12" customHeight="1">
      <c r="A239" s="359" t="s">
        <v>1811</v>
      </c>
      <c r="B239" s="359"/>
      <c r="C239" s="359"/>
      <c r="D239" s="359" t="s">
        <v>379</v>
      </c>
      <c r="E239" s="359"/>
      <c r="F239" s="359"/>
      <c r="G239" s="3" t="s">
        <v>248</v>
      </c>
      <c r="H239" s="359" t="s">
        <v>1811</v>
      </c>
      <c r="I239" s="359"/>
      <c r="J239" s="359"/>
      <c r="K239" s="359" t="s">
        <v>412</v>
      </c>
      <c r="L239" s="359"/>
      <c r="M239" s="359"/>
      <c r="N239" s="3" t="s">
        <v>248</v>
      </c>
      <c r="O239" s="359" t="s">
        <v>1065</v>
      </c>
      <c r="P239" s="359"/>
      <c r="Q239" s="359"/>
      <c r="R239" s="359" t="s">
        <v>327</v>
      </c>
      <c r="S239" s="359"/>
      <c r="T239" s="359"/>
      <c r="U239" s="3" t="s">
        <v>347</v>
      </c>
    </row>
    <row r="240" spans="1:21" ht="12" customHeight="1">
      <c r="A240" s="359" t="s">
        <v>1812</v>
      </c>
      <c r="B240" s="359"/>
      <c r="C240" s="359"/>
      <c r="D240" s="359" t="s">
        <v>1813</v>
      </c>
      <c r="E240" s="359"/>
      <c r="F240" s="359"/>
      <c r="G240" s="3" t="s">
        <v>465</v>
      </c>
      <c r="H240" s="359" t="s">
        <v>1812</v>
      </c>
      <c r="I240" s="359"/>
      <c r="J240" s="359"/>
      <c r="K240" s="359" t="s">
        <v>1814</v>
      </c>
      <c r="L240" s="359"/>
      <c r="M240" s="359"/>
      <c r="N240" s="3" t="s">
        <v>628</v>
      </c>
      <c r="O240" s="359" t="s">
        <v>1066</v>
      </c>
      <c r="P240" s="359"/>
      <c r="Q240" s="359"/>
      <c r="R240" s="359" t="s">
        <v>1815</v>
      </c>
      <c r="S240" s="359"/>
      <c r="T240" s="359"/>
      <c r="U240" s="3" t="s">
        <v>253</v>
      </c>
    </row>
    <row r="241" spans="1:21" ht="12" customHeight="1">
      <c r="A241" s="359" t="s">
        <v>28</v>
      </c>
      <c r="B241" s="359"/>
      <c r="C241" s="359"/>
      <c r="D241" s="359" t="s">
        <v>28</v>
      </c>
      <c r="E241" s="359"/>
      <c r="F241" s="359"/>
      <c r="G241" s="3" t="s">
        <v>28</v>
      </c>
      <c r="H241" s="359" t="s">
        <v>28</v>
      </c>
      <c r="I241" s="359"/>
      <c r="J241" s="359"/>
      <c r="K241" s="359" t="s">
        <v>28</v>
      </c>
      <c r="L241" s="359"/>
      <c r="M241" s="359"/>
      <c r="N241" s="3" t="s">
        <v>28</v>
      </c>
      <c r="O241" s="359" t="s">
        <v>28</v>
      </c>
      <c r="P241" s="359"/>
      <c r="Q241" s="359"/>
      <c r="R241" s="359" t="s">
        <v>28</v>
      </c>
      <c r="S241" s="359"/>
      <c r="T241" s="359"/>
      <c r="U241" s="3" t="s">
        <v>28</v>
      </c>
    </row>
    <row r="242" spans="1:21" ht="12" customHeight="1">
      <c r="A242" s="359" t="s">
        <v>1067</v>
      </c>
      <c r="B242" s="359"/>
      <c r="C242" s="359"/>
      <c r="D242" s="359" t="s">
        <v>28</v>
      </c>
      <c r="E242" s="359"/>
      <c r="F242" s="359"/>
      <c r="G242" s="3" t="s">
        <v>28</v>
      </c>
      <c r="H242" s="359" t="s">
        <v>1067</v>
      </c>
      <c r="I242" s="359"/>
      <c r="J242" s="359"/>
      <c r="K242" s="359" t="s">
        <v>28</v>
      </c>
      <c r="L242" s="359"/>
      <c r="M242" s="359"/>
      <c r="N242" s="3" t="s">
        <v>28</v>
      </c>
      <c r="O242" s="359" t="s">
        <v>1067</v>
      </c>
      <c r="P242" s="359"/>
      <c r="Q242" s="359"/>
      <c r="R242" s="359" t="s">
        <v>28</v>
      </c>
      <c r="S242" s="359"/>
      <c r="T242" s="359"/>
      <c r="U242" s="3" t="s">
        <v>28</v>
      </c>
    </row>
    <row r="243" spans="1:21" ht="12" customHeight="1">
      <c r="A243" s="359" t="s">
        <v>966</v>
      </c>
      <c r="B243" s="359"/>
      <c r="C243" s="359"/>
      <c r="D243" s="359" t="s">
        <v>1816</v>
      </c>
      <c r="E243" s="359"/>
      <c r="F243" s="359"/>
      <c r="G243" s="3" t="s">
        <v>1817</v>
      </c>
      <c r="H243" s="359" t="s">
        <v>966</v>
      </c>
      <c r="I243" s="359"/>
      <c r="J243" s="359"/>
      <c r="K243" s="359" t="s">
        <v>1818</v>
      </c>
      <c r="L243" s="359"/>
      <c r="M243" s="359"/>
      <c r="N243" s="3" t="s">
        <v>1819</v>
      </c>
      <c r="O243" s="359" t="s">
        <v>966</v>
      </c>
      <c r="P243" s="359"/>
      <c r="Q243" s="359"/>
      <c r="R243" s="359" t="s">
        <v>1820</v>
      </c>
      <c r="S243" s="359"/>
      <c r="T243" s="359"/>
      <c r="U243" s="3" t="s">
        <v>1821</v>
      </c>
    </row>
    <row r="244" spans="1:21" ht="12" customHeight="1">
      <c r="A244" s="359" t="s">
        <v>1822</v>
      </c>
      <c r="B244" s="359"/>
      <c r="C244" s="359"/>
      <c r="D244" s="359" t="s">
        <v>409</v>
      </c>
      <c r="E244" s="359"/>
      <c r="F244" s="359"/>
      <c r="G244" s="3" t="s">
        <v>458</v>
      </c>
      <c r="H244" s="359" t="s">
        <v>1822</v>
      </c>
      <c r="I244" s="359"/>
      <c r="J244" s="359"/>
      <c r="K244" s="359" t="s">
        <v>554</v>
      </c>
      <c r="L244" s="359"/>
      <c r="M244" s="359"/>
      <c r="N244" s="3" t="s">
        <v>151</v>
      </c>
      <c r="O244" s="359" t="s">
        <v>1068</v>
      </c>
      <c r="P244" s="359"/>
      <c r="Q244" s="359"/>
      <c r="R244" s="359" t="s">
        <v>289</v>
      </c>
      <c r="S244" s="359"/>
      <c r="T244" s="359"/>
      <c r="U244" s="3" t="s">
        <v>353</v>
      </c>
    </row>
    <row r="245" spans="1:21" ht="12" customHeight="1">
      <c r="A245" s="359" t="s">
        <v>1823</v>
      </c>
      <c r="B245" s="359"/>
      <c r="C245" s="359"/>
      <c r="D245" s="359" t="s">
        <v>501</v>
      </c>
      <c r="E245" s="359"/>
      <c r="F245" s="359"/>
      <c r="G245" s="3" t="s">
        <v>556</v>
      </c>
      <c r="H245" s="359" t="s">
        <v>1823</v>
      </c>
      <c r="I245" s="359"/>
      <c r="J245" s="359"/>
      <c r="K245" s="359" t="s">
        <v>1824</v>
      </c>
      <c r="L245" s="359"/>
      <c r="M245" s="359"/>
      <c r="N245" s="3" t="s">
        <v>383</v>
      </c>
      <c r="O245" s="359" t="s">
        <v>1069</v>
      </c>
      <c r="P245" s="359"/>
      <c r="Q245" s="359"/>
      <c r="R245" s="359" t="s">
        <v>618</v>
      </c>
      <c r="S245" s="359"/>
      <c r="T245" s="359"/>
      <c r="U245" s="3" t="s">
        <v>214</v>
      </c>
    </row>
    <row r="246" spans="1:21" ht="12" customHeight="1">
      <c r="A246" s="359" t="s">
        <v>1825</v>
      </c>
      <c r="B246" s="359"/>
      <c r="C246" s="359"/>
      <c r="D246" s="359" t="s">
        <v>650</v>
      </c>
      <c r="E246" s="359"/>
      <c r="F246" s="359"/>
      <c r="G246" s="3" t="s">
        <v>288</v>
      </c>
      <c r="H246" s="359" t="s">
        <v>1825</v>
      </c>
      <c r="I246" s="359"/>
      <c r="J246" s="359"/>
      <c r="K246" s="359" t="s">
        <v>1826</v>
      </c>
      <c r="L246" s="359"/>
      <c r="M246" s="359"/>
      <c r="N246" s="3" t="s">
        <v>328</v>
      </c>
      <c r="O246" s="359" t="s">
        <v>1070</v>
      </c>
      <c r="P246" s="359"/>
      <c r="Q246" s="359"/>
      <c r="R246" s="359" t="s">
        <v>497</v>
      </c>
      <c r="S246" s="359"/>
      <c r="T246" s="359"/>
      <c r="U246" s="3" t="s">
        <v>298</v>
      </c>
    </row>
    <row r="247" spans="1:21" ht="12" customHeight="1">
      <c r="A247" s="359" t="s">
        <v>1827</v>
      </c>
      <c r="B247" s="359"/>
      <c r="C247" s="359"/>
      <c r="D247" s="359" t="s">
        <v>526</v>
      </c>
      <c r="E247" s="359"/>
      <c r="F247" s="359"/>
      <c r="G247" s="3" t="s">
        <v>458</v>
      </c>
      <c r="H247" s="359" t="s">
        <v>1827</v>
      </c>
      <c r="I247" s="359"/>
      <c r="J247" s="359"/>
      <c r="K247" s="359" t="s">
        <v>409</v>
      </c>
      <c r="L247" s="359"/>
      <c r="M247" s="359"/>
      <c r="N247" s="3" t="s">
        <v>283</v>
      </c>
      <c r="O247" s="359" t="s">
        <v>1071</v>
      </c>
      <c r="P247" s="359"/>
      <c r="Q247" s="359"/>
      <c r="R247" s="359" t="s">
        <v>267</v>
      </c>
      <c r="S247" s="359"/>
      <c r="T247" s="359"/>
      <c r="U247" s="3" t="s">
        <v>248</v>
      </c>
    </row>
    <row r="248" spans="1:21" ht="12" customHeight="1">
      <c r="A248" s="359" t="s">
        <v>1828</v>
      </c>
      <c r="B248" s="359"/>
      <c r="C248" s="359"/>
      <c r="D248" s="359" t="s">
        <v>1578</v>
      </c>
      <c r="E248" s="359"/>
      <c r="F248" s="359"/>
      <c r="G248" s="3" t="s">
        <v>308</v>
      </c>
      <c r="H248" s="359" t="s">
        <v>1828</v>
      </c>
      <c r="I248" s="359"/>
      <c r="J248" s="359"/>
      <c r="K248" s="359" t="s">
        <v>1829</v>
      </c>
      <c r="L248" s="359"/>
      <c r="M248" s="359"/>
      <c r="N248" s="3" t="s">
        <v>214</v>
      </c>
      <c r="O248" s="359" t="s">
        <v>1072</v>
      </c>
      <c r="P248" s="359"/>
      <c r="Q248" s="359"/>
      <c r="R248" s="359" t="s">
        <v>677</v>
      </c>
      <c r="S248" s="359"/>
      <c r="T248" s="359"/>
      <c r="U248" s="3" t="s">
        <v>316</v>
      </c>
    </row>
    <row r="249" spans="1:21" ht="12" customHeight="1">
      <c r="A249" s="359" t="s">
        <v>28</v>
      </c>
      <c r="B249" s="359"/>
      <c r="C249" s="359"/>
      <c r="D249" s="359" t="s">
        <v>28</v>
      </c>
      <c r="E249" s="359"/>
      <c r="F249" s="359"/>
      <c r="G249" s="3" t="s">
        <v>28</v>
      </c>
      <c r="H249" s="359" t="s">
        <v>28</v>
      </c>
      <c r="I249" s="359"/>
      <c r="J249" s="359"/>
      <c r="K249" s="359" t="s">
        <v>28</v>
      </c>
      <c r="L249" s="359"/>
      <c r="M249" s="359"/>
      <c r="N249" s="3" t="s">
        <v>28</v>
      </c>
      <c r="O249" s="359" t="s">
        <v>28</v>
      </c>
      <c r="P249" s="359"/>
      <c r="Q249" s="359"/>
      <c r="R249" s="359" t="s">
        <v>28</v>
      </c>
      <c r="S249" s="359"/>
      <c r="T249" s="359"/>
      <c r="U249" s="3" t="s">
        <v>28</v>
      </c>
    </row>
    <row r="250" spans="1:21" ht="12" customHeight="1">
      <c r="A250" s="359" t="s">
        <v>1830</v>
      </c>
      <c r="B250" s="359"/>
      <c r="C250" s="359"/>
      <c r="D250" s="359" t="s">
        <v>1831</v>
      </c>
      <c r="E250" s="359"/>
      <c r="F250" s="359"/>
      <c r="G250" s="3" t="s">
        <v>1832</v>
      </c>
      <c r="H250" s="359" t="s">
        <v>1830</v>
      </c>
      <c r="I250" s="359"/>
      <c r="J250" s="359"/>
      <c r="K250" s="359" t="s">
        <v>1833</v>
      </c>
      <c r="L250" s="359"/>
      <c r="M250" s="359"/>
      <c r="N250" s="3" t="s">
        <v>888</v>
      </c>
      <c r="O250" s="359" t="s">
        <v>1830</v>
      </c>
      <c r="P250" s="359"/>
      <c r="Q250" s="359"/>
      <c r="R250" s="359" t="s">
        <v>1834</v>
      </c>
      <c r="S250" s="359"/>
      <c r="T250" s="359"/>
      <c r="U250" s="3" t="s">
        <v>1835</v>
      </c>
    </row>
    <row r="251" spans="1:21" ht="12" customHeight="1">
      <c r="A251" s="359" t="s">
        <v>1822</v>
      </c>
      <c r="B251" s="359"/>
      <c r="C251" s="359"/>
      <c r="D251" s="359" t="s">
        <v>410</v>
      </c>
      <c r="E251" s="359"/>
      <c r="F251" s="359"/>
      <c r="G251" s="3" t="s">
        <v>147</v>
      </c>
      <c r="H251" s="359" t="s">
        <v>1822</v>
      </c>
      <c r="I251" s="359"/>
      <c r="J251" s="359"/>
      <c r="K251" s="359" t="s">
        <v>409</v>
      </c>
      <c r="L251" s="359"/>
      <c r="M251" s="359"/>
      <c r="N251" s="3" t="s">
        <v>288</v>
      </c>
      <c r="O251" s="359" t="s">
        <v>1068</v>
      </c>
      <c r="P251" s="359"/>
      <c r="Q251" s="359"/>
      <c r="R251" s="359" t="s">
        <v>1836</v>
      </c>
      <c r="S251" s="359"/>
      <c r="T251" s="359"/>
      <c r="U251" s="3" t="s">
        <v>541</v>
      </c>
    </row>
    <row r="252" spans="1:21" ht="12" customHeight="1">
      <c r="A252" s="359" t="s">
        <v>1823</v>
      </c>
      <c r="B252" s="359"/>
      <c r="C252" s="359"/>
      <c r="D252" s="359" t="s">
        <v>1578</v>
      </c>
      <c r="E252" s="359"/>
      <c r="F252" s="359"/>
      <c r="G252" s="3" t="s">
        <v>162</v>
      </c>
      <c r="H252" s="359" t="s">
        <v>1823</v>
      </c>
      <c r="I252" s="359"/>
      <c r="J252" s="359"/>
      <c r="K252" s="359" t="s">
        <v>1837</v>
      </c>
      <c r="L252" s="359"/>
      <c r="M252" s="359"/>
      <c r="N252" s="3" t="s">
        <v>199</v>
      </c>
      <c r="O252" s="359" t="s">
        <v>1069</v>
      </c>
      <c r="P252" s="359"/>
      <c r="Q252" s="359"/>
      <c r="R252" s="359" t="s">
        <v>622</v>
      </c>
      <c r="S252" s="359"/>
      <c r="T252" s="359"/>
      <c r="U252" s="3" t="s">
        <v>471</v>
      </c>
    </row>
    <row r="253" spans="1:21" ht="12" customHeight="1">
      <c r="A253" s="359" t="s">
        <v>1825</v>
      </c>
      <c r="B253" s="359"/>
      <c r="C253" s="359"/>
      <c r="D253" s="359" t="s">
        <v>265</v>
      </c>
      <c r="E253" s="359"/>
      <c r="F253" s="359"/>
      <c r="G253" s="3" t="s">
        <v>353</v>
      </c>
      <c r="H253" s="359" t="s">
        <v>1825</v>
      </c>
      <c r="I253" s="359"/>
      <c r="J253" s="359"/>
      <c r="K253" s="359" t="s">
        <v>334</v>
      </c>
      <c r="L253" s="359"/>
      <c r="M253" s="359"/>
      <c r="N253" s="3" t="s">
        <v>323</v>
      </c>
      <c r="O253" s="359" t="s">
        <v>1070</v>
      </c>
      <c r="P253" s="359"/>
      <c r="Q253" s="359"/>
      <c r="R253" s="359" t="s">
        <v>457</v>
      </c>
      <c r="S253" s="359"/>
      <c r="T253" s="359"/>
      <c r="U253" s="3" t="s">
        <v>283</v>
      </c>
    </row>
    <row r="254" spans="1:21" ht="12" customHeight="1">
      <c r="A254" s="359" t="s">
        <v>1827</v>
      </c>
      <c r="B254" s="359"/>
      <c r="C254" s="359"/>
      <c r="D254" s="359" t="s">
        <v>291</v>
      </c>
      <c r="E254" s="359"/>
      <c r="F254" s="359"/>
      <c r="G254" s="3" t="s">
        <v>328</v>
      </c>
      <c r="H254" s="359" t="s">
        <v>1827</v>
      </c>
      <c r="I254" s="359"/>
      <c r="J254" s="359"/>
      <c r="K254" s="359" t="s">
        <v>289</v>
      </c>
      <c r="L254" s="359"/>
      <c r="M254" s="359"/>
      <c r="N254" s="3" t="s">
        <v>353</v>
      </c>
      <c r="O254" s="359" t="s">
        <v>1071</v>
      </c>
      <c r="P254" s="359"/>
      <c r="Q254" s="359"/>
      <c r="R254" s="359" t="s">
        <v>514</v>
      </c>
      <c r="S254" s="359"/>
      <c r="T254" s="359"/>
      <c r="U254" s="3" t="s">
        <v>300</v>
      </c>
    </row>
    <row r="255" spans="1:21" ht="12" customHeight="1">
      <c r="A255" s="359" t="s">
        <v>1828</v>
      </c>
      <c r="B255" s="359"/>
      <c r="C255" s="359"/>
      <c r="D255" s="359" t="s">
        <v>1838</v>
      </c>
      <c r="E255" s="359"/>
      <c r="F255" s="359"/>
      <c r="G255" s="3" t="s">
        <v>471</v>
      </c>
      <c r="H255" s="359" t="s">
        <v>1828</v>
      </c>
      <c r="I255" s="359"/>
      <c r="J255" s="359"/>
      <c r="K255" s="359" t="s">
        <v>397</v>
      </c>
      <c r="L255" s="359"/>
      <c r="M255" s="359"/>
      <c r="N255" s="3" t="s">
        <v>306</v>
      </c>
      <c r="O255" s="359" t="s">
        <v>1072</v>
      </c>
      <c r="P255" s="359"/>
      <c r="Q255" s="359"/>
      <c r="R255" s="359" t="s">
        <v>1776</v>
      </c>
      <c r="S255" s="359"/>
      <c r="T255" s="359"/>
      <c r="U255" s="3" t="s">
        <v>556</v>
      </c>
    </row>
    <row r="256" spans="1:21" ht="12" customHeight="1">
      <c r="A256" s="359" t="s">
        <v>28</v>
      </c>
      <c r="B256" s="359"/>
      <c r="C256" s="359"/>
      <c r="D256" s="359" t="s">
        <v>28</v>
      </c>
      <c r="E256" s="359"/>
      <c r="F256" s="359"/>
      <c r="G256" s="3" t="s">
        <v>28</v>
      </c>
      <c r="H256" s="359" t="s">
        <v>28</v>
      </c>
      <c r="I256" s="359"/>
      <c r="J256" s="359"/>
      <c r="K256" s="359" t="s">
        <v>28</v>
      </c>
      <c r="L256" s="359"/>
      <c r="M256" s="359"/>
      <c r="N256" s="3" t="s">
        <v>28</v>
      </c>
      <c r="O256" s="359" t="s">
        <v>28</v>
      </c>
      <c r="P256" s="359"/>
      <c r="Q256" s="359"/>
      <c r="R256" s="359" t="s">
        <v>28</v>
      </c>
      <c r="S256" s="359"/>
      <c r="T256" s="359"/>
      <c r="U256" s="3" t="s">
        <v>28</v>
      </c>
    </row>
    <row r="257" spans="1:21" ht="12" customHeight="1">
      <c r="A257" s="359" t="s">
        <v>1839</v>
      </c>
      <c r="B257" s="359"/>
      <c r="C257" s="359"/>
      <c r="D257" s="359" t="s">
        <v>1840</v>
      </c>
      <c r="E257" s="359"/>
      <c r="F257" s="359"/>
      <c r="G257" s="3" t="s">
        <v>303</v>
      </c>
      <c r="H257" s="359" t="s">
        <v>1839</v>
      </c>
      <c r="I257" s="359"/>
      <c r="J257" s="359"/>
      <c r="K257" s="359" t="s">
        <v>1841</v>
      </c>
      <c r="L257" s="359"/>
      <c r="M257" s="359"/>
      <c r="N257" s="3" t="s">
        <v>636</v>
      </c>
      <c r="O257" s="359" t="s">
        <v>1839</v>
      </c>
      <c r="P257" s="359"/>
      <c r="Q257" s="359"/>
      <c r="R257" s="359" t="s">
        <v>1842</v>
      </c>
      <c r="S257" s="359"/>
      <c r="T257" s="359"/>
      <c r="U257" s="3" t="s">
        <v>1843</v>
      </c>
    </row>
    <row r="258" spans="1:21" ht="12" customHeight="1">
      <c r="A258" s="359" t="s">
        <v>1822</v>
      </c>
      <c r="B258" s="359"/>
      <c r="C258" s="359"/>
      <c r="D258" s="359" t="s">
        <v>1836</v>
      </c>
      <c r="E258" s="359"/>
      <c r="F258" s="359"/>
      <c r="G258" s="3" t="s">
        <v>249</v>
      </c>
      <c r="H258" s="359" t="s">
        <v>1822</v>
      </c>
      <c r="I258" s="359"/>
      <c r="J258" s="359"/>
      <c r="K258" s="359" t="s">
        <v>670</v>
      </c>
      <c r="L258" s="359"/>
      <c r="M258" s="359"/>
      <c r="N258" s="3" t="s">
        <v>181</v>
      </c>
      <c r="O258" s="359" t="s">
        <v>1068</v>
      </c>
      <c r="P258" s="359"/>
      <c r="Q258" s="359"/>
      <c r="R258" s="359" t="s">
        <v>232</v>
      </c>
      <c r="S258" s="359"/>
      <c r="T258" s="359"/>
      <c r="U258" s="3" t="s">
        <v>202</v>
      </c>
    </row>
    <row r="259" spans="1:21" ht="12" customHeight="1">
      <c r="A259" s="359" t="s">
        <v>1823</v>
      </c>
      <c r="B259" s="359"/>
      <c r="C259" s="359"/>
      <c r="D259" s="359" t="s">
        <v>872</v>
      </c>
      <c r="E259" s="359"/>
      <c r="F259" s="359"/>
      <c r="G259" s="3" t="s">
        <v>314</v>
      </c>
      <c r="H259" s="359" t="s">
        <v>1823</v>
      </c>
      <c r="I259" s="359"/>
      <c r="J259" s="359"/>
      <c r="K259" s="359" t="s">
        <v>539</v>
      </c>
      <c r="L259" s="359"/>
      <c r="M259" s="359"/>
      <c r="N259" s="3" t="s">
        <v>1844</v>
      </c>
      <c r="O259" s="359" t="s">
        <v>1069</v>
      </c>
      <c r="P259" s="359"/>
      <c r="Q259" s="359"/>
      <c r="R259" s="359" t="s">
        <v>1845</v>
      </c>
      <c r="S259" s="359"/>
      <c r="T259" s="359"/>
      <c r="U259" s="3" t="s">
        <v>640</v>
      </c>
    </row>
    <row r="260" spans="1:21" ht="12" customHeight="1">
      <c r="A260" s="359" t="s">
        <v>1825</v>
      </c>
      <c r="B260" s="359"/>
      <c r="C260" s="359"/>
      <c r="D260" s="359" t="s">
        <v>582</v>
      </c>
      <c r="E260" s="359"/>
      <c r="F260" s="359"/>
      <c r="G260" s="3" t="s">
        <v>552</v>
      </c>
      <c r="H260" s="359" t="s">
        <v>1825</v>
      </c>
      <c r="I260" s="359"/>
      <c r="J260" s="359"/>
      <c r="K260" s="359" t="s">
        <v>229</v>
      </c>
      <c r="L260" s="359"/>
      <c r="M260" s="359"/>
      <c r="N260" s="3" t="s">
        <v>159</v>
      </c>
      <c r="O260" s="359" t="s">
        <v>1070</v>
      </c>
      <c r="P260" s="359"/>
      <c r="Q260" s="359"/>
      <c r="R260" s="359" t="s">
        <v>672</v>
      </c>
      <c r="S260" s="359"/>
      <c r="T260" s="359"/>
      <c r="U260" s="3" t="s">
        <v>306</v>
      </c>
    </row>
    <row r="261" spans="1:21" ht="12" customHeight="1">
      <c r="A261" s="359" t="s">
        <v>1827</v>
      </c>
      <c r="B261" s="359"/>
      <c r="C261" s="359"/>
      <c r="D261" s="359" t="s">
        <v>330</v>
      </c>
      <c r="E261" s="359"/>
      <c r="F261" s="359"/>
      <c r="G261" s="3" t="s">
        <v>541</v>
      </c>
      <c r="H261" s="359" t="s">
        <v>1827</v>
      </c>
      <c r="I261" s="359"/>
      <c r="J261" s="359"/>
      <c r="K261" s="359" t="s">
        <v>461</v>
      </c>
      <c r="L261" s="359"/>
      <c r="M261" s="359"/>
      <c r="N261" s="3" t="s">
        <v>290</v>
      </c>
      <c r="O261" s="359" t="s">
        <v>1071</v>
      </c>
      <c r="P261" s="359"/>
      <c r="Q261" s="359"/>
      <c r="R261" s="359" t="s">
        <v>215</v>
      </c>
      <c r="S261" s="359"/>
      <c r="T261" s="359"/>
      <c r="U261" s="3" t="s">
        <v>486</v>
      </c>
    </row>
    <row r="262" spans="1:21" ht="12" customHeight="1">
      <c r="A262" s="359" t="s">
        <v>1828</v>
      </c>
      <c r="B262" s="359"/>
      <c r="C262" s="359"/>
      <c r="D262" s="359" t="s">
        <v>540</v>
      </c>
      <c r="E262" s="359"/>
      <c r="F262" s="359"/>
      <c r="G262" s="3" t="s">
        <v>332</v>
      </c>
      <c r="H262" s="359" t="s">
        <v>1828</v>
      </c>
      <c r="I262" s="359"/>
      <c r="J262" s="359"/>
      <c r="K262" s="359" t="s">
        <v>542</v>
      </c>
      <c r="L262" s="359"/>
      <c r="M262" s="359"/>
      <c r="N262" s="3" t="s">
        <v>173</v>
      </c>
      <c r="O262" s="359" t="s">
        <v>1072</v>
      </c>
      <c r="P262" s="359"/>
      <c r="Q262" s="359"/>
      <c r="R262" s="359" t="s">
        <v>1846</v>
      </c>
      <c r="S262" s="359"/>
      <c r="T262" s="359"/>
      <c r="U262" s="3" t="s">
        <v>173</v>
      </c>
    </row>
    <row r="263" spans="1:21" ht="12" customHeight="1">
      <c r="A263" s="359" t="s">
        <v>28</v>
      </c>
      <c r="B263" s="359"/>
      <c r="C263" s="359"/>
      <c r="D263" s="359" t="s">
        <v>28</v>
      </c>
      <c r="E263" s="359"/>
      <c r="F263" s="359"/>
      <c r="G263" s="3" t="s">
        <v>28</v>
      </c>
      <c r="H263" s="359" t="s">
        <v>28</v>
      </c>
      <c r="I263" s="359"/>
      <c r="J263" s="359"/>
      <c r="K263" s="359" t="s">
        <v>28</v>
      </c>
      <c r="L263" s="359"/>
      <c r="M263" s="359"/>
      <c r="N263" s="3" t="s">
        <v>28</v>
      </c>
      <c r="O263" s="359" t="s">
        <v>28</v>
      </c>
      <c r="P263" s="359"/>
      <c r="Q263" s="359"/>
      <c r="R263" s="359" t="s">
        <v>28</v>
      </c>
      <c r="S263" s="359"/>
      <c r="T263" s="359"/>
      <c r="U263" s="3" t="s">
        <v>28</v>
      </c>
    </row>
    <row r="264" spans="1:21" ht="12" customHeight="1">
      <c r="A264" s="359" t="s">
        <v>972</v>
      </c>
      <c r="B264" s="359"/>
      <c r="C264" s="359"/>
      <c r="D264" s="359" t="s">
        <v>28</v>
      </c>
      <c r="E264" s="359"/>
      <c r="F264" s="359"/>
      <c r="G264" s="3" t="s">
        <v>28</v>
      </c>
      <c r="H264" s="359" t="s">
        <v>972</v>
      </c>
      <c r="I264" s="359"/>
      <c r="J264" s="359"/>
      <c r="K264" s="359" t="s">
        <v>28</v>
      </c>
      <c r="L264" s="359"/>
      <c r="M264" s="359"/>
      <c r="N264" s="3" t="s">
        <v>28</v>
      </c>
      <c r="O264" s="359" t="s">
        <v>972</v>
      </c>
      <c r="P264" s="359"/>
      <c r="Q264" s="359"/>
      <c r="R264" s="359" t="s">
        <v>28</v>
      </c>
      <c r="S264" s="359"/>
      <c r="T264" s="359"/>
      <c r="U264" s="3" t="s">
        <v>28</v>
      </c>
    </row>
    <row r="265" spans="1:21" ht="12" customHeight="1">
      <c r="A265" s="359" t="s">
        <v>966</v>
      </c>
      <c r="B265" s="359"/>
      <c r="C265" s="359"/>
      <c r="D265" s="359" t="s">
        <v>1816</v>
      </c>
      <c r="E265" s="359"/>
      <c r="F265" s="359"/>
      <c r="G265" s="3" t="s">
        <v>1817</v>
      </c>
      <c r="H265" s="359" t="s">
        <v>966</v>
      </c>
      <c r="I265" s="359"/>
      <c r="J265" s="359"/>
      <c r="K265" s="359" t="s">
        <v>1818</v>
      </c>
      <c r="L265" s="359"/>
      <c r="M265" s="359"/>
      <c r="N265" s="3" t="s">
        <v>1819</v>
      </c>
      <c r="O265" s="359" t="s">
        <v>966</v>
      </c>
      <c r="P265" s="359"/>
      <c r="Q265" s="359"/>
      <c r="R265" s="359" t="s">
        <v>1820</v>
      </c>
      <c r="S265" s="359"/>
      <c r="T265" s="359"/>
      <c r="U265" s="3" t="s">
        <v>1821</v>
      </c>
    </row>
    <row r="266" spans="1:21" ht="12" customHeight="1">
      <c r="A266" s="359" t="s">
        <v>1847</v>
      </c>
      <c r="B266" s="359"/>
      <c r="C266" s="359"/>
      <c r="D266" s="359" t="s">
        <v>401</v>
      </c>
      <c r="E266" s="359"/>
      <c r="F266" s="359"/>
      <c r="G266" s="3" t="s">
        <v>375</v>
      </c>
      <c r="H266" s="359" t="s">
        <v>1847</v>
      </c>
      <c r="I266" s="359"/>
      <c r="J266" s="359"/>
      <c r="K266" s="359" t="s">
        <v>261</v>
      </c>
      <c r="L266" s="359"/>
      <c r="M266" s="359"/>
      <c r="N266" s="3" t="s">
        <v>285</v>
      </c>
      <c r="O266" s="359" t="s">
        <v>1073</v>
      </c>
      <c r="P266" s="359"/>
      <c r="Q266" s="359"/>
      <c r="R266" s="359" t="s">
        <v>274</v>
      </c>
      <c r="S266" s="359"/>
      <c r="T266" s="359"/>
      <c r="U266" s="3" t="s">
        <v>152</v>
      </c>
    </row>
    <row r="267" spans="1:21" ht="12" customHeight="1">
      <c r="A267" s="359" t="s">
        <v>1848</v>
      </c>
      <c r="B267" s="359"/>
      <c r="C267" s="359"/>
      <c r="D267" s="359" t="s">
        <v>600</v>
      </c>
      <c r="E267" s="359"/>
      <c r="F267" s="359"/>
      <c r="G267" s="3" t="s">
        <v>601</v>
      </c>
      <c r="H267" s="359" t="s">
        <v>1848</v>
      </c>
      <c r="I267" s="359"/>
      <c r="J267" s="359"/>
      <c r="K267" s="359" t="s">
        <v>626</v>
      </c>
      <c r="L267" s="359"/>
      <c r="M267" s="359"/>
      <c r="N267" s="3" t="s">
        <v>280</v>
      </c>
      <c r="O267" s="359" t="s">
        <v>1074</v>
      </c>
      <c r="P267" s="359"/>
      <c r="Q267" s="359"/>
      <c r="R267" s="359" t="s">
        <v>196</v>
      </c>
      <c r="S267" s="359"/>
      <c r="T267" s="359"/>
      <c r="U267" s="3" t="s">
        <v>152</v>
      </c>
    </row>
    <row r="268" spans="1:21" ht="12" customHeight="1">
      <c r="A268" s="359" t="s">
        <v>1849</v>
      </c>
      <c r="B268" s="359"/>
      <c r="C268" s="359"/>
      <c r="D268" s="359" t="s">
        <v>620</v>
      </c>
      <c r="E268" s="359"/>
      <c r="F268" s="359"/>
      <c r="G268" s="3" t="s">
        <v>332</v>
      </c>
      <c r="H268" s="359" t="s">
        <v>1849</v>
      </c>
      <c r="I268" s="359"/>
      <c r="J268" s="359"/>
      <c r="K268" s="359" t="s">
        <v>615</v>
      </c>
      <c r="L268" s="359"/>
      <c r="M268" s="359"/>
      <c r="N268" s="3" t="s">
        <v>316</v>
      </c>
      <c r="O268" s="359" t="s">
        <v>1075</v>
      </c>
      <c r="P268" s="359"/>
      <c r="Q268" s="359"/>
      <c r="R268" s="359" t="s">
        <v>848</v>
      </c>
      <c r="S268" s="359"/>
      <c r="T268" s="359"/>
      <c r="U268" s="3" t="s">
        <v>254</v>
      </c>
    </row>
    <row r="269" spans="1:21" ht="12" customHeight="1">
      <c r="A269" s="359" t="s">
        <v>1850</v>
      </c>
      <c r="B269" s="359"/>
      <c r="C269" s="359"/>
      <c r="D269" s="359" t="s">
        <v>381</v>
      </c>
      <c r="E269" s="359"/>
      <c r="F269" s="359"/>
      <c r="G269" s="3" t="s">
        <v>216</v>
      </c>
      <c r="H269" s="359" t="s">
        <v>1850</v>
      </c>
      <c r="I269" s="359"/>
      <c r="J269" s="359"/>
      <c r="K269" s="359" t="s">
        <v>596</v>
      </c>
      <c r="L269" s="359"/>
      <c r="M269" s="359"/>
      <c r="N269" s="3" t="s">
        <v>681</v>
      </c>
      <c r="O269" s="359" t="s">
        <v>1076</v>
      </c>
      <c r="P269" s="359"/>
      <c r="Q269" s="359"/>
      <c r="R269" s="359" t="s">
        <v>651</v>
      </c>
      <c r="S269" s="359"/>
      <c r="T269" s="359"/>
      <c r="U269" s="3" t="s">
        <v>281</v>
      </c>
    </row>
    <row r="270" spans="1:21" ht="12" customHeight="1">
      <c r="A270" s="359" t="s">
        <v>1851</v>
      </c>
      <c r="B270" s="359"/>
      <c r="C270" s="359"/>
      <c r="D270" s="359" t="s">
        <v>289</v>
      </c>
      <c r="E270" s="359"/>
      <c r="F270" s="359"/>
      <c r="G270" s="3" t="s">
        <v>281</v>
      </c>
      <c r="H270" s="359" t="s">
        <v>1851</v>
      </c>
      <c r="I270" s="359"/>
      <c r="J270" s="359"/>
      <c r="K270" s="359" t="s">
        <v>240</v>
      </c>
      <c r="L270" s="359"/>
      <c r="M270" s="359"/>
      <c r="N270" s="3" t="s">
        <v>323</v>
      </c>
      <c r="O270" s="359" t="s">
        <v>1077</v>
      </c>
      <c r="P270" s="359"/>
      <c r="Q270" s="359"/>
      <c r="R270" s="359" t="s">
        <v>530</v>
      </c>
      <c r="S270" s="359"/>
      <c r="T270" s="359"/>
      <c r="U270" s="3" t="s">
        <v>638</v>
      </c>
    </row>
    <row r="271" spans="1:21" ht="12" customHeight="1">
      <c r="A271" s="359" t="s">
        <v>1852</v>
      </c>
      <c r="B271" s="359"/>
      <c r="C271" s="359"/>
      <c r="D271" s="359" t="s">
        <v>1540</v>
      </c>
      <c r="E271" s="359"/>
      <c r="F271" s="359"/>
      <c r="G271" s="3" t="s">
        <v>259</v>
      </c>
      <c r="H271" s="359" t="s">
        <v>1852</v>
      </c>
      <c r="I271" s="359"/>
      <c r="J271" s="359"/>
      <c r="K271" s="359" t="s">
        <v>840</v>
      </c>
      <c r="L271" s="359"/>
      <c r="M271" s="359"/>
      <c r="N271" s="3" t="s">
        <v>194</v>
      </c>
      <c r="O271" s="359" t="s">
        <v>1078</v>
      </c>
      <c r="P271" s="359"/>
      <c r="Q271" s="359"/>
      <c r="R271" s="359" t="s">
        <v>315</v>
      </c>
      <c r="S271" s="359"/>
      <c r="T271" s="359"/>
      <c r="U271" s="3" t="s">
        <v>251</v>
      </c>
    </row>
    <row r="272" spans="1:21" ht="12" customHeight="1">
      <c r="A272" s="359" t="s">
        <v>1853</v>
      </c>
      <c r="B272" s="359"/>
      <c r="C272" s="359"/>
      <c r="D272" s="359" t="s">
        <v>519</v>
      </c>
      <c r="E272" s="359"/>
      <c r="F272" s="359"/>
      <c r="G272" s="3" t="s">
        <v>285</v>
      </c>
      <c r="H272" s="359" t="s">
        <v>1853</v>
      </c>
      <c r="I272" s="359"/>
      <c r="J272" s="359"/>
      <c r="K272" s="359" t="s">
        <v>373</v>
      </c>
      <c r="L272" s="359"/>
      <c r="M272" s="359"/>
      <c r="N272" s="3" t="s">
        <v>601</v>
      </c>
      <c r="O272" s="359" t="s">
        <v>1079</v>
      </c>
      <c r="P272" s="359"/>
      <c r="Q272" s="359"/>
      <c r="R272" s="359" t="s">
        <v>236</v>
      </c>
      <c r="S272" s="359"/>
      <c r="T272" s="359"/>
      <c r="U272" s="3" t="s">
        <v>290</v>
      </c>
    </row>
    <row r="273" spans="1:21" ht="12" customHeight="1">
      <c r="A273" s="359" t="s">
        <v>1854</v>
      </c>
      <c r="B273" s="359"/>
      <c r="C273" s="359"/>
      <c r="D273" s="359" t="s">
        <v>403</v>
      </c>
      <c r="E273" s="359"/>
      <c r="F273" s="359"/>
      <c r="G273" s="3" t="s">
        <v>290</v>
      </c>
      <c r="H273" s="359" t="s">
        <v>1854</v>
      </c>
      <c r="I273" s="359"/>
      <c r="J273" s="359"/>
      <c r="K273" s="359" t="s">
        <v>261</v>
      </c>
      <c r="L273" s="359"/>
      <c r="M273" s="359"/>
      <c r="N273" s="3" t="s">
        <v>147</v>
      </c>
      <c r="O273" s="359" t="s">
        <v>1080</v>
      </c>
      <c r="P273" s="359"/>
      <c r="Q273" s="359"/>
      <c r="R273" s="359" t="s">
        <v>495</v>
      </c>
      <c r="S273" s="359"/>
      <c r="T273" s="359"/>
      <c r="U273" s="3" t="s">
        <v>295</v>
      </c>
    </row>
    <row r="274" spans="1:21" ht="12" customHeight="1">
      <c r="A274" s="359" t="s">
        <v>1855</v>
      </c>
      <c r="B274" s="359"/>
      <c r="C274" s="359"/>
      <c r="D274" s="359" t="s">
        <v>514</v>
      </c>
      <c r="E274" s="359"/>
      <c r="F274" s="359"/>
      <c r="G274" s="3" t="s">
        <v>281</v>
      </c>
      <c r="H274" s="359" t="s">
        <v>1855</v>
      </c>
      <c r="I274" s="359"/>
      <c r="J274" s="359"/>
      <c r="K274" s="359" t="s">
        <v>459</v>
      </c>
      <c r="L274" s="359"/>
      <c r="M274" s="359"/>
      <c r="N274" s="3" t="s">
        <v>292</v>
      </c>
      <c r="O274" s="359" t="s">
        <v>1081</v>
      </c>
      <c r="P274" s="359"/>
      <c r="Q274" s="359"/>
      <c r="R274" s="359" t="s">
        <v>466</v>
      </c>
      <c r="S274" s="359"/>
      <c r="T274" s="359"/>
      <c r="U274" s="3" t="s">
        <v>218</v>
      </c>
    </row>
    <row r="275" spans="1:21" ht="12" customHeight="1">
      <c r="A275" s="359" t="s">
        <v>1856</v>
      </c>
      <c r="B275" s="359"/>
      <c r="C275" s="359"/>
      <c r="D275" s="359" t="s">
        <v>315</v>
      </c>
      <c r="E275" s="359"/>
      <c r="F275" s="359"/>
      <c r="G275" s="3" t="s">
        <v>458</v>
      </c>
      <c r="H275" s="359" t="s">
        <v>1856</v>
      </c>
      <c r="I275" s="359"/>
      <c r="J275" s="359"/>
      <c r="K275" s="359" t="s">
        <v>201</v>
      </c>
      <c r="L275" s="359"/>
      <c r="M275" s="359"/>
      <c r="N275" s="3" t="s">
        <v>347</v>
      </c>
      <c r="O275" s="359" t="s">
        <v>1082</v>
      </c>
      <c r="P275" s="359"/>
      <c r="Q275" s="359"/>
      <c r="R275" s="359" t="s">
        <v>1570</v>
      </c>
      <c r="S275" s="359"/>
      <c r="T275" s="359"/>
      <c r="U275" s="3" t="s">
        <v>283</v>
      </c>
    </row>
    <row r="276" spans="1:21" ht="12" customHeight="1">
      <c r="A276" s="359" t="s">
        <v>1857</v>
      </c>
      <c r="B276" s="359"/>
      <c r="C276" s="359"/>
      <c r="D276" s="359" t="s">
        <v>1858</v>
      </c>
      <c r="E276" s="359"/>
      <c r="F276" s="359"/>
      <c r="G276" s="3" t="s">
        <v>203</v>
      </c>
      <c r="H276" s="359" t="s">
        <v>1857</v>
      </c>
      <c r="I276" s="359"/>
      <c r="J276" s="359"/>
      <c r="K276" s="359" t="s">
        <v>212</v>
      </c>
      <c r="L276" s="359"/>
      <c r="M276" s="359"/>
      <c r="N276" s="3" t="s">
        <v>157</v>
      </c>
      <c r="O276" s="359" t="s">
        <v>1083</v>
      </c>
      <c r="P276" s="359"/>
      <c r="Q276" s="359"/>
      <c r="R276" s="359" t="s">
        <v>1859</v>
      </c>
      <c r="S276" s="359"/>
      <c r="T276" s="359"/>
      <c r="U276" s="3" t="s">
        <v>149</v>
      </c>
    </row>
    <row r="277" spans="1:21" ht="12" customHeight="1">
      <c r="A277" s="359" t="s">
        <v>1860</v>
      </c>
      <c r="B277" s="359"/>
      <c r="C277" s="359"/>
      <c r="D277" s="359" t="s">
        <v>517</v>
      </c>
      <c r="E277" s="359"/>
      <c r="F277" s="359"/>
      <c r="G277" s="3" t="s">
        <v>251</v>
      </c>
      <c r="H277" s="359" t="s">
        <v>1860</v>
      </c>
      <c r="I277" s="359"/>
      <c r="J277" s="359"/>
      <c r="K277" s="359" t="s">
        <v>274</v>
      </c>
      <c r="L277" s="359"/>
      <c r="M277" s="359"/>
      <c r="N277" s="3" t="s">
        <v>347</v>
      </c>
      <c r="O277" s="359" t="s">
        <v>1861</v>
      </c>
      <c r="P277" s="359"/>
      <c r="Q277" s="359"/>
      <c r="R277" s="359" t="s">
        <v>457</v>
      </c>
      <c r="S277" s="359"/>
      <c r="T277" s="359"/>
      <c r="U277" s="3" t="s">
        <v>197</v>
      </c>
    </row>
    <row r="278" spans="1:21" ht="12" customHeight="1">
      <c r="A278" s="359" t="s">
        <v>1862</v>
      </c>
      <c r="B278" s="359"/>
      <c r="C278" s="359"/>
      <c r="D278" s="359" t="s">
        <v>261</v>
      </c>
      <c r="E278" s="359"/>
      <c r="F278" s="359"/>
      <c r="G278" s="3" t="s">
        <v>244</v>
      </c>
      <c r="H278" s="359" t="s">
        <v>1862</v>
      </c>
      <c r="I278" s="359"/>
      <c r="J278" s="359"/>
      <c r="K278" s="359" t="s">
        <v>626</v>
      </c>
      <c r="L278" s="359"/>
      <c r="M278" s="359"/>
      <c r="N278" s="3" t="s">
        <v>280</v>
      </c>
      <c r="O278" s="359" t="s">
        <v>1084</v>
      </c>
      <c r="P278" s="359"/>
      <c r="Q278" s="359"/>
      <c r="R278" s="359" t="s">
        <v>344</v>
      </c>
      <c r="S278" s="359"/>
      <c r="T278" s="359"/>
      <c r="U278" s="3" t="s">
        <v>486</v>
      </c>
    </row>
    <row r="279" spans="1:21" ht="12" customHeight="1">
      <c r="A279" s="359" t="s">
        <v>28</v>
      </c>
      <c r="B279" s="359"/>
      <c r="C279" s="359"/>
      <c r="D279" s="359" t="s">
        <v>28</v>
      </c>
      <c r="E279" s="359"/>
      <c r="F279" s="359"/>
      <c r="G279" s="3" t="s">
        <v>28</v>
      </c>
      <c r="H279" s="359" t="s">
        <v>28</v>
      </c>
      <c r="I279" s="359"/>
      <c r="J279" s="359"/>
      <c r="K279" s="359" t="s">
        <v>28</v>
      </c>
      <c r="L279" s="359"/>
      <c r="M279" s="359"/>
      <c r="N279" s="3" t="s">
        <v>28</v>
      </c>
      <c r="O279" s="359" t="s">
        <v>28</v>
      </c>
      <c r="P279" s="359"/>
      <c r="Q279" s="359"/>
      <c r="R279" s="359" t="s">
        <v>28</v>
      </c>
      <c r="S279" s="359"/>
      <c r="T279" s="359"/>
      <c r="U279" s="3" t="s">
        <v>28</v>
      </c>
    </row>
    <row r="280" spans="1:21" ht="12" customHeight="1">
      <c r="A280" s="359" t="s">
        <v>988</v>
      </c>
      <c r="B280" s="359"/>
      <c r="C280" s="359"/>
      <c r="D280" s="359" t="s">
        <v>28</v>
      </c>
      <c r="E280" s="359"/>
      <c r="F280" s="359"/>
      <c r="G280" s="3" t="s">
        <v>28</v>
      </c>
      <c r="H280" s="359" t="s">
        <v>988</v>
      </c>
      <c r="I280" s="359"/>
      <c r="J280" s="359"/>
      <c r="K280" s="359" t="s">
        <v>28</v>
      </c>
      <c r="L280" s="359"/>
      <c r="M280" s="359"/>
      <c r="N280" s="3" t="s">
        <v>28</v>
      </c>
      <c r="O280" s="359" t="s">
        <v>988</v>
      </c>
      <c r="P280" s="359"/>
      <c r="Q280" s="359"/>
      <c r="R280" s="359" t="s">
        <v>28</v>
      </c>
      <c r="S280" s="359"/>
      <c r="T280" s="359"/>
      <c r="U280" s="3" t="s">
        <v>28</v>
      </c>
    </row>
    <row r="281" spans="1:21" ht="12" customHeight="1">
      <c r="A281" s="359" t="s">
        <v>966</v>
      </c>
      <c r="B281" s="359"/>
      <c r="C281" s="359"/>
      <c r="D281" s="359" t="s">
        <v>1816</v>
      </c>
      <c r="E281" s="359"/>
      <c r="F281" s="359"/>
      <c r="G281" s="3" t="s">
        <v>1817</v>
      </c>
      <c r="H281" s="359" t="s">
        <v>966</v>
      </c>
      <c r="I281" s="359"/>
      <c r="J281" s="359"/>
      <c r="K281" s="359" t="s">
        <v>1818</v>
      </c>
      <c r="L281" s="359"/>
      <c r="M281" s="359"/>
      <c r="N281" s="3" t="s">
        <v>1819</v>
      </c>
      <c r="O281" s="359" t="s">
        <v>966</v>
      </c>
      <c r="P281" s="359"/>
      <c r="Q281" s="359"/>
      <c r="R281" s="359" t="s">
        <v>1820</v>
      </c>
      <c r="S281" s="359"/>
      <c r="T281" s="359"/>
      <c r="U281" s="3" t="s">
        <v>1821</v>
      </c>
    </row>
    <row r="282" spans="1:21" ht="12" customHeight="1">
      <c r="A282" s="359" t="s">
        <v>1863</v>
      </c>
      <c r="B282" s="359"/>
      <c r="C282" s="359"/>
      <c r="D282" s="359" t="s">
        <v>1864</v>
      </c>
      <c r="E282" s="359"/>
      <c r="F282" s="359"/>
      <c r="G282" s="3" t="s">
        <v>194</v>
      </c>
      <c r="H282" s="359" t="s">
        <v>1863</v>
      </c>
      <c r="I282" s="359"/>
      <c r="J282" s="359"/>
      <c r="K282" s="359" t="s">
        <v>685</v>
      </c>
      <c r="L282" s="359"/>
      <c r="M282" s="359"/>
      <c r="N282" s="3" t="s">
        <v>323</v>
      </c>
      <c r="O282" s="359" t="s">
        <v>989</v>
      </c>
      <c r="P282" s="359"/>
      <c r="Q282" s="359"/>
      <c r="R282" s="359" t="s">
        <v>148</v>
      </c>
      <c r="S282" s="359"/>
      <c r="T282" s="359"/>
      <c r="U282" s="3" t="s">
        <v>288</v>
      </c>
    </row>
    <row r="283" spans="1:21" ht="12" customHeight="1">
      <c r="A283" s="359" t="s">
        <v>1865</v>
      </c>
      <c r="B283" s="359"/>
      <c r="C283" s="359"/>
      <c r="D283" s="359" t="s">
        <v>629</v>
      </c>
      <c r="E283" s="359"/>
      <c r="F283" s="359"/>
      <c r="G283" s="3" t="s">
        <v>251</v>
      </c>
      <c r="H283" s="359" t="s">
        <v>1865</v>
      </c>
      <c r="I283" s="359"/>
      <c r="J283" s="359"/>
      <c r="K283" s="359" t="s">
        <v>651</v>
      </c>
      <c r="L283" s="359"/>
      <c r="M283" s="359"/>
      <c r="N283" s="3" t="s">
        <v>323</v>
      </c>
      <c r="O283" s="359" t="s">
        <v>990</v>
      </c>
      <c r="P283" s="359"/>
      <c r="Q283" s="359"/>
      <c r="R283" s="359" t="s">
        <v>331</v>
      </c>
      <c r="S283" s="359"/>
      <c r="T283" s="359"/>
      <c r="U283" s="3" t="s">
        <v>281</v>
      </c>
    </row>
    <row r="284" spans="1:21" ht="12" customHeight="1">
      <c r="A284" s="359" t="s">
        <v>1866</v>
      </c>
      <c r="B284" s="359"/>
      <c r="C284" s="359"/>
      <c r="D284" s="359" t="s">
        <v>373</v>
      </c>
      <c r="E284" s="359"/>
      <c r="F284" s="359"/>
      <c r="G284" s="3" t="s">
        <v>247</v>
      </c>
      <c r="H284" s="359" t="s">
        <v>1866</v>
      </c>
      <c r="I284" s="359"/>
      <c r="J284" s="359"/>
      <c r="K284" s="359" t="s">
        <v>548</v>
      </c>
      <c r="L284" s="359"/>
      <c r="M284" s="359"/>
      <c r="N284" s="3" t="s">
        <v>601</v>
      </c>
      <c r="O284" s="359" t="s">
        <v>1867</v>
      </c>
      <c r="P284" s="359"/>
      <c r="Q284" s="359"/>
      <c r="R284" s="359" t="s">
        <v>546</v>
      </c>
      <c r="S284" s="359"/>
      <c r="T284" s="359"/>
      <c r="U284" s="3" t="s">
        <v>287</v>
      </c>
    </row>
    <row r="285" spans="1:21" ht="12" customHeight="1">
      <c r="A285" s="359" t="s">
        <v>1868</v>
      </c>
      <c r="B285" s="359"/>
      <c r="C285" s="359"/>
      <c r="D285" s="359" t="s">
        <v>215</v>
      </c>
      <c r="E285" s="359"/>
      <c r="F285" s="359"/>
      <c r="G285" s="3" t="s">
        <v>402</v>
      </c>
      <c r="H285" s="359" t="s">
        <v>1868</v>
      </c>
      <c r="I285" s="359"/>
      <c r="J285" s="359"/>
      <c r="K285" s="359" t="s">
        <v>225</v>
      </c>
      <c r="L285" s="359"/>
      <c r="M285" s="359"/>
      <c r="N285" s="3" t="s">
        <v>340</v>
      </c>
      <c r="O285" s="359" t="s">
        <v>991</v>
      </c>
      <c r="P285" s="359"/>
      <c r="Q285" s="359"/>
      <c r="R285" s="359" t="s">
        <v>225</v>
      </c>
      <c r="S285" s="359"/>
      <c r="T285" s="359"/>
      <c r="U285" s="3" t="s">
        <v>247</v>
      </c>
    </row>
    <row r="286" spans="1:21" ht="12" customHeight="1">
      <c r="A286" s="359" t="s">
        <v>28</v>
      </c>
      <c r="B286" s="359"/>
      <c r="C286" s="359"/>
      <c r="D286" s="359" t="s">
        <v>28</v>
      </c>
      <c r="E286" s="359"/>
      <c r="F286" s="359"/>
      <c r="G286" s="3" t="s">
        <v>28</v>
      </c>
      <c r="H286" s="359" t="s">
        <v>28</v>
      </c>
      <c r="I286" s="359"/>
      <c r="J286" s="359"/>
      <c r="K286" s="359" t="s">
        <v>28</v>
      </c>
      <c r="L286" s="359"/>
      <c r="M286" s="359"/>
      <c r="N286" s="3" t="s">
        <v>28</v>
      </c>
      <c r="O286" s="3"/>
      <c r="P286" s="3"/>
      <c r="Q286" s="3"/>
      <c r="R286" s="3"/>
      <c r="S286" s="3"/>
      <c r="T286" s="3"/>
      <c r="U286" s="3"/>
    </row>
    <row r="287" spans="1:21" ht="12" customHeight="1">
      <c r="A287" s="359" t="s">
        <v>1869</v>
      </c>
      <c r="B287" s="359"/>
      <c r="C287" s="359"/>
      <c r="D287" s="359" t="s">
        <v>28</v>
      </c>
      <c r="E287" s="359"/>
      <c r="F287" s="359"/>
      <c r="G287" s="3" t="s">
        <v>28</v>
      </c>
      <c r="H287" s="359" t="s">
        <v>1870</v>
      </c>
      <c r="I287" s="359"/>
      <c r="J287" s="359"/>
      <c r="K287" s="359" t="s">
        <v>28</v>
      </c>
      <c r="L287" s="359"/>
      <c r="M287" s="359"/>
      <c r="N287" s="3" t="s">
        <v>28</v>
      </c>
      <c r="O287" s="359" t="s">
        <v>1871</v>
      </c>
      <c r="P287" s="359"/>
      <c r="Q287" s="359"/>
      <c r="R287" s="359" t="s">
        <v>28</v>
      </c>
      <c r="S287" s="359"/>
      <c r="T287" s="359"/>
      <c r="U287" s="3" t="s">
        <v>28</v>
      </c>
    </row>
    <row r="288" spans="1:21" ht="12" customHeight="1">
      <c r="A288" s="359" t="s">
        <v>1451</v>
      </c>
      <c r="B288" s="359"/>
      <c r="C288" s="359"/>
      <c r="D288" s="359" t="s">
        <v>1452</v>
      </c>
      <c r="E288" s="359"/>
      <c r="F288" s="359"/>
      <c r="G288" s="3" t="s">
        <v>351</v>
      </c>
      <c r="H288" s="359" t="s">
        <v>1451</v>
      </c>
      <c r="I288" s="359"/>
      <c r="J288" s="359"/>
      <c r="K288" s="359" t="s">
        <v>1453</v>
      </c>
      <c r="L288" s="359"/>
      <c r="M288" s="359"/>
      <c r="N288" s="3" t="s">
        <v>1454</v>
      </c>
      <c r="O288" s="359" t="s">
        <v>1451</v>
      </c>
      <c r="P288" s="359"/>
      <c r="Q288" s="359"/>
      <c r="R288" s="359" t="s">
        <v>1455</v>
      </c>
      <c r="S288" s="359"/>
      <c r="T288" s="359"/>
      <c r="U288" s="3" t="s">
        <v>1456</v>
      </c>
    </row>
    <row r="289" spans="1:21" ht="12" customHeight="1">
      <c r="A289" s="359" t="s">
        <v>1872</v>
      </c>
      <c r="B289" s="359"/>
      <c r="C289" s="359"/>
      <c r="D289" s="359" t="s">
        <v>1873</v>
      </c>
      <c r="E289" s="359"/>
      <c r="F289" s="359"/>
      <c r="G289" s="3" t="s">
        <v>1874</v>
      </c>
      <c r="H289" s="359" t="s">
        <v>1872</v>
      </c>
      <c r="I289" s="359"/>
      <c r="J289" s="359"/>
      <c r="K289" s="359" t="s">
        <v>1875</v>
      </c>
      <c r="L289" s="359"/>
      <c r="M289" s="359"/>
      <c r="N289" s="3" t="s">
        <v>1876</v>
      </c>
      <c r="O289" s="359" t="s">
        <v>992</v>
      </c>
      <c r="P289" s="359"/>
      <c r="Q289" s="359"/>
      <c r="R289" s="359" t="s">
        <v>1877</v>
      </c>
      <c r="S289" s="359"/>
      <c r="T289" s="359"/>
      <c r="U289" s="3" t="s">
        <v>1878</v>
      </c>
    </row>
    <row r="290" spans="1:21" ht="12" customHeight="1">
      <c r="A290" s="359" t="s">
        <v>28</v>
      </c>
      <c r="B290" s="359"/>
      <c r="C290" s="359"/>
      <c r="D290" s="359" t="s">
        <v>28</v>
      </c>
      <c r="E290" s="359"/>
      <c r="F290" s="359"/>
      <c r="G290" s="3" t="s">
        <v>28</v>
      </c>
      <c r="H290" s="359" t="s">
        <v>28</v>
      </c>
      <c r="I290" s="359"/>
      <c r="J290" s="359"/>
      <c r="K290" s="359" t="s">
        <v>28</v>
      </c>
      <c r="L290" s="359"/>
      <c r="M290" s="359"/>
      <c r="N290" s="3" t="s">
        <v>28</v>
      </c>
      <c r="O290" s="3"/>
      <c r="P290" s="3"/>
      <c r="Q290" s="3"/>
      <c r="R290" s="3"/>
      <c r="S290" s="3"/>
      <c r="T290" s="3"/>
      <c r="U290" s="3"/>
    </row>
    <row r="291" spans="1:21" ht="12" customHeight="1">
      <c r="A291" s="359" t="s">
        <v>1155</v>
      </c>
      <c r="B291" s="359"/>
      <c r="C291" s="359"/>
      <c r="D291" s="359" t="s">
        <v>1879</v>
      </c>
      <c r="E291" s="359"/>
      <c r="F291" s="359"/>
      <c r="G291" s="3" t="s">
        <v>147</v>
      </c>
      <c r="H291" s="359" t="s">
        <v>1155</v>
      </c>
      <c r="I291" s="359"/>
      <c r="J291" s="359"/>
      <c r="K291" s="359" t="s">
        <v>1880</v>
      </c>
      <c r="L291" s="359"/>
      <c r="M291" s="359"/>
      <c r="N291" s="3" t="s">
        <v>288</v>
      </c>
      <c r="O291" s="359" t="s">
        <v>1881</v>
      </c>
      <c r="P291" s="359"/>
      <c r="Q291" s="359"/>
      <c r="R291" s="359" t="s">
        <v>172</v>
      </c>
      <c r="S291" s="359"/>
      <c r="T291" s="359"/>
      <c r="U291" s="3" t="s">
        <v>251</v>
      </c>
    </row>
    <row r="292" spans="1:21" ht="12" customHeight="1">
      <c r="A292" s="359" t="s">
        <v>1882</v>
      </c>
      <c r="B292" s="359"/>
      <c r="C292" s="359"/>
      <c r="D292" s="359" t="s">
        <v>1883</v>
      </c>
      <c r="E292" s="359"/>
      <c r="F292" s="359"/>
      <c r="G292" s="3" t="s">
        <v>1884</v>
      </c>
      <c r="H292" s="359" t="s">
        <v>1882</v>
      </c>
      <c r="I292" s="359"/>
      <c r="J292" s="359"/>
      <c r="K292" s="359" t="s">
        <v>1885</v>
      </c>
      <c r="L292" s="359"/>
      <c r="M292" s="359"/>
      <c r="N292" s="3" t="s">
        <v>1886</v>
      </c>
      <c r="O292" s="359" t="s">
        <v>1887</v>
      </c>
      <c r="P292" s="359"/>
      <c r="Q292" s="359"/>
      <c r="R292" s="359" t="s">
        <v>1888</v>
      </c>
      <c r="S292" s="359"/>
      <c r="T292" s="359"/>
      <c r="U292" s="3" t="s">
        <v>1889</v>
      </c>
    </row>
    <row r="293" spans="1:21" ht="12" customHeight="1">
      <c r="A293" s="359" t="s">
        <v>1334</v>
      </c>
      <c r="B293" s="359"/>
      <c r="C293" s="359"/>
      <c r="D293" s="359" t="s">
        <v>267</v>
      </c>
      <c r="E293" s="359"/>
      <c r="F293" s="359"/>
      <c r="G293" s="3" t="s">
        <v>300</v>
      </c>
      <c r="H293" s="359" t="s">
        <v>1334</v>
      </c>
      <c r="I293" s="359"/>
      <c r="J293" s="359"/>
      <c r="K293" s="359" t="s">
        <v>381</v>
      </c>
      <c r="L293" s="359"/>
      <c r="M293" s="359"/>
      <c r="N293" s="3" t="s">
        <v>375</v>
      </c>
      <c r="O293" s="359" t="s">
        <v>1890</v>
      </c>
      <c r="P293" s="359"/>
      <c r="Q293" s="359"/>
      <c r="R293" s="359" t="s">
        <v>330</v>
      </c>
      <c r="S293" s="359"/>
      <c r="T293" s="359"/>
      <c r="U293" s="3" t="s">
        <v>283</v>
      </c>
    </row>
    <row r="294" spans="1:21" ht="12" customHeight="1">
      <c r="A294" s="359" t="s">
        <v>1891</v>
      </c>
      <c r="B294" s="359"/>
      <c r="C294" s="359"/>
      <c r="D294" s="359" t="s">
        <v>1892</v>
      </c>
      <c r="E294" s="359"/>
      <c r="F294" s="359"/>
      <c r="G294" s="3" t="s">
        <v>1893</v>
      </c>
      <c r="H294" s="359" t="s">
        <v>1891</v>
      </c>
      <c r="I294" s="359"/>
      <c r="J294" s="359"/>
      <c r="K294" s="359" t="s">
        <v>1894</v>
      </c>
      <c r="L294" s="359"/>
      <c r="M294" s="359"/>
      <c r="N294" s="3" t="s">
        <v>1895</v>
      </c>
      <c r="O294" s="359" t="s">
        <v>1896</v>
      </c>
      <c r="P294" s="359"/>
      <c r="Q294" s="359"/>
      <c r="R294" s="359" t="s">
        <v>1897</v>
      </c>
      <c r="S294" s="359"/>
      <c r="T294" s="359"/>
      <c r="U294" s="3" t="s">
        <v>1898</v>
      </c>
    </row>
    <row r="295" spans="1:21" ht="12" customHeight="1">
      <c r="A295" s="359" t="s">
        <v>1899</v>
      </c>
      <c r="B295" s="359"/>
      <c r="C295" s="359"/>
      <c r="D295" s="359" t="s">
        <v>997</v>
      </c>
      <c r="E295" s="359"/>
      <c r="F295" s="359"/>
      <c r="G295" s="3" t="s">
        <v>997</v>
      </c>
      <c r="H295" s="359" t="s">
        <v>1899</v>
      </c>
      <c r="I295" s="359"/>
      <c r="J295" s="359"/>
      <c r="K295" s="359" t="s">
        <v>997</v>
      </c>
      <c r="L295" s="359"/>
      <c r="M295" s="359"/>
      <c r="N295" s="3" t="s">
        <v>997</v>
      </c>
      <c r="O295" s="359" t="s">
        <v>1900</v>
      </c>
      <c r="P295" s="359"/>
      <c r="Q295" s="359"/>
      <c r="R295" s="359" t="s">
        <v>997</v>
      </c>
      <c r="S295" s="359"/>
      <c r="T295" s="359"/>
      <c r="U295" s="3" t="s">
        <v>997</v>
      </c>
    </row>
    <row r="296" spans="1:21" ht="12" customHeight="1">
      <c r="A296" s="359" t="s">
        <v>1901</v>
      </c>
      <c r="B296" s="359"/>
      <c r="C296" s="359"/>
      <c r="D296" s="359" t="s">
        <v>1902</v>
      </c>
      <c r="E296" s="359"/>
      <c r="F296" s="359"/>
      <c r="G296" s="3" t="s">
        <v>1903</v>
      </c>
      <c r="H296" s="359" t="s">
        <v>1901</v>
      </c>
      <c r="I296" s="359"/>
      <c r="J296" s="359"/>
      <c r="K296" s="359" t="s">
        <v>1904</v>
      </c>
      <c r="L296" s="359"/>
      <c r="M296" s="359"/>
      <c r="N296" s="3" t="s">
        <v>1905</v>
      </c>
      <c r="O296" s="359" t="s">
        <v>1906</v>
      </c>
      <c r="P296" s="359"/>
      <c r="Q296" s="359"/>
      <c r="R296" s="359" t="s">
        <v>1907</v>
      </c>
      <c r="S296" s="359"/>
      <c r="T296" s="359"/>
      <c r="U296" s="3" t="s">
        <v>1908</v>
      </c>
    </row>
    <row r="297" spans="1:21" ht="12" customHeight="1">
      <c r="A297" s="359" t="s">
        <v>1909</v>
      </c>
      <c r="B297" s="359"/>
      <c r="C297" s="359"/>
      <c r="D297" s="359" t="s">
        <v>293</v>
      </c>
      <c r="E297" s="359"/>
      <c r="F297" s="359"/>
      <c r="G297" s="3" t="s">
        <v>288</v>
      </c>
      <c r="H297" s="359" t="s">
        <v>1909</v>
      </c>
      <c r="I297" s="359"/>
      <c r="J297" s="359"/>
      <c r="K297" s="359" t="s">
        <v>623</v>
      </c>
      <c r="L297" s="359"/>
      <c r="M297" s="359"/>
      <c r="N297" s="3" t="s">
        <v>218</v>
      </c>
      <c r="O297" s="359" t="s">
        <v>1910</v>
      </c>
      <c r="P297" s="359"/>
      <c r="Q297" s="359"/>
      <c r="R297" s="359" t="s">
        <v>286</v>
      </c>
      <c r="S297" s="359"/>
      <c r="T297" s="359"/>
      <c r="U297" s="3" t="s">
        <v>270</v>
      </c>
    </row>
    <row r="298" spans="1:21" ht="12" customHeight="1">
      <c r="A298" s="359" t="s">
        <v>1911</v>
      </c>
      <c r="B298" s="359"/>
      <c r="C298" s="359"/>
      <c r="D298" s="359" t="s">
        <v>1912</v>
      </c>
      <c r="E298" s="359"/>
      <c r="F298" s="359"/>
      <c r="G298" s="3" t="s">
        <v>1913</v>
      </c>
      <c r="H298" s="359" t="s">
        <v>1911</v>
      </c>
      <c r="I298" s="359"/>
      <c r="J298" s="359"/>
      <c r="K298" s="359" t="s">
        <v>1914</v>
      </c>
      <c r="L298" s="359"/>
      <c r="M298" s="359"/>
      <c r="N298" s="3" t="s">
        <v>1915</v>
      </c>
      <c r="O298" s="359" t="s">
        <v>1916</v>
      </c>
      <c r="P298" s="359"/>
      <c r="Q298" s="359"/>
      <c r="R298" s="359" t="s">
        <v>1917</v>
      </c>
      <c r="S298" s="359"/>
      <c r="T298" s="359"/>
      <c r="U298" s="3" t="s">
        <v>662</v>
      </c>
    </row>
    <row r="299" spans="1:21" ht="12" customHeight="1">
      <c r="A299" s="359" t="s">
        <v>1311</v>
      </c>
      <c r="B299" s="359"/>
      <c r="C299" s="359"/>
      <c r="D299" s="359" t="s">
        <v>334</v>
      </c>
      <c r="E299" s="359"/>
      <c r="F299" s="359"/>
      <c r="G299" s="3" t="s">
        <v>458</v>
      </c>
      <c r="H299" s="359" t="s">
        <v>1311</v>
      </c>
      <c r="I299" s="359"/>
      <c r="J299" s="359"/>
      <c r="K299" s="359" t="s">
        <v>334</v>
      </c>
      <c r="L299" s="359"/>
      <c r="M299" s="359"/>
      <c r="N299" s="3" t="s">
        <v>262</v>
      </c>
      <c r="O299" s="359" t="s">
        <v>1918</v>
      </c>
      <c r="P299" s="359"/>
      <c r="Q299" s="359"/>
      <c r="R299" s="359" t="s">
        <v>546</v>
      </c>
      <c r="S299" s="359"/>
      <c r="T299" s="359"/>
      <c r="U299" s="3" t="s">
        <v>281</v>
      </c>
    </row>
    <row r="300" spans="1:21" ht="12" customHeight="1">
      <c r="A300" s="359" t="s">
        <v>1919</v>
      </c>
      <c r="B300" s="359"/>
      <c r="C300" s="359"/>
      <c r="D300" s="359" t="s">
        <v>1920</v>
      </c>
      <c r="E300" s="359"/>
      <c r="F300" s="359"/>
      <c r="G300" s="3" t="s">
        <v>1921</v>
      </c>
      <c r="H300" s="359" t="s">
        <v>1919</v>
      </c>
      <c r="I300" s="359"/>
      <c r="J300" s="359"/>
      <c r="K300" s="359" t="s">
        <v>1922</v>
      </c>
      <c r="L300" s="359"/>
      <c r="M300" s="359"/>
      <c r="N300" s="3" t="s">
        <v>1923</v>
      </c>
      <c r="O300" s="359" t="s">
        <v>1924</v>
      </c>
      <c r="P300" s="359"/>
      <c r="Q300" s="359"/>
      <c r="R300" s="359" t="s">
        <v>1925</v>
      </c>
      <c r="S300" s="359"/>
      <c r="T300" s="359"/>
      <c r="U300" s="3" t="s">
        <v>1926</v>
      </c>
    </row>
    <row r="301" spans="1:21" ht="12" customHeight="1">
      <c r="A301" s="359" t="s">
        <v>1927</v>
      </c>
      <c r="B301" s="359"/>
      <c r="C301" s="359"/>
      <c r="D301" s="359" t="s">
        <v>1776</v>
      </c>
      <c r="E301" s="359"/>
      <c r="F301" s="359"/>
      <c r="G301" s="3" t="s">
        <v>406</v>
      </c>
      <c r="H301" s="359" t="s">
        <v>1927</v>
      </c>
      <c r="I301" s="359"/>
      <c r="J301" s="359"/>
      <c r="K301" s="359" t="s">
        <v>1531</v>
      </c>
      <c r="L301" s="359"/>
      <c r="M301" s="359"/>
      <c r="N301" s="3" t="s">
        <v>498</v>
      </c>
      <c r="O301" s="359" t="s">
        <v>1928</v>
      </c>
      <c r="P301" s="359"/>
      <c r="Q301" s="359"/>
      <c r="R301" s="359" t="s">
        <v>1417</v>
      </c>
      <c r="S301" s="359"/>
      <c r="T301" s="359"/>
      <c r="U301" s="3" t="s">
        <v>471</v>
      </c>
    </row>
    <row r="302" spans="1:21" ht="12" customHeight="1">
      <c r="A302" s="359" t="s">
        <v>28</v>
      </c>
      <c r="B302" s="359"/>
      <c r="C302" s="359"/>
      <c r="D302" s="359" t="s">
        <v>28</v>
      </c>
      <c r="E302" s="359"/>
      <c r="F302" s="359"/>
      <c r="G302" s="3" t="s">
        <v>28</v>
      </c>
      <c r="H302" s="359" t="s">
        <v>28</v>
      </c>
      <c r="I302" s="359"/>
      <c r="J302" s="359"/>
      <c r="K302" s="359" t="s">
        <v>28</v>
      </c>
      <c r="L302" s="359"/>
      <c r="M302" s="359"/>
      <c r="N302" s="3" t="s">
        <v>28</v>
      </c>
      <c r="O302" s="3"/>
      <c r="P302" s="3"/>
      <c r="Q302" s="3"/>
      <c r="R302" s="3"/>
      <c r="S302" s="3"/>
      <c r="T302" s="3"/>
      <c r="U302" s="3"/>
    </row>
    <row r="303" spans="1:21" ht="12" customHeight="1">
      <c r="A303" s="359" t="s">
        <v>1001</v>
      </c>
      <c r="B303" s="359"/>
      <c r="C303" s="359"/>
      <c r="D303" s="359" t="s">
        <v>1929</v>
      </c>
      <c r="E303" s="359"/>
      <c r="F303" s="359"/>
      <c r="G303" s="3" t="s">
        <v>1930</v>
      </c>
      <c r="H303" s="359" t="s">
        <v>1001</v>
      </c>
      <c r="I303" s="359"/>
      <c r="J303" s="359"/>
      <c r="K303" s="359" t="s">
        <v>1931</v>
      </c>
      <c r="L303" s="359"/>
      <c r="M303" s="359"/>
      <c r="N303" s="3" t="s">
        <v>1932</v>
      </c>
      <c r="O303" s="359" t="s">
        <v>1001</v>
      </c>
      <c r="P303" s="359"/>
      <c r="Q303" s="359"/>
      <c r="R303" s="359" t="s">
        <v>1933</v>
      </c>
      <c r="S303" s="359"/>
      <c r="T303" s="359"/>
      <c r="U303" s="3" t="s">
        <v>668</v>
      </c>
    </row>
    <row r="304" spans="1:21" ht="12" customHeight="1">
      <c r="A304" s="359" t="s">
        <v>1934</v>
      </c>
      <c r="B304" s="359"/>
      <c r="C304" s="359"/>
      <c r="D304" s="359" t="s">
        <v>1935</v>
      </c>
      <c r="E304" s="359"/>
      <c r="F304" s="359"/>
      <c r="G304" s="3" t="s">
        <v>1936</v>
      </c>
      <c r="H304" s="359" t="s">
        <v>1934</v>
      </c>
      <c r="I304" s="359"/>
      <c r="J304" s="359"/>
      <c r="K304" s="359" t="s">
        <v>1937</v>
      </c>
      <c r="L304" s="359"/>
      <c r="M304" s="359"/>
      <c r="N304" s="3" t="s">
        <v>1938</v>
      </c>
      <c r="O304" s="359" t="s">
        <v>1003</v>
      </c>
      <c r="P304" s="359"/>
      <c r="Q304" s="359"/>
      <c r="R304" s="359" t="s">
        <v>1939</v>
      </c>
      <c r="S304" s="359"/>
      <c r="T304" s="359"/>
      <c r="U304" s="3" t="s">
        <v>1940</v>
      </c>
    </row>
    <row r="305" spans="1:21" ht="12" customHeight="1">
      <c r="A305" s="359" t="s">
        <v>1466</v>
      </c>
      <c r="B305" s="359"/>
      <c r="C305" s="359"/>
      <c r="D305" s="359" t="s">
        <v>1941</v>
      </c>
      <c r="E305" s="359"/>
      <c r="F305" s="359"/>
      <c r="G305" s="3" t="s">
        <v>1844</v>
      </c>
      <c r="H305" s="359" t="s">
        <v>1466</v>
      </c>
      <c r="I305" s="359"/>
      <c r="J305" s="359"/>
      <c r="K305" s="359" t="s">
        <v>1942</v>
      </c>
      <c r="L305" s="359"/>
      <c r="M305" s="359"/>
      <c r="N305" s="3" t="s">
        <v>1943</v>
      </c>
      <c r="O305" s="359" t="s">
        <v>165</v>
      </c>
      <c r="P305" s="359"/>
      <c r="Q305" s="359"/>
      <c r="R305" s="359" t="s">
        <v>1944</v>
      </c>
      <c r="S305" s="359"/>
      <c r="T305" s="359"/>
      <c r="U305" s="3" t="s">
        <v>173</v>
      </c>
    </row>
    <row r="306" spans="1:21" ht="12" customHeight="1">
      <c r="A306" s="359" t="s">
        <v>1945</v>
      </c>
      <c r="B306" s="359"/>
      <c r="C306" s="359"/>
      <c r="D306" s="359" t="s">
        <v>1946</v>
      </c>
      <c r="E306" s="359"/>
      <c r="F306" s="359"/>
      <c r="G306" s="3" t="s">
        <v>1947</v>
      </c>
      <c r="H306" s="359" t="s">
        <v>1945</v>
      </c>
      <c r="I306" s="359"/>
      <c r="J306" s="359"/>
      <c r="K306" s="359" t="s">
        <v>1948</v>
      </c>
      <c r="L306" s="359"/>
      <c r="M306" s="359"/>
      <c r="N306" s="3" t="s">
        <v>1949</v>
      </c>
      <c r="O306" s="359" t="s">
        <v>1950</v>
      </c>
      <c r="P306" s="359"/>
      <c r="Q306" s="359"/>
      <c r="R306" s="359" t="s">
        <v>1951</v>
      </c>
      <c r="S306" s="359"/>
      <c r="T306" s="359"/>
      <c r="U306" s="3" t="s">
        <v>1952</v>
      </c>
    </row>
    <row r="307" spans="1:21" ht="12" customHeight="1">
      <c r="A307" s="359" t="s">
        <v>1953</v>
      </c>
      <c r="B307" s="359"/>
      <c r="C307" s="359"/>
      <c r="D307" s="359" t="s">
        <v>1954</v>
      </c>
      <c r="E307" s="359"/>
      <c r="F307" s="359"/>
      <c r="G307" s="3" t="s">
        <v>254</v>
      </c>
      <c r="H307" s="359" t="s">
        <v>1953</v>
      </c>
      <c r="I307" s="359"/>
      <c r="J307" s="359"/>
      <c r="K307" s="359" t="s">
        <v>414</v>
      </c>
      <c r="L307" s="359"/>
      <c r="M307" s="359"/>
      <c r="N307" s="3" t="s">
        <v>628</v>
      </c>
      <c r="O307" s="359" t="s">
        <v>1955</v>
      </c>
      <c r="P307" s="359"/>
      <c r="Q307" s="359"/>
      <c r="R307" s="359" t="s">
        <v>206</v>
      </c>
      <c r="S307" s="359"/>
      <c r="T307" s="359"/>
      <c r="U307" s="3" t="s">
        <v>498</v>
      </c>
    </row>
    <row r="308" spans="1:21" ht="12" customHeight="1">
      <c r="A308" s="359" t="s">
        <v>1945</v>
      </c>
      <c r="B308" s="359"/>
      <c r="C308" s="359"/>
      <c r="D308" s="359" t="s">
        <v>1956</v>
      </c>
      <c r="E308" s="359"/>
      <c r="F308" s="359"/>
      <c r="G308" s="3" t="s">
        <v>1957</v>
      </c>
      <c r="H308" s="359" t="s">
        <v>1945</v>
      </c>
      <c r="I308" s="359"/>
      <c r="J308" s="359"/>
      <c r="K308" s="359" t="s">
        <v>1958</v>
      </c>
      <c r="L308" s="359"/>
      <c r="M308" s="359"/>
      <c r="N308" s="3" t="s">
        <v>1959</v>
      </c>
      <c r="O308" s="359" t="s">
        <v>1950</v>
      </c>
      <c r="P308" s="359"/>
      <c r="Q308" s="359"/>
      <c r="R308" s="359" t="s">
        <v>1960</v>
      </c>
      <c r="S308" s="359"/>
      <c r="T308" s="359"/>
      <c r="U308" s="3" t="s">
        <v>1961</v>
      </c>
    </row>
    <row r="309" spans="1:21" ht="12" customHeight="1">
      <c r="A309" s="359" t="s">
        <v>1470</v>
      </c>
      <c r="B309" s="359"/>
      <c r="C309" s="359"/>
      <c r="D309" s="359" t="s">
        <v>542</v>
      </c>
      <c r="E309" s="359"/>
      <c r="F309" s="359"/>
      <c r="G309" s="3" t="s">
        <v>319</v>
      </c>
      <c r="H309" s="359" t="s">
        <v>1470</v>
      </c>
      <c r="I309" s="359"/>
      <c r="J309" s="359"/>
      <c r="K309" s="359" t="s">
        <v>191</v>
      </c>
      <c r="L309" s="359"/>
      <c r="M309" s="359"/>
      <c r="N309" s="3" t="s">
        <v>214</v>
      </c>
      <c r="O309" s="359" t="s">
        <v>217</v>
      </c>
      <c r="P309" s="359"/>
      <c r="Q309" s="359"/>
      <c r="R309" s="359" t="s">
        <v>1779</v>
      </c>
      <c r="S309" s="359"/>
      <c r="T309" s="359"/>
      <c r="U309" s="3" t="s">
        <v>275</v>
      </c>
    </row>
    <row r="310" spans="1:21" ht="12" customHeight="1">
      <c r="A310" s="359" t="s">
        <v>1945</v>
      </c>
      <c r="B310" s="359"/>
      <c r="C310" s="359"/>
      <c r="D310" s="359" t="s">
        <v>1962</v>
      </c>
      <c r="E310" s="359"/>
      <c r="F310" s="359"/>
      <c r="G310" s="3" t="s">
        <v>1963</v>
      </c>
      <c r="H310" s="359" t="s">
        <v>1945</v>
      </c>
      <c r="I310" s="359"/>
      <c r="J310" s="359"/>
      <c r="K310" s="359" t="s">
        <v>1964</v>
      </c>
      <c r="L310" s="359"/>
      <c r="M310" s="359"/>
      <c r="N310" s="3" t="s">
        <v>1965</v>
      </c>
      <c r="O310" s="359" t="s">
        <v>1950</v>
      </c>
      <c r="P310" s="359"/>
      <c r="Q310" s="359"/>
      <c r="R310" s="359" t="s">
        <v>1966</v>
      </c>
      <c r="S310" s="359"/>
      <c r="T310" s="359"/>
      <c r="U310" s="3" t="s">
        <v>1967</v>
      </c>
    </row>
    <row r="311" spans="1:21" ht="12" customHeight="1">
      <c r="A311" s="359" t="s">
        <v>28</v>
      </c>
      <c r="B311" s="359"/>
      <c r="C311" s="359"/>
      <c r="D311" s="359" t="s">
        <v>28</v>
      </c>
      <c r="E311" s="359"/>
      <c r="F311" s="359"/>
      <c r="G311" s="3" t="s">
        <v>28</v>
      </c>
      <c r="H311" s="359" t="s">
        <v>28</v>
      </c>
      <c r="I311" s="359"/>
      <c r="J311" s="359"/>
      <c r="K311" s="359" t="s">
        <v>28</v>
      </c>
      <c r="L311" s="359"/>
      <c r="M311" s="359"/>
      <c r="N311" s="3" t="s">
        <v>28</v>
      </c>
      <c r="O311" s="3"/>
      <c r="P311" s="3"/>
      <c r="Q311" s="3"/>
      <c r="R311" s="3"/>
      <c r="S311" s="3"/>
      <c r="T311" s="3"/>
      <c r="U311" s="3"/>
    </row>
    <row r="312" spans="1:21" ht="12" customHeight="1">
      <c r="A312" s="359" t="s">
        <v>1968</v>
      </c>
      <c r="B312" s="359"/>
      <c r="C312" s="359"/>
      <c r="D312" s="359" t="s">
        <v>1345</v>
      </c>
      <c r="E312" s="359"/>
      <c r="F312" s="359"/>
      <c r="G312" s="3" t="s">
        <v>1346</v>
      </c>
      <c r="H312" s="359" t="s">
        <v>1968</v>
      </c>
      <c r="I312" s="359"/>
      <c r="J312" s="359"/>
      <c r="K312" s="359" t="s">
        <v>1347</v>
      </c>
      <c r="L312" s="359"/>
      <c r="M312" s="359"/>
      <c r="N312" s="3" t="s">
        <v>1348</v>
      </c>
      <c r="O312" s="359" t="s">
        <v>1968</v>
      </c>
      <c r="P312" s="359"/>
      <c r="Q312" s="359"/>
      <c r="R312" s="359" t="s">
        <v>1349</v>
      </c>
      <c r="S312" s="359"/>
      <c r="T312" s="359"/>
      <c r="U312" s="3" t="s">
        <v>1350</v>
      </c>
    </row>
    <row r="313" spans="1:21" ht="12" customHeight="1">
      <c r="A313" s="359" t="s">
        <v>1969</v>
      </c>
      <c r="B313" s="359"/>
      <c r="C313" s="359"/>
      <c r="D313" s="359" t="s">
        <v>1970</v>
      </c>
      <c r="E313" s="359"/>
      <c r="F313" s="359"/>
      <c r="G313" s="3" t="s">
        <v>1971</v>
      </c>
      <c r="H313" s="359" t="s">
        <v>1969</v>
      </c>
      <c r="I313" s="359"/>
      <c r="J313" s="359"/>
      <c r="K313" s="359" t="s">
        <v>1972</v>
      </c>
      <c r="L313" s="359"/>
      <c r="M313" s="359"/>
      <c r="N313" s="3" t="s">
        <v>1973</v>
      </c>
      <c r="O313" s="359" t="s">
        <v>1004</v>
      </c>
      <c r="P313" s="359"/>
      <c r="Q313" s="359"/>
      <c r="R313" s="359" t="s">
        <v>1974</v>
      </c>
      <c r="S313" s="359"/>
      <c r="T313" s="359"/>
      <c r="U313" s="3" t="s">
        <v>1975</v>
      </c>
    </row>
    <row r="314" spans="1:21" ht="12" customHeight="1">
      <c r="A314" s="359" t="s">
        <v>28</v>
      </c>
      <c r="B314" s="359"/>
      <c r="C314" s="359"/>
      <c r="D314" s="359" t="s">
        <v>28</v>
      </c>
      <c r="E314" s="359"/>
      <c r="F314" s="359"/>
      <c r="G314" s="3" t="s">
        <v>28</v>
      </c>
      <c r="H314" s="359" t="s">
        <v>28</v>
      </c>
      <c r="I314" s="359"/>
      <c r="J314" s="359"/>
      <c r="K314" s="359" t="s">
        <v>28</v>
      </c>
      <c r="L314" s="359"/>
      <c r="M314" s="359"/>
      <c r="N314" s="3" t="s">
        <v>28</v>
      </c>
      <c r="O314" s="3"/>
      <c r="P314" s="3"/>
      <c r="Q314" s="3"/>
      <c r="R314" s="3"/>
      <c r="S314" s="3"/>
      <c r="T314" s="3"/>
      <c r="U314" s="3"/>
    </row>
    <row r="315" spans="1:21" ht="12" customHeight="1">
      <c r="A315" s="359" t="s">
        <v>1976</v>
      </c>
      <c r="B315" s="359"/>
      <c r="C315" s="359"/>
      <c r="D315" s="359" t="s">
        <v>28</v>
      </c>
      <c r="E315" s="359"/>
      <c r="F315" s="359"/>
      <c r="G315" s="3" t="s">
        <v>28</v>
      </c>
      <c r="H315" s="359" t="s">
        <v>1976</v>
      </c>
      <c r="I315" s="359"/>
      <c r="J315" s="359"/>
      <c r="K315" s="359" t="s">
        <v>28</v>
      </c>
      <c r="L315" s="359"/>
      <c r="M315" s="359"/>
      <c r="N315" s="3" t="s">
        <v>28</v>
      </c>
      <c r="O315" s="359" t="s">
        <v>1977</v>
      </c>
      <c r="P315" s="359"/>
      <c r="Q315" s="359"/>
      <c r="R315" s="359" t="s">
        <v>28</v>
      </c>
      <c r="S315" s="359"/>
      <c r="T315" s="359"/>
      <c r="U315" s="3" t="s">
        <v>28</v>
      </c>
    </row>
    <row r="316" spans="1:21" ht="12" customHeight="1">
      <c r="A316" s="359" t="s">
        <v>831</v>
      </c>
      <c r="B316" s="359"/>
      <c r="C316" s="359"/>
      <c r="D316" s="359" t="s">
        <v>1978</v>
      </c>
      <c r="E316" s="359"/>
      <c r="F316" s="359"/>
      <c r="G316" s="3" t="s">
        <v>1979</v>
      </c>
      <c r="H316" s="359" t="s">
        <v>831</v>
      </c>
      <c r="I316" s="359"/>
      <c r="J316" s="359"/>
      <c r="K316" s="359" t="s">
        <v>1980</v>
      </c>
      <c r="L316" s="359"/>
      <c r="M316" s="359"/>
      <c r="N316" s="3" t="s">
        <v>1981</v>
      </c>
      <c r="O316" s="359" t="s">
        <v>831</v>
      </c>
      <c r="P316" s="359"/>
      <c r="Q316" s="359"/>
      <c r="R316" s="359" t="s">
        <v>1982</v>
      </c>
      <c r="S316" s="359"/>
      <c r="T316" s="359"/>
      <c r="U316" s="3" t="s">
        <v>1983</v>
      </c>
    </row>
    <row r="317" spans="1:21" ht="12" customHeight="1">
      <c r="A317" s="359" t="s">
        <v>833</v>
      </c>
      <c r="B317" s="359"/>
      <c r="C317" s="359"/>
      <c r="D317" s="359" t="s">
        <v>684</v>
      </c>
      <c r="E317" s="359"/>
      <c r="F317" s="359"/>
      <c r="G317" s="3" t="s">
        <v>643</v>
      </c>
      <c r="H317" s="359" t="s">
        <v>833</v>
      </c>
      <c r="I317" s="359"/>
      <c r="J317" s="359"/>
      <c r="K317" s="359" t="s">
        <v>577</v>
      </c>
      <c r="L317" s="359"/>
      <c r="M317" s="359"/>
      <c r="N317" s="3" t="s">
        <v>572</v>
      </c>
      <c r="O317" s="359" t="s">
        <v>833</v>
      </c>
      <c r="P317" s="359"/>
      <c r="Q317" s="359"/>
      <c r="R317" s="359" t="s">
        <v>1984</v>
      </c>
      <c r="S317" s="359"/>
      <c r="T317" s="359"/>
      <c r="U317" s="3" t="s">
        <v>361</v>
      </c>
    </row>
    <row r="318" spans="1:21" ht="12" customHeight="1">
      <c r="A318" s="359" t="s">
        <v>1985</v>
      </c>
      <c r="B318" s="359"/>
      <c r="C318" s="359"/>
      <c r="D318" s="359" t="s">
        <v>28</v>
      </c>
      <c r="E318" s="359"/>
      <c r="F318" s="359"/>
      <c r="G318" s="3" t="s">
        <v>28</v>
      </c>
      <c r="H318" s="359" t="s">
        <v>1985</v>
      </c>
      <c r="I318" s="359"/>
      <c r="J318" s="359"/>
      <c r="K318" s="359" t="s">
        <v>28</v>
      </c>
      <c r="L318" s="359"/>
      <c r="M318" s="359"/>
      <c r="N318" s="3" t="s">
        <v>28</v>
      </c>
      <c r="O318" s="359" t="s">
        <v>1985</v>
      </c>
      <c r="P318" s="359"/>
      <c r="Q318" s="359"/>
      <c r="R318" s="359" t="s">
        <v>28</v>
      </c>
      <c r="S318" s="359"/>
      <c r="T318" s="359"/>
      <c r="U318" s="3" t="s">
        <v>28</v>
      </c>
    </row>
    <row r="319" spans="1:21" ht="12" customHeight="1">
      <c r="A319" s="359" t="s">
        <v>831</v>
      </c>
      <c r="B319" s="359"/>
      <c r="C319" s="359"/>
      <c r="D319" s="359" t="s">
        <v>1986</v>
      </c>
      <c r="E319" s="359"/>
      <c r="F319" s="359"/>
      <c r="G319" s="3" t="s">
        <v>1987</v>
      </c>
      <c r="H319" s="359" t="s">
        <v>831</v>
      </c>
      <c r="I319" s="359"/>
      <c r="J319" s="359"/>
      <c r="K319" s="359" t="s">
        <v>1988</v>
      </c>
      <c r="L319" s="359"/>
      <c r="M319" s="359"/>
      <c r="N319" s="3" t="s">
        <v>1989</v>
      </c>
      <c r="O319" s="359" t="s">
        <v>831</v>
      </c>
      <c r="P319" s="359"/>
      <c r="Q319" s="359"/>
      <c r="R319" s="359" t="s">
        <v>1990</v>
      </c>
      <c r="S319" s="359"/>
      <c r="T319" s="359"/>
      <c r="U319" s="3" t="s">
        <v>1991</v>
      </c>
    </row>
    <row r="320" spans="1:21" ht="12" customHeight="1">
      <c r="A320" s="359" t="s">
        <v>833</v>
      </c>
      <c r="B320" s="359"/>
      <c r="C320" s="359"/>
      <c r="D320" s="359" t="s">
        <v>1992</v>
      </c>
      <c r="E320" s="359"/>
      <c r="F320" s="359"/>
      <c r="G320" s="3" t="s">
        <v>1993</v>
      </c>
      <c r="H320" s="359" t="s">
        <v>833</v>
      </c>
      <c r="I320" s="359"/>
      <c r="J320" s="359"/>
      <c r="K320" s="359" t="s">
        <v>1994</v>
      </c>
      <c r="L320" s="359"/>
      <c r="M320" s="359"/>
      <c r="N320" s="3" t="s">
        <v>1995</v>
      </c>
      <c r="O320" s="359" t="s">
        <v>833</v>
      </c>
      <c r="P320" s="359"/>
      <c r="Q320" s="359"/>
      <c r="R320" s="359" t="s">
        <v>1996</v>
      </c>
      <c r="S320" s="359"/>
      <c r="T320" s="359"/>
      <c r="U320" s="3" t="s">
        <v>1997</v>
      </c>
    </row>
    <row r="321" spans="1:21" ht="12" customHeight="1">
      <c r="A321" s="359" t="s">
        <v>1998</v>
      </c>
      <c r="B321" s="359"/>
      <c r="C321" s="359"/>
      <c r="D321" s="359" t="s">
        <v>28</v>
      </c>
      <c r="E321" s="359"/>
      <c r="F321" s="359"/>
      <c r="G321" s="3" t="s">
        <v>28</v>
      </c>
      <c r="H321" s="359" t="s">
        <v>1998</v>
      </c>
      <c r="I321" s="359"/>
      <c r="J321" s="359"/>
      <c r="K321" s="359" t="s">
        <v>28</v>
      </c>
      <c r="L321" s="359"/>
      <c r="M321" s="359"/>
      <c r="N321" s="3" t="s">
        <v>28</v>
      </c>
      <c r="O321" s="359" t="s">
        <v>1998</v>
      </c>
      <c r="P321" s="359"/>
      <c r="Q321" s="359"/>
      <c r="R321" s="359" t="s">
        <v>28</v>
      </c>
      <c r="S321" s="359"/>
      <c r="T321" s="359"/>
      <c r="U321" s="3" t="s">
        <v>28</v>
      </c>
    </row>
    <row r="322" spans="1:21" ht="12" customHeight="1">
      <c r="A322" s="359" t="s">
        <v>831</v>
      </c>
      <c r="B322" s="359"/>
      <c r="C322" s="359"/>
      <c r="D322" s="359" t="s">
        <v>1999</v>
      </c>
      <c r="E322" s="359"/>
      <c r="F322" s="359"/>
      <c r="G322" s="3" t="s">
        <v>1500</v>
      </c>
      <c r="H322" s="359" t="s">
        <v>831</v>
      </c>
      <c r="I322" s="359"/>
      <c r="J322" s="359"/>
      <c r="K322" s="359" t="s">
        <v>2000</v>
      </c>
      <c r="L322" s="359"/>
      <c r="M322" s="359"/>
      <c r="N322" s="3" t="s">
        <v>2001</v>
      </c>
      <c r="O322" s="359" t="s">
        <v>831</v>
      </c>
      <c r="P322" s="359"/>
      <c r="Q322" s="359"/>
      <c r="R322" s="359" t="s">
        <v>2002</v>
      </c>
      <c r="S322" s="359"/>
      <c r="T322" s="359"/>
      <c r="U322" s="3" t="s">
        <v>2003</v>
      </c>
    </row>
    <row r="323" spans="1:21" ht="12" customHeight="1">
      <c r="A323" s="359" t="s">
        <v>833</v>
      </c>
      <c r="B323" s="359"/>
      <c r="C323" s="359"/>
      <c r="D323" s="359" t="s">
        <v>2004</v>
      </c>
      <c r="E323" s="359"/>
      <c r="F323" s="359"/>
      <c r="G323" s="3" t="s">
        <v>2005</v>
      </c>
      <c r="H323" s="359" t="s">
        <v>833</v>
      </c>
      <c r="I323" s="359"/>
      <c r="J323" s="359"/>
      <c r="K323" s="359" t="s">
        <v>2006</v>
      </c>
      <c r="L323" s="359"/>
      <c r="M323" s="359"/>
      <c r="N323" s="3" t="s">
        <v>2007</v>
      </c>
      <c r="O323" s="359" t="s">
        <v>833</v>
      </c>
      <c r="P323" s="359"/>
      <c r="Q323" s="359"/>
      <c r="R323" s="359" t="s">
        <v>2008</v>
      </c>
      <c r="S323" s="359"/>
      <c r="T323" s="359"/>
      <c r="U323" s="3" t="s">
        <v>2009</v>
      </c>
    </row>
    <row r="324" spans="1:21" ht="12" customHeight="1">
      <c r="A324" s="359" t="s">
        <v>28</v>
      </c>
      <c r="B324" s="359"/>
      <c r="C324" s="359"/>
      <c r="D324" s="359" t="s">
        <v>28</v>
      </c>
      <c r="E324" s="359"/>
      <c r="F324" s="359"/>
      <c r="G324" s="3" t="s">
        <v>28</v>
      </c>
      <c r="H324" s="359" t="s">
        <v>28</v>
      </c>
      <c r="I324" s="359"/>
      <c r="J324" s="359"/>
      <c r="K324" s="359" t="s">
        <v>28</v>
      </c>
      <c r="L324" s="359"/>
      <c r="M324" s="359"/>
      <c r="N324" s="3" t="s">
        <v>28</v>
      </c>
      <c r="O324" s="3"/>
      <c r="P324" s="3"/>
      <c r="Q324" s="3"/>
      <c r="R324" s="3"/>
      <c r="S324" s="3"/>
      <c r="T324" s="3"/>
      <c r="U324" s="3"/>
    </row>
    <row r="325" spans="1:21" ht="12" customHeight="1">
      <c r="A325" s="359" t="s">
        <v>1011</v>
      </c>
      <c r="B325" s="359"/>
      <c r="C325" s="359"/>
      <c r="D325" s="359" t="s">
        <v>28</v>
      </c>
      <c r="E325" s="359"/>
      <c r="F325" s="359"/>
      <c r="G325" s="3" t="s">
        <v>28</v>
      </c>
      <c r="H325" s="359" t="s">
        <v>1011</v>
      </c>
      <c r="I325" s="359"/>
      <c r="J325" s="359"/>
      <c r="K325" s="359" t="s">
        <v>28</v>
      </c>
      <c r="L325" s="359"/>
      <c r="M325" s="359"/>
      <c r="N325" s="3" t="s">
        <v>28</v>
      </c>
      <c r="O325" s="359" t="s">
        <v>1011</v>
      </c>
      <c r="P325" s="359"/>
      <c r="Q325" s="359"/>
      <c r="R325" s="359" t="s">
        <v>28</v>
      </c>
      <c r="S325" s="359"/>
      <c r="T325" s="359"/>
      <c r="U325" s="3" t="s">
        <v>28</v>
      </c>
    </row>
    <row r="326" spans="1:21" ht="12" customHeight="1">
      <c r="A326" s="359" t="s">
        <v>1085</v>
      </c>
      <c r="B326" s="359"/>
      <c r="C326" s="359"/>
      <c r="D326" s="359" t="s">
        <v>1651</v>
      </c>
      <c r="E326" s="359"/>
      <c r="F326" s="359"/>
      <c r="G326" s="3" t="s">
        <v>1652</v>
      </c>
      <c r="H326" s="359" t="s">
        <v>1085</v>
      </c>
      <c r="I326" s="359"/>
      <c r="J326" s="359"/>
      <c r="K326" s="359" t="s">
        <v>1653</v>
      </c>
      <c r="L326" s="359"/>
      <c r="M326" s="359"/>
      <c r="N326" s="3" t="s">
        <v>1654</v>
      </c>
      <c r="O326" s="359" t="s">
        <v>1085</v>
      </c>
      <c r="P326" s="359"/>
      <c r="Q326" s="359"/>
      <c r="R326" s="359" t="s">
        <v>1655</v>
      </c>
      <c r="S326" s="359"/>
      <c r="T326" s="359"/>
      <c r="U326" s="3" t="s">
        <v>1656</v>
      </c>
    </row>
    <row r="327" spans="1:21" ht="12" customHeight="1">
      <c r="A327" s="359" t="s">
        <v>2010</v>
      </c>
      <c r="B327" s="359"/>
      <c r="C327" s="359"/>
      <c r="D327" s="359" t="s">
        <v>2011</v>
      </c>
      <c r="E327" s="359"/>
      <c r="F327" s="359"/>
      <c r="G327" s="3" t="s">
        <v>149</v>
      </c>
      <c r="H327" s="359" t="s">
        <v>2010</v>
      </c>
      <c r="I327" s="359"/>
      <c r="J327" s="359"/>
      <c r="K327" s="359" t="s">
        <v>2012</v>
      </c>
      <c r="L327" s="359"/>
      <c r="M327" s="359"/>
      <c r="N327" s="3" t="s">
        <v>157</v>
      </c>
      <c r="O327" s="359" t="s">
        <v>2013</v>
      </c>
      <c r="P327" s="359"/>
      <c r="Q327" s="359"/>
      <c r="R327" s="359" t="s">
        <v>390</v>
      </c>
      <c r="S327" s="359"/>
      <c r="T327" s="359"/>
      <c r="U327" s="3" t="s">
        <v>160</v>
      </c>
    </row>
    <row r="328" spans="1:21" ht="12" customHeight="1">
      <c r="A328" s="359" t="s">
        <v>2014</v>
      </c>
      <c r="B328" s="359"/>
      <c r="C328" s="359"/>
      <c r="D328" s="359" t="s">
        <v>677</v>
      </c>
      <c r="E328" s="359"/>
      <c r="F328" s="359"/>
      <c r="G328" s="3" t="s">
        <v>628</v>
      </c>
      <c r="H328" s="359" t="s">
        <v>2014</v>
      </c>
      <c r="I328" s="359"/>
      <c r="J328" s="359"/>
      <c r="K328" s="359" t="s">
        <v>2015</v>
      </c>
      <c r="L328" s="359"/>
      <c r="M328" s="359"/>
      <c r="N328" s="3" t="s">
        <v>270</v>
      </c>
      <c r="O328" s="359" t="s">
        <v>2016</v>
      </c>
      <c r="P328" s="359"/>
      <c r="Q328" s="359"/>
      <c r="R328" s="359" t="s">
        <v>872</v>
      </c>
      <c r="S328" s="359"/>
      <c r="T328" s="359"/>
      <c r="U328" s="3" t="s">
        <v>298</v>
      </c>
    </row>
    <row r="329" spans="1:21" ht="12" customHeight="1">
      <c r="A329" s="359" t="s">
        <v>2017</v>
      </c>
      <c r="B329" s="359"/>
      <c r="C329" s="359"/>
      <c r="D329" s="359" t="s">
        <v>838</v>
      </c>
      <c r="E329" s="359"/>
      <c r="F329" s="359"/>
      <c r="G329" s="3" t="s">
        <v>281</v>
      </c>
      <c r="H329" s="359" t="s">
        <v>2017</v>
      </c>
      <c r="I329" s="359"/>
      <c r="J329" s="359"/>
      <c r="K329" s="359" t="s">
        <v>2018</v>
      </c>
      <c r="L329" s="359"/>
      <c r="M329" s="359"/>
      <c r="N329" s="3" t="s">
        <v>251</v>
      </c>
      <c r="O329" s="359" t="s">
        <v>1047</v>
      </c>
      <c r="P329" s="359"/>
      <c r="Q329" s="359"/>
      <c r="R329" s="359" t="s">
        <v>2019</v>
      </c>
      <c r="S329" s="359"/>
      <c r="T329" s="359"/>
      <c r="U329" s="3" t="s">
        <v>292</v>
      </c>
    </row>
    <row r="330" spans="1:21" ht="12" customHeight="1">
      <c r="A330" s="359" t="s">
        <v>28</v>
      </c>
      <c r="B330" s="359"/>
      <c r="C330" s="359"/>
      <c r="D330" s="359" t="s">
        <v>28</v>
      </c>
      <c r="E330" s="359"/>
      <c r="F330" s="359"/>
      <c r="G330" s="3" t="s">
        <v>28</v>
      </c>
      <c r="H330" s="359" t="s">
        <v>28</v>
      </c>
      <c r="I330" s="359"/>
      <c r="J330" s="359"/>
      <c r="K330" s="359" t="s">
        <v>28</v>
      </c>
      <c r="L330" s="359"/>
      <c r="M330" s="359"/>
      <c r="N330" s="3" t="s">
        <v>28</v>
      </c>
      <c r="O330" s="3"/>
      <c r="P330" s="3"/>
      <c r="Q330" s="3"/>
      <c r="R330" s="3"/>
      <c r="S330" s="3"/>
      <c r="T330" s="3"/>
      <c r="U330" s="3"/>
    </row>
    <row r="331" spans="1:21" ht="12" customHeight="1">
      <c r="A331" s="359" t="s">
        <v>2020</v>
      </c>
      <c r="B331" s="359"/>
      <c r="C331" s="359"/>
      <c r="D331" s="359" t="s">
        <v>28</v>
      </c>
      <c r="E331" s="359"/>
      <c r="F331" s="359"/>
      <c r="G331" s="3" t="s">
        <v>28</v>
      </c>
      <c r="H331" s="359" t="s">
        <v>2020</v>
      </c>
      <c r="I331" s="359"/>
      <c r="J331" s="359"/>
      <c r="K331" s="359" t="s">
        <v>28</v>
      </c>
      <c r="L331" s="359"/>
      <c r="M331" s="359"/>
      <c r="N331" s="3" t="s">
        <v>28</v>
      </c>
      <c r="O331" s="359" t="s">
        <v>2020</v>
      </c>
      <c r="P331" s="359"/>
      <c r="Q331" s="359"/>
      <c r="R331" s="359" t="s">
        <v>28</v>
      </c>
      <c r="S331" s="359"/>
      <c r="T331" s="359"/>
      <c r="U331" s="3" t="s">
        <v>28</v>
      </c>
    </row>
    <row r="332" spans="1:21" ht="12" customHeight="1">
      <c r="A332" s="359" t="s">
        <v>2021</v>
      </c>
      <c r="B332" s="359"/>
      <c r="C332" s="359"/>
      <c r="D332" s="359" t="s">
        <v>535</v>
      </c>
      <c r="E332" s="359"/>
      <c r="F332" s="359"/>
      <c r="G332" s="3" t="s">
        <v>161</v>
      </c>
      <c r="H332" s="359" t="s">
        <v>2021</v>
      </c>
      <c r="I332" s="359"/>
      <c r="J332" s="359"/>
      <c r="K332" s="359" t="s">
        <v>865</v>
      </c>
      <c r="L332" s="359"/>
      <c r="M332" s="359"/>
      <c r="N332" s="3" t="s">
        <v>552</v>
      </c>
      <c r="O332" s="359" t="s">
        <v>2022</v>
      </c>
      <c r="P332" s="359"/>
      <c r="Q332" s="359"/>
      <c r="R332" s="359" t="s">
        <v>1829</v>
      </c>
      <c r="S332" s="359"/>
      <c r="T332" s="359"/>
      <c r="U332" s="3" t="s">
        <v>313</v>
      </c>
    </row>
    <row r="333" spans="1:21" ht="12" customHeight="1">
      <c r="A333" s="359" t="s">
        <v>2023</v>
      </c>
      <c r="B333" s="359"/>
      <c r="C333" s="359"/>
      <c r="D333" s="359" t="s">
        <v>2024</v>
      </c>
      <c r="E333" s="359"/>
      <c r="F333" s="359"/>
      <c r="G333" s="3" t="s">
        <v>1844</v>
      </c>
      <c r="H333" s="359" t="s">
        <v>2023</v>
      </c>
      <c r="I333" s="359"/>
      <c r="J333" s="359"/>
      <c r="K333" s="359" t="s">
        <v>397</v>
      </c>
      <c r="L333" s="359"/>
      <c r="M333" s="359"/>
      <c r="N333" s="3" t="s">
        <v>555</v>
      </c>
      <c r="O333" s="359" t="s">
        <v>2025</v>
      </c>
      <c r="P333" s="359"/>
      <c r="Q333" s="359"/>
      <c r="R333" s="359" t="s">
        <v>399</v>
      </c>
      <c r="S333" s="359"/>
      <c r="T333" s="359"/>
      <c r="U333" s="3" t="s">
        <v>319</v>
      </c>
    </row>
    <row r="334" spans="1:21" ht="12" customHeight="1">
      <c r="A334" s="359" t="s">
        <v>2026</v>
      </c>
      <c r="B334" s="359"/>
      <c r="C334" s="359"/>
      <c r="D334" s="359" t="s">
        <v>873</v>
      </c>
      <c r="E334" s="359"/>
      <c r="F334" s="359"/>
      <c r="G334" s="3" t="s">
        <v>2027</v>
      </c>
      <c r="H334" s="359" t="s">
        <v>2026</v>
      </c>
      <c r="I334" s="359"/>
      <c r="J334" s="359"/>
      <c r="K334" s="359" t="s">
        <v>304</v>
      </c>
      <c r="L334" s="359"/>
      <c r="M334" s="359"/>
      <c r="N334" s="3" t="s">
        <v>2028</v>
      </c>
      <c r="O334" s="359" t="s">
        <v>2029</v>
      </c>
      <c r="P334" s="359"/>
      <c r="Q334" s="359"/>
      <c r="R334" s="359" t="s">
        <v>226</v>
      </c>
      <c r="S334" s="359"/>
      <c r="T334" s="359"/>
      <c r="U334" s="3" t="s">
        <v>2030</v>
      </c>
    </row>
    <row r="335" spans="1:21" ht="12" customHeight="1">
      <c r="A335" s="359" t="s">
        <v>2031</v>
      </c>
      <c r="B335" s="359"/>
      <c r="C335" s="359"/>
      <c r="D335" s="359" t="s">
        <v>2024</v>
      </c>
      <c r="E335" s="359"/>
      <c r="F335" s="359"/>
      <c r="G335" s="3" t="s">
        <v>467</v>
      </c>
      <c r="H335" s="359" t="s">
        <v>2031</v>
      </c>
      <c r="I335" s="359"/>
      <c r="J335" s="359"/>
      <c r="K335" s="359" t="s">
        <v>387</v>
      </c>
      <c r="L335" s="359"/>
      <c r="M335" s="359"/>
      <c r="N335" s="3" t="s">
        <v>407</v>
      </c>
      <c r="O335" s="359" t="s">
        <v>2032</v>
      </c>
      <c r="P335" s="359"/>
      <c r="Q335" s="359"/>
      <c r="R335" s="359" t="s">
        <v>2033</v>
      </c>
      <c r="S335" s="359"/>
      <c r="T335" s="359"/>
      <c r="U335" s="3" t="s">
        <v>207</v>
      </c>
    </row>
    <row r="336" spans="1:21" ht="12" customHeight="1">
      <c r="A336" s="359" t="s">
        <v>2023</v>
      </c>
      <c r="B336" s="359"/>
      <c r="C336" s="359"/>
      <c r="D336" s="359" t="s">
        <v>1707</v>
      </c>
      <c r="E336" s="359"/>
      <c r="F336" s="359"/>
      <c r="G336" s="3" t="s">
        <v>192</v>
      </c>
      <c r="H336" s="359" t="s">
        <v>2023</v>
      </c>
      <c r="I336" s="359"/>
      <c r="J336" s="359"/>
      <c r="K336" s="359" t="s">
        <v>2034</v>
      </c>
      <c r="L336" s="359"/>
      <c r="M336" s="359"/>
      <c r="N336" s="3" t="s">
        <v>150</v>
      </c>
      <c r="O336" s="359" t="s">
        <v>2035</v>
      </c>
      <c r="P336" s="359"/>
      <c r="Q336" s="359"/>
      <c r="R336" s="359" t="s">
        <v>2036</v>
      </c>
      <c r="S336" s="359"/>
      <c r="T336" s="359"/>
      <c r="U336" s="3" t="s">
        <v>478</v>
      </c>
    </row>
    <row r="337" spans="1:21" ht="12" customHeight="1">
      <c r="A337" s="359" t="s">
        <v>2026</v>
      </c>
      <c r="B337" s="359"/>
      <c r="C337" s="359"/>
      <c r="D337" s="359" t="s">
        <v>2037</v>
      </c>
      <c r="E337" s="359"/>
      <c r="F337" s="359"/>
      <c r="G337" s="3" t="s">
        <v>273</v>
      </c>
      <c r="H337" s="359" t="s">
        <v>2026</v>
      </c>
      <c r="I337" s="359"/>
      <c r="J337" s="359"/>
      <c r="K337" s="359" t="s">
        <v>168</v>
      </c>
      <c r="L337" s="359"/>
      <c r="M337" s="359"/>
      <c r="N337" s="3" t="s">
        <v>2038</v>
      </c>
      <c r="O337" s="359" t="s">
        <v>2039</v>
      </c>
      <c r="P337" s="359"/>
      <c r="Q337" s="359"/>
      <c r="R337" s="359" t="s">
        <v>997</v>
      </c>
      <c r="S337" s="359"/>
      <c r="T337" s="359"/>
      <c r="U337" s="3" t="s">
        <v>997</v>
      </c>
    </row>
    <row r="338" spans="1:21" ht="12" customHeight="1">
      <c r="A338" s="359" t="s">
        <v>2040</v>
      </c>
      <c r="B338" s="359"/>
      <c r="C338" s="359"/>
      <c r="D338" s="359" t="s">
        <v>634</v>
      </c>
      <c r="E338" s="359"/>
      <c r="F338" s="359"/>
      <c r="G338" s="3" t="s">
        <v>2041</v>
      </c>
      <c r="H338" s="359" t="s">
        <v>2040</v>
      </c>
      <c r="I338" s="359"/>
      <c r="J338" s="359"/>
      <c r="K338" s="359" t="s">
        <v>1772</v>
      </c>
      <c r="L338" s="359"/>
      <c r="M338" s="359"/>
      <c r="N338" s="3" t="s">
        <v>879</v>
      </c>
      <c r="O338" s="359" t="s">
        <v>2042</v>
      </c>
      <c r="P338" s="359"/>
      <c r="Q338" s="359"/>
      <c r="R338" s="359" t="s">
        <v>645</v>
      </c>
      <c r="S338" s="359"/>
      <c r="T338" s="359"/>
      <c r="U338" s="3" t="s">
        <v>2043</v>
      </c>
    </row>
    <row r="339" spans="1:21" ht="12" customHeight="1">
      <c r="A339" s="359" t="s">
        <v>2023</v>
      </c>
      <c r="B339" s="359"/>
      <c r="C339" s="359"/>
      <c r="D339" s="359" t="s">
        <v>634</v>
      </c>
      <c r="E339" s="359"/>
      <c r="F339" s="359"/>
      <c r="G339" s="3" t="s">
        <v>2041</v>
      </c>
      <c r="H339" s="359" t="s">
        <v>2023</v>
      </c>
      <c r="I339" s="359"/>
      <c r="J339" s="359"/>
      <c r="K339" s="359" t="s">
        <v>2044</v>
      </c>
      <c r="L339" s="359"/>
      <c r="M339" s="359"/>
      <c r="N339" s="3" t="s">
        <v>2045</v>
      </c>
      <c r="O339" s="359" t="s">
        <v>2035</v>
      </c>
      <c r="P339" s="359"/>
      <c r="Q339" s="359"/>
      <c r="R339" s="359" t="s">
        <v>2046</v>
      </c>
      <c r="S339" s="359"/>
      <c r="T339" s="359"/>
      <c r="U339" s="3" t="s">
        <v>256</v>
      </c>
    </row>
    <row r="340" spans="1:21" ht="12" customHeight="1">
      <c r="A340" s="359" t="s">
        <v>2026</v>
      </c>
      <c r="B340" s="359"/>
      <c r="C340" s="359"/>
      <c r="D340" s="359" t="s">
        <v>997</v>
      </c>
      <c r="E340" s="359"/>
      <c r="F340" s="359"/>
      <c r="G340" s="3" t="s">
        <v>997</v>
      </c>
      <c r="H340" s="359" t="s">
        <v>2026</v>
      </c>
      <c r="I340" s="359"/>
      <c r="J340" s="359"/>
      <c r="K340" s="359" t="s">
        <v>2047</v>
      </c>
      <c r="L340" s="359"/>
      <c r="M340" s="359"/>
      <c r="N340" s="3" t="s">
        <v>2048</v>
      </c>
      <c r="O340" s="359" t="s">
        <v>2039</v>
      </c>
      <c r="P340" s="359"/>
      <c r="Q340" s="359"/>
      <c r="R340" s="359" t="s">
        <v>534</v>
      </c>
      <c r="S340" s="359"/>
      <c r="T340" s="359"/>
      <c r="U340" s="3" t="s">
        <v>2049</v>
      </c>
    </row>
    <row r="341" spans="1:21" ht="12" customHeight="1">
      <c r="A341" s="359" t="s">
        <v>28</v>
      </c>
      <c r="B341" s="359"/>
      <c r="C341" s="359"/>
      <c r="D341" s="359" t="s">
        <v>28</v>
      </c>
      <c r="E341" s="359"/>
      <c r="F341" s="359"/>
      <c r="G341" s="3" t="s">
        <v>28</v>
      </c>
      <c r="H341" s="359" t="s">
        <v>28</v>
      </c>
      <c r="I341" s="359"/>
      <c r="J341" s="359"/>
      <c r="K341" s="359" t="s">
        <v>28</v>
      </c>
      <c r="L341" s="359"/>
      <c r="M341" s="359"/>
      <c r="N341" s="3" t="s">
        <v>28</v>
      </c>
      <c r="O341" s="3"/>
      <c r="P341" s="3"/>
      <c r="Q341" s="3"/>
      <c r="R341" s="3"/>
      <c r="S341" s="3"/>
      <c r="T341" s="3"/>
      <c r="U341" s="3"/>
    </row>
    <row r="342" spans="1:21" ht="12" customHeight="1">
      <c r="A342" s="359" t="s">
        <v>2050</v>
      </c>
      <c r="B342" s="359"/>
      <c r="C342" s="359"/>
      <c r="D342" s="359" t="s">
        <v>180</v>
      </c>
      <c r="E342" s="359"/>
      <c r="F342" s="359"/>
      <c r="G342" s="3" t="s">
        <v>199</v>
      </c>
      <c r="H342" s="359" t="s">
        <v>2050</v>
      </c>
      <c r="I342" s="359"/>
      <c r="J342" s="359"/>
      <c r="K342" s="359" t="s">
        <v>2051</v>
      </c>
      <c r="L342" s="359"/>
      <c r="M342" s="359"/>
      <c r="N342" s="3" t="s">
        <v>469</v>
      </c>
      <c r="O342" s="359" t="s">
        <v>2052</v>
      </c>
      <c r="P342" s="359"/>
      <c r="Q342" s="359"/>
      <c r="R342" s="359" t="s">
        <v>185</v>
      </c>
      <c r="S342" s="359"/>
      <c r="T342" s="359"/>
      <c r="U342" s="3" t="s">
        <v>624</v>
      </c>
    </row>
    <row r="343" spans="1:21" ht="12" customHeight="1">
      <c r="A343" s="359" t="s">
        <v>2053</v>
      </c>
      <c r="B343" s="359"/>
      <c r="C343" s="359"/>
      <c r="D343" s="359" t="s">
        <v>175</v>
      </c>
      <c r="E343" s="359"/>
      <c r="F343" s="359"/>
      <c r="G343" s="3" t="s">
        <v>552</v>
      </c>
      <c r="H343" s="359" t="s">
        <v>2053</v>
      </c>
      <c r="I343" s="359"/>
      <c r="J343" s="359"/>
      <c r="K343" s="359" t="s">
        <v>535</v>
      </c>
      <c r="L343" s="359"/>
      <c r="M343" s="359"/>
      <c r="N343" s="3" t="s">
        <v>159</v>
      </c>
      <c r="O343" s="359" t="s">
        <v>2054</v>
      </c>
      <c r="P343" s="359"/>
      <c r="Q343" s="359"/>
      <c r="R343" s="359" t="s">
        <v>534</v>
      </c>
      <c r="S343" s="359"/>
      <c r="T343" s="359"/>
      <c r="U343" s="3" t="s">
        <v>161</v>
      </c>
    </row>
    <row r="344" spans="1:21" ht="12" customHeight="1">
      <c r="A344" s="359" t="s">
        <v>2055</v>
      </c>
      <c r="B344" s="359"/>
      <c r="C344" s="359"/>
      <c r="D344" s="359" t="s">
        <v>175</v>
      </c>
      <c r="E344" s="359"/>
      <c r="F344" s="359"/>
      <c r="G344" s="3" t="s">
        <v>552</v>
      </c>
      <c r="H344" s="359" t="s">
        <v>2055</v>
      </c>
      <c r="I344" s="359"/>
      <c r="J344" s="359"/>
      <c r="K344" s="359" t="s">
        <v>535</v>
      </c>
      <c r="L344" s="359"/>
      <c r="M344" s="359"/>
      <c r="N344" s="3" t="s">
        <v>159</v>
      </c>
      <c r="O344" s="359" t="s">
        <v>2056</v>
      </c>
      <c r="P344" s="359"/>
      <c r="Q344" s="359"/>
      <c r="R344" s="359" t="s">
        <v>387</v>
      </c>
      <c r="S344" s="359"/>
      <c r="T344" s="359"/>
      <c r="U344" s="3" t="s">
        <v>161</v>
      </c>
    </row>
    <row r="345" spans="1:21" ht="12" customHeight="1">
      <c r="A345" s="359" t="s">
        <v>2057</v>
      </c>
      <c r="B345" s="359"/>
      <c r="C345" s="359"/>
      <c r="D345" s="359" t="s">
        <v>1941</v>
      </c>
      <c r="E345" s="359"/>
      <c r="F345" s="359"/>
      <c r="G345" s="3" t="s">
        <v>511</v>
      </c>
      <c r="H345" s="359" t="s">
        <v>2057</v>
      </c>
      <c r="I345" s="359"/>
      <c r="J345" s="359"/>
      <c r="K345" s="359" t="s">
        <v>632</v>
      </c>
      <c r="L345" s="359"/>
      <c r="M345" s="359"/>
      <c r="N345" s="3" t="s">
        <v>415</v>
      </c>
      <c r="O345" s="359" t="s">
        <v>2058</v>
      </c>
      <c r="P345" s="359"/>
      <c r="Q345" s="359"/>
      <c r="R345" s="359" t="s">
        <v>2059</v>
      </c>
      <c r="S345" s="359"/>
      <c r="T345" s="359"/>
      <c r="U345" s="3" t="s">
        <v>176</v>
      </c>
    </row>
    <row r="346" spans="1:21" ht="12" customHeight="1">
      <c r="A346" s="359" t="s">
        <v>2060</v>
      </c>
      <c r="B346" s="359"/>
      <c r="C346" s="359"/>
      <c r="D346" s="359" t="s">
        <v>171</v>
      </c>
      <c r="E346" s="359"/>
      <c r="F346" s="359"/>
      <c r="G346" s="3" t="s">
        <v>511</v>
      </c>
      <c r="H346" s="359" t="s">
        <v>2060</v>
      </c>
      <c r="I346" s="359"/>
      <c r="J346" s="359"/>
      <c r="K346" s="359" t="s">
        <v>1706</v>
      </c>
      <c r="L346" s="359"/>
      <c r="M346" s="359"/>
      <c r="N346" s="3" t="s">
        <v>525</v>
      </c>
      <c r="O346" s="359" t="s">
        <v>2061</v>
      </c>
      <c r="P346" s="359"/>
      <c r="Q346" s="359"/>
      <c r="R346" s="359" t="s">
        <v>2062</v>
      </c>
      <c r="S346" s="359"/>
      <c r="T346" s="359"/>
      <c r="U346" s="3" t="s">
        <v>511</v>
      </c>
    </row>
    <row r="347" spans="1:21" ht="12" customHeight="1">
      <c r="A347" s="359" t="s">
        <v>1386</v>
      </c>
      <c r="B347" s="359"/>
      <c r="C347" s="359"/>
      <c r="D347" s="359" t="s">
        <v>2063</v>
      </c>
      <c r="E347" s="359"/>
      <c r="F347" s="359"/>
      <c r="G347" s="3" t="s">
        <v>199</v>
      </c>
      <c r="H347" s="359" t="s">
        <v>1386</v>
      </c>
      <c r="I347" s="359"/>
      <c r="J347" s="359"/>
      <c r="K347" s="359" t="s">
        <v>2064</v>
      </c>
      <c r="L347" s="359"/>
      <c r="M347" s="359"/>
      <c r="N347" s="3" t="s">
        <v>275</v>
      </c>
      <c r="O347" s="359" t="s">
        <v>860</v>
      </c>
      <c r="P347" s="359"/>
      <c r="Q347" s="359"/>
      <c r="R347" s="359" t="s">
        <v>677</v>
      </c>
      <c r="S347" s="359"/>
      <c r="T347" s="359"/>
      <c r="U347" s="3" t="s">
        <v>625</v>
      </c>
    </row>
    <row r="348" spans="1:21" ht="12" customHeight="1">
      <c r="A348" s="359" t="s">
        <v>2065</v>
      </c>
      <c r="B348" s="359"/>
      <c r="C348" s="359"/>
      <c r="D348" s="359" t="s">
        <v>2064</v>
      </c>
      <c r="E348" s="359"/>
      <c r="F348" s="359"/>
      <c r="G348" s="3" t="s">
        <v>319</v>
      </c>
      <c r="H348" s="359" t="s">
        <v>2065</v>
      </c>
      <c r="I348" s="359"/>
      <c r="J348" s="359"/>
      <c r="K348" s="359" t="s">
        <v>307</v>
      </c>
      <c r="L348" s="359"/>
      <c r="M348" s="359"/>
      <c r="N348" s="3" t="s">
        <v>1464</v>
      </c>
      <c r="O348" s="359" t="s">
        <v>2066</v>
      </c>
      <c r="P348" s="359"/>
      <c r="Q348" s="359"/>
      <c r="R348" s="359" t="s">
        <v>2067</v>
      </c>
      <c r="S348" s="359"/>
      <c r="T348" s="359"/>
      <c r="U348" s="3" t="s">
        <v>366</v>
      </c>
    </row>
    <row r="349" spans="1:21" ht="12" customHeight="1">
      <c r="A349" s="359" t="s">
        <v>812</v>
      </c>
      <c r="B349" s="359"/>
      <c r="C349" s="359"/>
      <c r="D349" s="359" t="s">
        <v>1729</v>
      </c>
      <c r="E349" s="359"/>
      <c r="F349" s="359"/>
      <c r="G349" s="3" t="s">
        <v>462</v>
      </c>
      <c r="H349" s="359" t="s">
        <v>812</v>
      </c>
      <c r="I349" s="359"/>
      <c r="J349" s="359"/>
      <c r="K349" s="359" t="s">
        <v>2068</v>
      </c>
      <c r="L349" s="359"/>
      <c r="M349" s="359"/>
      <c r="N349" s="3" t="s">
        <v>2069</v>
      </c>
      <c r="O349" s="359" t="s">
        <v>868</v>
      </c>
      <c r="P349" s="359"/>
      <c r="Q349" s="359"/>
      <c r="R349" s="359" t="s">
        <v>427</v>
      </c>
      <c r="S349" s="359"/>
      <c r="T349" s="359"/>
      <c r="U349" s="3" t="s">
        <v>223</v>
      </c>
    </row>
    <row r="350" spans="1:21" ht="12" customHeight="1">
      <c r="A350" s="359" t="s">
        <v>2070</v>
      </c>
      <c r="B350" s="359"/>
      <c r="C350" s="359"/>
      <c r="D350" s="359" t="s">
        <v>1775</v>
      </c>
      <c r="E350" s="359"/>
      <c r="F350" s="359"/>
      <c r="G350" s="3" t="s">
        <v>413</v>
      </c>
      <c r="H350" s="359" t="s">
        <v>2070</v>
      </c>
      <c r="I350" s="359"/>
      <c r="J350" s="359"/>
      <c r="K350" s="359" t="s">
        <v>1530</v>
      </c>
      <c r="L350" s="359"/>
      <c r="M350" s="359"/>
      <c r="N350" s="3" t="s">
        <v>306</v>
      </c>
      <c r="O350" s="359" t="s">
        <v>2071</v>
      </c>
      <c r="P350" s="359"/>
      <c r="Q350" s="359"/>
      <c r="R350" s="359" t="s">
        <v>635</v>
      </c>
      <c r="S350" s="359"/>
      <c r="T350" s="359"/>
      <c r="U350" s="3" t="s">
        <v>319</v>
      </c>
    </row>
    <row r="351" spans="1:21" ht="12" customHeight="1">
      <c r="A351" s="359" t="s">
        <v>2072</v>
      </c>
      <c r="B351" s="359"/>
      <c r="C351" s="359"/>
      <c r="D351" s="359" t="s">
        <v>2073</v>
      </c>
      <c r="E351" s="359"/>
      <c r="F351" s="359"/>
      <c r="G351" s="3" t="s">
        <v>507</v>
      </c>
      <c r="H351" s="359" t="s">
        <v>2072</v>
      </c>
      <c r="I351" s="359"/>
      <c r="J351" s="359"/>
      <c r="K351" s="359" t="s">
        <v>2074</v>
      </c>
      <c r="L351" s="359"/>
      <c r="M351" s="359"/>
      <c r="N351" s="3" t="s">
        <v>159</v>
      </c>
      <c r="O351" s="359" t="s">
        <v>2075</v>
      </c>
      <c r="P351" s="359"/>
      <c r="Q351" s="359"/>
      <c r="R351" s="359" t="s">
        <v>2076</v>
      </c>
      <c r="S351" s="359"/>
      <c r="T351" s="359"/>
      <c r="U351" s="3" t="s">
        <v>314</v>
      </c>
    </row>
    <row r="352" spans="1:21" ht="12" customHeight="1">
      <c r="A352" s="359" t="s">
        <v>28</v>
      </c>
      <c r="B352" s="359"/>
      <c r="C352" s="359"/>
      <c r="D352" s="359" t="s">
        <v>28</v>
      </c>
      <c r="E352" s="359"/>
      <c r="F352" s="359"/>
      <c r="G352" s="3" t="s">
        <v>28</v>
      </c>
      <c r="H352" s="359" t="s">
        <v>28</v>
      </c>
      <c r="I352" s="359"/>
      <c r="J352" s="359"/>
      <c r="K352" s="359" t="s">
        <v>28</v>
      </c>
      <c r="L352" s="359"/>
      <c r="M352" s="359"/>
      <c r="N352" s="3" t="s">
        <v>28</v>
      </c>
      <c r="O352" s="3"/>
      <c r="P352" s="3"/>
      <c r="Q352" s="3"/>
      <c r="R352" s="3"/>
      <c r="S352" s="3"/>
      <c r="T352" s="3"/>
      <c r="U352" s="3"/>
    </row>
    <row r="353" spans="1:21" ht="12" customHeight="1">
      <c r="A353" s="359" t="s">
        <v>2077</v>
      </c>
      <c r="B353" s="359"/>
      <c r="C353" s="359"/>
      <c r="D353" s="359" t="s">
        <v>28</v>
      </c>
      <c r="E353" s="359"/>
      <c r="F353" s="359"/>
      <c r="G353" s="3" t="s">
        <v>28</v>
      </c>
      <c r="H353" s="359" t="s">
        <v>2077</v>
      </c>
      <c r="I353" s="359"/>
      <c r="J353" s="359"/>
      <c r="K353" s="359" t="s">
        <v>28</v>
      </c>
      <c r="L353" s="359"/>
      <c r="M353" s="359"/>
      <c r="N353" s="3" t="s">
        <v>28</v>
      </c>
      <c r="O353" s="359" t="s">
        <v>2077</v>
      </c>
      <c r="P353" s="359"/>
      <c r="Q353" s="359"/>
      <c r="R353" s="359" t="s">
        <v>28</v>
      </c>
      <c r="S353" s="359"/>
      <c r="T353" s="359"/>
      <c r="U353" s="3" t="s">
        <v>28</v>
      </c>
    </row>
    <row r="354" spans="1:21" ht="12" customHeight="1">
      <c r="A354" s="359" t="s">
        <v>2078</v>
      </c>
      <c r="B354" s="359"/>
      <c r="C354" s="359"/>
      <c r="D354" s="359" t="s">
        <v>1452</v>
      </c>
      <c r="E354" s="359"/>
      <c r="F354" s="359"/>
      <c r="G354" s="3" t="s">
        <v>351</v>
      </c>
      <c r="H354" s="359" t="s">
        <v>2078</v>
      </c>
      <c r="I354" s="359"/>
      <c r="J354" s="359"/>
      <c r="K354" s="359" t="s">
        <v>1453</v>
      </c>
      <c r="L354" s="359"/>
      <c r="M354" s="359"/>
      <c r="N354" s="3" t="s">
        <v>1454</v>
      </c>
      <c r="O354" s="359" t="s">
        <v>2078</v>
      </c>
      <c r="P354" s="359"/>
      <c r="Q354" s="359"/>
      <c r="R354" s="359" t="s">
        <v>1455</v>
      </c>
      <c r="S354" s="359"/>
      <c r="T354" s="359"/>
      <c r="U354" s="3" t="s">
        <v>1456</v>
      </c>
    </row>
    <row r="355" spans="1:21" ht="12" customHeight="1">
      <c r="A355" s="359" t="s">
        <v>2079</v>
      </c>
      <c r="B355" s="359"/>
      <c r="C355" s="359"/>
      <c r="D355" s="359" t="s">
        <v>527</v>
      </c>
      <c r="E355" s="359"/>
      <c r="F355" s="359"/>
      <c r="G355" s="3" t="s">
        <v>218</v>
      </c>
      <c r="H355" s="359" t="s">
        <v>2079</v>
      </c>
      <c r="I355" s="359"/>
      <c r="J355" s="359"/>
      <c r="K355" s="359" t="s">
        <v>554</v>
      </c>
      <c r="L355" s="359"/>
      <c r="M355" s="359"/>
      <c r="N355" s="3" t="s">
        <v>262</v>
      </c>
      <c r="O355" s="359" t="s">
        <v>2080</v>
      </c>
      <c r="P355" s="359"/>
      <c r="Q355" s="359"/>
      <c r="R355" s="359" t="s">
        <v>627</v>
      </c>
      <c r="S355" s="359"/>
      <c r="T355" s="359"/>
      <c r="U355" s="3" t="s">
        <v>281</v>
      </c>
    </row>
    <row r="356" spans="1:21" ht="12" customHeight="1">
      <c r="A356" s="359" t="s">
        <v>2081</v>
      </c>
      <c r="B356" s="359"/>
      <c r="C356" s="359"/>
      <c r="D356" s="359" t="s">
        <v>2082</v>
      </c>
      <c r="E356" s="359"/>
      <c r="F356" s="359"/>
      <c r="G356" s="3" t="s">
        <v>218</v>
      </c>
      <c r="H356" s="359" t="s">
        <v>2081</v>
      </c>
      <c r="I356" s="359"/>
      <c r="J356" s="359"/>
      <c r="K356" s="359" t="s">
        <v>2083</v>
      </c>
      <c r="L356" s="359"/>
      <c r="M356" s="359"/>
      <c r="N356" s="3" t="s">
        <v>262</v>
      </c>
      <c r="O356" s="359" t="s">
        <v>2084</v>
      </c>
      <c r="P356" s="359"/>
      <c r="Q356" s="359"/>
      <c r="R356" s="359" t="s">
        <v>2085</v>
      </c>
      <c r="S356" s="359"/>
      <c r="T356" s="359"/>
      <c r="U356" s="3" t="s">
        <v>281</v>
      </c>
    </row>
    <row r="357" spans="1:21" ht="12" customHeight="1">
      <c r="A357" s="359" t="s">
        <v>28</v>
      </c>
      <c r="B357" s="359"/>
      <c r="C357" s="359"/>
      <c r="D357" s="359" t="s">
        <v>28</v>
      </c>
      <c r="E357" s="359"/>
      <c r="F357" s="359"/>
      <c r="G357" s="3" t="s">
        <v>28</v>
      </c>
      <c r="H357" s="359" t="s">
        <v>28</v>
      </c>
      <c r="I357" s="359"/>
      <c r="J357" s="359"/>
      <c r="K357" s="359" t="s">
        <v>28</v>
      </c>
      <c r="L357" s="359"/>
      <c r="M357" s="359"/>
      <c r="N357" s="3" t="s">
        <v>28</v>
      </c>
      <c r="O357" s="3"/>
      <c r="P357" s="3"/>
      <c r="Q357" s="3"/>
      <c r="R357" s="3"/>
      <c r="S357" s="3"/>
      <c r="T357" s="3"/>
      <c r="U357" s="3"/>
    </row>
    <row r="358" spans="1:21" ht="12" customHeight="1">
      <c r="A358" s="359" t="s">
        <v>2086</v>
      </c>
      <c r="B358" s="359"/>
      <c r="C358" s="359"/>
      <c r="D358" s="359" t="s">
        <v>2087</v>
      </c>
      <c r="E358" s="359"/>
      <c r="F358" s="359"/>
      <c r="G358" s="3" t="s">
        <v>2088</v>
      </c>
      <c r="H358" s="359" t="s">
        <v>2086</v>
      </c>
      <c r="I358" s="359"/>
      <c r="J358" s="359"/>
      <c r="K358" s="359" t="s">
        <v>2089</v>
      </c>
      <c r="L358" s="359"/>
      <c r="M358" s="359"/>
      <c r="N358" s="3" t="s">
        <v>2090</v>
      </c>
      <c r="O358" s="359" t="s">
        <v>2091</v>
      </c>
      <c r="P358" s="359"/>
      <c r="Q358" s="359"/>
      <c r="R358" s="359" t="s">
        <v>2092</v>
      </c>
      <c r="S358" s="359"/>
      <c r="T358" s="359"/>
      <c r="U358" s="3" t="s">
        <v>2093</v>
      </c>
    </row>
    <row r="359" spans="1:21" ht="12" customHeight="1">
      <c r="A359" s="359" t="s">
        <v>2094</v>
      </c>
      <c r="B359" s="359"/>
      <c r="C359" s="359"/>
      <c r="D359" s="359" t="s">
        <v>2095</v>
      </c>
      <c r="E359" s="359"/>
      <c r="F359" s="359"/>
      <c r="G359" s="3" t="s">
        <v>2096</v>
      </c>
      <c r="H359" s="359" t="s">
        <v>2094</v>
      </c>
      <c r="I359" s="359"/>
      <c r="J359" s="359"/>
      <c r="K359" s="359" t="s">
        <v>2097</v>
      </c>
      <c r="L359" s="359"/>
      <c r="M359" s="359"/>
      <c r="N359" s="3" t="s">
        <v>1493</v>
      </c>
      <c r="O359" s="359" t="s">
        <v>2098</v>
      </c>
      <c r="P359" s="359"/>
      <c r="Q359" s="359"/>
      <c r="R359" s="359" t="s">
        <v>2099</v>
      </c>
      <c r="S359" s="359"/>
      <c r="T359" s="359"/>
      <c r="U359" s="3" t="s">
        <v>1487</v>
      </c>
    </row>
    <row r="360" spans="1:21" ht="12" customHeight="1">
      <c r="A360" s="359" t="s">
        <v>28</v>
      </c>
      <c r="B360" s="359"/>
      <c r="C360" s="359"/>
      <c r="D360" s="359" t="s">
        <v>28</v>
      </c>
      <c r="E360" s="359"/>
      <c r="F360" s="359"/>
      <c r="G360" s="3" t="s">
        <v>28</v>
      </c>
      <c r="H360" s="359" t="s">
        <v>28</v>
      </c>
      <c r="I360" s="359"/>
      <c r="J360" s="359"/>
      <c r="K360" s="359" t="s">
        <v>28</v>
      </c>
      <c r="L360" s="359"/>
      <c r="M360" s="359"/>
      <c r="N360" s="3" t="s">
        <v>28</v>
      </c>
      <c r="O360" s="3"/>
      <c r="P360" s="3"/>
      <c r="Q360" s="3"/>
      <c r="R360" s="3"/>
      <c r="S360" s="3"/>
      <c r="T360" s="3"/>
      <c r="U360" s="3"/>
    </row>
    <row r="361" spans="1:21" ht="12" customHeight="1">
      <c r="A361" s="359" t="s">
        <v>2100</v>
      </c>
      <c r="B361" s="359"/>
      <c r="C361" s="359"/>
      <c r="D361" s="359" t="s">
        <v>28</v>
      </c>
      <c r="E361" s="359"/>
      <c r="F361" s="359"/>
      <c r="G361" s="3" t="s">
        <v>28</v>
      </c>
      <c r="H361" s="359" t="s">
        <v>2100</v>
      </c>
      <c r="I361" s="359"/>
      <c r="J361" s="359"/>
      <c r="K361" s="359" t="s">
        <v>28</v>
      </c>
      <c r="L361" s="359"/>
      <c r="M361" s="359"/>
      <c r="N361" s="3" t="s">
        <v>28</v>
      </c>
      <c r="O361" s="359" t="s">
        <v>2100</v>
      </c>
      <c r="P361" s="359"/>
      <c r="Q361" s="359"/>
      <c r="R361" s="359" t="s">
        <v>28</v>
      </c>
      <c r="S361" s="359"/>
      <c r="T361" s="359"/>
      <c r="U361" s="3" t="s">
        <v>28</v>
      </c>
    </row>
    <row r="362" spans="1:21" ht="12" customHeight="1">
      <c r="A362" s="359" t="s">
        <v>2078</v>
      </c>
      <c r="B362" s="359"/>
      <c r="C362" s="359"/>
      <c r="D362" s="359" t="s">
        <v>1452</v>
      </c>
      <c r="E362" s="359"/>
      <c r="F362" s="359"/>
      <c r="G362" s="3" t="s">
        <v>351</v>
      </c>
      <c r="H362" s="359" t="s">
        <v>2078</v>
      </c>
      <c r="I362" s="359"/>
      <c r="J362" s="359"/>
      <c r="K362" s="359" t="s">
        <v>1453</v>
      </c>
      <c r="L362" s="359"/>
      <c r="M362" s="359"/>
      <c r="N362" s="3" t="s">
        <v>1454</v>
      </c>
      <c r="O362" s="359" t="s">
        <v>2078</v>
      </c>
      <c r="P362" s="359"/>
      <c r="Q362" s="359"/>
      <c r="R362" s="359" t="s">
        <v>1455</v>
      </c>
      <c r="S362" s="359"/>
      <c r="T362" s="359"/>
      <c r="U362" s="3" t="s">
        <v>1456</v>
      </c>
    </row>
    <row r="363" spans="1:21" ht="12" customHeight="1">
      <c r="A363" s="359" t="s">
        <v>2101</v>
      </c>
      <c r="B363" s="359"/>
      <c r="C363" s="359"/>
      <c r="D363" s="359" t="s">
        <v>539</v>
      </c>
      <c r="E363" s="359"/>
      <c r="F363" s="359"/>
      <c r="G363" s="3" t="s">
        <v>319</v>
      </c>
      <c r="H363" s="359" t="s">
        <v>2101</v>
      </c>
      <c r="I363" s="359"/>
      <c r="J363" s="359"/>
      <c r="K363" s="359" t="s">
        <v>1432</v>
      </c>
      <c r="L363" s="359"/>
      <c r="M363" s="359"/>
      <c r="N363" s="3" t="s">
        <v>624</v>
      </c>
      <c r="O363" s="359" t="s">
        <v>2102</v>
      </c>
      <c r="P363" s="359"/>
      <c r="Q363" s="359"/>
      <c r="R363" s="359" t="s">
        <v>2103</v>
      </c>
      <c r="S363" s="359"/>
      <c r="T363" s="359"/>
      <c r="U363" s="3" t="s">
        <v>220</v>
      </c>
    </row>
    <row r="364" spans="1:21" ht="12" customHeight="1">
      <c r="A364" s="359" t="s">
        <v>2104</v>
      </c>
      <c r="B364" s="359"/>
      <c r="C364" s="359"/>
      <c r="D364" s="359" t="s">
        <v>1472</v>
      </c>
      <c r="E364" s="359"/>
      <c r="F364" s="359"/>
      <c r="G364" s="3" t="s">
        <v>181</v>
      </c>
      <c r="H364" s="359" t="s">
        <v>2104</v>
      </c>
      <c r="I364" s="359"/>
      <c r="J364" s="359"/>
      <c r="K364" s="359" t="s">
        <v>1473</v>
      </c>
      <c r="L364" s="359"/>
      <c r="M364" s="359"/>
      <c r="N364" s="3" t="s">
        <v>218</v>
      </c>
      <c r="O364" s="359" t="s">
        <v>2105</v>
      </c>
      <c r="P364" s="359"/>
      <c r="Q364" s="359"/>
      <c r="R364" s="359" t="s">
        <v>2106</v>
      </c>
      <c r="S364" s="359"/>
      <c r="T364" s="359"/>
      <c r="U364" s="3" t="s">
        <v>531</v>
      </c>
    </row>
    <row r="365" spans="1:21" ht="12" customHeight="1">
      <c r="A365" s="359" t="s">
        <v>2107</v>
      </c>
      <c r="B365" s="359"/>
      <c r="C365" s="359"/>
      <c r="D365" s="359" t="s">
        <v>2064</v>
      </c>
      <c r="E365" s="359"/>
      <c r="F365" s="359"/>
      <c r="G365" s="3" t="s">
        <v>306</v>
      </c>
      <c r="H365" s="359" t="s">
        <v>2107</v>
      </c>
      <c r="I365" s="359"/>
      <c r="J365" s="359"/>
      <c r="K365" s="359" t="s">
        <v>621</v>
      </c>
      <c r="L365" s="359"/>
      <c r="M365" s="359"/>
      <c r="N365" s="3" t="s">
        <v>319</v>
      </c>
      <c r="O365" s="359" t="s">
        <v>2108</v>
      </c>
      <c r="P365" s="359"/>
      <c r="Q365" s="359"/>
      <c r="R365" s="359" t="s">
        <v>1776</v>
      </c>
      <c r="S365" s="359"/>
      <c r="T365" s="359"/>
      <c r="U365" s="3" t="s">
        <v>406</v>
      </c>
    </row>
    <row r="366" spans="1:21" ht="12" customHeight="1">
      <c r="A366" s="359" t="s">
        <v>2109</v>
      </c>
      <c r="B366" s="359"/>
      <c r="C366" s="359"/>
      <c r="D366" s="359" t="s">
        <v>491</v>
      </c>
      <c r="E366" s="359"/>
      <c r="F366" s="359"/>
      <c r="G366" s="3" t="s">
        <v>283</v>
      </c>
      <c r="H366" s="359" t="s">
        <v>2109</v>
      </c>
      <c r="I366" s="359"/>
      <c r="J366" s="359"/>
      <c r="K366" s="359" t="s">
        <v>495</v>
      </c>
      <c r="L366" s="359"/>
      <c r="M366" s="359"/>
      <c r="N366" s="3" t="s">
        <v>325</v>
      </c>
      <c r="O366" s="359" t="s">
        <v>2110</v>
      </c>
      <c r="P366" s="359"/>
      <c r="Q366" s="359"/>
      <c r="R366" s="359" t="s">
        <v>573</v>
      </c>
      <c r="S366" s="359"/>
      <c r="T366" s="359"/>
      <c r="U366" s="3" t="s">
        <v>244</v>
      </c>
    </row>
    <row r="367" spans="1:21" ht="12" customHeight="1">
      <c r="A367" s="359" t="s">
        <v>28</v>
      </c>
      <c r="B367" s="359"/>
      <c r="C367" s="359"/>
      <c r="D367" s="359" t="s">
        <v>28</v>
      </c>
      <c r="E367" s="359"/>
      <c r="F367" s="359"/>
      <c r="G367" s="3" t="s">
        <v>28</v>
      </c>
      <c r="H367" s="359" t="s">
        <v>28</v>
      </c>
      <c r="I367" s="359"/>
      <c r="J367" s="359"/>
      <c r="K367" s="359" t="s">
        <v>28</v>
      </c>
      <c r="L367" s="359"/>
      <c r="M367" s="359"/>
      <c r="N367" s="3" t="s">
        <v>28</v>
      </c>
      <c r="O367" s="3"/>
      <c r="P367" s="3"/>
      <c r="Q367" s="3"/>
      <c r="R367" s="3"/>
      <c r="S367" s="3"/>
      <c r="T367" s="3"/>
      <c r="U367" s="3"/>
    </row>
    <row r="368" spans="1:21" ht="12" customHeight="1">
      <c r="A368" s="359" t="s">
        <v>2111</v>
      </c>
      <c r="B368" s="359"/>
      <c r="C368" s="359"/>
      <c r="D368" s="359" t="s">
        <v>28</v>
      </c>
      <c r="E368" s="359"/>
      <c r="F368" s="359"/>
      <c r="G368" s="3" t="s">
        <v>28</v>
      </c>
      <c r="H368" s="359" t="s">
        <v>2111</v>
      </c>
      <c r="I368" s="359"/>
      <c r="J368" s="359"/>
      <c r="K368" s="359" t="s">
        <v>28</v>
      </c>
      <c r="L368" s="359"/>
      <c r="M368" s="359"/>
      <c r="N368" s="3" t="s">
        <v>28</v>
      </c>
      <c r="O368" s="359" t="s">
        <v>2111</v>
      </c>
      <c r="P368" s="359"/>
      <c r="Q368" s="359"/>
      <c r="R368" s="359" t="s">
        <v>28</v>
      </c>
      <c r="S368" s="359"/>
      <c r="T368" s="359"/>
      <c r="U368" s="3" t="s">
        <v>28</v>
      </c>
    </row>
    <row r="369" spans="1:21" ht="12" customHeight="1">
      <c r="A369" s="359" t="s">
        <v>2078</v>
      </c>
      <c r="B369" s="359"/>
      <c r="C369" s="359"/>
      <c r="D369" s="359" t="s">
        <v>1452</v>
      </c>
      <c r="E369" s="359"/>
      <c r="F369" s="359"/>
      <c r="G369" s="3" t="s">
        <v>351</v>
      </c>
      <c r="H369" s="359" t="s">
        <v>2078</v>
      </c>
      <c r="I369" s="359"/>
      <c r="J369" s="359"/>
      <c r="K369" s="359" t="s">
        <v>1453</v>
      </c>
      <c r="L369" s="359"/>
      <c r="M369" s="359"/>
      <c r="N369" s="3" t="s">
        <v>1454</v>
      </c>
      <c r="O369" s="359" t="s">
        <v>2078</v>
      </c>
      <c r="P369" s="359"/>
      <c r="Q369" s="359"/>
      <c r="R369" s="359" t="s">
        <v>1455</v>
      </c>
      <c r="S369" s="359"/>
      <c r="T369" s="359"/>
      <c r="U369" s="3" t="s">
        <v>1456</v>
      </c>
    </row>
    <row r="370" spans="1:21" ht="12" customHeight="1">
      <c r="A370" s="359" t="s">
        <v>2112</v>
      </c>
      <c r="B370" s="359"/>
      <c r="C370" s="359"/>
      <c r="D370" s="359" t="s">
        <v>321</v>
      </c>
      <c r="E370" s="359"/>
      <c r="F370" s="359"/>
      <c r="G370" s="3" t="s">
        <v>465</v>
      </c>
      <c r="H370" s="359" t="s">
        <v>2113</v>
      </c>
      <c r="I370" s="359"/>
      <c r="J370" s="359"/>
      <c r="K370" s="359" t="s">
        <v>416</v>
      </c>
      <c r="L370" s="359"/>
      <c r="M370" s="359"/>
      <c r="N370" s="3" t="s">
        <v>375</v>
      </c>
      <c r="O370" s="359" t="s">
        <v>2114</v>
      </c>
      <c r="P370" s="359"/>
      <c r="Q370" s="359"/>
      <c r="R370" s="359" t="s">
        <v>631</v>
      </c>
      <c r="S370" s="359"/>
      <c r="T370" s="359"/>
      <c r="U370" s="3" t="s">
        <v>152</v>
      </c>
    </row>
    <row r="371" spans="1:21" ht="12" customHeight="1">
      <c r="A371" s="359" t="s">
        <v>2115</v>
      </c>
      <c r="B371" s="359"/>
      <c r="C371" s="359"/>
      <c r="D371" s="359" t="s">
        <v>321</v>
      </c>
      <c r="E371" s="359"/>
      <c r="F371" s="359"/>
      <c r="G371" s="3" t="s">
        <v>405</v>
      </c>
      <c r="H371" s="359" t="s">
        <v>2116</v>
      </c>
      <c r="I371" s="359"/>
      <c r="J371" s="359"/>
      <c r="K371" s="359" t="s">
        <v>557</v>
      </c>
      <c r="L371" s="359"/>
      <c r="M371" s="359"/>
      <c r="N371" s="3" t="s">
        <v>253</v>
      </c>
      <c r="O371" s="359" t="s">
        <v>2117</v>
      </c>
      <c r="P371" s="359"/>
      <c r="Q371" s="359"/>
      <c r="R371" s="359" t="s">
        <v>591</v>
      </c>
      <c r="S371" s="359"/>
      <c r="T371" s="359"/>
      <c r="U371" s="3" t="s">
        <v>149</v>
      </c>
    </row>
    <row r="372" spans="1:21" ht="12" customHeight="1">
      <c r="A372" s="359" t="s">
        <v>2118</v>
      </c>
      <c r="B372" s="359"/>
      <c r="C372" s="359"/>
      <c r="D372" s="359" t="s">
        <v>1805</v>
      </c>
      <c r="E372" s="359"/>
      <c r="F372" s="359"/>
      <c r="G372" s="3" t="s">
        <v>1464</v>
      </c>
      <c r="H372" s="359" t="s">
        <v>2119</v>
      </c>
      <c r="I372" s="359"/>
      <c r="J372" s="359"/>
      <c r="K372" s="359" t="s">
        <v>2120</v>
      </c>
      <c r="L372" s="359"/>
      <c r="M372" s="359"/>
      <c r="N372" s="3" t="s">
        <v>203</v>
      </c>
      <c r="O372" s="359" t="s">
        <v>2121</v>
      </c>
      <c r="P372" s="359"/>
      <c r="Q372" s="359"/>
      <c r="R372" s="359" t="s">
        <v>226</v>
      </c>
      <c r="S372" s="359"/>
      <c r="T372" s="359"/>
      <c r="U372" s="3" t="s">
        <v>249</v>
      </c>
    </row>
    <row r="373" spans="1:21" ht="12" customHeight="1">
      <c r="A373" s="359" t="s">
        <v>2122</v>
      </c>
      <c r="B373" s="359"/>
      <c r="C373" s="359"/>
      <c r="D373" s="359" t="s">
        <v>1430</v>
      </c>
      <c r="E373" s="359"/>
      <c r="F373" s="359"/>
      <c r="G373" s="3" t="s">
        <v>488</v>
      </c>
      <c r="H373" s="359" t="s">
        <v>2122</v>
      </c>
      <c r="I373" s="359"/>
      <c r="J373" s="359"/>
      <c r="K373" s="359" t="s">
        <v>2123</v>
      </c>
      <c r="L373" s="359"/>
      <c r="M373" s="359"/>
      <c r="N373" s="3" t="s">
        <v>624</v>
      </c>
      <c r="O373" s="359" t="s">
        <v>2124</v>
      </c>
      <c r="P373" s="359"/>
      <c r="Q373" s="359"/>
      <c r="R373" s="359" t="s">
        <v>2125</v>
      </c>
      <c r="S373" s="359"/>
      <c r="T373" s="359"/>
      <c r="U373" s="3" t="s">
        <v>471</v>
      </c>
    </row>
    <row r="374" spans="1:21" ht="12" customHeight="1">
      <c r="A374" s="359" t="s">
        <v>2126</v>
      </c>
      <c r="B374" s="359"/>
      <c r="C374" s="359"/>
      <c r="D374" s="359" t="s">
        <v>208</v>
      </c>
      <c r="E374" s="359"/>
      <c r="F374" s="359"/>
      <c r="G374" s="3" t="s">
        <v>254</v>
      </c>
      <c r="H374" s="359" t="s">
        <v>2126</v>
      </c>
      <c r="I374" s="359"/>
      <c r="J374" s="359"/>
      <c r="K374" s="359" t="s">
        <v>1356</v>
      </c>
      <c r="L374" s="359"/>
      <c r="M374" s="359"/>
      <c r="N374" s="3" t="s">
        <v>160</v>
      </c>
      <c r="O374" s="359" t="s">
        <v>2127</v>
      </c>
      <c r="P374" s="359"/>
      <c r="Q374" s="359"/>
      <c r="R374" s="359" t="s">
        <v>201</v>
      </c>
      <c r="S374" s="359"/>
      <c r="T374" s="359"/>
      <c r="U374" s="3" t="s">
        <v>244</v>
      </c>
    </row>
    <row r="375" spans="1:21" ht="12" customHeight="1">
      <c r="A375" s="359" t="s">
        <v>2128</v>
      </c>
      <c r="B375" s="359"/>
      <c r="C375" s="359"/>
      <c r="D375" s="359" t="s">
        <v>566</v>
      </c>
      <c r="E375" s="359"/>
      <c r="F375" s="359"/>
      <c r="G375" s="3" t="s">
        <v>262</v>
      </c>
      <c r="H375" s="359" t="s">
        <v>2128</v>
      </c>
      <c r="I375" s="359"/>
      <c r="J375" s="359"/>
      <c r="K375" s="359" t="s">
        <v>274</v>
      </c>
      <c r="L375" s="359"/>
      <c r="M375" s="359"/>
      <c r="N375" s="3" t="s">
        <v>152</v>
      </c>
      <c r="O375" s="359" t="s">
        <v>2129</v>
      </c>
      <c r="P375" s="359"/>
      <c r="Q375" s="359"/>
      <c r="R375" s="359" t="s">
        <v>269</v>
      </c>
      <c r="S375" s="359"/>
      <c r="T375" s="359"/>
      <c r="U375" s="3" t="s">
        <v>283</v>
      </c>
    </row>
    <row r="376" spans="1:21" ht="12" customHeight="1">
      <c r="A376" s="359" t="s">
        <v>28</v>
      </c>
      <c r="B376" s="359"/>
      <c r="C376" s="359"/>
      <c r="D376" s="359" t="s">
        <v>28</v>
      </c>
      <c r="E376" s="359"/>
      <c r="F376" s="359"/>
      <c r="G376" s="3" t="s">
        <v>28</v>
      </c>
      <c r="H376" s="359" t="s">
        <v>28</v>
      </c>
      <c r="I376" s="359"/>
      <c r="J376" s="359"/>
      <c r="K376" s="359" t="s">
        <v>28</v>
      </c>
      <c r="L376" s="359"/>
      <c r="M376" s="359"/>
      <c r="N376" s="3" t="s">
        <v>28</v>
      </c>
      <c r="O376" s="3"/>
      <c r="P376" s="3"/>
      <c r="Q376" s="3"/>
      <c r="R376" s="3"/>
      <c r="S376" s="3"/>
      <c r="T376" s="3"/>
      <c r="U376" s="3"/>
    </row>
    <row r="377" spans="1:21" ht="12" customHeight="1">
      <c r="A377" s="359" t="s">
        <v>2130</v>
      </c>
      <c r="B377" s="359"/>
      <c r="C377" s="359"/>
      <c r="D377" s="359" t="s">
        <v>28</v>
      </c>
      <c r="E377" s="359"/>
      <c r="F377" s="359"/>
      <c r="G377" s="3" t="s">
        <v>28</v>
      </c>
      <c r="H377" s="359" t="s">
        <v>2130</v>
      </c>
      <c r="I377" s="359"/>
      <c r="J377" s="359"/>
      <c r="K377" s="359" t="s">
        <v>28</v>
      </c>
      <c r="L377" s="359"/>
      <c r="M377" s="359"/>
      <c r="N377" s="3" t="s">
        <v>28</v>
      </c>
      <c r="O377" s="359" t="s">
        <v>2130</v>
      </c>
      <c r="P377" s="359"/>
      <c r="Q377" s="359"/>
      <c r="R377" s="359" t="s">
        <v>28</v>
      </c>
      <c r="S377" s="359"/>
      <c r="T377" s="359"/>
      <c r="U377" s="3" t="s">
        <v>28</v>
      </c>
    </row>
    <row r="378" spans="1:21" ht="12" customHeight="1">
      <c r="A378" s="359" t="s">
        <v>2078</v>
      </c>
      <c r="B378" s="359"/>
      <c r="C378" s="359"/>
      <c r="D378" s="359" t="s">
        <v>1452</v>
      </c>
      <c r="E378" s="359"/>
      <c r="F378" s="359"/>
      <c r="G378" s="3" t="s">
        <v>351</v>
      </c>
      <c r="H378" s="359" t="s">
        <v>2078</v>
      </c>
      <c r="I378" s="359"/>
      <c r="J378" s="359"/>
      <c r="K378" s="359" t="s">
        <v>1453</v>
      </c>
      <c r="L378" s="359"/>
      <c r="M378" s="359"/>
      <c r="N378" s="3" t="s">
        <v>1454</v>
      </c>
      <c r="O378" s="359" t="s">
        <v>2078</v>
      </c>
      <c r="P378" s="359"/>
      <c r="Q378" s="359"/>
      <c r="R378" s="359" t="s">
        <v>1455</v>
      </c>
      <c r="S378" s="359"/>
      <c r="T378" s="359"/>
      <c r="U378" s="3" t="s">
        <v>1456</v>
      </c>
    </row>
    <row r="379" spans="1:21" ht="12" customHeight="1">
      <c r="A379" s="359" t="s">
        <v>2131</v>
      </c>
      <c r="B379" s="359"/>
      <c r="C379" s="359"/>
      <c r="D379" s="359" t="s">
        <v>208</v>
      </c>
      <c r="E379" s="359"/>
      <c r="F379" s="359"/>
      <c r="G379" s="3" t="s">
        <v>465</v>
      </c>
      <c r="H379" s="359" t="s">
        <v>2131</v>
      </c>
      <c r="I379" s="359"/>
      <c r="J379" s="359"/>
      <c r="K379" s="359" t="s">
        <v>497</v>
      </c>
      <c r="L379" s="359"/>
      <c r="M379" s="359"/>
      <c r="N379" s="3" t="s">
        <v>253</v>
      </c>
      <c r="O379" s="359" t="s">
        <v>2132</v>
      </c>
      <c r="P379" s="359"/>
      <c r="Q379" s="359"/>
      <c r="R379" s="359" t="s">
        <v>554</v>
      </c>
      <c r="S379" s="359"/>
      <c r="T379" s="359"/>
      <c r="U379" s="3" t="s">
        <v>328</v>
      </c>
    </row>
    <row r="380" spans="1:21" ht="12" customHeight="1">
      <c r="A380" s="359" t="s">
        <v>2133</v>
      </c>
      <c r="B380" s="359"/>
      <c r="C380" s="359"/>
      <c r="D380" s="359" t="s">
        <v>2134</v>
      </c>
      <c r="E380" s="359"/>
      <c r="F380" s="359"/>
      <c r="G380" s="3" t="s">
        <v>465</v>
      </c>
      <c r="H380" s="359" t="s">
        <v>2133</v>
      </c>
      <c r="I380" s="359"/>
      <c r="J380" s="359"/>
      <c r="K380" s="359" t="s">
        <v>1353</v>
      </c>
      <c r="L380" s="359"/>
      <c r="M380" s="359"/>
      <c r="N380" s="3" t="s">
        <v>253</v>
      </c>
      <c r="O380" s="359" t="s">
        <v>2135</v>
      </c>
      <c r="P380" s="359"/>
      <c r="Q380" s="359"/>
      <c r="R380" s="359" t="s">
        <v>2083</v>
      </c>
      <c r="S380" s="359"/>
      <c r="T380" s="359"/>
      <c r="U380" s="3" t="s">
        <v>328</v>
      </c>
    </row>
    <row r="381" spans="1:21" ht="12" customHeight="1">
      <c r="A381" s="359" t="s">
        <v>28</v>
      </c>
      <c r="B381" s="359"/>
      <c r="C381" s="359"/>
      <c r="D381" s="359" t="s">
        <v>28</v>
      </c>
      <c r="E381" s="359"/>
      <c r="F381" s="359"/>
      <c r="G381" s="3" t="s">
        <v>28</v>
      </c>
      <c r="H381" s="359" t="s">
        <v>28</v>
      </c>
      <c r="I381" s="359"/>
      <c r="J381" s="359"/>
      <c r="K381" s="359" t="s">
        <v>28</v>
      </c>
      <c r="L381" s="359"/>
      <c r="M381" s="359"/>
      <c r="N381" s="3" t="s">
        <v>28</v>
      </c>
      <c r="O381" s="3"/>
      <c r="P381" s="3"/>
      <c r="Q381" s="3"/>
      <c r="R381" s="3"/>
      <c r="S381" s="3"/>
      <c r="T381" s="3"/>
      <c r="U381" s="3"/>
    </row>
    <row r="382" spans="1:21" ht="12" customHeight="1">
      <c r="A382" s="359" t="s">
        <v>2136</v>
      </c>
      <c r="B382" s="359"/>
      <c r="C382" s="359"/>
      <c r="D382" s="359" t="s">
        <v>28</v>
      </c>
      <c r="E382" s="359"/>
      <c r="F382" s="359"/>
      <c r="G382" s="3" t="s">
        <v>28</v>
      </c>
      <c r="H382" s="359" t="s">
        <v>2136</v>
      </c>
      <c r="I382" s="359"/>
      <c r="J382" s="359"/>
      <c r="K382" s="359" t="s">
        <v>28</v>
      </c>
      <c r="L382" s="359"/>
      <c r="M382" s="359"/>
      <c r="N382" s="3" t="s">
        <v>28</v>
      </c>
      <c r="O382" s="359" t="s">
        <v>2136</v>
      </c>
      <c r="P382" s="359"/>
      <c r="Q382" s="359"/>
      <c r="R382" s="359" t="s">
        <v>28</v>
      </c>
      <c r="S382" s="359"/>
      <c r="T382" s="359"/>
      <c r="U382" s="3" t="s">
        <v>28</v>
      </c>
    </row>
    <row r="383" spans="1:21" ht="12" customHeight="1">
      <c r="A383" s="359" t="s">
        <v>2078</v>
      </c>
      <c r="B383" s="359"/>
      <c r="C383" s="359"/>
      <c r="D383" s="359" t="s">
        <v>1452</v>
      </c>
      <c r="E383" s="359"/>
      <c r="F383" s="359"/>
      <c r="G383" s="3" t="s">
        <v>351</v>
      </c>
      <c r="H383" s="359" t="s">
        <v>2078</v>
      </c>
      <c r="I383" s="359"/>
      <c r="J383" s="359"/>
      <c r="K383" s="359" t="s">
        <v>1453</v>
      </c>
      <c r="L383" s="359"/>
      <c r="M383" s="359"/>
      <c r="N383" s="3" t="s">
        <v>1454</v>
      </c>
      <c r="O383" s="359" t="s">
        <v>2078</v>
      </c>
      <c r="P383" s="359"/>
      <c r="Q383" s="359"/>
      <c r="R383" s="359" t="s">
        <v>1455</v>
      </c>
      <c r="S383" s="359"/>
      <c r="T383" s="359"/>
      <c r="U383" s="3" t="s">
        <v>1456</v>
      </c>
    </row>
    <row r="384" spans="1:21" ht="12" customHeight="1">
      <c r="A384" s="359" t="s">
        <v>2137</v>
      </c>
      <c r="B384" s="359"/>
      <c r="C384" s="359"/>
      <c r="D384" s="359" t="s">
        <v>2138</v>
      </c>
      <c r="E384" s="359"/>
      <c r="F384" s="359"/>
      <c r="G384" s="3" t="s">
        <v>624</v>
      </c>
      <c r="H384" s="359" t="s">
        <v>2137</v>
      </c>
      <c r="I384" s="359"/>
      <c r="J384" s="359"/>
      <c r="K384" s="359" t="s">
        <v>2139</v>
      </c>
      <c r="L384" s="359"/>
      <c r="M384" s="359"/>
      <c r="N384" s="3" t="s">
        <v>383</v>
      </c>
      <c r="O384" s="359" t="s">
        <v>2140</v>
      </c>
      <c r="P384" s="359"/>
      <c r="Q384" s="359"/>
      <c r="R384" s="359" t="s">
        <v>221</v>
      </c>
      <c r="S384" s="359"/>
      <c r="T384" s="359"/>
      <c r="U384" s="3" t="s">
        <v>498</v>
      </c>
    </row>
    <row r="385" spans="1:21" ht="12" customHeight="1">
      <c r="A385" s="359" t="s">
        <v>2141</v>
      </c>
      <c r="B385" s="359"/>
      <c r="C385" s="359"/>
      <c r="D385" s="359" t="s">
        <v>396</v>
      </c>
      <c r="E385" s="359"/>
      <c r="F385" s="359"/>
      <c r="G385" s="3" t="s">
        <v>556</v>
      </c>
      <c r="H385" s="359" t="s">
        <v>2141</v>
      </c>
      <c r="I385" s="359"/>
      <c r="J385" s="359"/>
      <c r="K385" s="359" t="s">
        <v>1389</v>
      </c>
      <c r="L385" s="359"/>
      <c r="M385" s="359"/>
      <c r="N385" s="3" t="s">
        <v>1943</v>
      </c>
      <c r="O385" s="359" t="s">
        <v>2142</v>
      </c>
      <c r="P385" s="359"/>
      <c r="Q385" s="359"/>
      <c r="R385" s="359" t="s">
        <v>2143</v>
      </c>
      <c r="S385" s="359"/>
      <c r="T385" s="359"/>
      <c r="U385" s="3" t="s">
        <v>552</v>
      </c>
    </row>
    <row r="386" spans="1:21" ht="12" customHeight="1">
      <c r="A386" s="359" t="s">
        <v>2144</v>
      </c>
      <c r="B386" s="359"/>
      <c r="C386" s="359"/>
      <c r="D386" s="359" t="s">
        <v>665</v>
      </c>
      <c r="E386" s="359"/>
      <c r="F386" s="359"/>
      <c r="G386" s="3" t="s">
        <v>660</v>
      </c>
      <c r="H386" s="359" t="s">
        <v>2144</v>
      </c>
      <c r="I386" s="359"/>
      <c r="J386" s="359"/>
      <c r="K386" s="359" t="s">
        <v>665</v>
      </c>
      <c r="L386" s="359"/>
      <c r="M386" s="359"/>
      <c r="N386" s="3" t="s">
        <v>657</v>
      </c>
      <c r="O386" s="359" t="s">
        <v>2145</v>
      </c>
      <c r="P386" s="359"/>
      <c r="Q386" s="359"/>
      <c r="R386" s="359" t="s">
        <v>575</v>
      </c>
      <c r="S386" s="359"/>
      <c r="T386" s="359"/>
      <c r="U386" s="3" t="s">
        <v>374</v>
      </c>
    </row>
    <row r="387" spans="1:21" ht="12" customHeight="1">
      <c r="A387" s="359" t="s">
        <v>2146</v>
      </c>
      <c r="B387" s="359"/>
      <c r="C387" s="359"/>
      <c r="D387" s="359" t="s">
        <v>510</v>
      </c>
      <c r="E387" s="359"/>
      <c r="F387" s="359"/>
      <c r="G387" s="3" t="s">
        <v>306</v>
      </c>
      <c r="H387" s="359" t="s">
        <v>2146</v>
      </c>
      <c r="I387" s="359"/>
      <c r="J387" s="359"/>
      <c r="K387" s="359" t="s">
        <v>2147</v>
      </c>
      <c r="L387" s="359"/>
      <c r="M387" s="359"/>
      <c r="N387" s="3" t="s">
        <v>624</v>
      </c>
      <c r="O387" s="359" t="s">
        <v>2148</v>
      </c>
      <c r="P387" s="359"/>
      <c r="Q387" s="359"/>
      <c r="R387" s="359" t="s">
        <v>2149</v>
      </c>
      <c r="S387" s="359"/>
      <c r="T387" s="359"/>
      <c r="U387" s="3" t="s">
        <v>249</v>
      </c>
    </row>
    <row r="388" spans="1:21" ht="12" customHeight="1">
      <c r="A388" s="359" t="s">
        <v>28</v>
      </c>
      <c r="B388" s="359"/>
      <c r="C388" s="359"/>
      <c r="D388" s="359" t="s">
        <v>28</v>
      </c>
      <c r="E388" s="359"/>
      <c r="F388" s="359"/>
      <c r="G388" s="3" t="s">
        <v>28</v>
      </c>
      <c r="H388" s="359" t="s">
        <v>28</v>
      </c>
      <c r="I388" s="359"/>
      <c r="J388" s="359"/>
      <c r="K388" s="359" t="s">
        <v>28</v>
      </c>
      <c r="L388" s="359"/>
      <c r="M388" s="359"/>
      <c r="N388" s="3" t="s">
        <v>28</v>
      </c>
      <c r="O388" s="3"/>
      <c r="P388" s="3"/>
      <c r="Q388" s="3"/>
      <c r="R388" s="3"/>
      <c r="S388" s="3"/>
      <c r="T388" s="3"/>
      <c r="U388" s="3"/>
    </row>
    <row r="389" spans="1:21" ht="12" customHeight="1">
      <c r="A389" s="359" t="s">
        <v>2150</v>
      </c>
      <c r="B389" s="359"/>
      <c r="C389" s="359"/>
      <c r="D389" s="359" t="s">
        <v>28</v>
      </c>
      <c r="E389" s="359"/>
      <c r="F389" s="359"/>
      <c r="G389" s="3" t="s">
        <v>28</v>
      </c>
      <c r="H389" s="359" t="s">
        <v>2150</v>
      </c>
      <c r="I389" s="359"/>
      <c r="J389" s="359"/>
      <c r="K389" s="359" t="s">
        <v>28</v>
      </c>
      <c r="L389" s="359"/>
      <c r="M389" s="359"/>
      <c r="N389" s="3" t="s">
        <v>28</v>
      </c>
      <c r="O389" s="359" t="s">
        <v>2150</v>
      </c>
      <c r="P389" s="359"/>
      <c r="Q389" s="359"/>
      <c r="R389" s="359" t="s">
        <v>28</v>
      </c>
      <c r="S389" s="359"/>
      <c r="T389" s="359"/>
      <c r="U389" s="3" t="s">
        <v>28</v>
      </c>
    </row>
    <row r="390" spans="1:21" ht="12" customHeight="1">
      <c r="A390" s="359" t="s">
        <v>2078</v>
      </c>
      <c r="B390" s="359"/>
      <c r="C390" s="359"/>
      <c r="D390" s="359" t="s">
        <v>1452</v>
      </c>
      <c r="E390" s="359"/>
      <c r="F390" s="359"/>
      <c r="G390" s="3" t="s">
        <v>351</v>
      </c>
      <c r="H390" s="359" t="s">
        <v>2078</v>
      </c>
      <c r="I390" s="359"/>
      <c r="J390" s="359"/>
      <c r="K390" s="359" t="s">
        <v>1453</v>
      </c>
      <c r="L390" s="359"/>
      <c r="M390" s="359"/>
      <c r="N390" s="3" t="s">
        <v>1454</v>
      </c>
      <c r="O390" s="359" t="s">
        <v>2078</v>
      </c>
      <c r="P390" s="359"/>
      <c r="Q390" s="359"/>
      <c r="R390" s="359" t="s">
        <v>1455</v>
      </c>
      <c r="S390" s="359"/>
      <c r="T390" s="359"/>
      <c r="U390" s="3" t="s">
        <v>1456</v>
      </c>
    </row>
    <row r="391" spans="1:21" ht="12" customHeight="1">
      <c r="A391" s="359" t="s">
        <v>2151</v>
      </c>
      <c r="B391" s="359"/>
      <c r="C391" s="359"/>
      <c r="D391" s="359" t="s">
        <v>382</v>
      </c>
      <c r="E391" s="359"/>
      <c r="F391" s="359"/>
      <c r="G391" s="3" t="s">
        <v>253</v>
      </c>
      <c r="H391" s="359" t="s">
        <v>2151</v>
      </c>
      <c r="I391" s="359"/>
      <c r="J391" s="359"/>
      <c r="K391" s="359" t="s">
        <v>844</v>
      </c>
      <c r="L391" s="359"/>
      <c r="M391" s="359"/>
      <c r="N391" s="3" t="s">
        <v>288</v>
      </c>
      <c r="O391" s="359" t="s">
        <v>2152</v>
      </c>
      <c r="P391" s="359"/>
      <c r="Q391" s="359"/>
      <c r="R391" s="359" t="s">
        <v>258</v>
      </c>
      <c r="S391" s="359"/>
      <c r="T391" s="359"/>
      <c r="U391" s="3" t="s">
        <v>288</v>
      </c>
    </row>
    <row r="392" spans="1:21" ht="12" customHeight="1">
      <c r="A392" s="359" t="s">
        <v>2153</v>
      </c>
      <c r="B392" s="359"/>
      <c r="C392" s="359"/>
      <c r="D392" s="359" t="s">
        <v>2154</v>
      </c>
      <c r="E392" s="359"/>
      <c r="F392" s="359"/>
      <c r="G392" s="3" t="s">
        <v>306</v>
      </c>
      <c r="H392" s="359" t="s">
        <v>2153</v>
      </c>
      <c r="I392" s="359"/>
      <c r="J392" s="359"/>
      <c r="K392" s="359" t="s">
        <v>2155</v>
      </c>
      <c r="L392" s="359"/>
      <c r="M392" s="359"/>
      <c r="N392" s="3" t="s">
        <v>1943</v>
      </c>
      <c r="O392" s="359" t="s">
        <v>2156</v>
      </c>
      <c r="P392" s="359"/>
      <c r="Q392" s="359"/>
      <c r="R392" s="359" t="s">
        <v>2157</v>
      </c>
      <c r="S392" s="359"/>
      <c r="T392" s="359"/>
      <c r="U392" s="3" t="s">
        <v>162</v>
      </c>
    </row>
    <row r="393" spans="1:21" ht="12" customHeight="1">
      <c r="A393" s="359" t="s">
        <v>28</v>
      </c>
      <c r="B393" s="359"/>
      <c r="C393" s="359"/>
      <c r="D393" s="359" t="s">
        <v>28</v>
      </c>
      <c r="E393" s="359"/>
      <c r="F393" s="359"/>
      <c r="G393" s="3" t="s">
        <v>28</v>
      </c>
      <c r="H393" s="359" t="s">
        <v>28</v>
      </c>
      <c r="I393" s="359"/>
      <c r="J393" s="359"/>
      <c r="K393" s="359" t="s">
        <v>28</v>
      </c>
      <c r="L393" s="359"/>
      <c r="M393" s="359"/>
      <c r="N393" s="3" t="s">
        <v>28</v>
      </c>
      <c r="O393" s="3"/>
      <c r="P393" s="3"/>
      <c r="Q393" s="3"/>
      <c r="R393" s="3"/>
      <c r="S393" s="3"/>
      <c r="T393" s="3"/>
      <c r="U393" s="3"/>
    </row>
    <row r="394" spans="1:21" ht="12" customHeight="1">
      <c r="A394" s="359" t="s">
        <v>2158</v>
      </c>
      <c r="B394" s="359"/>
      <c r="C394" s="359"/>
      <c r="D394" s="359" t="s">
        <v>28</v>
      </c>
      <c r="E394" s="359"/>
      <c r="F394" s="359"/>
      <c r="G394" s="3" t="s">
        <v>28</v>
      </c>
      <c r="H394" s="359" t="s">
        <v>2158</v>
      </c>
      <c r="I394" s="359"/>
      <c r="J394" s="359"/>
      <c r="K394" s="359" t="s">
        <v>28</v>
      </c>
      <c r="L394" s="359"/>
      <c r="M394" s="359"/>
      <c r="N394" s="3" t="s">
        <v>28</v>
      </c>
      <c r="O394" s="359" t="s">
        <v>2158</v>
      </c>
      <c r="P394" s="359"/>
      <c r="Q394" s="359"/>
      <c r="R394" s="359" t="s">
        <v>28</v>
      </c>
      <c r="S394" s="359"/>
      <c r="T394" s="359"/>
      <c r="U394" s="3" t="s">
        <v>28</v>
      </c>
    </row>
    <row r="395" spans="1:21" ht="12" customHeight="1">
      <c r="A395" s="359" t="s">
        <v>2159</v>
      </c>
      <c r="B395" s="359"/>
      <c r="C395" s="359"/>
      <c r="D395" s="359" t="s">
        <v>892</v>
      </c>
      <c r="E395" s="359"/>
      <c r="F395" s="359"/>
      <c r="G395" s="3" t="s">
        <v>564</v>
      </c>
      <c r="H395" s="359" t="s">
        <v>2159</v>
      </c>
      <c r="I395" s="359"/>
      <c r="J395" s="359"/>
      <c r="K395" s="359" t="s">
        <v>594</v>
      </c>
      <c r="L395" s="359"/>
      <c r="M395" s="359"/>
      <c r="N395" s="3" t="s">
        <v>801</v>
      </c>
      <c r="O395" s="359" t="s">
        <v>2159</v>
      </c>
      <c r="P395" s="359"/>
      <c r="Q395" s="359"/>
      <c r="R395" s="359" t="s">
        <v>500</v>
      </c>
      <c r="S395" s="359"/>
      <c r="T395" s="359"/>
      <c r="U395" s="3" t="s">
        <v>515</v>
      </c>
    </row>
    <row r="396" spans="1:21" ht="12" customHeight="1">
      <c r="A396" s="359" t="s">
        <v>2160</v>
      </c>
      <c r="B396" s="359"/>
      <c r="C396" s="359"/>
      <c r="D396" s="359" t="s">
        <v>2161</v>
      </c>
      <c r="E396" s="359"/>
      <c r="F396" s="359"/>
      <c r="G396" s="3" t="s">
        <v>423</v>
      </c>
      <c r="H396" s="359" t="s">
        <v>2160</v>
      </c>
      <c r="I396" s="359"/>
      <c r="J396" s="359"/>
      <c r="K396" s="359" t="s">
        <v>2162</v>
      </c>
      <c r="L396" s="359"/>
      <c r="M396" s="359"/>
      <c r="N396" s="3" t="s">
        <v>2163</v>
      </c>
      <c r="O396" s="359" t="s">
        <v>2164</v>
      </c>
      <c r="P396" s="359"/>
      <c r="Q396" s="359"/>
      <c r="R396" s="359" t="s">
        <v>644</v>
      </c>
      <c r="S396" s="359"/>
      <c r="T396" s="359"/>
      <c r="U396" s="3" t="s">
        <v>169</v>
      </c>
    </row>
    <row r="397" spans="1:21" ht="12" customHeight="1">
      <c r="A397" s="359" t="s">
        <v>2165</v>
      </c>
      <c r="B397" s="359"/>
      <c r="C397" s="359"/>
      <c r="D397" s="359" t="s">
        <v>602</v>
      </c>
      <c r="E397" s="359"/>
      <c r="F397" s="359"/>
      <c r="G397" s="3" t="s">
        <v>423</v>
      </c>
      <c r="H397" s="359" t="s">
        <v>2165</v>
      </c>
      <c r="I397" s="359"/>
      <c r="J397" s="359"/>
      <c r="K397" s="359" t="s">
        <v>848</v>
      </c>
      <c r="L397" s="359"/>
      <c r="M397" s="359"/>
      <c r="N397" s="3" t="s">
        <v>2163</v>
      </c>
      <c r="O397" s="359" t="s">
        <v>2166</v>
      </c>
      <c r="P397" s="359"/>
      <c r="Q397" s="359"/>
      <c r="R397" s="359" t="s">
        <v>639</v>
      </c>
      <c r="S397" s="359"/>
      <c r="T397" s="359"/>
      <c r="U397" s="3" t="s">
        <v>169</v>
      </c>
    </row>
    <row r="398" spans="1:21" ht="12" customHeight="1">
      <c r="A398" s="359" t="s">
        <v>28</v>
      </c>
      <c r="B398" s="359"/>
      <c r="C398" s="359"/>
      <c r="D398" s="359" t="s">
        <v>28</v>
      </c>
      <c r="E398" s="359"/>
      <c r="F398" s="359"/>
      <c r="G398" s="3" t="s">
        <v>28</v>
      </c>
      <c r="H398" s="359" t="s">
        <v>28</v>
      </c>
      <c r="I398" s="359"/>
      <c r="J398" s="359"/>
      <c r="K398" s="359" t="s">
        <v>28</v>
      </c>
      <c r="L398" s="359"/>
      <c r="M398" s="359"/>
      <c r="N398" s="3" t="s">
        <v>28</v>
      </c>
      <c r="O398" s="3"/>
      <c r="P398" s="3"/>
      <c r="Q398" s="3"/>
      <c r="R398" s="3"/>
      <c r="S398" s="3"/>
      <c r="T398" s="3"/>
      <c r="U398" s="3"/>
    </row>
    <row r="399" spans="1:21" ht="12" customHeight="1">
      <c r="A399" s="359" t="s">
        <v>2167</v>
      </c>
      <c r="B399" s="359"/>
      <c r="C399" s="359"/>
      <c r="D399" s="359" t="s">
        <v>28</v>
      </c>
      <c r="E399" s="359"/>
      <c r="F399" s="359"/>
      <c r="G399" s="3" t="s">
        <v>28</v>
      </c>
      <c r="H399" s="359" t="s">
        <v>2167</v>
      </c>
      <c r="I399" s="359"/>
      <c r="J399" s="359"/>
      <c r="K399" s="359" t="s">
        <v>28</v>
      </c>
      <c r="L399" s="359"/>
      <c r="M399" s="359"/>
      <c r="N399" s="3" t="s">
        <v>28</v>
      </c>
      <c r="O399" s="359" t="s">
        <v>2167</v>
      </c>
      <c r="P399" s="359"/>
      <c r="Q399" s="359"/>
      <c r="R399" s="359" t="s">
        <v>28</v>
      </c>
      <c r="S399" s="359"/>
      <c r="T399" s="359"/>
      <c r="U399" s="3" t="s">
        <v>28</v>
      </c>
    </row>
    <row r="400" spans="1:21" ht="12" customHeight="1">
      <c r="A400" s="359" t="s">
        <v>2168</v>
      </c>
      <c r="B400" s="359"/>
      <c r="C400" s="359"/>
      <c r="D400" s="359" t="s">
        <v>2169</v>
      </c>
      <c r="E400" s="359"/>
      <c r="F400" s="359"/>
      <c r="G400" s="3" t="s">
        <v>545</v>
      </c>
      <c r="H400" s="359" t="s">
        <v>2168</v>
      </c>
      <c r="I400" s="359"/>
      <c r="J400" s="359"/>
      <c r="K400" s="359" t="s">
        <v>1288</v>
      </c>
      <c r="L400" s="359"/>
      <c r="M400" s="359"/>
      <c r="N400" s="3" t="s">
        <v>769</v>
      </c>
      <c r="O400" s="359" t="s">
        <v>2168</v>
      </c>
      <c r="P400" s="359"/>
      <c r="Q400" s="359"/>
      <c r="R400" s="359" t="s">
        <v>2170</v>
      </c>
      <c r="S400" s="359"/>
      <c r="T400" s="359"/>
      <c r="U400" s="3" t="s">
        <v>115</v>
      </c>
    </row>
    <row r="401" spans="1:21" ht="12" customHeight="1">
      <c r="A401" s="359" t="s">
        <v>2171</v>
      </c>
      <c r="B401" s="359"/>
      <c r="C401" s="359"/>
      <c r="D401" s="359" t="s">
        <v>2172</v>
      </c>
      <c r="E401" s="359"/>
      <c r="F401" s="359"/>
      <c r="G401" s="3" t="s">
        <v>2173</v>
      </c>
      <c r="H401" s="359" t="s">
        <v>2171</v>
      </c>
      <c r="I401" s="359"/>
      <c r="J401" s="359"/>
      <c r="K401" s="359" t="s">
        <v>2174</v>
      </c>
      <c r="L401" s="359"/>
      <c r="M401" s="359"/>
      <c r="N401" s="3" t="s">
        <v>2175</v>
      </c>
      <c r="O401" s="359" t="s">
        <v>2176</v>
      </c>
      <c r="P401" s="359"/>
      <c r="Q401" s="359"/>
      <c r="R401" s="359" t="s">
        <v>2177</v>
      </c>
      <c r="S401" s="359"/>
      <c r="T401" s="359"/>
      <c r="U401" s="3" t="s">
        <v>2178</v>
      </c>
    </row>
    <row r="402" spans="1:21" ht="12" customHeight="1">
      <c r="A402" s="359" t="s">
        <v>2179</v>
      </c>
      <c r="B402" s="359"/>
      <c r="C402" s="359"/>
      <c r="D402" s="359" t="s">
        <v>2180</v>
      </c>
      <c r="E402" s="359"/>
      <c r="F402" s="359"/>
      <c r="G402" s="3" t="s">
        <v>778</v>
      </c>
      <c r="H402" s="359" t="s">
        <v>2179</v>
      </c>
      <c r="I402" s="359"/>
      <c r="J402" s="359"/>
      <c r="K402" s="359" t="s">
        <v>610</v>
      </c>
      <c r="L402" s="359"/>
      <c r="M402" s="359"/>
      <c r="N402" s="3" t="s">
        <v>784</v>
      </c>
      <c r="O402" s="359" t="s">
        <v>2181</v>
      </c>
      <c r="P402" s="359"/>
      <c r="Q402" s="359"/>
      <c r="R402" s="359" t="s">
        <v>1174</v>
      </c>
      <c r="S402" s="359"/>
      <c r="T402" s="359"/>
      <c r="U402" s="3" t="s">
        <v>508</v>
      </c>
    </row>
    <row r="403" spans="1:21" ht="12" customHeight="1">
      <c r="A403" s="359" t="s">
        <v>2182</v>
      </c>
      <c r="B403" s="359"/>
      <c r="C403" s="359"/>
      <c r="D403" s="359" t="s">
        <v>1290</v>
      </c>
      <c r="E403" s="359"/>
      <c r="F403" s="359"/>
      <c r="G403" s="3" t="s">
        <v>492</v>
      </c>
      <c r="H403" s="359" t="s">
        <v>2182</v>
      </c>
      <c r="I403" s="359"/>
      <c r="J403" s="359"/>
      <c r="K403" s="359" t="s">
        <v>1290</v>
      </c>
      <c r="L403" s="359"/>
      <c r="M403" s="359"/>
      <c r="N403" s="3" t="s">
        <v>239</v>
      </c>
      <c r="O403" s="359" t="s">
        <v>2183</v>
      </c>
      <c r="P403" s="359"/>
      <c r="Q403" s="359"/>
      <c r="R403" s="359" t="s">
        <v>428</v>
      </c>
      <c r="S403" s="359"/>
      <c r="T403" s="359"/>
      <c r="U403" s="3" t="s">
        <v>429</v>
      </c>
    </row>
    <row r="404" spans="1:21" ht="12" customHeight="1">
      <c r="A404" s="359" t="s">
        <v>28</v>
      </c>
      <c r="B404" s="359"/>
      <c r="C404" s="359"/>
      <c r="D404" s="359" t="s">
        <v>28</v>
      </c>
      <c r="E404" s="359"/>
      <c r="F404" s="359"/>
      <c r="G404" s="3" t="s">
        <v>28</v>
      </c>
      <c r="H404" s="359" t="s">
        <v>28</v>
      </c>
      <c r="I404" s="359"/>
      <c r="J404" s="359"/>
      <c r="K404" s="359" t="s">
        <v>28</v>
      </c>
      <c r="L404" s="359"/>
      <c r="M404" s="359"/>
      <c r="N404" s="3" t="s">
        <v>28</v>
      </c>
      <c r="O404" s="3"/>
      <c r="P404" s="3"/>
      <c r="Q404" s="3"/>
      <c r="R404" s="3"/>
      <c r="S404" s="3"/>
      <c r="T404" s="3"/>
      <c r="U404" s="3"/>
    </row>
    <row r="405" spans="1:21" ht="12" customHeight="1">
      <c r="A405" s="359" t="s">
        <v>2184</v>
      </c>
      <c r="B405" s="359"/>
      <c r="C405" s="359"/>
      <c r="D405" s="359" t="s">
        <v>28</v>
      </c>
      <c r="E405" s="359"/>
      <c r="F405" s="359"/>
      <c r="G405" s="3" t="s">
        <v>28</v>
      </c>
      <c r="H405" s="359" t="s">
        <v>2184</v>
      </c>
      <c r="I405" s="359"/>
      <c r="J405" s="359"/>
      <c r="K405" s="359" t="s">
        <v>28</v>
      </c>
      <c r="L405" s="359"/>
      <c r="M405" s="359"/>
      <c r="N405" s="3" t="s">
        <v>28</v>
      </c>
      <c r="O405" s="359" t="s">
        <v>2184</v>
      </c>
      <c r="P405" s="359"/>
      <c r="Q405" s="359"/>
      <c r="R405" s="359" t="s">
        <v>28</v>
      </c>
      <c r="S405" s="359"/>
      <c r="T405" s="359"/>
      <c r="U405" s="3" t="s">
        <v>28</v>
      </c>
    </row>
    <row r="406" spans="1:21" ht="12" customHeight="1">
      <c r="A406" s="359" t="s">
        <v>2185</v>
      </c>
      <c r="B406" s="359"/>
      <c r="C406" s="359"/>
      <c r="D406" s="359" t="s">
        <v>2186</v>
      </c>
      <c r="E406" s="359"/>
      <c r="F406" s="359"/>
      <c r="G406" s="3" t="s">
        <v>1291</v>
      </c>
      <c r="H406" s="359" t="s">
        <v>2185</v>
      </c>
      <c r="I406" s="359"/>
      <c r="J406" s="359"/>
      <c r="K406" s="359" t="s">
        <v>2187</v>
      </c>
      <c r="L406" s="359"/>
      <c r="M406" s="359"/>
      <c r="N406" s="3" t="s">
        <v>2188</v>
      </c>
      <c r="O406" s="359" t="s">
        <v>2185</v>
      </c>
      <c r="P406" s="359"/>
      <c r="Q406" s="359"/>
      <c r="R406" s="359" t="s">
        <v>2189</v>
      </c>
      <c r="S406" s="359"/>
      <c r="T406" s="359"/>
      <c r="U406" s="3" t="s">
        <v>2190</v>
      </c>
    </row>
    <row r="407" spans="1:21" ht="12" customHeight="1">
      <c r="A407" s="359" t="s">
        <v>2160</v>
      </c>
      <c r="B407" s="359"/>
      <c r="C407" s="359"/>
      <c r="D407" s="359" t="s">
        <v>2067</v>
      </c>
      <c r="E407" s="359"/>
      <c r="F407" s="359"/>
      <c r="G407" s="3" t="s">
        <v>488</v>
      </c>
      <c r="H407" s="359" t="s">
        <v>2160</v>
      </c>
      <c r="I407" s="359"/>
      <c r="J407" s="359"/>
      <c r="K407" s="359" t="s">
        <v>304</v>
      </c>
      <c r="L407" s="359"/>
      <c r="M407" s="359"/>
      <c r="N407" s="3" t="s">
        <v>159</v>
      </c>
      <c r="O407" s="359" t="s">
        <v>2164</v>
      </c>
      <c r="P407" s="359"/>
      <c r="Q407" s="359"/>
      <c r="R407" s="359" t="s">
        <v>184</v>
      </c>
      <c r="S407" s="359"/>
      <c r="T407" s="359"/>
      <c r="U407" s="3" t="s">
        <v>159</v>
      </c>
    </row>
    <row r="408" spans="1:21" ht="12" customHeight="1">
      <c r="A408" s="359" t="s">
        <v>2165</v>
      </c>
      <c r="B408" s="359"/>
      <c r="C408" s="359"/>
      <c r="D408" s="359" t="s">
        <v>2191</v>
      </c>
      <c r="E408" s="359"/>
      <c r="F408" s="359"/>
      <c r="G408" s="3" t="s">
        <v>488</v>
      </c>
      <c r="H408" s="359" t="s">
        <v>2165</v>
      </c>
      <c r="I408" s="359"/>
      <c r="J408" s="359"/>
      <c r="K408" s="359" t="s">
        <v>2192</v>
      </c>
      <c r="L408" s="359"/>
      <c r="M408" s="359"/>
      <c r="N408" s="3" t="s">
        <v>159</v>
      </c>
      <c r="O408" s="359" t="s">
        <v>2166</v>
      </c>
      <c r="P408" s="359"/>
      <c r="Q408" s="359"/>
      <c r="R408" s="359" t="s">
        <v>1736</v>
      </c>
      <c r="S408" s="359"/>
      <c r="T408" s="359"/>
      <c r="U408" s="3" t="s">
        <v>159</v>
      </c>
    </row>
    <row r="409" spans="1:21" ht="12" customHeight="1">
      <c r="A409" s="359" t="s">
        <v>28</v>
      </c>
      <c r="B409" s="359"/>
      <c r="C409" s="359"/>
      <c r="D409" s="359" t="s">
        <v>28</v>
      </c>
      <c r="E409" s="359"/>
      <c r="F409" s="359"/>
      <c r="G409" s="3" t="s">
        <v>28</v>
      </c>
      <c r="H409" s="359" t="s">
        <v>28</v>
      </c>
      <c r="I409" s="359"/>
      <c r="J409" s="359"/>
      <c r="K409" s="359" t="s">
        <v>28</v>
      </c>
      <c r="L409" s="359"/>
      <c r="M409" s="359"/>
      <c r="N409" s="3" t="s">
        <v>28</v>
      </c>
      <c r="O409" s="3"/>
      <c r="P409" s="3"/>
      <c r="Q409" s="3"/>
      <c r="R409" s="3"/>
      <c r="S409" s="3"/>
      <c r="T409" s="3"/>
      <c r="U409" s="3"/>
    </row>
    <row r="410" spans="1:21" ht="12" customHeight="1">
      <c r="A410" s="359" t="s">
        <v>2193</v>
      </c>
      <c r="B410" s="359"/>
      <c r="C410" s="359"/>
      <c r="D410" s="359" t="s">
        <v>28</v>
      </c>
      <c r="E410" s="359"/>
      <c r="F410" s="359"/>
      <c r="G410" s="3" t="s">
        <v>28</v>
      </c>
      <c r="H410" s="359" t="s">
        <v>2193</v>
      </c>
      <c r="I410" s="359"/>
      <c r="J410" s="359"/>
      <c r="K410" s="359" t="s">
        <v>28</v>
      </c>
      <c r="L410" s="359"/>
      <c r="M410" s="359"/>
      <c r="N410" s="3" t="s">
        <v>28</v>
      </c>
      <c r="O410" s="359" t="s">
        <v>2193</v>
      </c>
      <c r="P410" s="359"/>
      <c r="Q410" s="359"/>
      <c r="R410" s="359" t="s">
        <v>28</v>
      </c>
      <c r="S410" s="359"/>
      <c r="T410" s="359"/>
      <c r="U410" s="3" t="s">
        <v>28</v>
      </c>
    </row>
    <row r="411" spans="1:21" ht="12" customHeight="1">
      <c r="A411" s="359" t="s">
        <v>2194</v>
      </c>
      <c r="B411" s="359"/>
      <c r="C411" s="359"/>
      <c r="D411" s="359" t="s">
        <v>2195</v>
      </c>
      <c r="E411" s="359"/>
      <c r="F411" s="359"/>
      <c r="G411" s="3" t="s">
        <v>2196</v>
      </c>
      <c r="H411" s="359" t="s">
        <v>2194</v>
      </c>
      <c r="I411" s="359"/>
      <c r="J411" s="359"/>
      <c r="K411" s="359" t="s">
        <v>2197</v>
      </c>
      <c r="L411" s="359"/>
      <c r="M411" s="359"/>
      <c r="N411" s="3" t="s">
        <v>2198</v>
      </c>
      <c r="O411" s="359" t="s">
        <v>2194</v>
      </c>
      <c r="P411" s="359"/>
      <c r="Q411" s="359"/>
      <c r="R411" s="359" t="s">
        <v>2199</v>
      </c>
      <c r="S411" s="359"/>
      <c r="T411" s="359"/>
      <c r="U411" s="3" t="s">
        <v>864</v>
      </c>
    </row>
    <row r="412" spans="1:21" ht="12" customHeight="1">
      <c r="A412" s="359" t="s">
        <v>2200</v>
      </c>
      <c r="B412" s="359"/>
      <c r="C412" s="359"/>
      <c r="D412" s="359" t="s">
        <v>2201</v>
      </c>
      <c r="E412" s="359"/>
      <c r="F412" s="359"/>
      <c r="G412" s="3" t="s">
        <v>264</v>
      </c>
      <c r="H412" s="359" t="s">
        <v>2200</v>
      </c>
      <c r="I412" s="359"/>
      <c r="J412" s="359"/>
      <c r="K412" s="359" t="s">
        <v>336</v>
      </c>
      <c r="L412" s="359"/>
      <c r="M412" s="359"/>
      <c r="N412" s="3" t="s">
        <v>296</v>
      </c>
      <c r="O412" s="359" t="s">
        <v>2202</v>
      </c>
      <c r="P412" s="359"/>
      <c r="Q412" s="359"/>
      <c r="R412" s="359" t="s">
        <v>2203</v>
      </c>
      <c r="S412" s="359"/>
      <c r="T412" s="359"/>
      <c r="U412" s="3" t="s">
        <v>260</v>
      </c>
    </row>
    <row r="413" spans="1:21" ht="12" customHeight="1">
      <c r="A413" s="1" t="s">
        <v>28</v>
      </c>
      <c r="B413" s="335" t="s">
        <v>124</v>
      </c>
      <c r="C413" s="335"/>
      <c r="D413" s="335"/>
      <c r="E413" s="335"/>
      <c r="F413" s="1"/>
      <c r="G413" s="1"/>
      <c r="H413" s="1" t="s">
        <v>28</v>
      </c>
      <c r="I413" s="335" t="s">
        <v>124</v>
      </c>
      <c r="J413" s="335"/>
      <c r="K413" s="335"/>
      <c r="L413" s="335"/>
      <c r="M413" s="1"/>
      <c r="N413" s="1"/>
      <c r="O413" s="1" t="s">
        <v>28</v>
      </c>
      <c r="P413" s="335" t="s">
        <v>124</v>
      </c>
      <c r="Q413" s="335"/>
      <c r="R413" s="335"/>
      <c r="S413" s="335"/>
      <c r="T413" s="1"/>
      <c r="U413" s="1"/>
    </row>
    <row r="414" spans="1:21" ht="232.05" customHeight="1">
      <c r="A414" s="1"/>
      <c r="B414" s="335"/>
      <c r="C414" s="335"/>
      <c r="D414" s="335"/>
      <c r="E414" s="335"/>
      <c r="F414" s="1"/>
      <c r="G414" s="1"/>
      <c r="H414" s="1"/>
      <c r="I414" s="335"/>
      <c r="J414" s="335"/>
      <c r="K414" s="335"/>
      <c r="L414" s="335"/>
      <c r="M414" s="1"/>
      <c r="N414" s="1"/>
      <c r="O414" s="1"/>
      <c r="P414" s="335"/>
      <c r="Q414" s="335"/>
      <c r="R414" s="335"/>
      <c r="S414" s="335"/>
      <c r="T414" s="1"/>
      <c r="U414" s="1"/>
    </row>
    <row r="415" spans="1:21" ht="12" customHeight="1">
      <c r="A415" s="1" t="s">
        <v>28</v>
      </c>
      <c r="B415" s="335" t="s">
        <v>2204</v>
      </c>
      <c r="C415" s="335"/>
      <c r="D415" s="335"/>
      <c r="E415" s="335"/>
      <c r="F415" s="1"/>
      <c r="G415" s="1"/>
      <c r="H415" s="1" t="s">
        <v>28</v>
      </c>
      <c r="I415" s="335" t="s">
        <v>687</v>
      </c>
      <c r="J415" s="335"/>
      <c r="K415" s="335"/>
      <c r="L415" s="335"/>
      <c r="M415" s="1"/>
      <c r="N415" s="1"/>
      <c r="O415" s="1" t="s">
        <v>28</v>
      </c>
      <c r="P415" s="335" t="s">
        <v>687</v>
      </c>
      <c r="Q415" s="335"/>
      <c r="R415" s="335"/>
      <c r="S415" s="335"/>
      <c r="T415" s="1"/>
      <c r="U415" s="1"/>
    </row>
    <row r="416" spans="1:21" ht="91.95" customHeight="1">
      <c r="A416" s="1"/>
      <c r="B416" s="335"/>
      <c r="C416" s="335"/>
      <c r="D416" s="335"/>
      <c r="E416" s="335"/>
      <c r="F416" s="1"/>
      <c r="G416" s="1"/>
      <c r="H416" s="1"/>
      <c r="I416" s="335"/>
      <c r="J416" s="335"/>
      <c r="K416" s="335"/>
      <c r="L416" s="335"/>
      <c r="M416" s="1"/>
      <c r="N416" s="1"/>
      <c r="O416" s="1"/>
      <c r="P416" s="335"/>
      <c r="Q416" s="335"/>
      <c r="R416" s="335"/>
      <c r="S416" s="335"/>
      <c r="T416" s="1"/>
      <c r="U416" s="1"/>
    </row>
    <row r="417" spans="1:21" ht="12" customHeight="1">
      <c r="A417" s="1" t="s">
        <v>28</v>
      </c>
      <c r="B417" s="335" t="s">
        <v>119</v>
      </c>
      <c r="C417" s="335"/>
      <c r="D417" s="335"/>
      <c r="E417" s="335"/>
      <c r="F417" s="1"/>
      <c r="G417" s="1"/>
      <c r="H417" s="1" t="s">
        <v>28</v>
      </c>
      <c r="I417" s="335" t="s">
        <v>2205</v>
      </c>
      <c r="J417" s="335"/>
      <c r="K417" s="335"/>
      <c r="L417" s="335"/>
      <c r="M417" s="1"/>
      <c r="N417" s="1"/>
      <c r="O417" s="1" t="s">
        <v>28</v>
      </c>
      <c r="P417" s="335" t="s">
        <v>2206</v>
      </c>
      <c r="Q417" s="335"/>
      <c r="R417" s="335"/>
      <c r="S417" s="335"/>
      <c r="T417" s="1"/>
      <c r="U417" s="1"/>
    </row>
    <row r="418" spans="1:21" ht="10.95" customHeight="1">
      <c r="A418" s="1"/>
      <c r="B418" s="335"/>
      <c r="C418" s="335"/>
      <c r="D418" s="335"/>
      <c r="E418" s="335"/>
      <c r="F418" s="1"/>
      <c r="G418" s="1"/>
      <c r="H418" s="1"/>
      <c r="I418" s="335"/>
      <c r="J418" s="335"/>
      <c r="K418" s="335"/>
      <c r="L418" s="335"/>
      <c r="M418" s="1"/>
      <c r="N418" s="1"/>
      <c r="O418" s="1"/>
      <c r="P418" s="335"/>
      <c r="Q418" s="335"/>
      <c r="R418" s="335"/>
      <c r="S418" s="335"/>
      <c r="T418" s="1"/>
      <c r="U418" s="1"/>
    </row>
    <row r="419" spans="1:21" ht="12" customHeight="1">
      <c r="A419" s="1" t="s">
        <v>28</v>
      </c>
      <c r="B419" s="335" t="s">
        <v>2207</v>
      </c>
      <c r="C419" s="335"/>
      <c r="D419" s="335"/>
      <c r="E419" s="335"/>
      <c r="F419" s="1"/>
      <c r="G419" s="1"/>
      <c r="H419" s="1" t="s">
        <v>28</v>
      </c>
      <c r="I419" s="335" t="s">
        <v>2208</v>
      </c>
      <c r="J419" s="335"/>
      <c r="K419" s="335"/>
      <c r="L419" s="335"/>
      <c r="M419" s="1"/>
      <c r="N419" s="1"/>
      <c r="O419" s="1" t="s">
        <v>28</v>
      </c>
      <c r="P419" s="335" t="s">
        <v>688</v>
      </c>
      <c r="Q419" s="335"/>
      <c r="R419" s="335"/>
      <c r="S419" s="335"/>
      <c r="T419" s="1"/>
      <c r="U419" s="1"/>
    </row>
    <row r="420" spans="1:21" ht="184.95" customHeight="1">
      <c r="A420" s="1"/>
      <c r="B420" s="335"/>
      <c r="C420" s="335"/>
      <c r="D420" s="335"/>
      <c r="E420" s="335"/>
      <c r="F420" s="1"/>
      <c r="G420" s="1"/>
      <c r="H420" s="1"/>
      <c r="I420" s="335"/>
      <c r="J420" s="335"/>
      <c r="K420" s="335"/>
      <c r="L420" s="335"/>
      <c r="M420" s="1"/>
      <c r="N420" s="1"/>
      <c r="O420" s="1"/>
      <c r="P420" s="335"/>
      <c r="Q420" s="335"/>
      <c r="R420" s="335"/>
      <c r="S420" s="335"/>
      <c r="T420" s="1"/>
      <c r="U420" s="1"/>
    </row>
    <row r="421" spans="1:21" ht="12" customHeight="1">
      <c r="A421" s="1" t="s">
        <v>28</v>
      </c>
      <c r="B421" s="335" t="s">
        <v>2209</v>
      </c>
      <c r="C421" s="335"/>
      <c r="D421" s="335"/>
      <c r="E421" s="335"/>
      <c r="F421" s="1"/>
      <c r="G421" s="1"/>
      <c r="H421" s="1" t="s">
        <v>28</v>
      </c>
      <c r="I421" s="335" t="s">
        <v>2207</v>
      </c>
      <c r="J421" s="335"/>
      <c r="K421" s="335"/>
      <c r="L421" s="335"/>
      <c r="M421" s="1"/>
      <c r="N421" s="1"/>
      <c r="O421" s="1" t="s">
        <v>28</v>
      </c>
      <c r="P421" s="335" t="s">
        <v>2207</v>
      </c>
      <c r="Q421" s="335"/>
      <c r="R421" s="335"/>
      <c r="S421" s="335"/>
      <c r="T421" s="1"/>
      <c r="U421" s="1"/>
    </row>
    <row r="422" spans="1:21" ht="103.95" customHeight="1">
      <c r="A422" s="1"/>
      <c r="B422" s="335"/>
      <c r="C422" s="335"/>
      <c r="D422" s="335"/>
      <c r="E422" s="335"/>
      <c r="F422" s="1"/>
      <c r="G422" s="1"/>
      <c r="H422" s="1"/>
      <c r="I422" s="335"/>
      <c r="J422" s="335"/>
      <c r="K422" s="335"/>
      <c r="L422" s="335"/>
      <c r="M422" s="1"/>
      <c r="N422" s="1"/>
      <c r="O422" s="1"/>
      <c r="P422" s="335"/>
      <c r="Q422" s="335"/>
      <c r="R422" s="335"/>
      <c r="S422" s="335"/>
      <c r="T422" s="1"/>
      <c r="U422" s="1"/>
    </row>
    <row r="423" spans="1:21" ht="12" customHeight="1">
      <c r="A423" s="1" t="s">
        <v>28</v>
      </c>
      <c r="B423" s="335" t="s">
        <v>2210</v>
      </c>
      <c r="C423" s="335"/>
      <c r="D423" s="335"/>
      <c r="E423" s="335"/>
      <c r="F423" s="1"/>
      <c r="G423" s="1"/>
      <c r="H423" s="1" t="s">
        <v>28</v>
      </c>
      <c r="I423" s="335" t="s">
        <v>2209</v>
      </c>
      <c r="J423" s="335"/>
      <c r="K423" s="335"/>
      <c r="L423" s="335"/>
      <c r="M423" s="1"/>
      <c r="N423" s="1"/>
      <c r="O423" s="1" t="s">
        <v>28</v>
      </c>
      <c r="P423" s="335" t="s">
        <v>2211</v>
      </c>
      <c r="Q423" s="335"/>
      <c r="R423" s="335"/>
      <c r="S423" s="335"/>
      <c r="T423" s="1"/>
      <c r="U423" s="1"/>
    </row>
    <row r="424" spans="1:21" ht="220.05" customHeight="1">
      <c r="A424" s="1"/>
      <c r="B424" s="335"/>
      <c r="C424" s="335"/>
      <c r="D424" s="335"/>
      <c r="E424" s="335"/>
      <c r="F424" s="1"/>
      <c r="G424" s="1"/>
      <c r="H424" s="1"/>
      <c r="I424" s="335"/>
      <c r="J424" s="335"/>
      <c r="K424" s="335"/>
      <c r="L424" s="335"/>
      <c r="M424" s="1"/>
      <c r="N424" s="1"/>
      <c r="O424" s="1"/>
      <c r="P424" s="335"/>
      <c r="Q424" s="335"/>
      <c r="R424" s="335"/>
      <c r="S424" s="335"/>
      <c r="T424" s="1"/>
      <c r="U424" s="1"/>
    </row>
    <row r="425" spans="1:21" ht="12" customHeight="1">
      <c r="A425" s="1" t="s">
        <v>28</v>
      </c>
      <c r="B425" s="335" t="s">
        <v>2212</v>
      </c>
      <c r="C425" s="335"/>
      <c r="D425" s="335"/>
      <c r="E425" s="335"/>
      <c r="F425" s="1"/>
      <c r="G425" s="1"/>
      <c r="H425" s="1" t="s">
        <v>28</v>
      </c>
      <c r="I425" s="335" t="s">
        <v>2213</v>
      </c>
      <c r="J425" s="335"/>
      <c r="K425" s="335"/>
      <c r="L425" s="335"/>
      <c r="M425" s="1"/>
      <c r="N425" s="1"/>
      <c r="O425" s="1" t="s">
        <v>28</v>
      </c>
      <c r="P425" s="335" t="s">
        <v>2214</v>
      </c>
      <c r="Q425" s="335"/>
      <c r="R425" s="335"/>
      <c r="S425" s="335"/>
      <c r="T425" s="1"/>
      <c r="U425" s="1"/>
    </row>
    <row r="426" spans="1:21" ht="139.05000000000001" customHeight="1">
      <c r="A426" s="1"/>
      <c r="B426" s="335"/>
      <c r="C426" s="335"/>
      <c r="D426" s="335"/>
      <c r="E426" s="335"/>
      <c r="F426" s="1"/>
      <c r="G426" s="1"/>
      <c r="H426" s="1"/>
      <c r="I426" s="335"/>
      <c r="J426" s="335"/>
      <c r="K426" s="335"/>
      <c r="L426" s="335"/>
      <c r="M426" s="1"/>
      <c r="N426" s="1"/>
      <c r="O426" s="1"/>
      <c r="P426" s="335"/>
      <c r="Q426" s="335"/>
      <c r="R426" s="335"/>
      <c r="S426" s="335"/>
      <c r="T426" s="1"/>
      <c r="U426" s="1"/>
    </row>
    <row r="427" spans="1:21" ht="12" customHeight="1">
      <c r="A427" s="1" t="s">
        <v>28</v>
      </c>
      <c r="B427" s="335" t="s">
        <v>2215</v>
      </c>
      <c r="C427" s="335"/>
      <c r="D427" s="335"/>
      <c r="E427" s="335"/>
      <c r="F427" s="1"/>
      <c r="G427" s="1"/>
      <c r="H427" s="1" t="s">
        <v>28</v>
      </c>
      <c r="I427" s="335" t="s">
        <v>2216</v>
      </c>
      <c r="J427" s="335"/>
      <c r="K427" s="335"/>
      <c r="L427" s="335"/>
      <c r="M427" s="1"/>
      <c r="N427" s="1"/>
      <c r="O427" s="1" t="s">
        <v>28</v>
      </c>
      <c r="P427" s="335" t="s">
        <v>2213</v>
      </c>
      <c r="Q427" s="335"/>
      <c r="R427" s="335"/>
      <c r="S427" s="335"/>
      <c r="T427" s="1"/>
      <c r="U427" s="1"/>
    </row>
    <row r="428" spans="1:21" ht="57" customHeight="1">
      <c r="A428" s="1"/>
      <c r="B428" s="335"/>
      <c r="C428" s="335"/>
      <c r="D428" s="335"/>
      <c r="E428" s="335"/>
      <c r="F428" s="1"/>
      <c r="G428" s="1"/>
      <c r="H428" s="1"/>
      <c r="I428" s="335"/>
      <c r="J428" s="335"/>
      <c r="K428" s="335"/>
      <c r="L428" s="335"/>
      <c r="M428" s="1"/>
      <c r="N428" s="1"/>
      <c r="O428" s="1"/>
      <c r="P428" s="335"/>
      <c r="Q428" s="335"/>
      <c r="R428" s="335"/>
      <c r="S428" s="335"/>
      <c r="T428" s="1"/>
      <c r="U428" s="1"/>
    </row>
    <row r="429" spans="1:21" ht="12" customHeight="1">
      <c r="A429" s="1" t="s">
        <v>28</v>
      </c>
      <c r="B429" s="335" t="s">
        <v>2217</v>
      </c>
      <c r="C429" s="335"/>
      <c r="D429" s="335"/>
      <c r="E429" s="335"/>
      <c r="F429" s="1"/>
      <c r="G429" s="1"/>
      <c r="H429" s="1" t="s">
        <v>28</v>
      </c>
      <c r="I429" s="335" t="s">
        <v>120</v>
      </c>
      <c r="J429" s="335"/>
      <c r="K429" s="335"/>
      <c r="L429" s="335"/>
      <c r="M429" s="1"/>
      <c r="N429" s="1"/>
      <c r="O429" s="1" t="s">
        <v>28</v>
      </c>
      <c r="P429" s="335" t="s">
        <v>2218</v>
      </c>
      <c r="Q429" s="335"/>
      <c r="R429" s="335"/>
      <c r="S429" s="335"/>
      <c r="T429" s="1"/>
      <c r="U429" s="1"/>
    </row>
    <row r="430" spans="1:21" ht="46.05" customHeight="1">
      <c r="A430" s="1"/>
      <c r="B430" s="335"/>
      <c r="C430" s="335"/>
      <c r="D430" s="335"/>
      <c r="E430" s="335"/>
      <c r="F430" s="1"/>
      <c r="G430" s="1"/>
      <c r="H430" s="1"/>
      <c r="I430" s="335"/>
      <c r="J430" s="335"/>
      <c r="K430" s="335"/>
      <c r="L430" s="335"/>
      <c r="M430" s="1"/>
      <c r="N430" s="1"/>
      <c r="O430" s="1"/>
      <c r="P430" s="335"/>
      <c r="Q430" s="335"/>
      <c r="R430" s="335"/>
      <c r="S430" s="335"/>
      <c r="T430" s="1"/>
      <c r="U430" s="1"/>
    </row>
    <row r="431" spans="1:21" ht="12" customHeight="1">
      <c r="A431" s="1" t="s">
        <v>28</v>
      </c>
      <c r="B431" s="335" t="s">
        <v>2219</v>
      </c>
      <c r="C431" s="335"/>
      <c r="D431" s="335"/>
      <c r="E431" s="335"/>
      <c r="F431" s="1"/>
      <c r="G431" s="1"/>
      <c r="H431" s="1" t="s">
        <v>28</v>
      </c>
      <c r="I431" s="335" t="s">
        <v>2220</v>
      </c>
      <c r="J431" s="335"/>
      <c r="K431" s="335"/>
      <c r="L431" s="335"/>
      <c r="M431" s="1"/>
      <c r="N431" s="1"/>
      <c r="O431" s="1" t="s">
        <v>28</v>
      </c>
      <c r="P431" s="335" t="s">
        <v>2221</v>
      </c>
      <c r="Q431" s="335"/>
      <c r="R431" s="335"/>
      <c r="S431" s="335"/>
      <c r="T431" s="1"/>
      <c r="U431" s="1"/>
    </row>
    <row r="432" spans="1:21" ht="34.049999999999997" customHeight="1">
      <c r="A432" s="1"/>
      <c r="B432" s="335"/>
      <c r="C432" s="335"/>
      <c r="D432" s="335"/>
      <c r="E432" s="335"/>
      <c r="F432" s="1"/>
      <c r="G432" s="1"/>
      <c r="H432" s="1"/>
      <c r="I432" s="335"/>
      <c r="J432" s="335"/>
      <c r="K432" s="335"/>
      <c r="L432" s="335"/>
      <c r="M432" s="1"/>
      <c r="N432" s="1"/>
      <c r="O432" s="1"/>
      <c r="P432" s="335"/>
      <c r="Q432" s="335"/>
      <c r="R432" s="335"/>
      <c r="S432" s="335"/>
      <c r="T432" s="1"/>
      <c r="U432" s="1"/>
    </row>
    <row r="433" spans="1:21" ht="12" customHeight="1">
      <c r="A433" s="1" t="s">
        <v>28</v>
      </c>
      <c r="B433" s="335" t="s">
        <v>808</v>
      </c>
      <c r="C433" s="335"/>
      <c r="D433" s="335"/>
      <c r="E433" s="335"/>
      <c r="F433" s="1"/>
      <c r="G433" s="1"/>
      <c r="H433" s="1" t="s">
        <v>28</v>
      </c>
      <c r="I433" s="335" t="s">
        <v>119</v>
      </c>
      <c r="J433" s="335"/>
      <c r="K433" s="335"/>
      <c r="L433" s="335"/>
      <c r="M433" s="1"/>
      <c r="N433" s="1"/>
      <c r="O433" s="1" t="s">
        <v>28</v>
      </c>
      <c r="P433" s="335" t="s">
        <v>119</v>
      </c>
      <c r="Q433" s="335"/>
      <c r="R433" s="335"/>
      <c r="S433" s="335"/>
      <c r="T433" s="1"/>
      <c r="U433" s="1"/>
    </row>
    <row r="434" spans="1:21" ht="409.6" customHeight="1">
      <c r="A434" s="1"/>
      <c r="B434" s="335"/>
      <c r="C434" s="335"/>
      <c r="D434" s="335"/>
      <c r="E434" s="335"/>
      <c r="F434" s="1"/>
      <c r="G434" s="1"/>
      <c r="H434" s="1"/>
      <c r="I434" s="335"/>
      <c r="J434" s="335"/>
      <c r="K434" s="335"/>
      <c r="L434" s="335"/>
      <c r="M434" s="1"/>
      <c r="N434" s="1"/>
      <c r="O434" s="1"/>
      <c r="P434" s="335"/>
      <c r="Q434" s="335"/>
      <c r="R434" s="335"/>
      <c r="S434" s="335"/>
      <c r="T434" s="1"/>
      <c r="U434" s="1"/>
    </row>
    <row r="435" spans="1:21">
      <c r="H435" s="1" t="s">
        <v>28</v>
      </c>
      <c r="I435" s="335" t="s">
        <v>808</v>
      </c>
      <c r="J435" s="335"/>
      <c r="K435" s="335"/>
      <c r="L435" s="335"/>
      <c r="M435" s="1"/>
      <c r="N435" s="1"/>
      <c r="O435" s="1" t="s">
        <v>28</v>
      </c>
      <c r="P435" s="335" t="s">
        <v>2222</v>
      </c>
      <c r="Q435" s="335"/>
      <c r="R435" s="335"/>
      <c r="S435" s="335"/>
      <c r="T435" s="1"/>
      <c r="U435" s="1"/>
    </row>
    <row r="436" spans="1:21">
      <c r="H436" s="1"/>
      <c r="I436" s="335"/>
      <c r="J436" s="335"/>
      <c r="K436" s="335"/>
      <c r="L436" s="335"/>
      <c r="M436" s="1"/>
      <c r="N436" s="1"/>
      <c r="O436" s="1"/>
      <c r="P436" s="335"/>
      <c r="Q436" s="335"/>
      <c r="R436" s="335"/>
      <c r="S436" s="335"/>
      <c r="T436" s="1"/>
      <c r="U436" s="1"/>
    </row>
    <row r="437" spans="1:21">
      <c r="O437" s="1" t="s">
        <v>28</v>
      </c>
      <c r="P437" s="335" t="s">
        <v>808</v>
      </c>
      <c r="Q437" s="335"/>
      <c r="R437" s="335"/>
      <c r="S437" s="335"/>
      <c r="T437" s="1"/>
      <c r="U437" s="1"/>
    </row>
    <row r="438" spans="1:21">
      <c r="O438" s="1"/>
      <c r="P438" s="335"/>
      <c r="Q438" s="335"/>
      <c r="R438" s="335"/>
      <c r="S438" s="335"/>
      <c r="T438" s="1"/>
      <c r="U438" s="1"/>
    </row>
  </sheetData>
  <mergeCells count="2428">
    <mergeCell ref="B433:E434"/>
    <mergeCell ref="I433:L434"/>
    <mergeCell ref="P433:S434"/>
    <mergeCell ref="I435:L436"/>
    <mergeCell ref="P435:S436"/>
    <mergeCell ref="P437:S438"/>
    <mergeCell ref="B429:E430"/>
    <mergeCell ref="I429:L430"/>
    <mergeCell ref="P429:S430"/>
    <mergeCell ref="B431:E432"/>
    <mergeCell ref="I431:L432"/>
    <mergeCell ref="P431:S432"/>
    <mergeCell ref="B425:E426"/>
    <mergeCell ref="I425:L426"/>
    <mergeCell ref="P425:S426"/>
    <mergeCell ref="B427:E428"/>
    <mergeCell ref="I427:L428"/>
    <mergeCell ref="P427:S428"/>
    <mergeCell ref="B421:E422"/>
    <mergeCell ref="I421:L422"/>
    <mergeCell ref="P421:S422"/>
    <mergeCell ref="B423:E424"/>
    <mergeCell ref="I423:L424"/>
    <mergeCell ref="P423:S424"/>
    <mergeCell ref="B417:E418"/>
    <mergeCell ref="I417:L418"/>
    <mergeCell ref="P417:S418"/>
    <mergeCell ref="B419:E420"/>
    <mergeCell ref="I419:L420"/>
    <mergeCell ref="P419:S420"/>
    <mergeCell ref="B413:E414"/>
    <mergeCell ref="I413:L414"/>
    <mergeCell ref="P413:S414"/>
    <mergeCell ref="B415:E416"/>
    <mergeCell ref="I415:L416"/>
    <mergeCell ref="P415:S416"/>
    <mergeCell ref="A412:C412"/>
    <mergeCell ref="D412:F412"/>
    <mergeCell ref="H412:J412"/>
    <mergeCell ref="K412:M412"/>
    <mergeCell ref="O412:Q412"/>
    <mergeCell ref="R412:T412"/>
    <mergeCell ref="O410:Q410"/>
    <mergeCell ref="R410:T410"/>
    <mergeCell ref="A411:C411"/>
    <mergeCell ref="D411:F411"/>
    <mergeCell ref="H411:J411"/>
    <mergeCell ref="K411:M411"/>
    <mergeCell ref="O411:Q411"/>
    <mergeCell ref="R411:T411"/>
    <mergeCell ref="A409:C409"/>
    <mergeCell ref="D409:F409"/>
    <mergeCell ref="H409:J409"/>
    <mergeCell ref="K409:M409"/>
    <mergeCell ref="A410:C410"/>
    <mergeCell ref="D410:F410"/>
    <mergeCell ref="H410:J410"/>
    <mergeCell ref="K410:M410"/>
    <mergeCell ref="A408:C408"/>
    <mergeCell ref="D408:F408"/>
    <mergeCell ref="H408:J408"/>
    <mergeCell ref="K408:M408"/>
    <mergeCell ref="O408:Q408"/>
    <mergeCell ref="R408:T408"/>
    <mergeCell ref="A407:C407"/>
    <mergeCell ref="D407:F407"/>
    <mergeCell ref="H407:J407"/>
    <mergeCell ref="K407:M407"/>
    <mergeCell ref="O407:Q407"/>
    <mergeCell ref="R407:T407"/>
    <mergeCell ref="O405:Q405"/>
    <mergeCell ref="R405:T405"/>
    <mergeCell ref="A406:C406"/>
    <mergeCell ref="D406:F406"/>
    <mergeCell ref="H406:J406"/>
    <mergeCell ref="K406:M406"/>
    <mergeCell ref="O406:Q406"/>
    <mergeCell ref="R406:T406"/>
    <mergeCell ref="A404:C404"/>
    <mergeCell ref="D404:F404"/>
    <mergeCell ref="H404:J404"/>
    <mergeCell ref="K404:M404"/>
    <mergeCell ref="A405:C405"/>
    <mergeCell ref="D405:F405"/>
    <mergeCell ref="H405:J405"/>
    <mergeCell ref="K405:M405"/>
    <mergeCell ref="A403:C403"/>
    <mergeCell ref="D403:F403"/>
    <mergeCell ref="H403:J403"/>
    <mergeCell ref="K403:M403"/>
    <mergeCell ref="O403:Q403"/>
    <mergeCell ref="R403:T403"/>
    <mergeCell ref="A402:C402"/>
    <mergeCell ref="D402:F402"/>
    <mergeCell ref="H402:J402"/>
    <mergeCell ref="K402:M402"/>
    <mergeCell ref="O402:Q402"/>
    <mergeCell ref="R402:T402"/>
    <mergeCell ref="A401:C401"/>
    <mergeCell ref="D401:F401"/>
    <mergeCell ref="H401:J401"/>
    <mergeCell ref="K401:M401"/>
    <mergeCell ref="O401:Q401"/>
    <mergeCell ref="R401:T401"/>
    <mergeCell ref="O399:Q399"/>
    <mergeCell ref="R399:T399"/>
    <mergeCell ref="A400:C400"/>
    <mergeCell ref="D400:F400"/>
    <mergeCell ref="H400:J400"/>
    <mergeCell ref="K400:M400"/>
    <mergeCell ref="O400:Q400"/>
    <mergeCell ref="R400:T400"/>
    <mergeCell ref="A398:C398"/>
    <mergeCell ref="D398:F398"/>
    <mergeCell ref="H398:J398"/>
    <mergeCell ref="K398:M398"/>
    <mergeCell ref="A399:C399"/>
    <mergeCell ref="D399:F399"/>
    <mergeCell ref="H399:J399"/>
    <mergeCell ref="K399:M399"/>
    <mergeCell ref="A397:C397"/>
    <mergeCell ref="D397:F397"/>
    <mergeCell ref="H397:J397"/>
    <mergeCell ref="K397:M397"/>
    <mergeCell ref="O397:Q397"/>
    <mergeCell ref="R397:T397"/>
    <mergeCell ref="A396:C396"/>
    <mergeCell ref="D396:F396"/>
    <mergeCell ref="H396:J396"/>
    <mergeCell ref="K396:M396"/>
    <mergeCell ref="O396:Q396"/>
    <mergeCell ref="R396:T396"/>
    <mergeCell ref="O394:Q394"/>
    <mergeCell ref="R394:T394"/>
    <mergeCell ref="A395:C395"/>
    <mergeCell ref="D395:F395"/>
    <mergeCell ref="H395:J395"/>
    <mergeCell ref="K395:M395"/>
    <mergeCell ref="O395:Q395"/>
    <mergeCell ref="R395:T395"/>
    <mergeCell ref="A393:C393"/>
    <mergeCell ref="D393:F393"/>
    <mergeCell ref="H393:J393"/>
    <mergeCell ref="K393:M393"/>
    <mergeCell ref="A394:C394"/>
    <mergeCell ref="D394:F394"/>
    <mergeCell ref="H394:J394"/>
    <mergeCell ref="K394:M394"/>
    <mergeCell ref="A392:C392"/>
    <mergeCell ref="D392:F392"/>
    <mergeCell ref="H392:J392"/>
    <mergeCell ref="K392:M392"/>
    <mergeCell ref="O392:Q392"/>
    <mergeCell ref="R392:T392"/>
    <mergeCell ref="A391:C391"/>
    <mergeCell ref="D391:F391"/>
    <mergeCell ref="H391:J391"/>
    <mergeCell ref="K391:M391"/>
    <mergeCell ref="O391:Q391"/>
    <mergeCell ref="R391:T391"/>
    <mergeCell ref="O389:Q389"/>
    <mergeCell ref="R389:T389"/>
    <mergeCell ref="A390:C390"/>
    <mergeCell ref="D390:F390"/>
    <mergeCell ref="H390:J390"/>
    <mergeCell ref="K390:M390"/>
    <mergeCell ref="O390:Q390"/>
    <mergeCell ref="R390:T390"/>
    <mergeCell ref="A388:C388"/>
    <mergeCell ref="D388:F388"/>
    <mergeCell ref="H388:J388"/>
    <mergeCell ref="K388:M388"/>
    <mergeCell ref="A389:C389"/>
    <mergeCell ref="D389:F389"/>
    <mergeCell ref="H389:J389"/>
    <mergeCell ref="K389:M389"/>
    <mergeCell ref="A387:C387"/>
    <mergeCell ref="D387:F387"/>
    <mergeCell ref="H387:J387"/>
    <mergeCell ref="K387:M387"/>
    <mergeCell ref="O387:Q387"/>
    <mergeCell ref="R387:T387"/>
    <mergeCell ref="A386:C386"/>
    <mergeCell ref="D386:F386"/>
    <mergeCell ref="H386:J386"/>
    <mergeCell ref="K386:M386"/>
    <mergeCell ref="O386:Q386"/>
    <mergeCell ref="R386:T386"/>
    <mergeCell ref="A385:C385"/>
    <mergeCell ref="D385:F385"/>
    <mergeCell ref="H385:J385"/>
    <mergeCell ref="K385:M385"/>
    <mergeCell ref="O385:Q385"/>
    <mergeCell ref="R385:T385"/>
    <mergeCell ref="A384:C384"/>
    <mergeCell ref="D384:F384"/>
    <mergeCell ref="H384:J384"/>
    <mergeCell ref="K384:M384"/>
    <mergeCell ref="O384:Q384"/>
    <mergeCell ref="R384:T384"/>
    <mergeCell ref="O382:Q382"/>
    <mergeCell ref="R382:T382"/>
    <mergeCell ref="A383:C383"/>
    <mergeCell ref="D383:F383"/>
    <mergeCell ref="H383:J383"/>
    <mergeCell ref="K383:M383"/>
    <mergeCell ref="O383:Q383"/>
    <mergeCell ref="R383:T383"/>
    <mergeCell ref="A381:C381"/>
    <mergeCell ref="D381:F381"/>
    <mergeCell ref="H381:J381"/>
    <mergeCell ref="K381:M381"/>
    <mergeCell ref="A382:C382"/>
    <mergeCell ref="D382:F382"/>
    <mergeCell ref="H382:J382"/>
    <mergeCell ref="K382:M382"/>
    <mergeCell ref="A380:C380"/>
    <mergeCell ref="D380:F380"/>
    <mergeCell ref="H380:J380"/>
    <mergeCell ref="K380:M380"/>
    <mergeCell ref="O380:Q380"/>
    <mergeCell ref="R380:T380"/>
    <mergeCell ref="A379:C379"/>
    <mergeCell ref="D379:F379"/>
    <mergeCell ref="H379:J379"/>
    <mergeCell ref="K379:M379"/>
    <mergeCell ref="O379:Q379"/>
    <mergeCell ref="R379:T379"/>
    <mergeCell ref="O377:Q377"/>
    <mergeCell ref="R377:T377"/>
    <mergeCell ref="A378:C378"/>
    <mergeCell ref="D378:F378"/>
    <mergeCell ref="H378:J378"/>
    <mergeCell ref="K378:M378"/>
    <mergeCell ref="O378:Q378"/>
    <mergeCell ref="R378:T378"/>
    <mergeCell ref="A376:C376"/>
    <mergeCell ref="D376:F376"/>
    <mergeCell ref="H376:J376"/>
    <mergeCell ref="K376:M376"/>
    <mergeCell ref="A377:C377"/>
    <mergeCell ref="D377:F377"/>
    <mergeCell ref="H377:J377"/>
    <mergeCell ref="K377:M377"/>
    <mergeCell ref="A375:C375"/>
    <mergeCell ref="D375:F375"/>
    <mergeCell ref="H375:J375"/>
    <mergeCell ref="K375:M375"/>
    <mergeCell ref="O375:Q375"/>
    <mergeCell ref="R375:T375"/>
    <mergeCell ref="A374:C374"/>
    <mergeCell ref="D374:F374"/>
    <mergeCell ref="H374:J374"/>
    <mergeCell ref="K374:M374"/>
    <mergeCell ref="O374:Q374"/>
    <mergeCell ref="R374:T374"/>
    <mergeCell ref="A373:C373"/>
    <mergeCell ref="D373:F373"/>
    <mergeCell ref="H373:J373"/>
    <mergeCell ref="K373:M373"/>
    <mergeCell ref="O373:Q373"/>
    <mergeCell ref="R373:T373"/>
    <mergeCell ref="A372:C372"/>
    <mergeCell ref="D372:F372"/>
    <mergeCell ref="H372:J372"/>
    <mergeCell ref="K372:M372"/>
    <mergeCell ref="O372:Q372"/>
    <mergeCell ref="R372:T372"/>
    <mergeCell ref="A371:C371"/>
    <mergeCell ref="D371:F371"/>
    <mergeCell ref="H371:J371"/>
    <mergeCell ref="K371:M371"/>
    <mergeCell ref="O371:Q371"/>
    <mergeCell ref="R371:T371"/>
    <mergeCell ref="A370:C370"/>
    <mergeCell ref="D370:F370"/>
    <mergeCell ref="H370:J370"/>
    <mergeCell ref="K370:M370"/>
    <mergeCell ref="O370:Q370"/>
    <mergeCell ref="R370:T370"/>
    <mergeCell ref="O368:Q368"/>
    <mergeCell ref="R368:T368"/>
    <mergeCell ref="A369:C369"/>
    <mergeCell ref="D369:F369"/>
    <mergeCell ref="H369:J369"/>
    <mergeCell ref="K369:M369"/>
    <mergeCell ref="O369:Q369"/>
    <mergeCell ref="R369:T369"/>
    <mergeCell ref="A367:C367"/>
    <mergeCell ref="D367:F367"/>
    <mergeCell ref="H367:J367"/>
    <mergeCell ref="K367:M367"/>
    <mergeCell ref="A368:C368"/>
    <mergeCell ref="D368:F368"/>
    <mergeCell ref="H368:J368"/>
    <mergeCell ref="K368:M368"/>
    <mergeCell ref="A366:C366"/>
    <mergeCell ref="D366:F366"/>
    <mergeCell ref="H366:J366"/>
    <mergeCell ref="K366:M366"/>
    <mergeCell ref="O366:Q366"/>
    <mergeCell ref="R366:T366"/>
    <mergeCell ref="A365:C365"/>
    <mergeCell ref="D365:F365"/>
    <mergeCell ref="H365:J365"/>
    <mergeCell ref="K365:M365"/>
    <mergeCell ref="O365:Q365"/>
    <mergeCell ref="R365:T365"/>
    <mergeCell ref="A364:C364"/>
    <mergeCell ref="D364:F364"/>
    <mergeCell ref="H364:J364"/>
    <mergeCell ref="K364:M364"/>
    <mergeCell ref="O364:Q364"/>
    <mergeCell ref="R364:T364"/>
    <mergeCell ref="A363:C363"/>
    <mergeCell ref="D363:F363"/>
    <mergeCell ref="H363:J363"/>
    <mergeCell ref="K363:M363"/>
    <mergeCell ref="O363:Q363"/>
    <mergeCell ref="R363:T363"/>
    <mergeCell ref="O361:Q361"/>
    <mergeCell ref="R361:T361"/>
    <mergeCell ref="A362:C362"/>
    <mergeCell ref="D362:F362"/>
    <mergeCell ref="H362:J362"/>
    <mergeCell ref="K362:M362"/>
    <mergeCell ref="O362:Q362"/>
    <mergeCell ref="R362:T362"/>
    <mergeCell ref="A360:C360"/>
    <mergeCell ref="D360:F360"/>
    <mergeCell ref="H360:J360"/>
    <mergeCell ref="K360:M360"/>
    <mergeCell ref="A361:C361"/>
    <mergeCell ref="D361:F361"/>
    <mergeCell ref="H361:J361"/>
    <mergeCell ref="K361:M361"/>
    <mergeCell ref="O358:Q358"/>
    <mergeCell ref="R358:T358"/>
    <mergeCell ref="A359:C359"/>
    <mergeCell ref="D359:F359"/>
    <mergeCell ref="H359:J359"/>
    <mergeCell ref="K359:M359"/>
    <mergeCell ref="O359:Q359"/>
    <mergeCell ref="R359:T359"/>
    <mergeCell ref="A357:C357"/>
    <mergeCell ref="D357:F357"/>
    <mergeCell ref="H357:J357"/>
    <mergeCell ref="K357:M357"/>
    <mergeCell ref="A358:C358"/>
    <mergeCell ref="D358:F358"/>
    <mergeCell ref="H358:J358"/>
    <mergeCell ref="K358:M358"/>
    <mergeCell ref="A356:C356"/>
    <mergeCell ref="D356:F356"/>
    <mergeCell ref="H356:J356"/>
    <mergeCell ref="K356:M356"/>
    <mergeCell ref="O356:Q356"/>
    <mergeCell ref="R356:T356"/>
    <mergeCell ref="A355:C355"/>
    <mergeCell ref="D355:F355"/>
    <mergeCell ref="H355:J355"/>
    <mergeCell ref="K355:M355"/>
    <mergeCell ref="O355:Q355"/>
    <mergeCell ref="R355:T355"/>
    <mergeCell ref="O353:Q353"/>
    <mergeCell ref="R353:T353"/>
    <mergeCell ref="A354:C354"/>
    <mergeCell ref="D354:F354"/>
    <mergeCell ref="H354:J354"/>
    <mergeCell ref="K354:M354"/>
    <mergeCell ref="O354:Q354"/>
    <mergeCell ref="R354:T354"/>
    <mergeCell ref="A352:C352"/>
    <mergeCell ref="D352:F352"/>
    <mergeCell ref="H352:J352"/>
    <mergeCell ref="K352:M352"/>
    <mergeCell ref="A353:C353"/>
    <mergeCell ref="D353:F353"/>
    <mergeCell ref="H353:J353"/>
    <mergeCell ref="K353:M353"/>
    <mergeCell ref="A351:C351"/>
    <mergeCell ref="D351:F351"/>
    <mergeCell ref="H351:J351"/>
    <mergeCell ref="K351:M351"/>
    <mergeCell ref="O351:Q351"/>
    <mergeCell ref="R351:T351"/>
    <mergeCell ref="A350:C350"/>
    <mergeCell ref="D350:F350"/>
    <mergeCell ref="H350:J350"/>
    <mergeCell ref="K350:M350"/>
    <mergeCell ref="O350:Q350"/>
    <mergeCell ref="R350:T350"/>
    <mergeCell ref="A349:C349"/>
    <mergeCell ref="D349:F349"/>
    <mergeCell ref="H349:J349"/>
    <mergeCell ref="K349:M349"/>
    <mergeCell ref="O349:Q349"/>
    <mergeCell ref="R349:T349"/>
    <mergeCell ref="A348:C348"/>
    <mergeCell ref="D348:F348"/>
    <mergeCell ref="H348:J348"/>
    <mergeCell ref="K348:M348"/>
    <mergeCell ref="O348:Q348"/>
    <mergeCell ref="R348:T348"/>
    <mergeCell ref="A347:C347"/>
    <mergeCell ref="D347:F347"/>
    <mergeCell ref="H347:J347"/>
    <mergeCell ref="K347:M347"/>
    <mergeCell ref="O347:Q347"/>
    <mergeCell ref="R347:T347"/>
    <mergeCell ref="A346:C346"/>
    <mergeCell ref="D346:F346"/>
    <mergeCell ref="H346:J346"/>
    <mergeCell ref="K346:M346"/>
    <mergeCell ref="O346:Q346"/>
    <mergeCell ref="R346:T346"/>
    <mergeCell ref="A345:C345"/>
    <mergeCell ref="D345:F345"/>
    <mergeCell ref="H345:J345"/>
    <mergeCell ref="K345:M345"/>
    <mergeCell ref="O345:Q345"/>
    <mergeCell ref="R345:T345"/>
    <mergeCell ref="A344:C344"/>
    <mergeCell ref="D344:F344"/>
    <mergeCell ref="H344:J344"/>
    <mergeCell ref="K344:M344"/>
    <mergeCell ref="O344:Q344"/>
    <mergeCell ref="R344:T344"/>
    <mergeCell ref="O342:Q342"/>
    <mergeCell ref="R342:T342"/>
    <mergeCell ref="A343:C343"/>
    <mergeCell ref="D343:F343"/>
    <mergeCell ref="H343:J343"/>
    <mergeCell ref="K343:M343"/>
    <mergeCell ref="O343:Q343"/>
    <mergeCell ref="R343:T343"/>
    <mergeCell ref="A341:C341"/>
    <mergeCell ref="D341:F341"/>
    <mergeCell ref="H341:J341"/>
    <mergeCell ref="K341:M341"/>
    <mergeCell ref="A342:C342"/>
    <mergeCell ref="D342:F342"/>
    <mergeCell ref="H342:J342"/>
    <mergeCell ref="K342:M342"/>
    <mergeCell ref="A340:C340"/>
    <mergeCell ref="D340:F340"/>
    <mergeCell ref="H340:J340"/>
    <mergeCell ref="K340:M340"/>
    <mergeCell ref="O340:Q340"/>
    <mergeCell ref="R340:T340"/>
    <mergeCell ref="A339:C339"/>
    <mergeCell ref="D339:F339"/>
    <mergeCell ref="H339:J339"/>
    <mergeCell ref="K339:M339"/>
    <mergeCell ref="O339:Q339"/>
    <mergeCell ref="R339:T339"/>
    <mergeCell ref="A338:C338"/>
    <mergeCell ref="D338:F338"/>
    <mergeCell ref="H338:J338"/>
    <mergeCell ref="K338:M338"/>
    <mergeCell ref="O338:Q338"/>
    <mergeCell ref="R338:T338"/>
    <mergeCell ref="A337:C337"/>
    <mergeCell ref="D337:F337"/>
    <mergeCell ref="H337:J337"/>
    <mergeCell ref="K337:M337"/>
    <mergeCell ref="O337:Q337"/>
    <mergeCell ref="R337:T337"/>
    <mergeCell ref="A336:C336"/>
    <mergeCell ref="D336:F336"/>
    <mergeCell ref="H336:J336"/>
    <mergeCell ref="K336:M336"/>
    <mergeCell ref="O336:Q336"/>
    <mergeCell ref="R336:T336"/>
    <mergeCell ref="A335:C335"/>
    <mergeCell ref="D335:F335"/>
    <mergeCell ref="H335:J335"/>
    <mergeCell ref="K335:M335"/>
    <mergeCell ref="O335:Q335"/>
    <mergeCell ref="R335:T335"/>
    <mergeCell ref="A334:C334"/>
    <mergeCell ref="D334:F334"/>
    <mergeCell ref="H334:J334"/>
    <mergeCell ref="K334:M334"/>
    <mergeCell ref="O334:Q334"/>
    <mergeCell ref="R334:T334"/>
    <mergeCell ref="A333:C333"/>
    <mergeCell ref="D333:F333"/>
    <mergeCell ref="H333:J333"/>
    <mergeCell ref="K333:M333"/>
    <mergeCell ref="O333:Q333"/>
    <mergeCell ref="R333:T333"/>
    <mergeCell ref="O331:Q331"/>
    <mergeCell ref="R331:T331"/>
    <mergeCell ref="A332:C332"/>
    <mergeCell ref="D332:F332"/>
    <mergeCell ref="H332:J332"/>
    <mergeCell ref="K332:M332"/>
    <mergeCell ref="O332:Q332"/>
    <mergeCell ref="R332:T332"/>
    <mergeCell ref="A330:C330"/>
    <mergeCell ref="D330:F330"/>
    <mergeCell ref="H330:J330"/>
    <mergeCell ref="K330:M330"/>
    <mergeCell ref="A331:C331"/>
    <mergeCell ref="D331:F331"/>
    <mergeCell ref="H331:J331"/>
    <mergeCell ref="K331:M331"/>
    <mergeCell ref="A329:C329"/>
    <mergeCell ref="D329:F329"/>
    <mergeCell ref="H329:J329"/>
    <mergeCell ref="K329:M329"/>
    <mergeCell ref="O329:Q329"/>
    <mergeCell ref="R329:T329"/>
    <mergeCell ref="A328:C328"/>
    <mergeCell ref="D328:F328"/>
    <mergeCell ref="H328:J328"/>
    <mergeCell ref="K328:M328"/>
    <mergeCell ref="O328:Q328"/>
    <mergeCell ref="R328:T328"/>
    <mergeCell ref="A327:C327"/>
    <mergeCell ref="D327:F327"/>
    <mergeCell ref="H327:J327"/>
    <mergeCell ref="K327:M327"/>
    <mergeCell ref="O327:Q327"/>
    <mergeCell ref="R327:T327"/>
    <mergeCell ref="O325:Q325"/>
    <mergeCell ref="R325:T325"/>
    <mergeCell ref="A326:C326"/>
    <mergeCell ref="D326:F326"/>
    <mergeCell ref="H326:J326"/>
    <mergeCell ref="K326:M326"/>
    <mergeCell ref="O326:Q326"/>
    <mergeCell ref="R326:T326"/>
    <mergeCell ref="A324:C324"/>
    <mergeCell ref="D324:F324"/>
    <mergeCell ref="H324:J324"/>
    <mergeCell ref="K324:M324"/>
    <mergeCell ref="A325:C325"/>
    <mergeCell ref="D325:F325"/>
    <mergeCell ref="H325:J325"/>
    <mergeCell ref="K325:M325"/>
    <mergeCell ref="A323:C323"/>
    <mergeCell ref="D323:F323"/>
    <mergeCell ref="H323:J323"/>
    <mergeCell ref="K323:M323"/>
    <mergeCell ref="O323:Q323"/>
    <mergeCell ref="R323:T323"/>
    <mergeCell ref="A322:C322"/>
    <mergeCell ref="D322:F322"/>
    <mergeCell ref="H322:J322"/>
    <mergeCell ref="K322:M322"/>
    <mergeCell ref="O322:Q322"/>
    <mergeCell ref="R322:T322"/>
    <mergeCell ref="A321:C321"/>
    <mergeCell ref="D321:F321"/>
    <mergeCell ref="H321:J321"/>
    <mergeCell ref="K321:M321"/>
    <mergeCell ref="O321:Q321"/>
    <mergeCell ref="R321:T321"/>
    <mergeCell ref="A320:C320"/>
    <mergeCell ref="D320:F320"/>
    <mergeCell ref="H320:J320"/>
    <mergeCell ref="K320:M320"/>
    <mergeCell ref="O320:Q320"/>
    <mergeCell ref="R320:T320"/>
    <mergeCell ref="A319:C319"/>
    <mergeCell ref="D319:F319"/>
    <mergeCell ref="H319:J319"/>
    <mergeCell ref="K319:M319"/>
    <mergeCell ref="O319:Q319"/>
    <mergeCell ref="R319:T319"/>
    <mergeCell ref="A318:C318"/>
    <mergeCell ref="D318:F318"/>
    <mergeCell ref="H318:J318"/>
    <mergeCell ref="K318:M318"/>
    <mergeCell ref="O318:Q318"/>
    <mergeCell ref="R318:T318"/>
    <mergeCell ref="A317:C317"/>
    <mergeCell ref="D317:F317"/>
    <mergeCell ref="H317:J317"/>
    <mergeCell ref="K317:M317"/>
    <mergeCell ref="O317:Q317"/>
    <mergeCell ref="R317:T317"/>
    <mergeCell ref="O315:Q315"/>
    <mergeCell ref="R315:T315"/>
    <mergeCell ref="A316:C316"/>
    <mergeCell ref="D316:F316"/>
    <mergeCell ref="H316:J316"/>
    <mergeCell ref="K316:M316"/>
    <mergeCell ref="O316:Q316"/>
    <mergeCell ref="R316:T316"/>
    <mergeCell ref="A314:C314"/>
    <mergeCell ref="D314:F314"/>
    <mergeCell ref="H314:J314"/>
    <mergeCell ref="K314:M314"/>
    <mergeCell ref="A315:C315"/>
    <mergeCell ref="D315:F315"/>
    <mergeCell ref="H315:J315"/>
    <mergeCell ref="K315:M315"/>
    <mergeCell ref="O312:Q312"/>
    <mergeCell ref="R312:T312"/>
    <mergeCell ref="A313:C313"/>
    <mergeCell ref="D313:F313"/>
    <mergeCell ref="H313:J313"/>
    <mergeCell ref="K313:M313"/>
    <mergeCell ref="O313:Q313"/>
    <mergeCell ref="R313:T313"/>
    <mergeCell ref="A311:C311"/>
    <mergeCell ref="D311:F311"/>
    <mergeCell ref="H311:J311"/>
    <mergeCell ref="K311:M311"/>
    <mergeCell ref="A312:C312"/>
    <mergeCell ref="D312:F312"/>
    <mergeCell ref="H312:J312"/>
    <mergeCell ref="K312:M312"/>
    <mergeCell ref="A310:C310"/>
    <mergeCell ref="D310:F310"/>
    <mergeCell ref="H310:J310"/>
    <mergeCell ref="K310:M310"/>
    <mergeCell ref="O310:Q310"/>
    <mergeCell ref="R310:T310"/>
    <mergeCell ref="A309:C309"/>
    <mergeCell ref="D309:F309"/>
    <mergeCell ref="H309:J309"/>
    <mergeCell ref="K309:M309"/>
    <mergeCell ref="O309:Q309"/>
    <mergeCell ref="R309:T309"/>
    <mergeCell ref="A308:C308"/>
    <mergeCell ref="D308:F308"/>
    <mergeCell ref="H308:J308"/>
    <mergeCell ref="K308:M308"/>
    <mergeCell ref="O308:Q308"/>
    <mergeCell ref="R308:T308"/>
    <mergeCell ref="A307:C307"/>
    <mergeCell ref="D307:F307"/>
    <mergeCell ref="H307:J307"/>
    <mergeCell ref="K307:M307"/>
    <mergeCell ref="O307:Q307"/>
    <mergeCell ref="R307:T307"/>
    <mergeCell ref="A306:C306"/>
    <mergeCell ref="D306:F306"/>
    <mergeCell ref="H306:J306"/>
    <mergeCell ref="K306:M306"/>
    <mergeCell ref="O306:Q306"/>
    <mergeCell ref="R306:T306"/>
    <mergeCell ref="A305:C305"/>
    <mergeCell ref="D305:F305"/>
    <mergeCell ref="H305:J305"/>
    <mergeCell ref="K305:M305"/>
    <mergeCell ref="O305:Q305"/>
    <mergeCell ref="R305:T305"/>
    <mergeCell ref="O303:Q303"/>
    <mergeCell ref="R303:T303"/>
    <mergeCell ref="A304:C304"/>
    <mergeCell ref="D304:F304"/>
    <mergeCell ref="H304:J304"/>
    <mergeCell ref="K304:M304"/>
    <mergeCell ref="O304:Q304"/>
    <mergeCell ref="R304:T304"/>
    <mergeCell ref="A302:C302"/>
    <mergeCell ref="D302:F302"/>
    <mergeCell ref="H302:J302"/>
    <mergeCell ref="K302:M302"/>
    <mergeCell ref="A303:C303"/>
    <mergeCell ref="D303:F303"/>
    <mergeCell ref="H303:J303"/>
    <mergeCell ref="K303:M303"/>
    <mergeCell ref="A301:C301"/>
    <mergeCell ref="D301:F301"/>
    <mergeCell ref="H301:J301"/>
    <mergeCell ref="K301:M301"/>
    <mergeCell ref="O301:Q301"/>
    <mergeCell ref="R301:T301"/>
    <mergeCell ref="A300:C300"/>
    <mergeCell ref="D300:F300"/>
    <mergeCell ref="H300:J300"/>
    <mergeCell ref="K300:M300"/>
    <mergeCell ref="O300:Q300"/>
    <mergeCell ref="R300:T300"/>
    <mergeCell ref="A299:C299"/>
    <mergeCell ref="D299:F299"/>
    <mergeCell ref="H299:J299"/>
    <mergeCell ref="K299:M299"/>
    <mergeCell ref="O299:Q299"/>
    <mergeCell ref="R299:T299"/>
    <mergeCell ref="A298:C298"/>
    <mergeCell ref="D298:F298"/>
    <mergeCell ref="H298:J298"/>
    <mergeCell ref="K298:M298"/>
    <mergeCell ref="O298:Q298"/>
    <mergeCell ref="R298:T298"/>
    <mergeCell ref="A297:C297"/>
    <mergeCell ref="D297:F297"/>
    <mergeCell ref="H297:J297"/>
    <mergeCell ref="K297:M297"/>
    <mergeCell ref="O297:Q297"/>
    <mergeCell ref="R297:T297"/>
    <mergeCell ref="A296:C296"/>
    <mergeCell ref="D296:F296"/>
    <mergeCell ref="H296:J296"/>
    <mergeCell ref="K296:M296"/>
    <mergeCell ref="O296:Q296"/>
    <mergeCell ref="R296:T296"/>
    <mergeCell ref="A295:C295"/>
    <mergeCell ref="D295:F295"/>
    <mergeCell ref="H295:J295"/>
    <mergeCell ref="K295:M295"/>
    <mergeCell ref="O295:Q295"/>
    <mergeCell ref="R295:T295"/>
    <mergeCell ref="A294:C294"/>
    <mergeCell ref="D294:F294"/>
    <mergeCell ref="H294:J294"/>
    <mergeCell ref="K294:M294"/>
    <mergeCell ref="O294:Q294"/>
    <mergeCell ref="R294:T294"/>
    <mergeCell ref="A293:C293"/>
    <mergeCell ref="D293:F293"/>
    <mergeCell ref="H293:J293"/>
    <mergeCell ref="K293:M293"/>
    <mergeCell ref="O293:Q293"/>
    <mergeCell ref="R293:T293"/>
    <mergeCell ref="O291:Q291"/>
    <mergeCell ref="R291:T291"/>
    <mergeCell ref="A292:C292"/>
    <mergeCell ref="D292:F292"/>
    <mergeCell ref="H292:J292"/>
    <mergeCell ref="K292:M292"/>
    <mergeCell ref="O292:Q292"/>
    <mergeCell ref="R292:T292"/>
    <mergeCell ref="A290:C290"/>
    <mergeCell ref="D290:F290"/>
    <mergeCell ref="H290:J290"/>
    <mergeCell ref="K290:M290"/>
    <mergeCell ref="A291:C291"/>
    <mergeCell ref="D291:F291"/>
    <mergeCell ref="H291:J291"/>
    <mergeCell ref="K291:M291"/>
    <mergeCell ref="A289:C289"/>
    <mergeCell ref="D289:F289"/>
    <mergeCell ref="H289:J289"/>
    <mergeCell ref="K289:M289"/>
    <mergeCell ref="O289:Q289"/>
    <mergeCell ref="R289:T289"/>
    <mergeCell ref="O287:Q287"/>
    <mergeCell ref="R287:T287"/>
    <mergeCell ref="A288:C288"/>
    <mergeCell ref="D288:F288"/>
    <mergeCell ref="H288:J288"/>
    <mergeCell ref="K288:M288"/>
    <mergeCell ref="O288:Q288"/>
    <mergeCell ref="R288:T288"/>
    <mergeCell ref="A286:C286"/>
    <mergeCell ref="D286:F286"/>
    <mergeCell ref="H286:J286"/>
    <mergeCell ref="K286:M286"/>
    <mergeCell ref="A287:C287"/>
    <mergeCell ref="D287:F287"/>
    <mergeCell ref="H287:J287"/>
    <mergeCell ref="K287:M287"/>
    <mergeCell ref="A285:C285"/>
    <mergeCell ref="D285:F285"/>
    <mergeCell ref="H285:J285"/>
    <mergeCell ref="K285:M285"/>
    <mergeCell ref="O285:Q285"/>
    <mergeCell ref="R285:T285"/>
    <mergeCell ref="A284:C284"/>
    <mergeCell ref="D284:F284"/>
    <mergeCell ref="H284:J284"/>
    <mergeCell ref="K284:M284"/>
    <mergeCell ref="O284:Q284"/>
    <mergeCell ref="R284:T284"/>
    <mergeCell ref="A283:C283"/>
    <mergeCell ref="D283:F283"/>
    <mergeCell ref="H283:J283"/>
    <mergeCell ref="K283:M283"/>
    <mergeCell ref="O283:Q283"/>
    <mergeCell ref="R283:T283"/>
    <mergeCell ref="A282:C282"/>
    <mergeCell ref="D282:F282"/>
    <mergeCell ref="H282:J282"/>
    <mergeCell ref="K282:M282"/>
    <mergeCell ref="O282:Q282"/>
    <mergeCell ref="R282:T282"/>
    <mergeCell ref="A281:C281"/>
    <mergeCell ref="D281:F281"/>
    <mergeCell ref="H281:J281"/>
    <mergeCell ref="K281:M281"/>
    <mergeCell ref="O281:Q281"/>
    <mergeCell ref="R281:T281"/>
    <mergeCell ref="A280:C280"/>
    <mergeCell ref="D280:F280"/>
    <mergeCell ref="H280:J280"/>
    <mergeCell ref="K280:M280"/>
    <mergeCell ref="O280:Q280"/>
    <mergeCell ref="R280:T280"/>
    <mergeCell ref="A279:C279"/>
    <mergeCell ref="D279:F279"/>
    <mergeCell ref="H279:J279"/>
    <mergeCell ref="K279:M279"/>
    <mergeCell ref="O279:Q279"/>
    <mergeCell ref="R279:T279"/>
    <mergeCell ref="A278:C278"/>
    <mergeCell ref="D278:F278"/>
    <mergeCell ref="H278:J278"/>
    <mergeCell ref="K278:M278"/>
    <mergeCell ref="O278:Q278"/>
    <mergeCell ref="R278:T278"/>
    <mergeCell ref="A277:C277"/>
    <mergeCell ref="D277:F277"/>
    <mergeCell ref="H277:J277"/>
    <mergeCell ref="K277:M277"/>
    <mergeCell ref="O277:Q277"/>
    <mergeCell ref="R277:T277"/>
    <mergeCell ref="A276:C276"/>
    <mergeCell ref="D276:F276"/>
    <mergeCell ref="H276:J276"/>
    <mergeCell ref="K276:M276"/>
    <mergeCell ref="O276:Q276"/>
    <mergeCell ref="R276:T276"/>
    <mergeCell ref="A275:C275"/>
    <mergeCell ref="D275:F275"/>
    <mergeCell ref="H275:J275"/>
    <mergeCell ref="K275:M275"/>
    <mergeCell ref="O275:Q275"/>
    <mergeCell ref="R275:T275"/>
    <mergeCell ref="A274:C274"/>
    <mergeCell ref="D274:F274"/>
    <mergeCell ref="H274:J274"/>
    <mergeCell ref="K274:M274"/>
    <mergeCell ref="O274:Q274"/>
    <mergeCell ref="R274:T274"/>
    <mergeCell ref="A273:C273"/>
    <mergeCell ref="D273:F273"/>
    <mergeCell ref="H273:J273"/>
    <mergeCell ref="K273:M273"/>
    <mergeCell ref="O273:Q273"/>
    <mergeCell ref="R273:T273"/>
    <mergeCell ref="A272:C272"/>
    <mergeCell ref="D272:F272"/>
    <mergeCell ref="H272:J272"/>
    <mergeCell ref="K272:M272"/>
    <mergeCell ref="O272:Q272"/>
    <mergeCell ref="R272:T272"/>
    <mergeCell ref="A271:C271"/>
    <mergeCell ref="D271:F271"/>
    <mergeCell ref="H271:J271"/>
    <mergeCell ref="K271:M271"/>
    <mergeCell ref="O271:Q271"/>
    <mergeCell ref="R271:T271"/>
    <mergeCell ref="A270:C270"/>
    <mergeCell ref="D270:F270"/>
    <mergeCell ref="H270:J270"/>
    <mergeCell ref="K270:M270"/>
    <mergeCell ref="O270:Q270"/>
    <mergeCell ref="R270:T270"/>
    <mergeCell ref="A269:C269"/>
    <mergeCell ref="D269:F269"/>
    <mergeCell ref="H269:J269"/>
    <mergeCell ref="K269:M269"/>
    <mergeCell ref="O269:Q269"/>
    <mergeCell ref="R269:T269"/>
    <mergeCell ref="A268:C268"/>
    <mergeCell ref="D268:F268"/>
    <mergeCell ref="H268:J268"/>
    <mergeCell ref="K268:M268"/>
    <mergeCell ref="O268:Q268"/>
    <mergeCell ref="R268:T268"/>
    <mergeCell ref="A267:C267"/>
    <mergeCell ref="D267:F267"/>
    <mergeCell ref="H267:J267"/>
    <mergeCell ref="K267:M267"/>
    <mergeCell ref="O267:Q267"/>
    <mergeCell ref="R267:T267"/>
    <mergeCell ref="A266:C266"/>
    <mergeCell ref="D266:F266"/>
    <mergeCell ref="H266:J266"/>
    <mergeCell ref="K266:M266"/>
    <mergeCell ref="O266:Q266"/>
    <mergeCell ref="R266:T266"/>
    <mergeCell ref="A265:C265"/>
    <mergeCell ref="D265:F265"/>
    <mergeCell ref="H265:J265"/>
    <mergeCell ref="K265:M265"/>
    <mergeCell ref="O265:Q265"/>
    <mergeCell ref="R265:T265"/>
    <mergeCell ref="A264:C264"/>
    <mergeCell ref="D264:F264"/>
    <mergeCell ref="H264:J264"/>
    <mergeCell ref="K264:M264"/>
    <mergeCell ref="O264:Q264"/>
    <mergeCell ref="R264:T264"/>
    <mergeCell ref="A263:C263"/>
    <mergeCell ref="D263:F263"/>
    <mergeCell ref="H263:J263"/>
    <mergeCell ref="K263:M263"/>
    <mergeCell ref="O263:Q263"/>
    <mergeCell ref="R263:T263"/>
    <mergeCell ref="A262:C262"/>
    <mergeCell ref="D262:F262"/>
    <mergeCell ref="H262:J262"/>
    <mergeCell ref="K262:M262"/>
    <mergeCell ref="O262:Q262"/>
    <mergeCell ref="R262:T262"/>
    <mergeCell ref="A261:C261"/>
    <mergeCell ref="D261:F261"/>
    <mergeCell ref="H261:J261"/>
    <mergeCell ref="K261:M261"/>
    <mergeCell ref="O261:Q261"/>
    <mergeCell ref="R261:T261"/>
    <mergeCell ref="A260:C260"/>
    <mergeCell ref="D260:F260"/>
    <mergeCell ref="H260:J260"/>
    <mergeCell ref="K260:M260"/>
    <mergeCell ref="O260:Q260"/>
    <mergeCell ref="R260:T260"/>
    <mergeCell ref="A259:C259"/>
    <mergeCell ref="D259:F259"/>
    <mergeCell ref="H259:J259"/>
    <mergeCell ref="K259:M259"/>
    <mergeCell ref="O259:Q259"/>
    <mergeCell ref="R259:T259"/>
    <mergeCell ref="A258:C258"/>
    <mergeCell ref="D258:F258"/>
    <mergeCell ref="H258:J258"/>
    <mergeCell ref="K258:M258"/>
    <mergeCell ref="O258:Q258"/>
    <mergeCell ref="R258:T258"/>
    <mergeCell ref="A257:C257"/>
    <mergeCell ref="D257:F257"/>
    <mergeCell ref="H257:J257"/>
    <mergeCell ref="K257:M257"/>
    <mergeCell ref="O257:Q257"/>
    <mergeCell ref="R257:T257"/>
    <mergeCell ref="A256:C256"/>
    <mergeCell ref="D256:F256"/>
    <mergeCell ref="H256:J256"/>
    <mergeCell ref="K256:M256"/>
    <mergeCell ref="O256:Q256"/>
    <mergeCell ref="R256:T256"/>
    <mergeCell ref="A255:C255"/>
    <mergeCell ref="D255:F255"/>
    <mergeCell ref="H255:J255"/>
    <mergeCell ref="K255:M255"/>
    <mergeCell ref="O255:Q255"/>
    <mergeCell ref="R255:T255"/>
    <mergeCell ref="A254:C254"/>
    <mergeCell ref="D254:F254"/>
    <mergeCell ref="H254:J254"/>
    <mergeCell ref="K254:M254"/>
    <mergeCell ref="O254:Q254"/>
    <mergeCell ref="R254:T254"/>
    <mergeCell ref="A253:C253"/>
    <mergeCell ref="D253:F253"/>
    <mergeCell ref="H253:J253"/>
    <mergeCell ref="K253:M253"/>
    <mergeCell ref="O253:Q253"/>
    <mergeCell ref="R253:T253"/>
    <mergeCell ref="A252:C252"/>
    <mergeCell ref="D252:F252"/>
    <mergeCell ref="H252:J252"/>
    <mergeCell ref="K252:M252"/>
    <mergeCell ref="O252:Q252"/>
    <mergeCell ref="R252:T252"/>
    <mergeCell ref="A251:C251"/>
    <mergeCell ref="D251:F251"/>
    <mergeCell ref="H251:J251"/>
    <mergeCell ref="K251:M251"/>
    <mergeCell ref="O251:Q251"/>
    <mergeCell ref="R251:T251"/>
    <mergeCell ref="A250:C250"/>
    <mergeCell ref="D250:F250"/>
    <mergeCell ref="H250:J250"/>
    <mergeCell ref="K250:M250"/>
    <mergeCell ref="O250:Q250"/>
    <mergeCell ref="R250:T250"/>
    <mergeCell ref="A249:C249"/>
    <mergeCell ref="D249:F249"/>
    <mergeCell ref="H249:J249"/>
    <mergeCell ref="K249:M249"/>
    <mergeCell ref="O249:Q249"/>
    <mergeCell ref="R249:T249"/>
    <mergeCell ref="A248:C248"/>
    <mergeCell ref="D248:F248"/>
    <mergeCell ref="H248:J248"/>
    <mergeCell ref="K248:M248"/>
    <mergeCell ref="O248:Q248"/>
    <mergeCell ref="R248:T248"/>
    <mergeCell ref="A247:C247"/>
    <mergeCell ref="D247:F247"/>
    <mergeCell ref="H247:J247"/>
    <mergeCell ref="K247:M247"/>
    <mergeCell ref="O247:Q247"/>
    <mergeCell ref="R247:T247"/>
    <mergeCell ref="A246:C246"/>
    <mergeCell ref="D246:F246"/>
    <mergeCell ref="H246:J246"/>
    <mergeCell ref="K246:M246"/>
    <mergeCell ref="O246:Q246"/>
    <mergeCell ref="R246:T246"/>
    <mergeCell ref="A245:C245"/>
    <mergeCell ref="D245:F245"/>
    <mergeCell ref="H245:J245"/>
    <mergeCell ref="K245:M245"/>
    <mergeCell ref="O245:Q245"/>
    <mergeCell ref="R245:T245"/>
    <mergeCell ref="A244:C244"/>
    <mergeCell ref="D244:F244"/>
    <mergeCell ref="H244:J244"/>
    <mergeCell ref="K244:M244"/>
    <mergeCell ref="O244:Q244"/>
    <mergeCell ref="R244:T244"/>
    <mergeCell ref="A243:C243"/>
    <mergeCell ref="D243:F243"/>
    <mergeCell ref="H243:J243"/>
    <mergeCell ref="K243:M243"/>
    <mergeCell ref="O243:Q243"/>
    <mergeCell ref="R243:T243"/>
    <mergeCell ref="A242:C242"/>
    <mergeCell ref="D242:F242"/>
    <mergeCell ref="H242:J242"/>
    <mergeCell ref="K242:M242"/>
    <mergeCell ref="O242:Q242"/>
    <mergeCell ref="R242:T242"/>
    <mergeCell ref="A241:C241"/>
    <mergeCell ref="D241:F241"/>
    <mergeCell ref="H241:J241"/>
    <mergeCell ref="K241:M241"/>
    <mergeCell ref="O241:Q241"/>
    <mergeCell ref="R241:T241"/>
    <mergeCell ref="A240:C240"/>
    <mergeCell ref="D240:F240"/>
    <mergeCell ref="H240:J240"/>
    <mergeCell ref="K240:M240"/>
    <mergeCell ref="O240:Q240"/>
    <mergeCell ref="R240:T240"/>
    <mergeCell ref="A239:C239"/>
    <mergeCell ref="D239:F239"/>
    <mergeCell ref="H239:J239"/>
    <mergeCell ref="K239:M239"/>
    <mergeCell ref="O239:Q239"/>
    <mergeCell ref="R239:T239"/>
    <mergeCell ref="A238:C238"/>
    <mergeCell ref="D238:F238"/>
    <mergeCell ref="H238:J238"/>
    <mergeCell ref="K238:M238"/>
    <mergeCell ref="O238:Q238"/>
    <mergeCell ref="R238:T238"/>
    <mergeCell ref="A237:C237"/>
    <mergeCell ref="D237:F237"/>
    <mergeCell ref="H237:J237"/>
    <mergeCell ref="K237:M237"/>
    <mergeCell ref="O237:Q237"/>
    <mergeCell ref="R237:T237"/>
    <mergeCell ref="A236:C236"/>
    <mergeCell ref="D236:F236"/>
    <mergeCell ref="H236:J236"/>
    <mergeCell ref="K236:M236"/>
    <mergeCell ref="O236:Q236"/>
    <mergeCell ref="R236:T236"/>
    <mergeCell ref="A235:C235"/>
    <mergeCell ref="D235:F235"/>
    <mergeCell ref="H235:J235"/>
    <mergeCell ref="K235:M235"/>
    <mergeCell ref="O235:Q235"/>
    <mergeCell ref="R235:T235"/>
    <mergeCell ref="A234:C234"/>
    <mergeCell ref="D234:F234"/>
    <mergeCell ref="H234:J234"/>
    <mergeCell ref="K234:M234"/>
    <mergeCell ref="O234:Q234"/>
    <mergeCell ref="R234:T234"/>
    <mergeCell ref="A233:C233"/>
    <mergeCell ref="D233:F233"/>
    <mergeCell ref="H233:J233"/>
    <mergeCell ref="K233:M233"/>
    <mergeCell ref="O233:Q233"/>
    <mergeCell ref="R233:T233"/>
    <mergeCell ref="A232:C232"/>
    <mergeCell ref="D232:F232"/>
    <mergeCell ref="H232:J232"/>
    <mergeCell ref="K232:M232"/>
    <mergeCell ref="O232:Q232"/>
    <mergeCell ref="R232:T232"/>
    <mergeCell ref="A231:C231"/>
    <mergeCell ref="D231:F231"/>
    <mergeCell ref="H231:J231"/>
    <mergeCell ref="K231:M231"/>
    <mergeCell ref="O231:Q231"/>
    <mergeCell ref="R231:T231"/>
    <mergeCell ref="A230:C230"/>
    <mergeCell ref="D230:F230"/>
    <mergeCell ref="H230:J230"/>
    <mergeCell ref="K230:M230"/>
    <mergeCell ref="O230:Q230"/>
    <mergeCell ref="R230:T230"/>
    <mergeCell ref="A229:C229"/>
    <mergeCell ref="D229:F229"/>
    <mergeCell ref="H229:J229"/>
    <mergeCell ref="K229:M229"/>
    <mergeCell ref="O229:Q229"/>
    <mergeCell ref="R229:T229"/>
    <mergeCell ref="A228:C228"/>
    <mergeCell ref="D228:F228"/>
    <mergeCell ref="H228:J228"/>
    <mergeCell ref="K228:M228"/>
    <mergeCell ref="O228:Q228"/>
    <mergeCell ref="R228:T228"/>
    <mergeCell ref="A227:C227"/>
    <mergeCell ref="D227:F227"/>
    <mergeCell ref="H227:J227"/>
    <mergeCell ref="K227:M227"/>
    <mergeCell ref="O227:Q227"/>
    <mergeCell ref="R227:T227"/>
    <mergeCell ref="A226:C226"/>
    <mergeCell ref="D226:F226"/>
    <mergeCell ref="H226:J226"/>
    <mergeCell ref="K226:M226"/>
    <mergeCell ref="O226:Q226"/>
    <mergeCell ref="R226:T226"/>
    <mergeCell ref="A225:C225"/>
    <mergeCell ref="D225:F225"/>
    <mergeCell ref="H225:J225"/>
    <mergeCell ref="K225:M225"/>
    <mergeCell ref="O225:Q225"/>
    <mergeCell ref="R225:T225"/>
    <mergeCell ref="A224:C224"/>
    <mergeCell ref="D224:F224"/>
    <mergeCell ref="H224:J224"/>
    <mergeCell ref="K224:M224"/>
    <mergeCell ref="O224:Q224"/>
    <mergeCell ref="R224:T224"/>
    <mergeCell ref="A223:C223"/>
    <mergeCell ref="D223:F223"/>
    <mergeCell ref="H223:J223"/>
    <mergeCell ref="K223:M223"/>
    <mergeCell ref="O223:Q223"/>
    <mergeCell ref="R223:T223"/>
    <mergeCell ref="A222:C222"/>
    <mergeCell ref="D222:F222"/>
    <mergeCell ref="H222:J222"/>
    <mergeCell ref="K222:M222"/>
    <mergeCell ref="O222:Q222"/>
    <mergeCell ref="R222:T222"/>
    <mergeCell ref="A221:C221"/>
    <mergeCell ref="D221:F221"/>
    <mergeCell ref="H221:J221"/>
    <mergeCell ref="K221:M221"/>
    <mergeCell ref="O221:Q221"/>
    <mergeCell ref="R221:T221"/>
    <mergeCell ref="A220:C220"/>
    <mergeCell ref="D220:F220"/>
    <mergeCell ref="H220:J220"/>
    <mergeCell ref="K220:M220"/>
    <mergeCell ref="O220:Q220"/>
    <mergeCell ref="R220:T220"/>
    <mergeCell ref="A219:C219"/>
    <mergeCell ref="D219:F219"/>
    <mergeCell ref="H219:J219"/>
    <mergeCell ref="K219:M219"/>
    <mergeCell ref="O219:Q219"/>
    <mergeCell ref="R219:T219"/>
    <mergeCell ref="A218:C218"/>
    <mergeCell ref="D218:F218"/>
    <mergeCell ref="H218:J218"/>
    <mergeCell ref="K218:M218"/>
    <mergeCell ref="O218:Q218"/>
    <mergeCell ref="R218:T218"/>
    <mergeCell ref="A217:C217"/>
    <mergeCell ref="D217:F217"/>
    <mergeCell ref="H217:J217"/>
    <mergeCell ref="K217:M217"/>
    <mergeCell ref="O217:Q217"/>
    <mergeCell ref="R217:T217"/>
    <mergeCell ref="A216:C216"/>
    <mergeCell ref="D216:F216"/>
    <mergeCell ref="H216:J216"/>
    <mergeCell ref="K216:M216"/>
    <mergeCell ref="O216:Q216"/>
    <mergeCell ref="R216:T216"/>
    <mergeCell ref="A215:C215"/>
    <mergeCell ref="D215:F215"/>
    <mergeCell ref="H215:J215"/>
    <mergeCell ref="K215:M215"/>
    <mergeCell ref="O215:Q215"/>
    <mergeCell ref="R215:T215"/>
    <mergeCell ref="A214:C214"/>
    <mergeCell ref="D214:F214"/>
    <mergeCell ref="H214:J214"/>
    <mergeCell ref="K214:M214"/>
    <mergeCell ref="O214:Q214"/>
    <mergeCell ref="R214:T214"/>
    <mergeCell ref="A213:C213"/>
    <mergeCell ref="D213:F213"/>
    <mergeCell ref="H213:J213"/>
    <mergeCell ref="K213:M213"/>
    <mergeCell ref="O213:Q213"/>
    <mergeCell ref="R213:T213"/>
    <mergeCell ref="A212:C212"/>
    <mergeCell ref="D212:F212"/>
    <mergeCell ref="H212:J212"/>
    <mergeCell ref="K212:M212"/>
    <mergeCell ref="O212:Q212"/>
    <mergeCell ref="R212:T212"/>
    <mergeCell ref="A211:C211"/>
    <mergeCell ref="D211:F211"/>
    <mergeCell ref="H211:J211"/>
    <mergeCell ref="K211:M211"/>
    <mergeCell ref="O211:Q211"/>
    <mergeCell ref="R211:T211"/>
    <mergeCell ref="A210:C210"/>
    <mergeCell ref="D210:F210"/>
    <mergeCell ref="H210:J210"/>
    <mergeCell ref="K210:M210"/>
    <mergeCell ref="O210:Q210"/>
    <mergeCell ref="R210:T210"/>
    <mergeCell ref="A209:C209"/>
    <mergeCell ref="D209:F209"/>
    <mergeCell ref="H209:J209"/>
    <mergeCell ref="K209:M209"/>
    <mergeCell ref="O209:Q209"/>
    <mergeCell ref="R209:T209"/>
    <mergeCell ref="A208:C208"/>
    <mergeCell ref="D208:F208"/>
    <mergeCell ref="H208:J208"/>
    <mergeCell ref="K208:M208"/>
    <mergeCell ref="O208:Q208"/>
    <mergeCell ref="R208:T208"/>
    <mergeCell ref="A207:C207"/>
    <mergeCell ref="D207:F207"/>
    <mergeCell ref="H207:J207"/>
    <mergeCell ref="K207:M207"/>
    <mergeCell ref="O207:Q207"/>
    <mergeCell ref="R207:T207"/>
    <mergeCell ref="A206:C206"/>
    <mergeCell ref="D206:F206"/>
    <mergeCell ref="H206:J206"/>
    <mergeCell ref="K206:M206"/>
    <mergeCell ref="O206:Q206"/>
    <mergeCell ref="R206:T206"/>
    <mergeCell ref="A205:C205"/>
    <mergeCell ref="D205:F205"/>
    <mergeCell ref="H205:J205"/>
    <mergeCell ref="K205:M205"/>
    <mergeCell ref="O205:Q205"/>
    <mergeCell ref="R205:T205"/>
    <mergeCell ref="A204:C204"/>
    <mergeCell ref="D204:F204"/>
    <mergeCell ref="H204:J204"/>
    <mergeCell ref="K204:M204"/>
    <mergeCell ref="O204:Q204"/>
    <mergeCell ref="R204:T204"/>
    <mergeCell ref="A203:C203"/>
    <mergeCell ref="D203:F203"/>
    <mergeCell ref="H203:J203"/>
    <mergeCell ref="K203:M203"/>
    <mergeCell ref="O203:Q203"/>
    <mergeCell ref="R203:T203"/>
    <mergeCell ref="A202:C202"/>
    <mergeCell ref="D202:F202"/>
    <mergeCell ref="H202:J202"/>
    <mergeCell ref="K202:M202"/>
    <mergeCell ref="O202:Q202"/>
    <mergeCell ref="R202:T202"/>
    <mergeCell ref="A201:C201"/>
    <mergeCell ref="D201:F201"/>
    <mergeCell ref="H201:J201"/>
    <mergeCell ref="K201:M201"/>
    <mergeCell ref="O201:Q201"/>
    <mergeCell ref="R201:T201"/>
    <mergeCell ref="A200:C200"/>
    <mergeCell ref="D200:F200"/>
    <mergeCell ref="H200:J200"/>
    <mergeCell ref="K200:M200"/>
    <mergeCell ref="O200:Q200"/>
    <mergeCell ref="R200:T200"/>
    <mergeCell ref="A199:C199"/>
    <mergeCell ref="D199:F199"/>
    <mergeCell ref="H199:J199"/>
    <mergeCell ref="K199:M199"/>
    <mergeCell ref="O199:Q199"/>
    <mergeCell ref="R199:T199"/>
    <mergeCell ref="A198:C198"/>
    <mergeCell ref="D198:F198"/>
    <mergeCell ref="H198:J198"/>
    <mergeCell ref="K198:M198"/>
    <mergeCell ref="O198:Q198"/>
    <mergeCell ref="R198:T198"/>
    <mergeCell ref="A197:C197"/>
    <mergeCell ref="D197:F197"/>
    <mergeCell ref="H197:J197"/>
    <mergeCell ref="K197:M197"/>
    <mergeCell ref="O197:Q197"/>
    <mergeCell ref="R197:T197"/>
    <mergeCell ref="A196:C196"/>
    <mergeCell ref="D196:F196"/>
    <mergeCell ref="H196:J196"/>
    <mergeCell ref="K196:M196"/>
    <mergeCell ref="O196:Q196"/>
    <mergeCell ref="R196:T196"/>
    <mergeCell ref="A195:C195"/>
    <mergeCell ref="D195:F195"/>
    <mergeCell ref="H195:J195"/>
    <mergeCell ref="K195:M195"/>
    <mergeCell ref="O195:Q195"/>
    <mergeCell ref="R195:T195"/>
    <mergeCell ref="A194:C194"/>
    <mergeCell ref="D194:F194"/>
    <mergeCell ref="H194:J194"/>
    <mergeCell ref="K194:M194"/>
    <mergeCell ref="O194:Q194"/>
    <mergeCell ref="R194:T194"/>
    <mergeCell ref="A193:C193"/>
    <mergeCell ref="D193:F193"/>
    <mergeCell ref="H193:J193"/>
    <mergeCell ref="K193:M193"/>
    <mergeCell ref="O193:Q193"/>
    <mergeCell ref="R193:T193"/>
    <mergeCell ref="A192:C192"/>
    <mergeCell ref="D192:F192"/>
    <mergeCell ref="H192:J192"/>
    <mergeCell ref="K192:M192"/>
    <mergeCell ref="O192:Q192"/>
    <mergeCell ref="R192:T192"/>
    <mergeCell ref="A191:C191"/>
    <mergeCell ref="D191:F191"/>
    <mergeCell ref="H191:J191"/>
    <mergeCell ref="K191:M191"/>
    <mergeCell ref="O191:Q191"/>
    <mergeCell ref="R191:T191"/>
    <mergeCell ref="A190:C190"/>
    <mergeCell ref="D190:F190"/>
    <mergeCell ref="H190:J190"/>
    <mergeCell ref="K190:M190"/>
    <mergeCell ref="O190:Q190"/>
    <mergeCell ref="R190:T190"/>
    <mergeCell ref="A189:C189"/>
    <mergeCell ref="D189:F189"/>
    <mergeCell ref="H189:J189"/>
    <mergeCell ref="K189:M189"/>
    <mergeCell ref="O189:Q189"/>
    <mergeCell ref="R189:T189"/>
    <mergeCell ref="A188:C188"/>
    <mergeCell ref="D188:F188"/>
    <mergeCell ref="H188:J188"/>
    <mergeCell ref="K188:M188"/>
    <mergeCell ref="O188:Q188"/>
    <mergeCell ref="R188:T188"/>
    <mergeCell ref="A187:C187"/>
    <mergeCell ref="D187:F187"/>
    <mergeCell ref="H187:J187"/>
    <mergeCell ref="K187:M187"/>
    <mergeCell ref="O187:Q187"/>
    <mergeCell ref="R187:T187"/>
    <mergeCell ref="A186:C186"/>
    <mergeCell ref="D186:F186"/>
    <mergeCell ref="H186:J186"/>
    <mergeCell ref="K186:M186"/>
    <mergeCell ref="O186:Q186"/>
    <mergeCell ref="R186:T186"/>
    <mergeCell ref="A185:C185"/>
    <mergeCell ref="D185:F185"/>
    <mergeCell ref="H185:J185"/>
    <mergeCell ref="K185:M185"/>
    <mergeCell ref="O185:Q185"/>
    <mergeCell ref="R185:T185"/>
    <mergeCell ref="A184:C184"/>
    <mergeCell ref="D184:F184"/>
    <mergeCell ref="H184:J184"/>
    <mergeCell ref="K184:M184"/>
    <mergeCell ref="O184:Q184"/>
    <mergeCell ref="R184:T184"/>
    <mergeCell ref="A183:C183"/>
    <mergeCell ref="D183:F183"/>
    <mergeCell ref="H183:J183"/>
    <mergeCell ref="K183:M183"/>
    <mergeCell ref="O183:Q183"/>
    <mergeCell ref="R183:T183"/>
    <mergeCell ref="A182:C182"/>
    <mergeCell ref="D182:F182"/>
    <mergeCell ref="H182:J182"/>
    <mergeCell ref="K182:M182"/>
    <mergeCell ref="O182:Q182"/>
    <mergeCell ref="R182:T182"/>
    <mergeCell ref="A181:C181"/>
    <mergeCell ref="D181:F181"/>
    <mergeCell ref="H181:J181"/>
    <mergeCell ref="K181:M181"/>
    <mergeCell ref="O181:Q181"/>
    <mergeCell ref="R181:T181"/>
    <mergeCell ref="A180:C180"/>
    <mergeCell ref="D180:F180"/>
    <mergeCell ref="H180:J180"/>
    <mergeCell ref="K180:M180"/>
    <mergeCell ref="O180:Q180"/>
    <mergeCell ref="R180:T180"/>
    <mergeCell ref="A179:C179"/>
    <mergeCell ref="D179:F179"/>
    <mergeCell ref="H179:J179"/>
    <mergeCell ref="K179:M179"/>
    <mergeCell ref="O179:Q179"/>
    <mergeCell ref="R179:T179"/>
    <mergeCell ref="A178:C178"/>
    <mergeCell ref="D178:F178"/>
    <mergeCell ref="H178:J178"/>
    <mergeCell ref="K178:M178"/>
    <mergeCell ref="O178:Q178"/>
    <mergeCell ref="R178:T178"/>
    <mergeCell ref="A177:C177"/>
    <mergeCell ref="D177:F177"/>
    <mergeCell ref="H177:J177"/>
    <mergeCell ref="K177:M177"/>
    <mergeCell ref="O177:Q177"/>
    <mergeCell ref="R177:T177"/>
    <mergeCell ref="A176:C176"/>
    <mergeCell ref="D176:F176"/>
    <mergeCell ref="H176:J176"/>
    <mergeCell ref="K176:M176"/>
    <mergeCell ref="O176:Q176"/>
    <mergeCell ref="R176:T176"/>
    <mergeCell ref="A175:C175"/>
    <mergeCell ref="D175:F175"/>
    <mergeCell ref="H175:J175"/>
    <mergeCell ref="K175:M175"/>
    <mergeCell ref="O175:Q175"/>
    <mergeCell ref="R175:T175"/>
    <mergeCell ref="A174:C174"/>
    <mergeCell ref="D174:F174"/>
    <mergeCell ref="H174:J174"/>
    <mergeCell ref="K174:M174"/>
    <mergeCell ref="O174:Q174"/>
    <mergeCell ref="R174:T174"/>
    <mergeCell ref="A173:C173"/>
    <mergeCell ref="D173:F173"/>
    <mergeCell ref="H173:J173"/>
    <mergeCell ref="K173:M173"/>
    <mergeCell ref="O173:Q173"/>
    <mergeCell ref="R173:T173"/>
    <mergeCell ref="A172:C172"/>
    <mergeCell ref="D172:F172"/>
    <mergeCell ref="H172:J172"/>
    <mergeCell ref="K172:M172"/>
    <mergeCell ref="O172:Q172"/>
    <mergeCell ref="R172:T172"/>
    <mergeCell ref="A171:C171"/>
    <mergeCell ref="D171:F171"/>
    <mergeCell ref="H171:J171"/>
    <mergeCell ref="K171:M171"/>
    <mergeCell ref="O171:Q171"/>
    <mergeCell ref="R171:T171"/>
    <mergeCell ref="A170:C170"/>
    <mergeCell ref="D170:F170"/>
    <mergeCell ref="H170:J170"/>
    <mergeCell ref="K170:M170"/>
    <mergeCell ref="O170:Q170"/>
    <mergeCell ref="R170:T170"/>
    <mergeCell ref="A169:C169"/>
    <mergeCell ref="D169:F169"/>
    <mergeCell ref="H169:J169"/>
    <mergeCell ref="K169:M169"/>
    <mergeCell ref="O169:Q169"/>
    <mergeCell ref="R169:T169"/>
    <mergeCell ref="A168:C168"/>
    <mergeCell ref="D168:F168"/>
    <mergeCell ref="H168:J168"/>
    <mergeCell ref="K168:M168"/>
    <mergeCell ref="O168:Q168"/>
    <mergeCell ref="R168:T168"/>
    <mergeCell ref="A167:C167"/>
    <mergeCell ref="D167:F167"/>
    <mergeCell ref="H167:J167"/>
    <mergeCell ref="K167:M167"/>
    <mergeCell ref="O167:Q167"/>
    <mergeCell ref="R167:T167"/>
    <mergeCell ref="A166:C166"/>
    <mergeCell ref="D166:F166"/>
    <mergeCell ref="H166:J166"/>
    <mergeCell ref="K166:M166"/>
    <mergeCell ref="O166:Q166"/>
    <mergeCell ref="R166:T166"/>
    <mergeCell ref="A165:C165"/>
    <mergeCell ref="D165:F165"/>
    <mergeCell ref="H165:J165"/>
    <mergeCell ref="K165:M165"/>
    <mergeCell ref="O165:Q165"/>
    <mergeCell ref="R165:T165"/>
    <mergeCell ref="A164:C164"/>
    <mergeCell ref="D164:F164"/>
    <mergeCell ref="H164:J164"/>
    <mergeCell ref="K164:M164"/>
    <mergeCell ref="O164:Q164"/>
    <mergeCell ref="R164:T164"/>
    <mergeCell ref="A163:C163"/>
    <mergeCell ref="D163:F163"/>
    <mergeCell ref="H163:J163"/>
    <mergeCell ref="K163:M163"/>
    <mergeCell ref="O163:Q163"/>
    <mergeCell ref="R163:T163"/>
    <mergeCell ref="A162:C162"/>
    <mergeCell ref="D162:F162"/>
    <mergeCell ref="H162:J162"/>
    <mergeCell ref="K162:M162"/>
    <mergeCell ref="O162:Q162"/>
    <mergeCell ref="R162:T162"/>
    <mergeCell ref="A161:C161"/>
    <mergeCell ref="D161:F161"/>
    <mergeCell ref="H161:J161"/>
    <mergeCell ref="K161:M161"/>
    <mergeCell ref="O161:Q161"/>
    <mergeCell ref="R161:T161"/>
    <mergeCell ref="A160:C160"/>
    <mergeCell ref="D160:F160"/>
    <mergeCell ref="H160:J160"/>
    <mergeCell ref="K160:M160"/>
    <mergeCell ref="O160:Q160"/>
    <mergeCell ref="R160:T160"/>
    <mergeCell ref="A159:C159"/>
    <mergeCell ref="D159:F159"/>
    <mergeCell ref="H159:J159"/>
    <mergeCell ref="K159:M159"/>
    <mergeCell ref="O159:Q159"/>
    <mergeCell ref="R159:T159"/>
    <mergeCell ref="A158:C158"/>
    <mergeCell ref="D158:F158"/>
    <mergeCell ref="H158:J158"/>
    <mergeCell ref="K158:M158"/>
    <mergeCell ref="O158:Q158"/>
    <mergeCell ref="R158:T158"/>
    <mergeCell ref="A157:C157"/>
    <mergeCell ref="D157:F157"/>
    <mergeCell ref="H157:J157"/>
    <mergeCell ref="K157:M157"/>
    <mergeCell ref="O157:Q157"/>
    <mergeCell ref="R157:T157"/>
    <mergeCell ref="A156:C156"/>
    <mergeCell ref="D156:F156"/>
    <mergeCell ref="H156:J156"/>
    <mergeCell ref="K156:M156"/>
    <mergeCell ref="O156:Q156"/>
    <mergeCell ref="R156:T156"/>
    <mergeCell ref="A155:C155"/>
    <mergeCell ref="D155:F155"/>
    <mergeCell ref="H155:J155"/>
    <mergeCell ref="K155:M155"/>
    <mergeCell ref="O155:Q155"/>
    <mergeCell ref="R155:T155"/>
    <mergeCell ref="A154:C154"/>
    <mergeCell ref="D154:F154"/>
    <mergeCell ref="H154:J154"/>
    <mergeCell ref="K154:M154"/>
    <mergeCell ref="O154:Q154"/>
    <mergeCell ref="R154:T154"/>
    <mergeCell ref="A153:C153"/>
    <mergeCell ref="D153:F153"/>
    <mergeCell ref="H153:J153"/>
    <mergeCell ref="K153:M153"/>
    <mergeCell ref="O153:Q153"/>
    <mergeCell ref="R153:T153"/>
    <mergeCell ref="A152:C152"/>
    <mergeCell ref="D152:F152"/>
    <mergeCell ref="H152:J152"/>
    <mergeCell ref="K152:M152"/>
    <mergeCell ref="O152:Q152"/>
    <mergeCell ref="R152:T152"/>
    <mergeCell ref="A151:C151"/>
    <mergeCell ref="D151:F151"/>
    <mergeCell ref="H151:J151"/>
    <mergeCell ref="K151:M151"/>
    <mergeCell ref="O151:Q151"/>
    <mergeCell ref="R151:T151"/>
    <mergeCell ref="A150:C150"/>
    <mergeCell ref="D150:F150"/>
    <mergeCell ref="H150:J150"/>
    <mergeCell ref="K150:M150"/>
    <mergeCell ref="O150:Q150"/>
    <mergeCell ref="R150:T150"/>
    <mergeCell ref="A149:C149"/>
    <mergeCell ref="D149:F149"/>
    <mergeCell ref="H149:J149"/>
    <mergeCell ref="K149:M149"/>
    <mergeCell ref="O149:Q149"/>
    <mergeCell ref="R149:T149"/>
    <mergeCell ref="A148:C148"/>
    <mergeCell ref="D148:F148"/>
    <mergeCell ref="H148:J148"/>
    <mergeCell ref="K148:M148"/>
    <mergeCell ref="O148:Q148"/>
    <mergeCell ref="R148:T148"/>
    <mergeCell ref="A147:C147"/>
    <mergeCell ref="D147:F147"/>
    <mergeCell ref="H147:J147"/>
    <mergeCell ref="K147:M147"/>
    <mergeCell ref="O147:Q147"/>
    <mergeCell ref="R147:T147"/>
    <mergeCell ref="A146:C146"/>
    <mergeCell ref="D146:F146"/>
    <mergeCell ref="H146:J146"/>
    <mergeCell ref="K146:M146"/>
    <mergeCell ref="O146:Q146"/>
    <mergeCell ref="R146:T146"/>
    <mergeCell ref="A145:C145"/>
    <mergeCell ref="D145:F145"/>
    <mergeCell ref="H145:J145"/>
    <mergeCell ref="K145:M145"/>
    <mergeCell ref="O145:Q145"/>
    <mergeCell ref="R145:T145"/>
    <mergeCell ref="A144:C144"/>
    <mergeCell ref="D144:F144"/>
    <mergeCell ref="H144:J144"/>
    <mergeCell ref="K144:M144"/>
    <mergeCell ref="O144:Q144"/>
    <mergeCell ref="R144:T144"/>
    <mergeCell ref="A143:C143"/>
    <mergeCell ref="D143:F143"/>
    <mergeCell ref="H143:J143"/>
    <mergeCell ref="K143:M143"/>
    <mergeCell ref="O143:Q143"/>
    <mergeCell ref="R143:T143"/>
    <mergeCell ref="A142:C142"/>
    <mergeCell ref="D142:F142"/>
    <mergeCell ref="H142:J142"/>
    <mergeCell ref="K142:M142"/>
    <mergeCell ref="O142:Q142"/>
    <mergeCell ref="R142:T142"/>
    <mergeCell ref="A141:C141"/>
    <mergeCell ref="D141:F141"/>
    <mergeCell ref="H141:J141"/>
    <mergeCell ref="K141:M141"/>
    <mergeCell ref="O141:Q141"/>
    <mergeCell ref="R141:T141"/>
    <mergeCell ref="A140:C140"/>
    <mergeCell ref="D140:F140"/>
    <mergeCell ref="H140:J140"/>
    <mergeCell ref="K140:M140"/>
    <mergeCell ref="O140:Q140"/>
    <mergeCell ref="R140:T140"/>
    <mergeCell ref="A139:C139"/>
    <mergeCell ref="D139:F139"/>
    <mergeCell ref="H139:J139"/>
    <mergeCell ref="K139:M139"/>
    <mergeCell ref="O139:Q139"/>
    <mergeCell ref="R139:T139"/>
    <mergeCell ref="A138:C138"/>
    <mergeCell ref="D138:F138"/>
    <mergeCell ref="H138:J138"/>
    <mergeCell ref="K138:M138"/>
    <mergeCell ref="O138:Q138"/>
    <mergeCell ref="R138:T138"/>
    <mergeCell ref="A137:C137"/>
    <mergeCell ref="D137:F137"/>
    <mergeCell ref="H137:J137"/>
    <mergeCell ref="K137:M137"/>
    <mergeCell ref="O137:Q137"/>
    <mergeCell ref="R137:T137"/>
    <mergeCell ref="A136:C136"/>
    <mergeCell ref="D136:F136"/>
    <mergeCell ref="H136:J136"/>
    <mergeCell ref="K136:M136"/>
    <mergeCell ref="O136:Q136"/>
    <mergeCell ref="R136:T136"/>
    <mergeCell ref="A135:C135"/>
    <mergeCell ref="D135:F135"/>
    <mergeCell ref="H135:J135"/>
    <mergeCell ref="K135:M135"/>
    <mergeCell ref="O135:Q135"/>
    <mergeCell ref="R135:T135"/>
    <mergeCell ref="A134:C134"/>
    <mergeCell ref="D134:F134"/>
    <mergeCell ref="H134:J134"/>
    <mergeCell ref="K134:M134"/>
    <mergeCell ref="O134:Q134"/>
    <mergeCell ref="R134:T134"/>
    <mergeCell ref="A133:C133"/>
    <mergeCell ref="D133:F133"/>
    <mergeCell ref="H133:J133"/>
    <mergeCell ref="K133:M133"/>
    <mergeCell ref="O133:Q133"/>
    <mergeCell ref="R133:T133"/>
    <mergeCell ref="A132:C132"/>
    <mergeCell ref="D132:F132"/>
    <mergeCell ref="H132:J132"/>
    <mergeCell ref="K132:M132"/>
    <mergeCell ref="O132:Q132"/>
    <mergeCell ref="R132:T132"/>
    <mergeCell ref="A131:C131"/>
    <mergeCell ref="D131:F131"/>
    <mergeCell ref="H131:J131"/>
    <mergeCell ref="K131:M131"/>
    <mergeCell ref="O131:Q131"/>
    <mergeCell ref="R131:T131"/>
    <mergeCell ref="A130:C130"/>
    <mergeCell ref="D130:F130"/>
    <mergeCell ref="H130:J130"/>
    <mergeCell ref="K130:M130"/>
    <mergeCell ref="O130:Q130"/>
    <mergeCell ref="R130:T130"/>
    <mergeCell ref="A129:C129"/>
    <mergeCell ref="D129:F129"/>
    <mergeCell ref="H129:J129"/>
    <mergeCell ref="K129:M129"/>
    <mergeCell ref="O129:Q129"/>
    <mergeCell ref="R129:T129"/>
    <mergeCell ref="A128:C128"/>
    <mergeCell ref="D128:F128"/>
    <mergeCell ref="H128:J128"/>
    <mergeCell ref="K128:M128"/>
    <mergeCell ref="O128:Q128"/>
    <mergeCell ref="R128:T128"/>
    <mergeCell ref="A127:C127"/>
    <mergeCell ref="D127:F127"/>
    <mergeCell ref="H127:J127"/>
    <mergeCell ref="K127:M127"/>
    <mergeCell ref="O127:Q127"/>
    <mergeCell ref="R127:T127"/>
    <mergeCell ref="A126:C126"/>
    <mergeCell ref="D126:F126"/>
    <mergeCell ref="H126:J126"/>
    <mergeCell ref="K126:M126"/>
    <mergeCell ref="O126:Q126"/>
    <mergeCell ref="R126:T126"/>
    <mergeCell ref="A125:C125"/>
    <mergeCell ref="D125:F125"/>
    <mergeCell ref="H125:J125"/>
    <mergeCell ref="K125:M125"/>
    <mergeCell ref="O125:Q125"/>
    <mergeCell ref="R125:T125"/>
    <mergeCell ref="A124:C124"/>
    <mergeCell ref="D124:F124"/>
    <mergeCell ref="H124:J124"/>
    <mergeCell ref="K124:M124"/>
    <mergeCell ref="O124:Q124"/>
    <mergeCell ref="R124:T124"/>
    <mergeCell ref="A123:C123"/>
    <mergeCell ref="D123:F123"/>
    <mergeCell ref="H123:J123"/>
    <mergeCell ref="K123:M123"/>
    <mergeCell ref="O123:Q123"/>
    <mergeCell ref="R123:T123"/>
    <mergeCell ref="A122:C122"/>
    <mergeCell ref="D122:F122"/>
    <mergeCell ref="H122:J122"/>
    <mergeCell ref="K122:M122"/>
    <mergeCell ref="O122:Q122"/>
    <mergeCell ref="R122:T122"/>
    <mergeCell ref="A121:C121"/>
    <mergeCell ref="D121:F121"/>
    <mergeCell ref="H121:J121"/>
    <mergeCell ref="K121:M121"/>
    <mergeCell ref="O121:Q121"/>
    <mergeCell ref="R121:T121"/>
    <mergeCell ref="A120:C120"/>
    <mergeCell ref="D120:F120"/>
    <mergeCell ref="H120:J120"/>
    <mergeCell ref="K120:M120"/>
    <mergeCell ref="O120:Q120"/>
    <mergeCell ref="R120:T120"/>
    <mergeCell ref="A119:C119"/>
    <mergeCell ref="D119:F119"/>
    <mergeCell ref="H119:J119"/>
    <mergeCell ref="K119:M119"/>
    <mergeCell ref="O119:Q119"/>
    <mergeCell ref="R119:T119"/>
    <mergeCell ref="A118:C118"/>
    <mergeCell ref="D118:F118"/>
    <mergeCell ref="H118:J118"/>
    <mergeCell ref="K118:M118"/>
    <mergeCell ref="O118:Q118"/>
    <mergeCell ref="R118:T118"/>
    <mergeCell ref="A117:C117"/>
    <mergeCell ref="D117:F117"/>
    <mergeCell ref="H117:J117"/>
    <mergeCell ref="K117:M117"/>
    <mergeCell ref="O117:Q117"/>
    <mergeCell ref="R117:T117"/>
    <mergeCell ref="A116:C116"/>
    <mergeCell ref="D116:F116"/>
    <mergeCell ref="H116:J116"/>
    <mergeCell ref="K116:M116"/>
    <mergeCell ref="O116:Q116"/>
    <mergeCell ref="R116:T116"/>
    <mergeCell ref="A115:C115"/>
    <mergeCell ref="D115:F115"/>
    <mergeCell ref="H115:J115"/>
    <mergeCell ref="K115:M115"/>
    <mergeCell ref="O115:Q115"/>
    <mergeCell ref="R115:T115"/>
    <mergeCell ref="A114:C114"/>
    <mergeCell ref="D114:F114"/>
    <mergeCell ref="H114:J114"/>
    <mergeCell ref="K114:M114"/>
    <mergeCell ref="O114:Q114"/>
    <mergeCell ref="R114:T114"/>
    <mergeCell ref="A113:C113"/>
    <mergeCell ref="D113:F113"/>
    <mergeCell ref="H113:J113"/>
    <mergeCell ref="K113:M113"/>
    <mergeCell ref="O113:Q113"/>
    <mergeCell ref="R113:T113"/>
    <mergeCell ref="A112:C112"/>
    <mergeCell ref="D112:F112"/>
    <mergeCell ref="H112:J112"/>
    <mergeCell ref="K112:M112"/>
    <mergeCell ref="O112:Q112"/>
    <mergeCell ref="R112:T112"/>
    <mergeCell ref="A111:C111"/>
    <mergeCell ref="D111:F111"/>
    <mergeCell ref="H111:J111"/>
    <mergeCell ref="K111:M111"/>
    <mergeCell ref="O111:Q111"/>
    <mergeCell ref="R111:T111"/>
    <mergeCell ref="A110:C110"/>
    <mergeCell ref="D110:F110"/>
    <mergeCell ref="H110:J110"/>
    <mergeCell ref="K110:M110"/>
    <mergeCell ref="O110:Q110"/>
    <mergeCell ref="R110:T110"/>
    <mergeCell ref="A109:C109"/>
    <mergeCell ref="D109:F109"/>
    <mergeCell ref="H109:J109"/>
    <mergeCell ref="K109:M109"/>
    <mergeCell ref="O109:Q109"/>
    <mergeCell ref="R109:T109"/>
    <mergeCell ref="A108:C108"/>
    <mergeCell ref="D108:F108"/>
    <mergeCell ref="H108:J108"/>
    <mergeCell ref="K108:M108"/>
    <mergeCell ref="O108:Q108"/>
    <mergeCell ref="R108:T108"/>
    <mergeCell ref="A107:C107"/>
    <mergeCell ref="D107:F107"/>
    <mergeCell ref="H107:J107"/>
    <mergeCell ref="K107:M107"/>
    <mergeCell ref="O107:Q107"/>
    <mergeCell ref="R107:T107"/>
    <mergeCell ref="A106:C106"/>
    <mergeCell ref="D106:F106"/>
    <mergeCell ref="H106:J106"/>
    <mergeCell ref="K106:M106"/>
    <mergeCell ref="O106:Q106"/>
    <mergeCell ref="R106:T106"/>
    <mergeCell ref="A105:C105"/>
    <mergeCell ref="D105:F105"/>
    <mergeCell ref="H105:J105"/>
    <mergeCell ref="K105:M105"/>
    <mergeCell ref="O105:Q105"/>
    <mergeCell ref="R105:T105"/>
    <mergeCell ref="A104:C104"/>
    <mergeCell ref="D104:F104"/>
    <mergeCell ref="H104:J104"/>
    <mergeCell ref="K104:M104"/>
    <mergeCell ref="O104:Q104"/>
    <mergeCell ref="R104:T104"/>
    <mergeCell ref="A103:C103"/>
    <mergeCell ref="D103:F103"/>
    <mergeCell ref="H103:J103"/>
    <mergeCell ref="K103:M103"/>
    <mergeCell ref="O103:Q103"/>
    <mergeCell ref="R103:T103"/>
    <mergeCell ref="A102:C102"/>
    <mergeCell ref="D102:F102"/>
    <mergeCell ref="H102:J102"/>
    <mergeCell ref="K102:M102"/>
    <mergeCell ref="O102:Q102"/>
    <mergeCell ref="R102:T102"/>
    <mergeCell ref="A101:C101"/>
    <mergeCell ref="D101:F101"/>
    <mergeCell ref="H101:J101"/>
    <mergeCell ref="K101:M101"/>
    <mergeCell ref="O101:Q101"/>
    <mergeCell ref="R101:T101"/>
    <mergeCell ref="A100:C100"/>
    <mergeCell ref="D100:F100"/>
    <mergeCell ref="H100:J100"/>
    <mergeCell ref="K100:M100"/>
    <mergeCell ref="O100:Q100"/>
    <mergeCell ref="R100:T100"/>
    <mergeCell ref="A99:C99"/>
    <mergeCell ref="D99:F99"/>
    <mergeCell ref="H99:J99"/>
    <mergeCell ref="K99:M99"/>
    <mergeCell ref="O99:Q99"/>
    <mergeCell ref="R99:T99"/>
    <mergeCell ref="A98:C98"/>
    <mergeCell ref="D98:F98"/>
    <mergeCell ref="H98:J98"/>
    <mergeCell ref="K98:M98"/>
    <mergeCell ref="O98:Q98"/>
    <mergeCell ref="R98:T98"/>
    <mergeCell ref="A97:C97"/>
    <mergeCell ref="D97:F97"/>
    <mergeCell ref="H97:J97"/>
    <mergeCell ref="K97:M97"/>
    <mergeCell ref="O97:Q97"/>
    <mergeCell ref="R97:T97"/>
    <mergeCell ref="A96:C96"/>
    <mergeCell ref="D96:F96"/>
    <mergeCell ref="H96:J96"/>
    <mergeCell ref="K96:M96"/>
    <mergeCell ref="O96:Q96"/>
    <mergeCell ref="R96:T96"/>
    <mergeCell ref="A95:C95"/>
    <mergeCell ref="D95:F95"/>
    <mergeCell ref="H95:J95"/>
    <mergeCell ref="K95:M95"/>
    <mergeCell ref="O95:Q95"/>
    <mergeCell ref="R95:T95"/>
    <mergeCell ref="A94:C94"/>
    <mergeCell ref="D94:F94"/>
    <mergeCell ref="H94:J94"/>
    <mergeCell ref="K94:M94"/>
    <mergeCell ref="O94:Q94"/>
    <mergeCell ref="R94:T94"/>
    <mergeCell ref="A93:C93"/>
    <mergeCell ref="D93:F93"/>
    <mergeCell ref="H93:J93"/>
    <mergeCell ref="K93:M93"/>
    <mergeCell ref="O93:Q93"/>
    <mergeCell ref="R93:T93"/>
    <mergeCell ref="A92:C92"/>
    <mergeCell ref="D92:F92"/>
    <mergeCell ref="H92:J92"/>
    <mergeCell ref="K92:M92"/>
    <mergeCell ref="O92:Q92"/>
    <mergeCell ref="R92:T92"/>
    <mergeCell ref="A91:C91"/>
    <mergeCell ref="D91:F91"/>
    <mergeCell ref="H91:J91"/>
    <mergeCell ref="K91:M91"/>
    <mergeCell ref="O91:Q91"/>
    <mergeCell ref="R91:T91"/>
    <mergeCell ref="A90:C90"/>
    <mergeCell ref="D90:F90"/>
    <mergeCell ref="H90:J90"/>
    <mergeCell ref="K90:M90"/>
    <mergeCell ref="O90:Q90"/>
    <mergeCell ref="R90:T90"/>
    <mergeCell ref="A89:C89"/>
    <mergeCell ref="D89:F89"/>
    <mergeCell ref="H89:J89"/>
    <mergeCell ref="K89:M89"/>
    <mergeCell ref="O89:Q89"/>
    <mergeCell ref="R89:T89"/>
    <mergeCell ref="A88:C88"/>
    <mergeCell ref="D88:F88"/>
    <mergeCell ref="H88:J88"/>
    <mergeCell ref="K88:M88"/>
    <mergeCell ref="O88:Q88"/>
    <mergeCell ref="R88:T88"/>
    <mergeCell ref="A87:C87"/>
    <mergeCell ref="D87:F87"/>
    <mergeCell ref="H87:J87"/>
    <mergeCell ref="K87:M87"/>
    <mergeCell ref="O87:Q87"/>
    <mergeCell ref="R87:T87"/>
    <mergeCell ref="A86:C86"/>
    <mergeCell ref="D86:F86"/>
    <mergeCell ref="H86:J86"/>
    <mergeCell ref="K86:M86"/>
    <mergeCell ref="O86:Q86"/>
    <mergeCell ref="R86:T86"/>
    <mergeCell ref="A85:C85"/>
    <mergeCell ref="D85:F85"/>
    <mergeCell ref="H85:J85"/>
    <mergeCell ref="K85:M85"/>
    <mergeCell ref="O85:Q85"/>
    <mergeCell ref="R85:T85"/>
    <mergeCell ref="A84:C84"/>
    <mergeCell ref="D84:F84"/>
    <mergeCell ref="H84:J84"/>
    <mergeCell ref="K84:M84"/>
    <mergeCell ref="O84:Q84"/>
    <mergeCell ref="R84:T84"/>
    <mergeCell ref="A83:C83"/>
    <mergeCell ref="D83:F83"/>
    <mergeCell ref="H83:J83"/>
    <mergeCell ref="K83:M83"/>
    <mergeCell ref="O83:Q83"/>
    <mergeCell ref="R83:T83"/>
    <mergeCell ref="A82:C82"/>
    <mergeCell ref="D82:F82"/>
    <mergeCell ref="H82:J82"/>
    <mergeCell ref="K82:M82"/>
    <mergeCell ref="O82:Q82"/>
    <mergeCell ref="R82:T82"/>
    <mergeCell ref="A81:C81"/>
    <mergeCell ref="D81:F81"/>
    <mergeCell ref="H81:J81"/>
    <mergeCell ref="K81:M81"/>
    <mergeCell ref="O81:Q81"/>
    <mergeCell ref="R81:T81"/>
    <mergeCell ref="A80:C80"/>
    <mergeCell ref="D80:F80"/>
    <mergeCell ref="H80:J80"/>
    <mergeCell ref="K80:M80"/>
    <mergeCell ref="O80:Q80"/>
    <mergeCell ref="R80:T80"/>
    <mergeCell ref="A79:C79"/>
    <mergeCell ref="D79:F79"/>
    <mergeCell ref="H79:J79"/>
    <mergeCell ref="K79:M79"/>
    <mergeCell ref="O79:Q79"/>
    <mergeCell ref="R79:T79"/>
    <mergeCell ref="A78:C78"/>
    <mergeCell ref="D78:F78"/>
    <mergeCell ref="H78:J78"/>
    <mergeCell ref="K78:M78"/>
    <mergeCell ref="O78:Q78"/>
    <mergeCell ref="R78:T78"/>
    <mergeCell ref="A77:C77"/>
    <mergeCell ref="D77:F77"/>
    <mergeCell ref="H77:J77"/>
    <mergeCell ref="K77:M77"/>
    <mergeCell ref="O77:Q77"/>
    <mergeCell ref="R77:T77"/>
    <mergeCell ref="A76:C76"/>
    <mergeCell ref="D76:F76"/>
    <mergeCell ref="H76:J76"/>
    <mergeCell ref="K76:M76"/>
    <mergeCell ref="O76:Q76"/>
    <mergeCell ref="R76:T76"/>
    <mergeCell ref="A75:C75"/>
    <mergeCell ref="D75:F75"/>
    <mergeCell ref="H75:J75"/>
    <mergeCell ref="K75:M75"/>
    <mergeCell ref="O75:Q75"/>
    <mergeCell ref="R75:T75"/>
    <mergeCell ref="A74:C74"/>
    <mergeCell ref="D74:F74"/>
    <mergeCell ref="H74:J74"/>
    <mergeCell ref="K74:M74"/>
    <mergeCell ref="O74:Q74"/>
    <mergeCell ref="R74:T74"/>
    <mergeCell ref="A73:C73"/>
    <mergeCell ref="D73:F73"/>
    <mergeCell ref="H73:J73"/>
    <mergeCell ref="K73:M73"/>
    <mergeCell ref="O73:Q73"/>
    <mergeCell ref="R73:T73"/>
    <mergeCell ref="A72:C72"/>
    <mergeCell ref="D72:F72"/>
    <mergeCell ref="H72:J72"/>
    <mergeCell ref="K72:M72"/>
    <mergeCell ref="O72:Q72"/>
    <mergeCell ref="R72:T72"/>
    <mergeCell ref="A71:C71"/>
    <mergeCell ref="D71:F71"/>
    <mergeCell ref="H71:J71"/>
    <mergeCell ref="K71:M71"/>
    <mergeCell ref="O71:Q71"/>
    <mergeCell ref="R71:T71"/>
    <mergeCell ref="A70:C70"/>
    <mergeCell ref="D70:F70"/>
    <mergeCell ref="H70:J70"/>
    <mergeCell ref="K70:M70"/>
    <mergeCell ref="O70:Q70"/>
    <mergeCell ref="R70:T70"/>
    <mergeCell ref="A69:C69"/>
    <mergeCell ref="D69:F69"/>
    <mergeCell ref="H69:J69"/>
    <mergeCell ref="K69:M69"/>
    <mergeCell ref="O69:Q69"/>
    <mergeCell ref="R69:T69"/>
    <mergeCell ref="A68:C68"/>
    <mergeCell ref="D68:F68"/>
    <mergeCell ref="H68:J68"/>
    <mergeCell ref="K68:M68"/>
    <mergeCell ref="O68:Q68"/>
    <mergeCell ref="R68:T68"/>
    <mergeCell ref="A67:C67"/>
    <mergeCell ref="D67:F67"/>
    <mergeCell ref="H67:J67"/>
    <mergeCell ref="K67:M67"/>
    <mergeCell ref="O67:Q67"/>
    <mergeCell ref="R67:T67"/>
    <mergeCell ref="A66:C66"/>
    <mergeCell ref="D66:F66"/>
    <mergeCell ref="H66:J66"/>
    <mergeCell ref="K66:M66"/>
    <mergeCell ref="O66:Q66"/>
    <mergeCell ref="R66:T66"/>
    <mergeCell ref="A65:C65"/>
    <mergeCell ref="D65:F65"/>
    <mergeCell ref="H65:J65"/>
    <mergeCell ref="K65:M65"/>
    <mergeCell ref="O65:Q65"/>
    <mergeCell ref="R65:T65"/>
    <mergeCell ref="A64:C64"/>
    <mergeCell ref="D64:F64"/>
    <mergeCell ref="H64:J64"/>
    <mergeCell ref="K64:M64"/>
    <mergeCell ref="O64:Q64"/>
    <mergeCell ref="R64:T64"/>
    <mergeCell ref="A63:C63"/>
    <mergeCell ref="D63:F63"/>
    <mergeCell ref="H63:J63"/>
    <mergeCell ref="K63:M63"/>
    <mergeCell ref="O63:Q63"/>
    <mergeCell ref="R63:T63"/>
    <mergeCell ref="A62:C62"/>
    <mergeCell ref="D62:F62"/>
    <mergeCell ref="H62:J62"/>
    <mergeCell ref="K62:M62"/>
    <mergeCell ref="O62:Q62"/>
    <mergeCell ref="R62:T62"/>
    <mergeCell ref="A61:C61"/>
    <mergeCell ref="D61:F61"/>
    <mergeCell ref="H61:J61"/>
    <mergeCell ref="K61:M61"/>
    <mergeCell ref="O61:Q61"/>
    <mergeCell ref="R61:T61"/>
    <mergeCell ref="A60:C60"/>
    <mergeCell ref="D60:F60"/>
    <mergeCell ref="H60:J60"/>
    <mergeCell ref="K60:M60"/>
    <mergeCell ref="O60:Q60"/>
    <mergeCell ref="R60:T60"/>
    <mergeCell ref="A59:C59"/>
    <mergeCell ref="D59:F59"/>
    <mergeCell ref="H59:J59"/>
    <mergeCell ref="K59:M59"/>
    <mergeCell ref="O59:Q59"/>
    <mergeCell ref="R59:T59"/>
    <mergeCell ref="A58:C58"/>
    <mergeCell ref="D58:F58"/>
    <mergeCell ref="H58:J58"/>
    <mergeCell ref="K58:M58"/>
    <mergeCell ref="O58:Q58"/>
    <mergeCell ref="R58:T58"/>
    <mergeCell ref="A57:C57"/>
    <mergeCell ref="D57:F57"/>
    <mergeCell ref="H57:J57"/>
    <mergeCell ref="K57:M57"/>
    <mergeCell ref="O57:Q57"/>
    <mergeCell ref="R57:T57"/>
    <mergeCell ref="A56:C56"/>
    <mergeCell ref="D56:F56"/>
    <mergeCell ref="H56:J56"/>
    <mergeCell ref="K56:M56"/>
    <mergeCell ref="O56:Q56"/>
    <mergeCell ref="R56:T56"/>
    <mergeCell ref="A55:C55"/>
    <mergeCell ref="D55:F55"/>
    <mergeCell ref="H55:J55"/>
    <mergeCell ref="K55:M55"/>
    <mergeCell ref="O55:Q55"/>
    <mergeCell ref="R55:T55"/>
    <mergeCell ref="A54:C54"/>
    <mergeCell ref="D54:F54"/>
    <mergeCell ref="H54:J54"/>
    <mergeCell ref="K54:M54"/>
    <mergeCell ref="O54:Q54"/>
    <mergeCell ref="R54:T54"/>
    <mergeCell ref="A53:C53"/>
    <mergeCell ref="D53:F53"/>
    <mergeCell ref="H53:J53"/>
    <mergeCell ref="K53:M53"/>
    <mergeCell ref="O53:Q53"/>
    <mergeCell ref="R53:T53"/>
    <mergeCell ref="A52:C52"/>
    <mergeCell ref="D52:F52"/>
    <mergeCell ref="H52:J52"/>
    <mergeCell ref="K52:M52"/>
    <mergeCell ref="O52:Q52"/>
    <mergeCell ref="R52:T52"/>
    <mergeCell ref="A51:C51"/>
    <mergeCell ref="D51:F51"/>
    <mergeCell ref="H51:J51"/>
    <mergeCell ref="K51:M51"/>
    <mergeCell ref="O51:Q51"/>
    <mergeCell ref="R51:T51"/>
    <mergeCell ref="A50:C50"/>
    <mergeCell ref="D50:F50"/>
    <mergeCell ref="H50:J50"/>
    <mergeCell ref="K50:M50"/>
    <mergeCell ref="O50:Q50"/>
    <mergeCell ref="R50:T50"/>
    <mergeCell ref="A49:C49"/>
    <mergeCell ref="D49:F49"/>
    <mergeCell ref="H49:J49"/>
    <mergeCell ref="K49:M49"/>
    <mergeCell ref="O49:Q49"/>
    <mergeCell ref="R49:T49"/>
    <mergeCell ref="A48:C48"/>
    <mergeCell ref="D48:F48"/>
    <mergeCell ref="H48:J48"/>
    <mergeCell ref="K48:M48"/>
    <mergeCell ref="O48:Q48"/>
    <mergeCell ref="R48:T48"/>
    <mergeCell ref="A47:C47"/>
    <mergeCell ref="D47:F47"/>
    <mergeCell ref="H47:J47"/>
    <mergeCell ref="K47:M47"/>
    <mergeCell ref="O47:Q47"/>
    <mergeCell ref="R47:T47"/>
    <mergeCell ref="A46:C46"/>
    <mergeCell ref="D46:F46"/>
    <mergeCell ref="H46:J46"/>
    <mergeCell ref="K46:M46"/>
    <mergeCell ref="O46:Q46"/>
    <mergeCell ref="R46:T46"/>
    <mergeCell ref="A45:C45"/>
    <mergeCell ref="D45:F45"/>
    <mergeCell ref="H45:J45"/>
    <mergeCell ref="K45:M45"/>
    <mergeCell ref="O45:Q45"/>
    <mergeCell ref="R45:T45"/>
    <mergeCell ref="A44:C44"/>
    <mergeCell ref="D44:F44"/>
    <mergeCell ref="H44:J44"/>
    <mergeCell ref="K44:M44"/>
    <mergeCell ref="O44:Q44"/>
    <mergeCell ref="R44:T44"/>
    <mergeCell ref="A43:C43"/>
    <mergeCell ref="D43:F43"/>
    <mergeCell ref="H43:J43"/>
    <mergeCell ref="K43:M43"/>
    <mergeCell ref="O43:Q43"/>
    <mergeCell ref="R43:T43"/>
    <mergeCell ref="A42:C42"/>
    <mergeCell ref="D42:F42"/>
    <mergeCell ref="H42:J42"/>
    <mergeCell ref="K42:M42"/>
    <mergeCell ref="O42:Q42"/>
    <mergeCell ref="R42:T42"/>
    <mergeCell ref="A41:C41"/>
    <mergeCell ref="D41:F41"/>
    <mergeCell ref="H41:J41"/>
    <mergeCell ref="K41:M41"/>
    <mergeCell ref="O41:Q41"/>
    <mergeCell ref="R41:T41"/>
    <mergeCell ref="A40:C40"/>
    <mergeCell ref="D40:F40"/>
    <mergeCell ref="H40:J40"/>
    <mergeCell ref="K40:M40"/>
    <mergeCell ref="O40:Q40"/>
    <mergeCell ref="R40:T40"/>
    <mergeCell ref="A39:C39"/>
    <mergeCell ref="D39:F39"/>
    <mergeCell ref="H39:J39"/>
    <mergeCell ref="K39:M39"/>
    <mergeCell ref="O39:Q39"/>
    <mergeCell ref="R39:T39"/>
    <mergeCell ref="A38:C38"/>
    <mergeCell ref="D38:F38"/>
    <mergeCell ref="H38:J38"/>
    <mergeCell ref="K38:M38"/>
    <mergeCell ref="O38:Q38"/>
    <mergeCell ref="R38:T38"/>
    <mergeCell ref="A37:C37"/>
    <mergeCell ref="D37:F37"/>
    <mergeCell ref="H37:J37"/>
    <mergeCell ref="K37:M37"/>
    <mergeCell ref="O37:Q37"/>
    <mergeCell ref="R37:T37"/>
    <mergeCell ref="A36:C36"/>
    <mergeCell ref="D36:F36"/>
    <mergeCell ref="H36:J36"/>
    <mergeCell ref="K36:M36"/>
    <mergeCell ref="O36:Q36"/>
    <mergeCell ref="R36:T36"/>
    <mergeCell ref="A35:C35"/>
    <mergeCell ref="D35:F35"/>
    <mergeCell ref="H35:J35"/>
    <mergeCell ref="K35:M35"/>
    <mergeCell ref="O35:Q35"/>
    <mergeCell ref="R35:T35"/>
    <mergeCell ref="A34:C34"/>
    <mergeCell ref="D34:F34"/>
    <mergeCell ref="H34:J34"/>
    <mergeCell ref="K34:M34"/>
    <mergeCell ref="O34:Q34"/>
    <mergeCell ref="R34:T34"/>
    <mergeCell ref="A33:C33"/>
    <mergeCell ref="D33:F33"/>
    <mergeCell ref="H33:J33"/>
    <mergeCell ref="K33:M33"/>
    <mergeCell ref="O33:Q33"/>
    <mergeCell ref="R33:T33"/>
    <mergeCell ref="A32:C32"/>
    <mergeCell ref="D32:F32"/>
    <mergeCell ref="H32:J32"/>
    <mergeCell ref="K32:M32"/>
    <mergeCell ref="O32:Q32"/>
    <mergeCell ref="R32:T32"/>
    <mergeCell ref="A31:C31"/>
    <mergeCell ref="D31:F31"/>
    <mergeCell ref="H31:J31"/>
    <mergeCell ref="K31:M31"/>
    <mergeCell ref="O31:Q31"/>
    <mergeCell ref="R31:T31"/>
    <mergeCell ref="A30:C30"/>
    <mergeCell ref="D30:F30"/>
    <mergeCell ref="H30:J30"/>
    <mergeCell ref="K30:M30"/>
    <mergeCell ref="O30:Q30"/>
    <mergeCell ref="R30:T30"/>
    <mergeCell ref="A29:C29"/>
    <mergeCell ref="D29:F29"/>
    <mergeCell ref="H29:J29"/>
    <mergeCell ref="K29:M29"/>
    <mergeCell ref="O29:Q29"/>
    <mergeCell ref="R29:T29"/>
    <mergeCell ref="A28:C28"/>
    <mergeCell ref="D28:F28"/>
    <mergeCell ref="H28:J28"/>
    <mergeCell ref="K28:M28"/>
    <mergeCell ref="O28:Q28"/>
    <mergeCell ref="R28:T28"/>
    <mergeCell ref="A27:C27"/>
    <mergeCell ref="D27:F27"/>
    <mergeCell ref="H27:J27"/>
    <mergeCell ref="K27:M27"/>
    <mergeCell ref="O27:Q27"/>
    <mergeCell ref="R27:T27"/>
    <mergeCell ref="A26:C26"/>
    <mergeCell ref="D26:F26"/>
    <mergeCell ref="H26:J26"/>
    <mergeCell ref="K26:M26"/>
    <mergeCell ref="O26:Q26"/>
    <mergeCell ref="R26:T26"/>
    <mergeCell ref="A25:C25"/>
    <mergeCell ref="D25:F25"/>
    <mergeCell ref="H25:J25"/>
    <mergeCell ref="K25:M25"/>
    <mergeCell ref="O25:Q25"/>
    <mergeCell ref="R25:T25"/>
    <mergeCell ref="A24:C24"/>
    <mergeCell ref="D24:F24"/>
    <mergeCell ref="H24:J24"/>
    <mergeCell ref="K24:M24"/>
    <mergeCell ref="O24:Q24"/>
    <mergeCell ref="R24:T24"/>
    <mergeCell ref="A23:C23"/>
    <mergeCell ref="D23:F23"/>
    <mergeCell ref="H23:J23"/>
    <mergeCell ref="K23:M23"/>
    <mergeCell ref="O23:Q23"/>
    <mergeCell ref="R23:T23"/>
    <mergeCell ref="A22:C22"/>
    <mergeCell ref="D22:F22"/>
    <mergeCell ref="H22:J22"/>
    <mergeCell ref="K22:M22"/>
    <mergeCell ref="O22:Q22"/>
    <mergeCell ref="R22:T22"/>
    <mergeCell ref="A21:C21"/>
    <mergeCell ref="D21:F21"/>
    <mergeCell ref="H21:J21"/>
    <mergeCell ref="K21:M21"/>
    <mergeCell ref="O21:Q21"/>
    <mergeCell ref="R21:T21"/>
    <mergeCell ref="A20:C20"/>
    <mergeCell ref="D20:F20"/>
    <mergeCell ref="H20:J20"/>
    <mergeCell ref="K20:M20"/>
    <mergeCell ref="O20:Q20"/>
    <mergeCell ref="R20:T20"/>
    <mergeCell ref="A19:C19"/>
    <mergeCell ref="D19:F19"/>
    <mergeCell ref="H19:J19"/>
    <mergeCell ref="K19:M19"/>
    <mergeCell ref="O19:Q19"/>
    <mergeCell ref="R19:T19"/>
    <mergeCell ref="A18:C18"/>
    <mergeCell ref="D18:F18"/>
    <mergeCell ref="H18:J18"/>
    <mergeCell ref="K18:M18"/>
    <mergeCell ref="O18:Q18"/>
    <mergeCell ref="R18:T18"/>
    <mergeCell ref="A17:C17"/>
    <mergeCell ref="D17:F17"/>
    <mergeCell ref="H17:J17"/>
    <mergeCell ref="K17:M17"/>
    <mergeCell ref="O17:Q17"/>
    <mergeCell ref="R17:T17"/>
    <mergeCell ref="A16:C16"/>
    <mergeCell ref="D16:F16"/>
    <mergeCell ref="H16:J16"/>
    <mergeCell ref="K16:M16"/>
    <mergeCell ref="O16:Q16"/>
    <mergeCell ref="R16:T16"/>
    <mergeCell ref="A15:C15"/>
    <mergeCell ref="D15:F15"/>
    <mergeCell ref="H15:J15"/>
    <mergeCell ref="K15:M15"/>
    <mergeCell ref="O15:Q15"/>
    <mergeCell ref="R15:T15"/>
    <mergeCell ref="A14:C14"/>
    <mergeCell ref="D14:F14"/>
    <mergeCell ref="H14:J14"/>
    <mergeCell ref="K14:M14"/>
    <mergeCell ref="O14:Q14"/>
    <mergeCell ref="R14:T14"/>
    <mergeCell ref="A13:C13"/>
    <mergeCell ref="D13:F13"/>
    <mergeCell ref="H13:J13"/>
    <mergeCell ref="K13:M13"/>
    <mergeCell ref="O13:Q13"/>
    <mergeCell ref="R13:T13"/>
    <mergeCell ref="B5:E6"/>
    <mergeCell ref="I5:L6"/>
    <mergeCell ref="P5:S6"/>
    <mergeCell ref="B7:E8"/>
    <mergeCell ref="I7:L8"/>
    <mergeCell ref="P7:S8"/>
    <mergeCell ref="A3:D3"/>
    <mergeCell ref="H3:K3"/>
    <mergeCell ref="O3:R3"/>
    <mergeCell ref="A4:D4"/>
    <mergeCell ref="H4:K4"/>
    <mergeCell ref="O4:R4"/>
    <mergeCell ref="A12:C12"/>
    <mergeCell ref="D12:F12"/>
    <mergeCell ref="H12:J12"/>
    <mergeCell ref="K12:M12"/>
    <mergeCell ref="O12:Q12"/>
    <mergeCell ref="R12:T12"/>
    <mergeCell ref="D10:G10"/>
    <mergeCell ref="K10:N10"/>
    <mergeCell ref="R10:U10"/>
    <mergeCell ref="D11:F11"/>
    <mergeCell ref="K11:M11"/>
    <mergeCell ref="R11:T11"/>
    <mergeCell ref="A9:C9"/>
    <mergeCell ref="D9:G9"/>
    <mergeCell ref="H9:J9"/>
    <mergeCell ref="K9:N9"/>
    <mergeCell ref="O9:Q9"/>
    <mergeCell ref="R9:U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Marshallese in US</vt:lpstr>
      <vt:lpstr>Age and Sex 2006-2010</vt:lpstr>
      <vt:lpstr>Age Sex Large States</vt:lpstr>
      <vt:lpstr>5 yr age sex</vt:lpstr>
      <vt:lpstr>Ark HI 2011 AgSex</vt:lpstr>
      <vt:lpstr>Median age</vt:lpstr>
      <vt:lpstr>Sex ratio</vt:lpstr>
      <vt:lpstr>Relationship</vt:lpstr>
      <vt:lpstr>HHs</vt:lpstr>
      <vt:lpstr>Marital status</vt:lpstr>
      <vt:lpstr>SMAM</vt:lpstr>
      <vt:lpstr>SMAM graph</vt:lpstr>
      <vt:lpstr>Fertility</vt:lpstr>
      <vt:lpstr>Grandparents</vt:lpstr>
      <vt:lpstr>Grandchildren</vt:lpstr>
      <vt:lpstr>Birthplace</vt:lpstr>
      <vt:lpstr>residence 1 yr before</vt:lpstr>
      <vt:lpstr>CItiz 2006-2010</vt:lpstr>
      <vt:lpstr>Citz 2011-2015</vt:lpstr>
      <vt:lpstr>Year of entry</vt:lpstr>
      <vt:lpstr>School Attendance</vt:lpstr>
      <vt:lpstr>Sch En State</vt:lpstr>
      <vt:lpstr>Grad School Enrollment</vt:lpstr>
      <vt:lpstr>Educational Attainment</vt:lpstr>
      <vt:lpstr>Ed Attn Age</vt:lpstr>
      <vt:lpstr>HH English</vt:lpstr>
      <vt:lpstr>Age Language</vt:lpstr>
      <vt:lpstr>Nativity by Language</vt:lpstr>
      <vt:lpstr>No Eng Speakers</vt:lpstr>
      <vt:lpstr>Lang Freq</vt:lpstr>
      <vt:lpstr>Veterans Status</vt:lpstr>
      <vt:lpstr>Disability</vt:lpstr>
      <vt:lpstr>Health insurance 1</vt:lpstr>
      <vt:lpstr>Health insurance age</vt:lpstr>
      <vt:lpstr>ESR</vt:lpstr>
      <vt:lpstr>LFS Health</vt:lpstr>
      <vt:lpstr>Occupation</vt:lpstr>
      <vt:lpstr>Industry</vt:lpstr>
      <vt:lpstr>Class of Worker</vt:lpstr>
      <vt:lpstr>Transport to work</vt:lpstr>
      <vt:lpstr>Family Income</vt:lpstr>
      <vt:lpstr>Med HH Income</vt:lpstr>
      <vt:lpstr>HH Income Type</vt:lpstr>
      <vt:lpstr>HH with earnings</vt:lpstr>
      <vt:lpstr>Public Asst</vt:lpstr>
      <vt:lpstr>Soc Security</vt:lpstr>
      <vt:lpstr>retirement inc</vt:lpstr>
      <vt:lpstr>Mean for Income type</vt:lpstr>
      <vt:lpstr>Per capita income</vt:lpstr>
      <vt:lpstr>Poverty characteristics</vt:lpstr>
      <vt:lpstr>Poverty</vt:lpstr>
      <vt:lpstr>rent vs HH inc</vt:lpstr>
      <vt:lpstr>Single year 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cp:lastPrinted>2020-03-31T19:19:04Z</cp:lastPrinted>
  <dcterms:created xsi:type="dcterms:W3CDTF">2020-03-30T18:13:21Z</dcterms:created>
  <dcterms:modified xsi:type="dcterms:W3CDTF">2020-04-01T18:24:43Z</dcterms:modified>
</cp:coreProperties>
</file>