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F:\Pacificweb\WEBSITE\Kiribati\Kiribati1978\"/>
    </mc:Choice>
  </mc:AlternateContent>
  <xr:revisionPtr revIDLastSave="0" documentId="13_ncr:1_{3B54FC9F-129B-4028-923C-2AAB7E2F71AC}" xr6:coauthVersionLast="47" xr6:coauthVersionMax="47" xr10:uidLastSave="{00000000-0000-0000-0000-000000000000}"/>
  <bookViews>
    <workbookView xWindow="-96" yWindow="-96" windowWidth="23232" windowHeight="13872" firstSheet="14" activeTab="23" xr2:uid="{BE2F8C31-9C6A-4DD9-A0A8-B682EEF5CABD}"/>
  </bookViews>
  <sheets>
    <sheet name="Kiribati 1978 Years" sheetId="31" r:id="rId1"/>
    <sheet name="Islands 1901 1931" sheetId="30" r:id="rId2"/>
    <sheet name="Kiribati 1978" sheetId="1" r:id="rId3"/>
    <sheet name="Age and Sex" sheetId="2" r:id="rId4"/>
    <sheet name="Ethnicity" sheetId="3" r:id="rId5"/>
    <sheet name="Nationality" sheetId="4" r:id="rId6"/>
    <sheet name="Schooling" sheetId="5" r:id="rId7"/>
    <sheet name="Marital" sheetId="6" r:id="rId8"/>
    <sheet name="Religion" sheetId="7" r:id="rId9"/>
    <sheet name="Home Island" sheetId="8" r:id="rId10"/>
    <sheet name="LFS Geography" sheetId="9" r:id="rId11"/>
    <sheet name="LFS by Age" sheetId="10" r:id="rId12"/>
    <sheet name="Sheet11" sheetId="11" r:id="rId13"/>
    <sheet name="Sheet12" sheetId="12" r:id="rId14"/>
    <sheet name="Sheet1" sheetId="13" r:id="rId15"/>
    <sheet name="Sheet2" sheetId="14" r:id="rId16"/>
    <sheet name="Sheet3" sheetId="15" r:id="rId17"/>
    <sheet name="Sheet5" sheetId="16" r:id="rId18"/>
    <sheet name="Sheet6" sheetId="17" r:id="rId19"/>
    <sheet name="Sheet7" sheetId="18" r:id="rId20"/>
    <sheet name="Sheet8" sheetId="19" r:id="rId21"/>
    <sheet name="Sheet9" sheetId="20" r:id="rId22"/>
    <sheet name="Sheet10" sheetId="21" r:id="rId23"/>
    <sheet name="Sheet13" sheetId="22" r:id="rId24"/>
    <sheet name="Sheet14" sheetId="23" r:id="rId25"/>
    <sheet name="Sheet15" sheetId="24" r:id="rId26"/>
    <sheet name="Sheet16" sheetId="25" r:id="rId27"/>
    <sheet name="Own children fertility" sheetId="26" r:id="rId28"/>
    <sheet name="Sheet18" sheetId="27" r:id="rId29"/>
    <sheet name="Water Cooking" sheetId="28" r:id="rId30"/>
    <sheet name="Sheet20" sheetId="29" r:id="rId3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6" i="17" l="1"/>
  <c r="AA16" i="17"/>
  <c r="M27" i="17"/>
  <c r="Z27" i="17" s="1"/>
  <c r="N27" i="17"/>
  <c r="AA27" i="17" s="1"/>
  <c r="C28" i="17"/>
  <c r="D28" i="17"/>
  <c r="E28" i="17"/>
  <c r="F28" i="17"/>
  <c r="S28" i="17" s="1"/>
  <c r="G28" i="17"/>
  <c r="H28" i="17"/>
  <c r="I28" i="17"/>
  <c r="J28" i="17"/>
  <c r="K28" i="17"/>
  <c r="L28" i="17"/>
  <c r="M28" i="17"/>
  <c r="N28" i="17"/>
  <c r="C29" i="17"/>
  <c r="D29" i="17"/>
  <c r="E29" i="17"/>
  <c r="F29" i="17"/>
  <c r="G29" i="17"/>
  <c r="H29" i="17"/>
  <c r="I29" i="17"/>
  <c r="J29" i="17"/>
  <c r="K29" i="17"/>
  <c r="L29" i="17"/>
  <c r="M29" i="17"/>
  <c r="N29" i="17"/>
  <c r="C30" i="17"/>
  <c r="D30" i="17"/>
  <c r="E30" i="17"/>
  <c r="F30" i="17"/>
  <c r="G30" i="17"/>
  <c r="H30" i="17"/>
  <c r="I30" i="17"/>
  <c r="J30" i="17"/>
  <c r="W30" i="17" s="1"/>
  <c r="K30" i="17"/>
  <c r="L30" i="17"/>
  <c r="M30" i="17"/>
  <c r="N30" i="17"/>
  <c r="C31" i="17"/>
  <c r="D31" i="17"/>
  <c r="E31" i="17"/>
  <c r="F31" i="17"/>
  <c r="G31" i="17"/>
  <c r="H31" i="17"/>
  <c r="I31" i="17"/>
  <c r="J31" i="17"/>
  <c r="K31" i="17"/>
  <c r="L31" i="17"/>
  <c r="M31" i="17"/>
  <c r="N31" i="17"/>
  <c r="C32" i="17"/>
  <c r="D32" i="17"/>
  <c r="E32" i="17"/>
  <c r="F32" i="17"/>
  <c r="G32" i="17"/>
  <c r="T32" i="17" s="1"/>
  <c r="H32" i="17"/>
  <c r="U32" i="17" s="1"/>
  <c r="I32" i="17"/>
  <c r="V32" i="17" s="1"/>
  <c r="J32" i="17"/>
  <c r="K32" i="17"/>
  <c r="L32" i="17"/>
  <c r="M32" i="17"/>
  <c r="N32" i="17"/>
  <c r="C33" i="17"/>
  <c r="D33" i="17"/>
  <c r="E33" i="17"/>
  <c r="F33" i="17"/>
  <c r="G33" i="17"/>
  <c r="H33" i="17"/>
  <c r="I33" i="17"/>
  <c r="J33" i="17"/>
  <c r="K33" i="17"/>
  <c r="L33" i="17"/>
  <c r="M33" i="17"/>
  <c r="N33" i="17"/>
  <c r="C34" i="17"/>
  <c r="D34" i="17"/>
  <c r="E34" i="17"/>
  <c r="F34" i="17"/>
  <c r="G34" i="17"/>
  <c r="H34" i="17"/>
  <c r="I34" i="17"/>
  <c r="J34" i="17"/>
  <c r="K34" i="17"/>
  <c r="L34" i="17"/>
  <c r="M34" i="17"/>
  <c r="N34" i="17"/>
  <c r="C35" i="17"/>
  <c r="D35" i="17"/>
  <c r="E35" i="17"/>
  <c r="F35" i="17"/>
  <c r="G35" i="17"/>
  <c r="H35" i="17"/>
  <c r="I35" i="17"/>
  <c r="J35" i="17"/>
  <c r="K35" i="17"/>
  <c r="L35" i="17"/>
  <c r="M35" i="17"/>
  <c r="N35" i="17"/>
  <c r="C36" i="17"/>
  <c r="D36" i="17"/>
  <c r="E36" i="17"/>
  <c r="F36" i="17"/>
  <c r="G36" i="17"/>
  <c r="H36" i="17"/>
  <c r="I36" i="17"/>
  <c r="J36" i="17"/>
  <c r="K36" i="17"/>
  <c r="L36" i="17"/>
  <c r="M36" i="17"/>
  <c r="N36" i="17"/>
  <c r="B28" i="17"/>
  <c r="B29" i="17"/>
  <c r="B30" i="17"/>
  <c r="B31" i="17"/>
  <c r="B32" i="17"/>
  <c r="Q32" i="17" s="1"/>
  <c r="B33" i="17"/>
  <c r="B34" i="17"/>
  <c r="Q34" i="17" s="1"/>
  <c r="B35" i="17"/>
  <c r="B36" i="17"/>
  <c r="Q36" i="17" s="1"/>
  <c r="B27" i="17"/>
  <c r="C16" i="17"/>
  <c r="C27" i="17" s="1"/>
  <c r="D16" i="17"/>
  <c r="Q16" i="17" s="1"/>
  <c r="E16" i="17"/>
  <c r="R16" i="17" s="1"/>
  <c r="F16" i="17"/>
  <c r="G16" i="17"/>
  <c r="H16" i="17"/>
  <c r="I16" i="17"/>
  <c r="J16" i="17"/>
  <c r="W16" i="17" s="1"/>
  <c r="K16" i="17"/>
  <c r="L16" i="17"/>
  <c r="M16" i="17"/>
  <c r="N16" i="17"/>
  <c r="B16" i="17"/>
  <c r="S16" i="17" s="1"/>
  <c r="S34" i="17"/>
  <c r="R34" i="17"/>
  <c r="S32" i="17"/>
  <c r="R32" i="17"/>
  <c r="V30" i="17"/>
  <c r="U30" i="17"/>
  <c r="T30" i="17"/>
  <c r="S30" i="17"/>
  <c r="R30" i="17"/>
  <c r="T28" i="17"/>
  <c r="AA25" i="17"/>
  <c r="Z25" i="17"/>
  <c r="Y25" i="17"/>
  <c r="X25" i="17"/>
  <c r="W25" i="17"/>
  <c r="V25" i="17"/>
  <c r="U25" i="17"/>
  <c r="T25" i="17"/>
  <c r="S25" i="17"/>
  <c r="R25" i="17"/>
  <c r="Q25" i="17"/>
  <c r="P25" i="17"/>
  <c r="AA24" i="17"/>
  <c r="Z24" i="17"/>
  <c r="Y24" i="17"/>
  <c r="X24" i="17"/>
  <c r="W24" i="17"/>
  <c r="V24" i="17"/>
  <c r="U24" i="17"/>
  <c r="T24" i="17"/>
  <c r="S24" i="17"/>
  <c r="R24" i="17"/>
  <c r="Q24" i="17"/>
  <c r="P24" i="17"/>
  <c r="AA23" i="17"/>
  <c r="Z23" i="17"/>
  <c r="Y23" i="17"/>
  <c r="X23" i="17"/>
  <c r="W23" i="17"/>
  <c r="V23" i="17"/>
  <c r="U23" i="17"/>
  <c r="T23" i="17"/>
  <c r="S23" i="17"/>
  <c r="R23" i="17"/>
  <c r="Q23" i="17"/>
  <c r="P23" i="17"/>
  <c r="AA22" i="17"/>
  <c r="Z22" i="17"/>
  <c r="Y22" i="17"/>
  <c r="X22" i="17"/>
  <c r="W22" i="17"/>
  <c r="V22" i="17"/>
  <c r="U22" i="17"/>
  <c r="T22" i="17"/>
  <c r="S22" i="17"/>
  <c r="R22" i="17"/>
  <c r="Q22" i="17"/>
  <c r="P22" i="17"/>
  <c r="AA21" i="17"/>
  <c r="Z21" i="17"/>
  <c r="Y21" i="17"/>
  <c r="X21" i="17"/>
  <c r="W21" i="17"/>
  <c r="V21" i="17"/>
  <c r="U21" i="17"/>
  <c r="T21" i="17"/>
  <c r="S21" i="17"/>
  <c r="R21" i="17"/>
  <c r="Q21" i="17"/>
  <c r="P21" i="17"/>
  <c r="Z20" i="17"/>
  <c r="Y20" i="17"/>
  <c r="X20" i="17"/>
  <c r="W20" i="17"/>
  <c r="V20" i="17"/>
  <c r="U20" i="17"/>
  <c r="T20" i="17"/>
  <c r="S20" i="17"/>
  <c r="R20" i="17"/>
  <c r="Q20" i="17"/>
  <c r="P20" i="17"/>
  <c r="Z19" i="17"/>
  <c r="Y19" i="17"/>
  <c r="X19" i="17"/>
  <c r="W19" i="17"/>
  <c r="V19" i="17"/>
  <c r="U19" i="17"/>
  <c r="T19" i="17"/>
  <c r="S19" i="17"/>
  <c r="R19" i="17"/>
  <c r="Q19" i="17"/>
  <c r="P19" i="17"/>
  <c r="AA18" i="17"/>
  <c r="Z18" i="17"/>
  <c r="Y18" i="17"/>
  <c r="X18" i="17"/>
  <c r="W18" i="17"/>
  <c r="V18" i="17"/>
  <c r="U18" i="17"/>
  <c r="T18" i="17"/>
  <c r="S18" i="17"/>
  <c r="R18" i="17"/>
  <c r="Q18" i="17"/>
  <c r="P18" i="17"/>
  <c r="AA17" i="17"/>
  <c r="Z17" i="17"/>
  <c r="Y17" i="17"/>
  <c r="X17" i="17"/>
  <c r="W17" i="17"/>
  <c r="V17" i="17"/>
  <c r="U17" i="17"/>
  <c r="T17" i="17"/>
  <c r="S17" i="17"/>
  <c r="R17" i="17"/>
  <c r="Q17" i="17"/>
  <c r="P17" i="17"/>
  <c r="P6" i="17"/>
  <c r="Q6" i="17"/>
  <c r="R6" i="17"/>
  <c r="S6" i="17"/>
  <c r="T6" i="17"/>
  <c r="U6" i="17"/>
  <c r="V6" i="17"/>
  <c r="W6" i="17"/>
  <c r="X6" i="17"/>
  <c r="Y6" i="17"/>
  <c r="Z6" i="17"/>
  <c r="AA6" i="17"/>
  <c r="P7" i="17"/>
  <c r="Q7" i="17"/>
  <c r="R7" i="17"/>
  <c r="S7" i="17"/>
  <c r="T7" i="17"/>
  <c r="U7" i="17"/>
  <c r="V7" i="17"/>
  <c r="W7" i="17"/>
  <c r="X7" i="17"/>
  <c r="Y7" i="17"/>
  <c r="Z7" i="17"/>
  <c r="AA7" i="17"/>
  <c r="P8" i="17"/>
  <c r="Q8" i="17"/>
  <c r="R8" i="17"/>
  <c r="S8" i="17"/>
  <c r="T8" i="17"/>
  <c r="U8" i="17"/>
  <c r="V8" i="17"/>
  <c r="W8" i="17"/>
  <c r="X8" i="17"/>
  <c r="Y8" i="17"/>
  <c r="Z8" i="17"/>
  <c r="P9" i="17"/>
  <c r="Q9" i="17"/>
  <c r="R9" i="17"/>
  <c r="S9" i="17"/>
  <c r="T9" i="17"/>
  <c r="U9" i="17"/>
  <c r="V9" i="17"/>
  <c r="W9" i="17"/>
  <c r="X9" i="17"/>
  <c r="Y9" i="17"/>
  <c r="Z9" i="17"/>
  <c r="AA9" i="17"/>
  <c r="P10" i="17"/>
  <c r="Q10" i="17"/>
  <c r="R10" i="17"/>
  <c r="S10" i="17"/>
  <c r="T10" i="17"/>
  <c r="U10" i="17"/>
  <c r="V10" i="17"/>
  <c r="W10" i="17"/>
  <c r="X10" i="17"/>
  <c r="Y10" i="17"/>
  <c r="Z10" i="17"/>
  <c r="AA10" i="17"/>
  <c r="P11" i="17"/>
  <c r="Q11" i="17"/>
  <c r="R11" i="17"/>
  <c r="S11" i="17"/>
  <c r="T11" i="17"/>
  <c r="U11" i="17"/>
  <c r="V11" i="17"/>
  <c r="W11" i="17"/>
  <c r="X11" i="17"/>
  <c r="Y11" i="17"/>
  <c r="Z11" i="17"/>
  <c r="AA11" i="17"/>
  <c r="P12" i="17"/>
  <c r="Q12" i="17"/>
  <c r="R12" i="17"/>
  <c r="S12" i="17"/>
  <c r="T12" i="17"/>
  <c r="U12" i="17"/>
  <c r="V12" i="17"/>
  <c r="W12" i="17"/>
  <c r="X12" i="17"/>
  <c r="Y12" i="17"/>
  <c r="Z12" i="17"/>
  <c r="AA12" i="17"/>
  <c r="P13" i="17"/>
  <c r="Q13" i="17"/>
  <c r="R13" i="17"/>
  <c r="S13" i="17"/>
  <c r="T13" i="17"/>
  <c r="U13" i="17"/>
  <c r="V13" i="17"/>
  <c r="W13" i="17"/>
  <c r="X13" i="17"/>
  <c r="Y13" i="17"/>
  <c r="Z13" i="17"/>
  <c r="AA13" i="17"/>
  <c r="P14" i="17"/>
  <c r="Q14" i="17"/>
  <c r="R14" i="17"/>
  <c r="S14" i="17"/>
  <c r="T14" i="17"/>
  <c r="U14" i="17"/>
  <c r="V14" i="17"/>
  <c r="W14" i="17"/>
  <c r="X14" i="17"/>
  <c r="Y14" i="17"/>
  <c r="Z14" i="17"/>
  <c r="AA14" i="17"/>
  <c r="Q5" i="17"/>
  <c r="C5" i="17"/>
  <c r="P5" i="17" s="1"/>
  <c r="D5" i="17"/>
  <c r="D27" i="17" s="1"/>
  <c r="E5" i="17"/>
  <c r="R5" i="17" s="1"/>
  <c r="F5" i="17"/>
  <c r="S5" i="17" s="1"/>
  <c r="G5" i="17"/>
  <c r="T5" i="17" s="1"/>
  <c r="H5" i="17"/>
  <c r="U5" i="17" s="1"/>
  <c r="I5" i="17"/>
  <c r="V5" i="17" s="1"/>
  <c r="J5" i="17"/>
  <c r="W5" i="17" s="1"/>
  <c r="K5" i="17"/>
  <c r="X5" i="17" s="1"/>
  <c r="L5" i="17"/>
  <c r="Y5" i="17" s="1"/>
  <c r="M5" i="17"/>
  <c r="N5" i="17"/>
  <c r="B5" i="17"/>
  <c r="AA5" i="17" s="1"/>
  <c r="G4" i="13"/>
  <c r="H4" i="13"/>
  <c r="I4" i="13"/>
  <c r="G6" i="13"/>
  <c r="H6" i="13"/>
  <c r="I6" i="13"/>
  <c r="G7" i="13"/>
  <c r="H7" i="13"/>
  <c r="I7" i="13"/>
  <c r="G8" i="13"/>
  <c r="H8" i="13"/>
  <c r="I8" i="13"/>
  <c r="G9" i="13"/>
  <c r="H9" i="13"/>
  <c r="I9" i="13"/>
  <c r="G11" i="13"/>
  <c r="H11" i="13"/>
  <c r="I11" i="13"/>
  <c r="G12" i="13"/>
  <c r="H12" i="13"/>
  <c r="I12" i="13"/>
  <c r="G13" i="13"/>
  <c r="H13" i="13"/>
  <c r="I13" i="13"/>
  <c r="G14" i="13"/>
  <c r="H14" i="13"/>
  <c r="I14" i="13"/>
  <c r="G16" i="13"/>
  <c r="H16" i="13"/>
  <c r="I16" i="13"/>
  <c r="G17" i="13"/>
  <c r="H17" i="13"/>
  <c r="I17" i="13"/>
  <c r="G18" i="13"/>
  <c r="H18" i="13"/>
  <c r="I18" i="13"/>
  <c r="G19" i="13"/>
  <c r="H19" i="13"/>
  <c r="I19" i="13"/>
  <c r="G21" i="13"/>
  <c r="H21" i="13"/>
  <c r="I21" i="13"/>
  <c r="G22" i="13"/>
  <c r="H22" i="13"/>
  <c r="I22" i="13"/>
  <c r="G23" i="13"/>
  <c r="H23" i="13"/>
  <c r="I23" i="13"/>
  <c r="G24" i="13"/>
  <c r="H24" i="13"/>
  <c r="I24" i="13"/>
  <c r="G25" i="13"/>
  <c r="H25" i="13"/>
  <c r="I25" i="13"/>
  <c r="G26" i="13"/>
  <c r="H26" i="13"/>
  <c r="I26" i="13"/>
  <c r="G27" i="13"/>
  <c r="H27" i="13"/>
  <c r="I27" i="13"/>
  <c r="D5" i="9"/>
  <c r="E5" i="9"/>
  <c r="F5" i="9"/>
  <c r="G5" i="9"/>
  <c r="H5" i="9"/>
  <c r="I5" i="9"/>
  <c r="J5" i="9"/>
  <c r="K5" i="9"/>
  <c r="L5" i="9"/>
  <c r="M5" i="9"/>
  <c r="N5" i="9"/>
  <c r="O5" i="9"/>
  <c r="P5" i="9"/>
  <c r="Q5" i="9"/>
  <c r="R5" i="9"/>
  <c r="S5" i="9"/>
  <c r="D6" i="9"/>
  <c r="E6" i="9"/>
  <c r="F6" i="9"/>
  <c r="G6" i="9"/>
  <c r="H6" i="9"/>
  <c r="I6" i="9"/>
  <c r="J6" i="9"/>
  <c r="K6" i="9"/>
  <c r="L6" i="9"/>
  <c r="M6" i="9"/>
  <c r="N6" i="9"/>
  <c r="O6" i="9"/>
  <c r="P6" i="9"/>
  <c r="Q6" i="9"/>
  <c r="R6" i="9"/>
  <c r="S6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C6" i="9"/>
  <c r="C7" i="9"/>
  <c r="C5" i="9"/>
  <c r="C9" i="9"/>
  <c r="C10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34" i="9"/>
  <c r="C35" i="9"/>
  <c r="C36" i="9"/>
  <c r="C37" i="9"/>
  <c r="C38" i="9"/>
  <c r="C39" i="9"/>
  <c r="C40" i="9"/>
  <c r="C41" i="9"/>
  <c r="C42" i="9"/>
  <c r="C43" i="9"/>
  <c r="C44" i="9"/>
  <c r="C45" i="9"/>
  <c r="C46" i="9"/>
  <c r="C47" i="9"/>
  <c r="C48" i="9"/>
  <c r="C49" i="9"/>
  <c r="C50" i="9"/>
  <c r="C51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8" i="9"/>
  <c r="M9" i="9"/>
  <c r="M10" i="9"/>
  <c r="M11" i="9"/>
  <c r="M12" i="9"/>
  <c r="M13" i="9"/>
  <c r="M14" i="9"/>
  <c r="M15" i="9"/>
  <c r="M16" i="9"/>
  <c r="M17" i="9"/>
  <c r="M18" i="9"/>
  <c r="M19" i="9"/>
  <c r="M20" i="9"/>
  <c r="M21" i="9"/>
  <c r="M22" i="9"/>
  <c r="M23" i="9"/>
  <c r="M24" i="9"/>
  <c r="M25" i="9"/>
  <c r="M26" i="9"/>
  <c r="M27" i="9"/>
  <c r="M28" i="9"/>
  <c r="M29" i="9"/>
  <c r="M30" i="9"/>
  <c r="M31" i="9"/>
  <c r="M32" i="9"/>
  <c r="M33" i="9"/>
  <c r="M34" i="9"/>
  <c r="M35" i="9"/>
  <c r="M36" i="9"/>
  <c r="M37" i="9"/>
  <c r="M38" i="9"/>
  <c r="M39" i="9"/>
  <c r="M40" i="9"/>
  <c r="M41" i="9"/>
  <c r="M42" i="9"/>
  <c r="M43" i="9"/>
  <c r="M44" i="9"/>
  <c r="M45" i="9"/>
  <c r="M46" i="9"/>
  <c r="M47" i="9"/>
  <c r="M48" i="9"/>
  <c r="M49" i="9"/>
  <c r="M50" i="9"/>
  <c r="M51" i="9"/>
  <c r="M52" i="9"/>
  <c r="M53" i="9"/>
  <c r="M54" i="9"/>
  <c r="M55" i="9"/>
  <c r="M56" i="9"/>
  <c r="M57" i="9"/>
  <c r="M58" i="9"/>
  <c r="M59" i="9"/>
  <c r="M60" i="9"/>
  <c r="M61" i="9"/>
  <c r="M62" i="9"/>
  <c r="M63" i="9"/>
  <c r="M64" i="9"/>
  <c r="M65" i="9"/>
  <c r="M66" i="9"/>
  <c r="M67" i="9"/>
  <c r="M68" i="9"/>
  <c r="M69" i="9"/>
  <c r="M70" i="9"/>
  <c r="M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44" i="9"/>
  <c r="D45" i="9"/>
  <c r="D46" i="9"/>
  <c r="D47" i="9"/>
  <c r="D48" i="9"/>
  <c r="D49" i="9"/>
  <c r="D50" i="9"/>
  <c r="D51" i="9"/>
  <c r="D52" i="9"/>
  <c r="D53" i="9"/>
  <c r="D54" i="9"/>
  <c r="D55" i="9"/>
  <c r="D56" i="9"/>
  <c r="D57" i="9"/>
  <c r="D58" i="9"/>
  <c r="D59" i="9"/>
  <c r="D60" i="9"/>
  <c r="D61" i="9"/>
  <c r="D62" i="9"/>
  <c r="D63" i="9"/>
  <c r="D64" i="9"/>
  <c r="D65" i="9"/>
  <c r="D66" i="9"/>
  <c r="D67" i="9"/>
  <c r="D68" i="9"/>
  <c r="D69" i="9"/>
  <c r="D70" i="9"/>
  <c r="D8" i="9"/>
  <c r="R27" i="17" l="1"/>
  <c r="L27" i="17"/>
  <c r="Y27" i="17" s="1"/>
  <c r="K27" i="17"/>
  <c r="X27" i="17" s="1"/>
  <c r="J27" i="17"/>
  <c r="W27" i="17" s="1"/>
  <c r="I27" i="17"/>
  <c r="V27" i="17" s="1"/>
  <c r="H27" i="17"/>
  <c r="U27" i="17" s="1"/>
  <c r="G27" i="17"/>
  <c r="T27" i="17" s="1"/>
  <c r="F27" i="17"/>
  <c r="S27" i="17" s="1"/>
  <c r="P30" i="17"/>
  <c r="E27" i="17"/>
  <c r="Z5" i="17"/>
  <c r="Y16" i="17"/>
  <c r="X16" i="17"/>
  <c r="X28" i="17"/>
  <c r="V16" i="17"/>
  <c r="V28" i="17"/>
  <c r="U28" i="17"/>
  <c r="T16" i="17"/>
  <c r="W28" i="17"/>
  <c r="P28" i="17"/>
  <c r="U16" i="17"/>
  <c r="Q28" i="17"/>
  <c r="R28" i="17"/>
  <c r="Q30" i="17"/>
  <c r="P16" i="17"/>
  <c r="AA35" i="17"/>
  <c r="AA31" i="17"/>
  <c r="AA29" i="17"/>
  <c r="AA33" i="17"/>
  <c r="T36" i="17"/>
  <c r="U34" i="17"/>
  <c r="W34" i="17"/>
  <c r="X34" i="17"/>
  <c r="Y28" i="17"/>
  <c r="Z32" i="17"/>
  <c r="Z34" i="17"/>
  <c r="Z28" i="17"/>
  <c r="AA36" i="17"/>
  <c r="P35" i="17"/>
  <c r="Q31" i="17"/>
  <c r="S33" i="17"/>
  <c r="S29" i="17"/>
  <c r="T31" i="17"/>
  <c r="U33" i="17"/>
  <c r="V33" i="17"/>
  <c r="W31" i="17"/>
  <c r="Y33" i="17"/>
  <c r="R36" i="17"/>
  <c r="U36" i="17"/>
  <c r="V36" i="17"/>
  <c r="W36" i="17"/>
  <c r="X30" i="17"/>
  <c r="Y34" i="17"/>
  <c r="Y36" i="17"/>
  <c r="Y30" i="17"/>
  <c r="Z36" i="17"/>
  <c r="AA32" i="17"/>
  <c r="AA28" i="17"/>
  <c r="P33" i="17"/>
  <c r="P29" i="17"/>
  <c r="Q35" i="17"/>
  <c r="Q29" i="17"/>
  <c r="R33" i="17"/>
  <c r="S31" i="17"/>
  <c r="T33" i="17"/>
  <c r="T29" i="17"/>
  <c r="U35" i="17"/>
  <c r="V31" i="17"/>
  <c r="V35" i="17"/>
  <c r="V29" i="17"/>
  <c r="W33" i="17"/>
  <c r="W35" i="17"/>
  <c r="W29" i="17"/>
  <c r="X31" i="17"/>
  <c r="X33" i="17"/>
  <c r="X35" i="17"/>
  <c r="X29" i="17"/>
  <c r="Y31" i="17"/>
  <c r="Y35" i="17"/>
  <c r="Y29" i="17"/>
  <c r="Z31" i="17"/>
  <c r="Z33" i="17"/>
  <c r="Z35" i="17"/>
  <c r="S36" i="17"/>
  <c r="T34" i="17"/>
  <c r="V34" i="17"/>
  <c r="W32" i="17"/>
  <c r="X32" i="17"/>
  <c r="X36" i="17"/>
  <c r="Y32" i="17"/>
  <c r="Z30" i="17"/>
  <c r="AA34" i="17"/>
  <c r="P31" i="17"/>
  <c r="Q33" i="17"/>
  <c r="R31" i="17"/>
  <c r="R35" i="17"/>
  <c r="R29" i="17"/>
  <c r="S35" i="17"/>
  <c r="T35" i="17"/>
  <c r="U31" i="17"/>
  <c r="U29" i="17"/>
  <c r="Z29" i="17"/>
  <c r="P32" i="17"/>
  <c r="P34" i="17"/>
  <c r="P36" i="17"/>
  <c r="P27" i="17"/>
  <c r="Q27" i="17"/>
  <c r="U17" i="4" l="1"/>
  <c r="U16" i="4"/>
  <c r="U15" i="4"/>
  <c r="U12" i="4"/>
  <c r="U13" i="4"/>
  <c r="U11" i="4"/>
  <c r="U4" i="4"/>
  <c r="U5" i="4"/>
  <c r="U7" i="4"/>
  <c r="U8" i="4"/>
  <c r="U9" i="4"/>
  <c r="T14" i="4"/>
  <c r="U14" i="4"/>
  <c r="V14" i="4"/>
  <c r="W14" i="4"/>
  <c r="X14" i="4"/>
  <c r="U3" i="4"/>
  <c r="C5" i="1"/>
  <c r="D5" i="1"/>
  <c r="E5" i="1"/>
  <c r="C6" i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4" i="1"/>
  <c r="D34" i="1"/>
  <c r="E34" i="1"/>
  <c r="C35" i="1"/>
  <c r="D35" i="1"/>
  <c r="E35" i="1"/>
  <c r="C36" i="1"/>
  <c r="D36" i="1"/>
  <c r="E36" i="1"/>
  <c r="D4" i="1"/>
  <c r="E4" i="1"/>
  <c r="C4" i="1"/>
  <c r="I5" i="1"/>
  <c r="J5" i="1"/>
  <c r="K5" i="1"/>
  <c r="L5" i="1"/>
  <c r="M5" i="1"/>
  <c r="N5" i="1"/>
  <c r="N4" i="1" s="1"/>
  <c r="I4" i="1"/>
  <c r="J4" i="1"/>
  <c r="K4" i="1"/>
  <c r="L4" i="1"/>
  <c r="M4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L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6" i="1"/>
  <c r="M52" i="2"/>
  <c r="M51" i="2"/>
  <c r="M49" i="2"/>
  <c r="C48" i="2"/>
  <c r="C50" i="2" s="1"/>
  <c r="C51" i="2" s="1"/>
  <c r="C52" i="2" s="1"/>
  <c r="D48" i="2"/>
  <c r="D50" i="2" s="1"/>
  <c r="D51" i="2" s="1"/>
  <c r="D52" i="2" s="1"/>
  <c r="E48" i="2"/>
  <c r="E50" i="2" s="1"/>
  <c r="E51" i="2" s="1"/>
  <c r="E52" i="2" s="1"/>
  <c r="F48" i="2"/>
  <c r="F50" i="2" s="1"/>
  <c r="F51" i="2" s="1"/>
  <c r="F52" i="2" s="1"/>
  <c r="G48" i="2"/>
  <c r="G50" i="2" s="1"/>
  <c r="G51" i="2" s="1"/>
  <c r="G52" i="2" s="1"/>
  <c r="H48" i="2"/>
  <c r="H50" i="2" s="1"/>
  <c r="H51" i="2" s="1"/>
  <c r="H52" i="2" s="1"/>
  <c r="I48" i="2"/>
  <c r="I50" i="2" s="1"/>
  <c r="I51" i="2" s="1"/>
  <c r="I52" i="2" s="1"/>
  <c r="J48" i="2"/>
  <c r="J50" i="2" s="1"/>
  <c r="J51" i="2" s="1"/>
  <c r="J52" i="2" s="1"/>
  <c r="K48" i="2"/>
  <c r="L48" i="2"/>
  <c r="M48" i="2"/>
  <c r="N48" i="2"/>
  <c r="O48" i="2"/>
  <c r="P48" i="2"/>
  <c r="Q48" i="2"/>
  <c r="R48" i="2"/>
  <c r="S48" i="2"/>
  <c r="C49" i="2"/>
  <c r="D49" i="2"/>
  <c r="E49" i="2"/>
  <c r="F49" i="2"/>
  <c r="G49" i="2"/>
  <c r="H49" i="2"/>
  <c r="I49" i="2"/>
  <c r="J49" i="2"/>
  <c r="K49" i="2"/>
  <c r="K50" i="2" s="1"/>
  <c r="K51" i="2" s="1"/>
  <c r="K52" i="2" s="1"/>
  <c r="L49" i="2"/>
  <c r="L50" i="2" s="1"/>
  <c r="L51" i="2" s="1"/>
  <c r="L52" i="2" s="1"/>
  <c r="M50" i="2"/>
  <c r="N49" i="2"/>
  <c r="N50" i="2" s="1"/>
  <c r="N51" i="2" s="1"/>
  <c r="N52" i="2" s="1"/>
  <c r="O49" i="2"/>
  <c r="O50" i="2" s="1"/>
  <c r="O51" i="2" s="1"/>
  <c r="O52" i="2" s="1"/>
  <c r="P49" i="2"/>
  <c r="P50" i="2" s="1"/>
  <c r="P51" i="2" s="1"/>
  <c r="P52" i="2" s="1"/>
  <c r="Q49" i="2"/>
  <c r="Q50" i="2" s="1"/>
  <c r="Q51" i="2" s="1"/>
  <c r="Q52" i="2" s="1"/>
  <c r="R49" i="2"/>
  <c r="S49" i="2"/>
  <c r="R50" i="2"/>
  <c r="R51" i="2" s="1"/>
  <c r="R52" i="2" s="1"/>
  <c r="S50" i="2"/>
  <c r="S51" i="2" s="1"/>
  <c r="S52" i="2" s="1"/>
  <c r="B52" i="2"/>
  <c r="B51" i="2"/>
  <c r="B50" i="2"/>
  <c r="B49" i="2"/>
  <c r="B28" i="2"/>
  <c r="B48" i="2"/>
  <c r="J6" i="28"/>
  <c r="K6" i="28"/>
  <c r="L6" i="28"/>
  <c r="M6" i="28"/>
  <c r="J7" i="28"/>
  <c r="K7" i="28"/>
  <c r="L7" i="28"/>
  <c r="M7" i="28"/>
  <c r="J8" i="28"/>
  <c r="K8" i="28"/>
  <c r="L8" i="28"/>
  <c r="M8" i="28"/>
  <c r="J9" i="28"/>
  <c r="K9" i="28"/>
  <c r="L9" i="28"/>
  <c r="M9" i="28"/>
  <c r="J10" i="28"/>
  <c r="K10" i="28"/>
  <c r="L10" i="28"/>
  <c r="M10" i="28"/>
  <c r="J11" i="28"/>
  <c r="K11" i="28"/>
  <c r="L11" i="28"/>
  <c r="M11" i="28"/>
  <c r="J12" i="28"/>
  <c r="K12" i="28"/>
  <c r="L12" i="28"/>
  <c r="M12" i="28"/>
  <c r="J13" i="28"/>
  <c r="K13" i="28"/>
  <c r="L13" i="28"/>
  <c r="M13" i="28"/>
  <c r="J14" i="28"/>
  <c r="K14" i="28"/>
  <c r="L14" i="28"/>
  <c r="M14" i="28"/>
  <c r="J15" i="28"/>
  <c r="K15" i="28"/>
  <c r="L15" i="28"/>
  <c r="M15" i="28"/>
  <c r="J16" i="28"/>
  <c r="K16" i="28"/>
  <c r="L16" i="28"/>
  <c r="M16" i="28"/>
  <c r="J17" i="28"/>
  <c r="K17" i="28"/>
  <c r="L17" i="28"/>
  <c r="M17" i="28"/>
  <c r="J18" i="28"/>
  <c r="K18" i="28"/>
  <c r="L18" i="28"/>
  <c r="M18" i="28"/>
  <c r="J19" i="28"/>
  <c r="K19" i="28"/>
  <c r="L19" i="28"/>
  <c r="M19" i="28"/>
  <c r="J20" i="28"/>
  <c r="K20" i="28"/>
  <c r="L20" i="28"/>
  <c r="M20" i="28"/>
  <c r="J21" i="28"/>
  <c r="K21" i="28"/>
  <c r="L21" i="28"/>
  <c r="M21" i="28"/>
  <c r="J22" i="28"/>
  <c r="K22" i="28"/>
  <c r="L22" i="28"/>
  <c r="M22" i="28"/>
  <c r="J23" i="28"/>
  <c r="K23" i="28"/>
  <c r="L23" i="28"/>
  <c r="M23" i="28"/>
  <c r="J24" i="28"/>
  <c r="K24" i="28"/>
  <c r="L24" i="28"/>
  <c r="M24" i="28"/>
  <c r="J25" i="28"/>
  <c r="K25" i="28"/>
  <c r="L25" i="28"/>
  <c r="M25" i="28"/>
  <c r="J26" i="28"/>
  <c r="K26" i="28"/>
  <c r="L26" i="28"/>
  <c r="M26" i="28"/>
  <c r="K5" i="28"/>
  <c r="L5" i="28"/>
  <c r="M5" i="28"/>
  <c r="J5" i="28"/>
  <c r="G22" i="28"/>
  <c r="H22" i="28"/>
  <c r="I22" i="28"/>
  <c r="G23" i="28"/>
  <c r="H23" i="28"/>
  <c r="I23" i="28"/>
  <c r="G24" i="28"/>
  <c r="H24" i="28"/>
  <c r="I24" i="28"/>
  <c r="G25" i="28"/>
  <c r="H25" i="28"/>
  <c r="I25" i="28"/>
  <c r="G26" i="28"/>
  <c r="H26" i="28"/>
  <c r="I26" i="28"/>
  <c r="F23" i="28"/>
  <c r="F24" i="28"/>
  <c r="F25" i="28"/>
  <c r="F26" i="28"/>
  <c r="G16" i="28"/>
  <c r="H16" i="28"/>
  <c r="I16" i="28"/>
  <c r="G17" i="28"/>
  <c r="H17" i="28"/>
  <c r="I17" i="28"/>
  <c r="G18" i="28"/>
  <c r="H18" i="28"/>
  <c r="I18" i="28"/>
  <c r="G19" i="28"/>
  <c r="H19" i="28"/>
  <c r="I19" i="28"/>
  <c r="G20" i="28"/>
  <c r="H20" i="28"/>
  <c r="I20" i="28"/>
  <c r="G21" i="28"/>
  <c r="H21" i="28"/>
  <c r="I21" i="28"/>
  <c r="F17" i="28"/>
  <c r="F18" i="28"/>
  <c r="F19" i="28"/>
  <c r="F20" i="28"/>
  <c r="F21" i="28"/>
  <c r="G10" i="28"/>
  <c r="H10" i="28"/>
  <c r="I10" i="28"/>
  <c r="G11" i="28"/>
  <c r="H11" i="28"/>
  <c r="I11" i="28"/>
  <c r="G12" i="28"/>
  <c r="H12" i="28"/>
  <c r="I12" i="28"/>
  <c r="G13" i="28"/>
  <c r="H13" i="28"/>
  <c r="I13" i="28"/>
  <c r="G14" i="28"/>
  <c r="H14" i="28"/>
  <c r="I14" i="28"/>
  <c r="G15" i="28"/>
  <c r="H15" i="28"/>
  <c r="I15" i="28"/>
  <c r="F11" i="28"/>
  <c r="F12" i="28"/>
  <c r="F13" i="28"/>
  <c r="F14" i="28"/>
  <c r="F15" i="28"/>
  <c r="F22" i="28"/>
  <c r="F16" i="28"/>
  <c r="F10" i="28"/>
  <c r="G5" i="28"/>
  <c r="H5" i="28"/>
  <c r="I5" i="28"/>
  <c r="G6" i="28"/>
  <c r="H6" i="28"/>
  <c r="I6" i="28"/>
  <c r="G7" i="28"/>
  <c r="H7" i="28"/>
  <c r="I7" i="28"/>
  <c r="G8" i="28"/>
  <c r="H8" i="28"/>
  <c r="I8" i="28"/>
  <c r="G9" i="28"/>
  <c r="H9" i="28"/>
  <c r="I9" i="28"/>
  <c r="F6" i="28"/>
  <c r="F7" i="28"/>
  <c r="F8" i="28"/>
  <c r="F9" i="28"/>
  <c r="F5" i="28"/>
  <c r="C3" i="26" l="1"/>
  <c r="D3" i="26"/>
  <c r="E3" i="26"/>
  <c r="F3" i="26"/>
  <c r="G3" i="26"/>
  <c r="H3" i="26"/>
  <c r="I3" i="26"/>
  <c r="J3" i="26"/>
  <c r="K3" i="26"/>
  <c r="L3" i="26"/>
  <c r="M3" i="26"/>
  <c r="N3" i="26"/>
  <c r="O3" i="26"/>
  <c r="P3" i="26"/>
  <c r="Q3" i="26"/>
  <c r="O4" i="23"/>
  <c r="C34" i="23"/>
  <c r="C33" i="23"/>
  <c r="C32" i="23"/>
  <c r="C31" i="23"/>
  <c r="C30" i="23"/>
  <c r="C29" i="23"/>
  <c r="C28" i="23"/>
  <c r="C27" i="23"/>
  <c r="C26" i="23"/>
  <c r="C25" i="23"/>
  <c r="C24" i="23"/>
  <c r="C23" i="23"/>
  <c r="C22" i="23"/>
  <c r="C21" i="23"/>
  <c r="C20" i="23"/>
  <c r="C19" i="23"/>
  <c r="C18" i="23"/>
  <c r="C17" i="23"/>
  <c r="C16" i="23"/>
  <c r="C15" i="23"/>
  <c r="C14" i="23"/>
  <c r="C13" i="23"/>
  <c r="C12" i="23"/>
  <c r="C11" i="23"/>
  <c r="C10" i="23"/>
  <c r="C9" i="23"/>
  <c r="C8" i="23"/>
  <c r="C7" i="23"/>
  <c r="P6" i="23"/>
  <c r="O6" i="23"/>
  <c r="N6" i="23"/>
  <c r="M6" i="23"/>
  <c r="L6" i="23"/>
  <c r="K6" i="23"/>
  <c r="J6" i="23"/>
  <c r="I6" i="23"/>
  <c r="H6" i="23"/>
  <c r="G6" i="23"/>
  <c r="F6" i="23"/>
  <c r="E6" i="23"/>
  <c r="D6" i="23"/>
  <c r="D4" i="23" s="1"/>
  <c r="P5" i="23"/>
  <c r="O5" i="23"/>
  <c r="N5" i="23"/>
  <c r="N4" i="23" s="1"/>
  <c r="M5" i="23"/>
  <c r="M4" i="23" s="1"/>
  <c r="L5" i="23"/>
  <c r="L4" i="23" s="1"/>
  <c r="K5" i="23"/>
  <c r="K4" i="23" s="1"/>
  <c r="J5" i="23"/>
  <c r="I5" i="23"/>
  <c r="I4" i="23" s="1"/>
  <c r="H5" i="23"/>
  <c r="H4" i="23" s="1"/>
  <c r="G5" i="23"/>
  <c r="F5" i="23"/>
  <c r="E5" i="23"/>
  <c r="D5" i="23"/>
  <c r="D4" i="22"/>
  <c r="E4" i="22"/>
  <c r="F4" i="22"/>
  <c r="G4" i="22"/>
  <c r="H4" i="22"/>
  <c r="I4" i="22"/>
  <c r="J4" i="22"/>
  <c r="J3" i="22" s="1"/>
  <c r="K4" i="22"/>
  <c r="L4" i="22"/>
  <c r="M4" i="22"/>
  <c r="N4" i="22"/>
  <c r="N3" i="22" s="1"/>
  <c r="O4" i="22"/>
  <c r="O3" i="22" s="1"/>
  <c r="P4" i="22"/>
  <c r="D5" i="22"/>
  <c r="E5" i="22"/>
  <c r="F5" i="22"/>
  <c r="F3" i="22" s="1"/>
  <c r="G5" i="22"/>
  <c r="H5" i="22"/>
  <c r="H3" i="22" s="1"/>
  <c r="I5" i="22"/>
  <c r="J5" i="22"/>
  <c r="K5" i="22"/>
  <c r="L5" i="22"/>
  <c r="M5" i="22"/>
  <c r="N5" i="22"/>
  <c r="O5" i="22"/>
  <c r="P5" i="22"/>
  <c r="C7" i="22"/>
  <c r="C8" i="22"/>
  <c r="C9" i="22"/>
  <c r="C10" i="22"/>
  <c r="C11" i="22"/>
  <c r="C12" i="22"/>
  <c r="C13" i="22"/>
  <c r="C14" i="22"/>
  <c r="C15" i="22"/>
  <c r="C16" i="22"/>
  <c r="C17" i="22"/>
  <c r="C18" i="22"/>
  <c r="C19" i="22"/>
  <c r="C20" i="22"/>
  <c r="C21" i="22"/>
  <c r="C22" i="22"/>
  <c r="C23" i="22"/>
  <c r="C24" i="22"/>
  <c r="C25" i="22"/>
  <c r="C26" i="22"/>
  <c r="C27" i="22"/>
  <c r="C28" i="22"/>
  <c r="C29" i="22"/>
  <c r="C30" i="22"/>
  <c r="C31" i="22"/>
  <c r="C32" i="22"/>
  <c r="C33" i="22"/>
  <c r="C6" i="22"/>
  <c r="C6" i="8"/>
  <c r="C7" i="8"/>
  <c r="C8" i="8"/>
  <c r="C9" i="8"/>
  <c r="C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C46" i="8"/>
  <c r="C47" i="8"/>
  <c r="E3" i="8"/>
  <c r="F3" i="8"/>
  <c r="G3" i="8"/>
  <c r="H3" i="8"/>
  <c r="I3" i="8"/>
  <c r="J3" i="8"/>
  <c r="K3" i="8"/>
  <c r="L3" i="8"/>
  <c r="M3" i="8"/>
  <c r="N3" i="8"/>
  <c r="Q3" i="8"/>
  <c r="R3" i="8"/>
  <c r="S3" i="8"/>
  <c r="T3" i="8"/>
  <c r="U3" i="8"/>
  <c r="V3" i="8"/>
  <c r="W3" i="8"/>
  <c r="X3" i="8"/>
  <c r="Y3" i="8"/>
  <c r="Z3" i="8"/>
  <c r="E4" i="8"/>
  <c r="F4" i="8"/>
  <c r="G4" i="8"/>
  <c r="H4" i="8"/>
  <c r="I4" i="8"/>
  <c r="J4" i="8"/>
  <c r="K4" i="8"/>
  <c r="L4" i="8"/>
  <c r="M4" i="8"/>
  <c r="N4" i="8"/>
  <c r="Q4" i="8"/>
  <c r="R4" i="8"/>
  <c r="S4" i="8"/>
  <c r="T4" i="8"/>
  <c r="U4" i="8"/>
  <c r="V4" i="8"/>
  <c r="W4" i="8"/>
  <c r="X4" i="8"/>
  <c r="Y4" i="8"/>
  <c r="Z4" i="8"/>
  <c r="E5" i="8"/>
  <c r="F5" i="8"/>
  <c r="G5" i="8"/>
  <c r="H5" i="8"/>
  <c r="I5" i="8"/>
  <c r="J5" i="8"/>
  <c r="K5" i="8"/>
  <c r="L5" i="8"/>
  <c r="M5" i="8"/>
  <c r="N5" i="8"/>
  <c r="Q5" i="8"/>
  <c r="R5" i="8"/>
  <c r="S5" i="8"/>
  <c r="T5" i="8"/>
  <c r="U5" i="8"/>
  <c r="V5" i="8"/>
  <c r="W5" i="8"/>
  <c r="X5" i="8"/>
  <c r="Y5" i="8"/>
  <c r="Z5" i="8"/>
  <c r="D4" i="8"/>
  <c r="D5" i="8"/>
  <c r="D3" i="8"/>
  <c r="B12" i="5"/>
  <c r="B13" i="5"/>
  <c r="D11" i="5"/>
  <c r="E11" i="5"/>
  <c r="C11" i="5"/>
  <c r="B6" i="5"/>
  <c r="B7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C5" i="5"/>
  <c r="C3" i="31"/>
  <c r="D3" i="31"/>
  <c r="E3" i="31"/>
  <c r="F3" i="31"/>
  <c r="G3" i="31"/>
  <c r="H3" i="31"/>
  <c r="I3" i="31"/>
  <c r="J3" i="31"/>
  <c r="B3" i="31"/>
  <c r="C15" i="30"/>
  <c r="D15" i="30"/>
  <c r="E15" i="30"/>
  <c r="F15" i="30"/>
  <c r="G15" i="30"/>
  <c r="H15" i="30"/>
  <c r="I15" i="30"/>
  <c r="J15" i="30"/>
  <c r="K15" i="30"/>
  <c r="L15" i="30"/>
  <c r="B15" i="30"/>
  <c r="C10" i="30"/>
  <c r="D10" i="30"/>
  <c r="E10" i="30"/>
  <c r="F10" i="30"/>
  <c r="G10" i="30"/>
  <c r="H10" i="30"/>
  <c r="I10" i="30"/>
  <c r="J10" i="30"/>
  <c r="K10" i="30"/>
  <c r="L10" i="30"/>
  <c r="B10" i="30"/>
  <c r="C4" i="30"/>
  <c r="D4" i="30"/>
  <c r="E4" i="30"/>
  <c r="F4" i="30"/>
  <c r="G4" i="30"/>
  <c r="H4" i="30"/>
  <c r="I4" i="30"/>
  <c r="J4" i="30"/>
  <c r="K4" i="30"/>
  <c r="L4" i="30"/>
  <c r="B4" i="30"/>
  <c r="B6" i="28"/>
  <c r="B7" i="28"/>
  <c r="B8" i="28"/>
  <c r="B9" i="28"/>
  <c r="B11" i="28"/>
  <c r="B12" i="28"/>
  <c r="B13" i="28"/>
  <c r="B14" i="28"/>
  <c r="B15" i="28"/>
  <c r="B17" i="28"/>
  <c r="B18" i="28"/>
  <c r="B19" i="28"/>
  <c r="B20" i="28"/>
  <c r="B21" i="28"/>
  <c r="B23" i="28"/>
  <c r="B24" i="28"/>
  <c r="B25" i="28"/>
  <c r="B26" i="28"/>
  <c r="D22" i="28"/>
  <c r="E22" i="28"/>
  <c r="C22" i="28"/>
  <c r="D16" i="28"/>
  <c r="E16" i="28"/>
  <c r="C16" i="28"/>
  <c r="D10" i="28"/>
  <c r="E10" i="28"/>
  <c r="C10" i="28"/>
  <c r="D5" i="28"/>
  <c r="E5" i="28"/>
  <c r="C5" i="28"/>
  <c r="D7" i="27"/>
  <c r="E7" i="27"/>
  <c r="F7" i="27"/>
  <c r="G7" i="27"/>
  <c r="H7" i="27"/>
  <c r="I7" i="27"/>
  <c r="J7" i="27"/>
  <c r="D8" i="27"/>
  <c r="E8" i="27"/>
  <c r="F8" i="27"/>
  <c r="G8" i="27"/>
  <c r="H8" i="27"/>
  <c r="I8" i="27"/>
  <c r="J8" i="27"/>
  <c r="D9" i="27"/>
  <c r="E9" i="27"/>
  <c r="F9" i="27"/>
  <c r="G9" i="27"/>
  <c r="H9" i="27"/>
  <c r="I9" i="27"/>
  <c r="J9" i="27"/>
  <c r="D10" i="27"/>
  <c r="E10" i="27"/>
  <c r="F10" i="27"/>
  <c r="G10" i="27"/>
  <c r="H10" i="27"/>
  <c r="I10" i="27"/>
  <c r="J10" i="27"/>
  <c r="D11" i="27"/>
  <c r="E11" i="27"/>
  <c r="F11" i="27"/>
  <c r="G11" i="27"/>
  <c r="H11" i="27"/>
  <c r="I11" i="27"/>
  <c r="J11" i="27"/>
  <c r="D12" i="27"/>
  <c r="E12" i="27"/>
  <c r="F12" i="27"/>
  <c r="G12" i="27"/>
  <c r="H12" i="27"/>
  <c r="I12" i="27"/>
  <c r="J12" i="27"/>
  <c r="D13" i="27"/>
  <c r="E13" i="27"/>
  <c r="F13" i="27"/>
  <c r="G13" i="27"/>
  <c r="H13" i="27"/>
  <c r="I13" i="27"/>
  <c r="J13" i="27"/>
  <c r="D14" i="27"/>
  <c r="E14" i="27"/>
  <c r="F14" i="27"/>
  <c r="G14" i="27"/>
  <c r="H14" i="27"/>
  <c r="I14" i="27"/>
  <c r="J14" i="27"/>
  <c r="D15" i="27"/>
  <c r="E15" i="27"/>
  <c r="F15" i="27"/>
  <c r="G15" i="27"/>
  <c r="H15" i="27"/>
  <c r="I15" i="27"/>
  <c r="J15" i="27"/>
  <c r="D16" i="27"/>
  <c r="E16" i="27"/>
  <c r="F16" i="27"/>
  <c r="G16" i="27"/>
  <c r="H16" i="27"/>
  <c r="I16" i="27"/>
  <c r="J16" i="27"/>
  <c r="D17" i="27"/>
  <c r="E17" i="27"/>
  <c r="F17" i="27"/>
  <c r="G17" i="27"/>
  <c r="H17" i="27"/>
  <c r="I17" i="27"/>
  <c r="J17" i="27"/>
  <c r="D18" i="27"/>
  <c r="E18" i="27"/>
  <c r="F18" i="27"/>
  <c r="G18" i="27"/>
  <c r="H18" i="27"/>
  <c r="I18" i="27"/>
  <c r="J18" i="27"/>
  <c r="D19" i="27"/>
  <c r="E19" i="27"/>
  <c r="F19" i="27"/>
  <c r="G19" i="27"/>
  <c r="H19" i="27"/>
  <c r="I19" i="27"/>
  <c r="J19" i="27"/>
  <c r="D20" i="27"/>
  <c r="E20" i="27"/>
  <c r="F20" i="27"/>
  <c r="G20" i="27"/>
  <c r="H20" i="27"/>
  <c r="I20" i="27"/>
  <c r="J20" i="27"/>
  <c r="D21" i="27"/>
  <c r="E21" i="27"/>
  <c r="F21" i="27"/>
  <c r="G21" i="27"/>
  <c r="H21" i="27"/>
  <c r="I21" i="27"/>
  <c r="J21" i="27"/>
  <c r="D22" i="27"/>
  <c r="E22" i="27"/>
  <c r="F22" i="27"/>
  <c r="G22" i="27"/>
  <c r="H22" i="27"/>
  <c r="I22" i="27"/>
  <c r="J22" i="27"/>
  <c r="D23" i="27"/>
  <c r="E23" i="27"/>
  <c r="F23" i="27"/>
  <c r="G23" i="27"/>
  <c r="H23" i="27"/>
  <c r="I23" i="27"/>
  <c r="J23" i="27"/>
  <c r="D24" i="27"/>
  <c r="E24" i="27"/>
  <c r="F24" i="27"/>
  <c r="G24" i="27"/>
  <c r="H24" i="27"/>
  <c r="I24" i="27"/>
  <c r="J24" i="27"/>
  <c r="D25" i="27"/>
  <c r="E25" i="27"/>
  <c r="F25" i="27"/>
  <c r="G25" i="27"/>
  <c r="H25" i="27"/>
  <c r="I25" i="27"/>
  <c r="J25" i="27"/>
  <c r="D26" i="27"/>
  <c r="E26" i="27"/>
  <c r="F26" i="27"/>
  <c r="G26" i="27"/>
  <c r="H26" i="27"/>
  <c r="I26" i="27"/>
  <c r="J26" i="27"/>
  <c r="D27" i="27"/>
  <c r="E27" i="27"/>
  <c r="F27" i="27"/>
  <c r="G27" i="27"/>
  <c r="H27" i="27"/>
  <c r="I27" i="27"/>
  <c r="J27" i="27"/>
  <c r="D28" i="27"/>
  <c r="E28" i="27"/>
  <c r="F28" i="27"/>
  <c r="G28" i="27"/>
  <c r="H28" i="27"/>
  <c r="I28" i="27"/>
  <c r="J28" i="27"/>
  <c r="D29" i="27"/>
  <c r="E29" i="27"/>
  <c r="F29" i="27"/>
  <c r="G29" i="27"/>
  <c r="H29" i="27"/>
  <c r="I29" i="27"/>
  <c r="J29" i="27"/>
  <c r="D30" i="27"/>
  <c r="E30" i="27"/>
  <c r="F30" i="27"/>
  <c r="G30" i="27"/>
  <c r="H30" i="27"/>
  <c r="I30" i="27"/>
  <c r="J30" i="27"/>
  <c r="D31" i="27"/>
  <c r="E31" i="27"/>
  <c r="F31" i="27"/>
  <c r="G31" i="27"/>
  <c r="H31" i="27"/>
  <c r="I31" i="27"/>
  <c r="J31" i="27"/>
  <c r="D32" i="27"/>
  <c r="E32" i="27"/>
  <c r="F32" i="27"/>
  <c r="G32" i="27"/>
  <c r="H32" i="27"/>
  <c r="I32" i="27"/>
  <c r="J32" i="27"/>
  <c r="D33" i="27"/>
  <c r="E33" i="27"/>
  <c r="F33" i="27"/>
  <c r="G33" i="27"/>
  <c r="H33" i="27"/>
  <c r="I33" i="27"/>
  <c r="J33" i="27"/>
  <c r="D34" i="27"/>
  <c r="E34" i="27"/>
  <c r="F34" i="27"/>
  <c r="G34" i="27"/>
  <c r="H34" i="27"/>
  <c r="I34" i="27"/>
  <c r="J34" i="27"/>
  <c r="D35" i="27"/>
  <c r="E35" i="27"/>
  <c r="F35" i="27"/>
  <c r="G35" i="27"/>
  <c r="H35" i="27"/>
  <c r="I35" i="27"/>
  <c r="J35" i="27"/>
  <c r="D36" i="27"/>
  <c r="E36" i="27"/>
  <c r="F36" i="27"/>
  <c r="G36" i="27"/>
  <c r="H36" i="27"/>
  <c r="I36" i="27"/>
  <c r="J36" i="27"/>
  <c r="D37" i="27"/>
  <c r="E37" i="27"/>
  <c r="F37" i="27"/>
  <c r="G37" i="27"/>
  <c r="H37" i="27"/>
  <c r="I37" i="27"/>
  <c r="J37" i="27"/>
  <c r="D38" i="27"/>
  <c r="E38" i="27"/>
  <c r="F38" i="27"/>
  <c r="G38" i="27"/>
  <c r="H38" i="27"/>
  <c r="I38" i="27"/>
  <c r="J38" i="27"/>
  <c r="D39" i="27"/>
  <c r="E39" i="27"/>
  <c r="F39" i="27"/>
  <c r="G39" i="27"/>
  <c r="H39" i="27"/>
  <c r="I39" i="27"/>
  <c r="J39" i="27"/>
  <c r="D40" i="27"/>
  <c r="E40" i="27"/>
  <c r="F40" i="27"/>
  <c r="G40" i="27"/>
  <c r="H40" i="27"/>
  <c r="I40" i="27"/>
  <c r="J40" i="27"/>
  <c r="D41" i="27"/>
  <c r="E41" i="27"/>
  <c r="F41" i="27"/>
  <c r="G41" i="27"/>
  <c r="H41" i="27"/>
  <c r="I41" i="27"/>
  <c r="J41" i="27"/>
  <c r="D42" i="27"/>
  <c r="E42" i="27"/>
  <c r="F42" i="27"/>
  <c r="G42" i="27"/>
  <c r="H42" i="27"/>
  <c r="I42" i="27"/>
  <c r="J42" i="27"/>
  <c r="D43" i="27"/>
  <c r="E43" i="27"/>
  <c r="F43" i="27"/>
  <c r="G43" i="27"/>
  <c r="H43" i="27"/>
  <c r="I43" i="27"/>
  <c r="J43" i="27"/>
  <c r="D44" i="27"/>
  <c r="E44" i="27"/>
  <c r="F44" i="27"/>
  <c r="G44" i="27"/>
  <c r="H44" i="27"/>
  <c r="I44" i="27"/>
  <c r="J44" i="27"/>
  <c r="D45" i="27"/>
  <c r="E45" i="27"/>
  <c r="F45" i="27"/>
  <c r="G45" i="27"/>
  <c r="H45" i="27"/>
  <c r="I45" i="27"/>
  <c r="J45" i="27"/>
  <c r="D46" i="27"/>
  <c r="E46" i="27"/>
  <c r="F46" i="27"/>
  <c r="G46" i="27"/>
  <c r="H46" i="27"/>
  <c r="I46" i="27"/>
  <c r="J46" i="27"/>
  <c r="D47" i="27"/>
  <c r="E47" i="27"/>
  <c r="F47" i="27"/>
  <c r="G47" i="27"/>
  <c r="H47" i="27"/>
  <c r="I47" i="27"/>
  <c r="J47" i="27"/>
  <c r="D48" i="27"/>
  <c r="E48" i="27"/>
  <c r="F48" i="27"/>
  <c r="G48" i="27"/>
  <c r="H48" i="27"/>
  <c r="I48" i="27"/>
  <c r="J48" i="27"/>
  <c r="D49" i="27"/>
  <c r="E49" i="27"/>
  <c r="F49" i="27"/>
  <c r="G49" i="27"/>
  <c r="H49" i="27"/>
  <c r="I49" i="27"/>
  <c r="J49" i="27"/>
  <c r="D50" i="27"/>
  <c r="E50" i="27"/>
  <c r="F50" i="27"/>
  <c r="G50" i="27"/>
  <c r="H50" i="27"/>
  <c r="I50" i="27"/>
  <c r="J50" i="27"/>
  <c r="D51" i="27"/>
  <c r="E51" i="27"/>
  <c r="F51" i="27"/>
  <c r="G51" i="27"/>
  <c r="H51" i="27"/>
  <c r="I51" i="27"/>
  <c r="J51" i="27"/>
  <c r="E6" i="27"/>
  <c r="F6" i="27"/>
  <c r="G6" i="27"/>
  <c r="H6" i="27"/>
  <c r="I6" i="27"/>
  <c r="J6" i="27"/>
  <c r="D6" i="27"/>
  <c r="B57" i="26"/>
  <c r="B5" i="26"/>
  <c r="B6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4" i="26"/>
  <c r="D56" i="26"/>
  <c r="D59" i="26" s="1"/>
  <c r="D58" i="26" s="1"/>
  <c r="E56" i="26"/>
  <c r="E59" i="26" s="1"/>
  <c r="E58" i="26" s="1"/>
  <c r="F56" i="26"/>
  <c r="F59" i="26" s="1"/>
  <c r="F58" i="26" s="1"/>
  <c r="G56" i="26"/>
  <c r="G59" i="26" s="1"/>
  <c r="G58" i="26" s="1"/>
  <c r="H56" i="26"/>
  <c r="H59" i="26" s="1"/>
  <c r="H58" i="26" s="1"/>
  <c r="I56" i="26"/>
  <c r="I59" i="26" s="1"/>
  <c r="I58" i="26" s="1"/>
  <c r="J56" i="26"/>
  <c r="J59" i="26" s="1"/>
  <c r="J58" i="26" s="1"/>
  <c r="K56" i="26"/>
  <c r="K59" i="26" s="1"/>
  <c r="K58" i="26" s="1"/>
  <c r="L56" i="26"/>
  <c r="L59" i="26" s="1"/>
  <c r="L58" i="26" s="1"/>
  <c r="M56" i="26"/>
  <c r="M59" i="26" s="1"/>
  <c r="M58" i="26" s="1"/>
  <c r="N56" i="26"/>
  <c r="N59" i="26" s="1"/>
  <c r="N58" i="26" s="1"/>
  <c r="O56" i="26"/>
  <c r="O59" i="26" s="1"/>
  <c r="O58" i="26" s="1"/>
  <c r="P56" i="26"/>
  <c r="P59" i="26" s="1"/>
  <c r="P58" i="26" s="1"/>
  <c r="Q56" i="26"/>
  <c r="Q59" i="26" s="1"/>
  <c r="Q58" i="26" s="1"/>
  <c r="C56" i="26"/>
  <c r="A5" i="26"/>
  <c r="A6" i="26" s="1"/>
  <c r="A7" i="26" s="1"/>
  <c r="A8" i="26" s="1"/>
  <c r="A9" i="26" s="1"/>
  <c r="A10" i="26" s="1"/>
  <c r="A11" i="26" s="1"/>
  <c r="A12" i="26" s="1"/>
  <c r="A13" i="26" s="1"/>
  <c r="A14" i="26" s="1"/>
  <c r="A15" i="26" s="1"/>
  <c r="A16" i="26" s="1"/>
  <c r="A17" i="26" s="1"/>
  <c r="A18" i="26" s="1"/>
  <c r="A19" i="26" s="1"/>
  <c r="A20" i="26" s="1"/>
  <c r="A21" i="26" s="1"/>
  <c r="A22" i="26" s="1"/>
  <c r="A23" i="26" s="1"/>
  <c r="A24" i="26" s="1"/>
  <c r="A25" i="26" s="1"/>
  <c r="A26" i="26" s="1"/>
  <c r="A27" i="26" s="1"/>
  <c r="A28" i="26" s="1"/>
  <c r="A29" i="26" s="1"/>
  <c r="A30" i="26" s="1"/>
  <c r="A31" i="26" s="1"/>
  <c r="A32" i="26" s="1"/>
  <c r="A33" i="26" s="1"/>
  <c r="A34" i="26" s="1"/>
  <c r="A35" i="26" s="1"/>
  <c r="A36" i="26" s="1"/>
  <c r="A37" i="26" s="1"/>
  <c r="A38" i="26" s="1"/>
  <c r="A39" i="26" s="1"/>
  <c r="A40" i="26" s="1"/>
  <c r="A41" i="26" s="1"/>
  <c r="A42" i="26" s="1"/>
  <c r="A43" i="26" s="1"/>
  <c r="A44" i="26" s="1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B21" i="25"/>
  <c r="B20" i="25"/>
  <c r="B19" i="25"/>
  <c r="B18" i="25"/>
  <c r="B17" i="25"/>
  <c r="B16" i="25"/>
  <c r="B15" i="25"/>
  <c r="B14" i="25"/>
  <c r="B13" i="25"/>
  <c r="B12" i="25"/>
  <c r="B11" i="25"/>
  <c r="B10" i="25"/>
  <c r="B9" i="25"/>
  <c r="B8" i="25"/>
  <c r="B7" i="25"/>
  <c r="B6" i="25"/>
  <c r="E6" i="25"/>
  <c r="E7" i="25"/>
  <c r="E8" i="25"/>
  <c r="E9" i="25"/>
  <c r="E10" i="25"/>
  <c r="E11" i="25"/>
  <c r="E12" i="25"/>
  <c r="E13" i="25"/>
  <c r="E14" i="25"/>
  <c r="E15" i="25"/>
  <c r="E16" i="25"/>
  <c r="E17" i="25"/>
  <c r="E18" i="25"/>
  <c r="E19" i="25"/>
  <c r="E20" i="25"/>
  <c r="E21" i="25"/>
  <c r="D5" i="25"/>
  <c r="F5" i="25"/>
  <c r="G5" i="25"/>
  <c r="C5" i="25"/>
  <c r="C10" i="24"/>
  <c r="D10" i="24"/>
  <c r="E10" i="24"/>
  <c r="F10" i="24"/>
  <c r="G10" i="24"/>
  <c r="C11" i="24"/>
  <c r="D11" i="24"/>
  <c r="F11" i="24"/>
  <c r="G11" i="24"/>
  <c r="C12" i="24"/>
  <c r="D12" i="24"/>
  <c r="F12" i="24"/>
  <c r="G12" i="24"/>
  <c r="C13" i="24"/>
  <c r="D13" i="24"/>
  <c r="F13" i="24"/>
  <c r="G13" i="24"/>
  <c r="C14" i="24"/>
  <c r="D14" i="24"/>
  <c r="F14" i="24"/>
  <c r="G14" i="24"/>
  <c r="C15" i="24"/>
  <c r="D15" i="24"/>
  <c r="F15" i="24"/>
  <c r="G15" i="24"/>
  <c r="C16" i="24"/>
  <c r="D16" i="24"/>
  <c r="F16" i="24"/>
  <c r="G16" i="24"/>
  <c r="B17" i="24"/>
  <c r="C17" i="24"/>
  <c r="D17" i="24"/>
  <c r="F17" i="24"/>
  <c r="G17" i="24"/>
  <c r="C18" i="24"/>
  <c r="D18" i="24"/>
  <c r="F18" i="24"/>
  <c r="G18" i="24"/>
  <c r="C19" i="24"/>
  <c r="D19" i="24"/>
  <c r="F19" i="24"/>
  <c r="G19" i="24"/>
  <c r="C20" i="24"/>
  <c r="D20" i="24"/>
  <c r="F20" i="24"/>
  <c r="G20" i="24"/>
  <c r="C21" i="24"/>
  <c r="D21" i="24"/>
  <c r="F21" i="24"/>
  <c r="G21" i="24"/>
  <c r="C22" i="24"/>
  <c r="D22" i="24"/>
  <c r="E22" i="24"/>
  <c r="F22" i="24"/>
  <c r="G22" i="24"/>
  <c r="C23" i="24"/>
  <c r="D23" i="24"/>
  <c r="F23" i="24"/>
  <c r="G23" i="24"/>
  <c r="C24" i="24"/>
  <c r="D24" i="24"/>
  <c r="F24" i="24"/>
  <c r="G24" i="24"/>
  <c r="B25" i="24"/>
  <c r="C25" i="24"/>
  <c r="D25" i="24"/>
  <c r="F25" i="24"/>
  <c r="G25" i="24"/>
  <c r="E69" i="24"/>
  <c r="E68" i="24"/>
  <c r="E67" i="24"/>
  <c r="E66" i="24"/>
  <c r="E65" i="24"/>
  <c r="E64" i="24"/>
  <c r="E63" i="24"/>
  <c r="E62" i="24"/>
  <c r="E61" i="24"/>
  <c r="E60" i="24"/>
  <c r="E59" i="24"/>
  <c r="E58" i="24"/>
  <c r="E57" i="24"/>
  <c r="E56" i="24"/>
  <c r="E55" i="24"/>
  <c r="E54" i="24"/>
  <c r="B69" i="24"/>
  <c r="B68" i="24"/>
  <c r="B67" i="24"/>
  <c r="B66" i="24"/>
  <c r="B65" i="24"/>
  <c r="B64" i="24"/>
  <c r="B63" i="24"/>
  <c r="B19" i="24" s="1"/>
  <c r="B62" i="24"/>
  <c r="B61" i="24"/>
  <c r="B60" i="24"/>
  <c r="B59" i="24"/>
  <c r="B58" i="24"/>
  <c r="B57" i="24"/>
  <c r="B56" i="24"/>
  <c r="B55" i="24"/>
  <c r="B54" i="24"/>
  <c r="B53" i="24"/>
  <c r="B47" i="24"/>
  <c r="B46" i="24"/>
  <c r="B45" i="24"/>
  <c r="B44" i="24"/>
  <c r="B43" i="24"/>
  <c r="B42" i="24"/>
  <c r="B20" i="24" s="1"/>
  <c r="B41" i="24"/>
  <c r="B40" i="24"/>
  <c r="B39" i="24"/>
  <c r="B38" i="24"/>
  <c r="B37" i="24"/>
  <c r="B15" i="24" s="1"/>
  <c r="B36" i="24"/>
  <c r="B35" i="24"/>
  <c r="B13" i="24" s="1"/>
  <c r="B34" i="24"/>
  <c r="B33" i="24"/>
  <c r="B11" i="24" s="1"/>
  <c r="B32" i="24"/>
  <c r="E32" i="24"/>
  <c r="E33" i="24"/>
  <c r="E34" i="24"/>
  <c r="E35" i="24"/>
  <c r="E13" i="24" s="1"/>
  <c r="E36" i="24"/>
  <c r="E14" i="24" s="1"/>
  <c r="E37" i="24"/>
  <c r="E15" i="24" s="1"/>
  <c r="E38" i="24"/>
  <c r="E16" i="24" s="1"/>
  <c r="E39" i="24"/>
  <c r="E40" i="24"/>
  <c r="E41" i="24"/>
  <c r="E42" i="24"/>
  <c r="E43" i="24"/>
  <c r="E44" i="24"/>
  <c r="E45" i="24"/>
  <c r="E46" i="24"/>
  <c r="E24" i="24" s="1"/>
  <c r="E47" i="24"/>
  <c r="E25" i="24" s="1"/>
  <c r="G53" i="24"/>
  <c r="F53" i="24"/>
  <c r="E53" i="24" s="1"/>
  <c r="D53" i="24"/>
  <c r="C53" i="24"/>
  <c r="D31" i="24"/>
  <c r="D9" i="24" s="1"/>
  <c r="F31" i="24"/>
  <c r="E31" i="24" s="1"/>
  <c r="G31" i="24"/>
  <c r="C31" i="24"/>
  <c r="C9" i="24" s="1"/>
  <c r="B4" i="21"/>
  <c r="B5" i="21"/>
  <c r="B6" i="21"/>
  <c r="B7" i="21"/>
  <c r="B8" i="21"/>
  <c r="B9" i="21"/>
  <c r="B10" i="21"/>
  <c r="B11" i="21"/>
  <c r="B12" i="21"/>
  <c r="B13" i="21"/>
  <c r="B14" i="21"/>
  <c r="B15" i="21"/>
  <c r="B16" i="21"/>
  <c r="D3" i="21"/>
  <c r="E3" i="21"/>
  <c r="F3" i="21"/>
  <c r="G3" i="21"/>
  <c r="H3" i="21"/>
  <c r="I3" i="21"/>
  <c r="J3" i="21"/>
  <c r="K3" i="21"/>
  <c r="C3" i="21"/>
  <c r="B21" i="20"/>
  <c r="S21" i="20" s="1"/>
  <c r="B22" i="20"/>
  <c r="S22" i="20" s="1"/>
  <c r="B23" i="20"/>
  <c r="S23" i="20" s="1"/>
  <c r="B24" i="20"/>
  <c r="S24" i="20" s="1"/>
  <c r="B25" i="20"/>
  <c r="B26" i="20"/>
  <c r="S26" i="20" s="1"/>
  <c r="B27" i="20"/>
  <c r="S27" i="20" s="1"/>
  <c r="B28" i="20"/>
  <c r="S28" i="20" s="1"/>
  <c r="B29" i="20"/>
  <c r="S29" i="20" s="1"/>
  <c r="B30" i="20"/>
  <c r="B31" i="20"/>
  <c r="S31" i="20" s="1"/>
  <c r="B32" i="20"/>
  <c r="S32" i="20" s="1"/>
  <c r="B20" i="20"/>
  <c r="B47" i="20"/>
  <c r="S47" i="20" s="1"/>
  <c r="B46" i="20"/>
  <c r="S46" i="20" s="1"/>
  <c r="B45" i="20"/>
  <c r="S45" i="20" s="1"/>
  <c r="B44" i="20"/>
  <c r="B43" i="20"/>
  <c r="S43" i="20" s="1"/>
  <c r="B42" i="20"/>
  <c r="S42" i="20" s="1"/>
  <c r="B41" i="20"/>
  <c r="S41" i="20" s="1"/>
  <c r="B40" i="20"/>
  <c r="S40" i="20" s="1"/>
  <c r="B39" i="20"/>
  <c r="B38" i="20"/>
  <c r="B37" i="20"/>
  <c r="S37" i="20" s="1"/>
  <c r="B36" i="20"/>
  <c r="B35" i="20"/>
  <c r="S35" i="20" s="1"/>
  <c r="R34" i="20"/>
  <c r="Q34" i="20"/>
  <c r="P34" i="20"/>
  <c r="O34" i="20"/>
  <c r="N34" i="20"/>
  <c r="M34" i="20"/>
  <c r="L34" i="20"/>
  <c r="K34" i="20"/>
  <c r="J34" i="20"/>
  <c r="I34" i="20"/>
  <c r="H34" i="20"/>
  <c r="G34" i="20"/>
  <c r="F34" i="20"/>
  <c r="E34" i="20"/>
  <c r="D34" i="20"/>
  <c r="C34" i="20"/>
  <c r="R19" i="20"/>
  <c r="Q19" i="20"/>
  <c r="P19" i="20"/>
  <c r="O19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R17" i="20"/>
  <c r="Q17" i="20"/>
  <c r="P17" i="20"/>
  <c r="O17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R16" i="20"/>
  <c r="Q16" i="20"/>
  <c r="P16" i="20"/>
  <c r="O16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R15" i="20"/>
  <c r="Q15" i="20"/>
  <c r="P15" i="20"/>
  <c r="O15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R14" i="20"/>
  <c r="Q14" i="20"/>
  <c r="P14" i="20"/>
  <c r="O14" i="20"/>
  <c r="N14" i="20"/>
  <c r="M14" i="20"/>
  <c r="L14" i="20"/>
  <c r="K14" i="20"/>
  <c r="J14" i="20"/>
  <c r="I14" i="20"/>
  <c r="H14" i="20"/>
  <c r="G14" i="20"/>
  <c r="F14" i="20"/>
  <c r="E14" i="20"/>
  <c r="D14" i="20"/>
  <c r="C14" i="20"/>
  <c r="R13" i="20"/>
  <c r="Q13" i="20"/>
  <c r="P13" i="20"/>
  <c r="O13" i="20"/>
  <c r="N13" i="20"/>
  <c r="M13" i="20"/>
  <c r="L13" i="20"/>
  <c r="K13" i="20"/>
  <c r="J13" i="20"/>
  <c r="I13" i="20"/>
  <c r="H13" i="20"/>
  <c r="G13" i="20"/>
  <c r="F13" i="20"/>
  <c r="E13" i="20"/>
  <c r="D13" i="20"/>
  <c r="C13" i="20"/>
  <c r="R12" i="20"/>
  <c r="Q12" i="20"/>
  <c r="P12" i="20"/>
  <c r="O12" i="20"/>
  <c r="N12" i="20"/>
  <c r="M12" i="20"/>
  <c r="L12" i="20"/>
  <c r="K12" i="20"/>
  <c r="J12" i="20"/>
  <c r="I12" i="20"/>
  <c r="H12" i="20"/>
  <c r="G12" i="20"/>
  <c r="F12" i="20"/>
  <c r="E12" i="20"/>
  <c r="D12" i="20"/>
  <c r="C12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F11" i="20"/>
  <c r="E11" i="20"/>
  <c r="D11" i="20"/>
  <c r="C11" i="20"/>
  <c r="R10" i="20"/>
  <c r="Q10" i="20"/>
  <c r="P10" i="20"/>
  <c r="O10" i="20"/>
  <c r="N10" i="20"/>
  <c r="M10" i="20"/>
  <c r="L10" i="20"/>
  <c r="K10" i="20"/>
  <c r="J10" i="20"/>
  <c r="I10" i="20"/>
  <c r="H10" i="20"/>
  <c r="G10" i="20"/>
  <c r="F10" i="20"/>
  <c r="E10" i="20"/>
  <c r="D10" i="20"/>
  <c r="C10" i="20"/>
  <c r="R9" i="20"/>
  <c r="Q9" i="20"/>
  <c r="P9" i="20"/>
  <c r="O9" i="20"/>
  <c r="N9" i="20"/>
  <c r="M9" i="20"/>
  <c r="L9" i="20"/>
  <c r="K9" i="20"/>
  <c r="J9" i="20"/>
  <c r="I9" i="20"/>
  <c r="H9" i="20"/>
  <c r="G9" i="20"/>
  <c r="F9" i="20"/>
  <c r="E9" i="20"/>
  <c r="D9" i="20"/>
  <c r="C9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C8" i="20"/>
  <c r="R7" i="20"/>
  <c r="Q7" i="20"/>
  <c r="P7" i="20"/>
  <c r="O7" i="20"/>
  <c r="N7" i="20"/>
  <c r="M7" i="20"/>
  <c r="L7" i="20"/>
  <c r="K7" i="20"/>
  <c r="J7" i="20"/>
  <c r="I7" i="20"/>
  <c r="H7" i="20"/>
  <c r="G7" i="20"/>
  <c r="F7" i="20"/>
  <c r="E7" i="20"/>
  <c r="D7" i="20"/>
  <c r="C7" i="20"/>
  <c r="R6" i="20"/>
  <c r="Q6" i="20"/>
  <c r="P6" i="20"/>
  <c r="O6" i="20"/>
  <c r="N6" i="20"/>
  <c r="M6" i="20"/>
  <c r="L6" i="20"/>
  <c r="K6" i="20"/>
  <c r="J6" i="20"/>
  <c r="I6" i="20"/>
  <c r="H6" i="20"/>
  <c r="G6" i="20"/>
  <c r="F6" i="20"/>
  <c r="E6" i="20"/>
  <c r="D6" i="20"/>
  <c r="C6" i="20"/>
  <c r="R5" i="20"/>
  <c r="Q5" i="20"/>
  <c r="P5" i="20"/>
  <c r="O5" i="20"/>
  <c r="N5" i="20"/>
  <c r="M5" i="20"/>
  <c r="L5" i="20"/>
  <c r="K5" i="20"/>
  <c r="J5" i="20"/>
  <c r="I5" i="20"/>
  <c r="H5" i="20"/>
  <c r="G5" i="20"/>
  <c r="F5" i="20"/>
  <c r="E5" i="20"/>
  <c r="D5" i="20"/>
  <c r="C5" i="20"/>
  <c r="C5" i="19"/>
  <c r="D5" i="19"/>
  <c r="E5" i="19"/>
  <c r="F5" i="19"/>
  <c r="G5" i="19"/>
  <c r="H5" i="19"/>
  <c r="I5" i="19"/>
  <c r="J5" i="19"/>
  <c r="K5" i="19"/>
  <c r="L5" i="19"/>
  <c r="M5" i="19"/>
  <c r="N5" i="19"/>
  <c r="O5" i="19"/>
  <c r="P5" i="19"/>
  <c r="Q5" i="19"/>
  <c r="R5" i="19"/>
  <c r="S5" i="19"/>
  <c r="C6" i="19"/>
  <c r="D6" i="19"/>
  <c r="E6" i="19"/>
  <c r="F6" i="19"/>
  <c r="G6" i="19"/>
  <c r="H6" i="19"/>
  <c r="I6" i="19"/>
  <c r="J6" i="19"/>
  <c r="K6" i="19"/>
  <c r="L6" i="19"/>
  <c r="M6" i="19"/>
  <c r="N6" i="19"/>
  <c r="O6" i="19"/>
  <c r="P6" i="19"/>
  <c r="Q6" i="19"/>
  <c r="R6" i="19"/>
  <c r="S6" i="19"/>
  <c r="C7" i="19"/>
  <c r="D7" i="19"/>
  <c r="E7" i="19"/>
  <c r="F7" i="19"/>
  <c r="G7" i="19"/>
  <c r="H7" i="19"/>
  <c r="I7" i="19"/>
  <c r="J7" i="19"/>
  <c r="K7" i="19"/>
  <c r="L7" i="19"/>
  <c r="M7" i="19"/>
  <c r="N7" i="19"/>
  <c r="O7" i="19"/>
  <c r="P7" i="19"/>
  <c r="Q7" i="19"/>
  <c r="R7" i="19"/>
  <c r="S7" i="19"/>
  <c r="C8" i="19"/>
  <c r="D8" i="19"/>
  <c r="E8" i="19"/>
  <c r="F8" i="19"/>
  <c r="G8" i="19"/>
  <c r="H8" i="19"/>
  <c r="I8" i="19"/>
  <c r="J8" i="19"/>
  <c r="K8" i="19"/>
  <c r="L8" i="19"/>
  <c r="M8" i="19"/>
  <c r="N8" i="19"/>
  <c r="O8" i="19"/>
  <c r="P8" i="19"/>
  <c r="Q8" i="19"/>
  <c r="R8" i="19"/>
  <c r="S8" i="19"/>
  <c r="C9" i="19"/>
  <c r="D9" i="19"/>
  <c r="E9" i="19"/>
  <c r="F9" i="19"/>
  <c r="G9" i="19"/>
  <c r="H9" i="19"/>
  <c r="I9" i="19"/>
  <c r="J9" i="19"/>
  <c r="K9" i="19"/>
  <c r="L9" i="19"/>
  <c r="M9" i="19"/>
  <c r="N9" i="19"/>
  <c r="O9" i="19"/>
  <c r="P9" i="19"/>
  <c r="Q9" i="19"/>
  <c r="R9" i="19"/>
  <c r="S9" i="19"/>
  <c r="C10" i="19"/>
  <c r="D10" i="19"/>
  <c r="E10" i="19"/>
  <c r="F10" i="19"/>
  <c r="G10" i="19"/>
  <c r="H10" i="19"/>
  <c r="I10" i="19"/>
  <c r="J10" i="19"/>
  <c r="K10" i="19"/>
  <c r="L10" i="19"/>
  <c r="M10" i="19"/>
  <c r="N10" i="19"/>
  <c r="O10" i="19"/>
  <c r="P10" i="19"/>
  <c r="Q10" i="19"/>
  <c r="R10" i="19"/>
  <c r="S10" i="19"/>
  <c r="C11" i="19"/>
  <c r="D11" i="19"/>
  <c r="E11" i="19"/>
  <c r="F11" i="19"/>
  <c r="G11" i="19"/>
  <c r="H11" i="19"/>
  <c r="I11" i="19"/>
  <c r="J11" i="19"/>
  <c r="K11" i="19"/>
  <c r="L11" i="19"/>
  <c r="M11" i="19"/>
  <c r="N11" i="19"/>
  <c r="O11" i="19"/>
  <c r="P11" i="19"/>
  <c r="Q11" i="19"/>
  <c r="R11" i="19"/>
  <c r="S11" i="19"/>
  <c r="C12" i="19"/>
  <c r="D12" i="19"/>
  <c r="E12" i="19"/>
  <c r="F12" i="19"/>
  <c r="G12" i="19"/>
  <c r="H12" i="19"/>
  <c r="I12" i="19"/>
  <c r="J12" i="19"/>
  <c r="K12" i="19"/>
  <c r="L12" i="19"/>
  <c r="M12" i="19"/>
  <c r="N12" i="19"/>
  <c r="O12" i="19"/>
  <c r="P12" i="19"/>
  <c r="Q12" i="19"/>
  <c r="R12" i="19"/>
  <c r="S12" i="19"/>
  <c r="C13" i="19"/>
  <c r="D13" i="19"/>
  <c r="E13" i="19"/>
  <c r="F13" i="19"/>
  <c r="G13" i="19"/>
  <c r="H13" i="19"/>
  <c r="I13" i="19"/>
  <c r="J13" i="19"/>
  <c r="K13" i="19"/>
  <c r="L13" i="19"/>
  <c r="M13" i="19"/>
  <c r="N13" i="19"/>
  <c r="O13" i="19"/>
  <c r="P13" i="19"/>
  <c r="Q13" i="19"/>
  <c r="R13" i="19"/>
  <c r="S13" i="19"/>
  <c r="C14" i="19"/>
  <c r="D14" i="19"/>
  <c r="E14" i="19"/>
  <c r="F14" i="19"/>
  <c r="G14" i="19"/>
  <c r="H14" i="19"/>
  <c r="I14" i="19"/>
  <c r="J14" i="19"/>
  <c r="K14" i="19"/>
  <c r="L14" i="19"/>
  <c r="M14" i="19"/>
  <c r="N14" i="19"/>
  <c r="O14" i="19"/>
  <c r="P14" i="19"/>
  <c r="Q14" i="19"/>
  <c r="R14" i="19"/>
  <c r="S14" i="19"/>
  <c r="C15" i="19"/>
  <c r="D15" i="19"/>
  <c r="E15" i="19"/>
  <c r="F15" i="19"/>
  <c r="G15" i="19"/>
  <c r="H15" i="19"/>
  <c r="I15" i="19"/>
  <c r="J15" i="19"/>
  <c r="K15" i="19"/>
  <c r="L15" i="19"/>
  <c r="M15" i="19"/>
  <c r="N15" i="19"/>
  <c r="O15" i="19"/>
  <c r="P15" i="19"/>
  <c r="Q15" i="19"/>
  <c r="R15" i="19"/>
  <c r="S15" i="19"/>
  <c r="C16" i="19"/>
  <c r="D16" i="19"/>
  <c r="E16" i="19"/>
  <c r="F16" i="19"/>
  <c r="G16" i="19"/>
  <c r="H16" i="19"/>
  <c r="I16" i="19"/>
  <c r="J16" i="19"/>
  <c r="K16" i="19"/>
  <c r="L16" i="19"/>
  <c r="M16" i="19"/>
  <c r="N16" i="19"/>
  <c r="O16" i="19"/>
  <c r="P16" i="19"/>
  <c r="Q16" i="19"/>
  <c r="R16" i="19"/>
  <c r="S16" i="19"/>
  <c r="C17" i="19"/>
  <c r="D17" i="19"/>
  <c r="E17" i="19"/>
  <c r="F17" i="19"/>
  <c r="G17" i="19"/>
  <c r="H17" i="19"/>
  <c r="I17" i="19"/>
  <c r="J17" i="19"/>
  <c r="K17" i="19"/>
  <c r="L17" i="19"/>
  <c r="M17" i="19"/>
  <c r="N17" i="19"/>
  <c r="O17" i="19"/>
  <c r="P17" i="19"/>
  <c r="Q17" i="19"/>
  <c r="R17" i="19"/>
  <c r="S17" i="19"/>
  <c r="B36" i="19"/>
  <c r="T36" i="19" s="1"/>
  <c r="B37" i="19"/>
  <c r="T37" i="19" s="1"/>
  <c r="B38" i="19"/>
  <c r="T38" i="19" s="1"/>
  <c r="B39" i="19"/>
  <c r="T39" i="19" s="1"/>
  <c r="B40" i="19"/>
  <c r="B41" i="19"/>
  <c r="B42" i="19"/>
  <c r="T42" i="19" s="1"/>
  <c r="B43" i="19"/>
  <c r="T43" i="19" s="1"/>
  <c r="B44" i="19"/>
  <c r="T44" i="19" s="1"/>
  <c r="B45" i="19"/>
  <c r="B46" i="19"/>
  <c r="T46" i="19" s="1"/>
  <c r="B47" i="19"/>
  <c r="T47" i="19" s="1"/>
  <c r="B35" i="19"/>
  <c r="T35" i="19" s="1"/>
  <c r="T45" i="19"/>
  <c r="S34" i="19"/>
  <c r="R34" i="19"/>
  <c r="Q34" i="19"/>
  <c r="P34" i="19"/>
  <c r="O34" i="19"/>
  <c r="N34" i="19"/>
  <c r="M34" i="19"/>
  <c r="M4" i="19" s="1"/>
  <c r="L34" i="19"/>
  <c r="L4" i="19" s="1"/>
  <c r="K34" i="19"/>
  <c r="J34" i="19"/>
  <c r="I34" i="19"/>
  <c r="I4" i="19" s="1"/>
  <c r="H34" i="19"/>
  <c r="H4" i="19" s="1"/>
  <c r="G34" i="19"/>
  <c r="F34" i="19"/>
  <c r="E34" i="19"/>
  <c r="D34" i="19"/>
  <c r="C34" i="19"/>
  <c r="C19" i="19"/>
  <c r="D19" i="19"/>
  <c r="E19" i="19"/>
  <c r="F19" i="19"/>
  <c r="G19" i="19"/>
  <c r="H19" i="19"/>
  <c r="I19" i="19"/>
  <c r="J19" i="19"/>
  <c r="K19" i="19"/>
  <c r="L19" i="19"/>
  <c r="M19" i="19"/>
  <c r="N19" i="19"/>
  <c r="O19" i="19"/>
  <c r="P19" i="19"/>
  <c r="Q19" i="19"/>
  <c r="R19" i="19"/>
  <c r="S19" i="19"/>
  <c r="B21" i="19"/>
  <c r="T21" i="19" s="1"/>
  <c r="B22" i="19"/>
  <c r="T22" i="19" s="1"/>
  <c r="B23" i="19"/>
  <c r="T23" i="19" s="1"/>
  <c r="B24" i="19"/>
  <c r="T24" i="19" s="1"/>
  <c r="B25" i="19"/>
  <c r="T25" i="19" s="1"/>
  <c r="B26" i="19"/>
  <c r="T26" i="19" s="1"/>
  <c r="B27" i="19"/>
  <c r="T27" i="19" s="1"/>
  <c r="B28" i="19"/>
  <c r="T28" i="19" s="1"/>
  <c r="B29" i="19"/>
  <c r="T29" i="19" s="1"/>
  <c r="B30" i="19"/>
  <c r="T30" i="19" s="1"/>
  <c r="B31" i="19"/>
  <c r="T31" i="19" s="1"/>
  <c r="B32" i="19"/>
  <c r="T32" i="19" s="1"/>
  <c r="B20" i="19"/>
  <c r="T20" i="19" s="1"/>
  <c r="C5" i="18"/>
  <c r="D5" i="18"/>
  <c r="E5" i="18"/>
  <c r="F5" i="18"/>
  <c r="G5" i="18"/>
  <c r="H5" i="18"/>
  <c r="I5" i="18"/>
  <c r="J5" i="18"/>
  <c r="K5" i="18"/>
  <c r="L5" i="18"/>
  <c r="M5" i="18"/>
  <c r="N5" i="18"/>
  <c r="O5" i="18"/>
  <c r="P5" i="18"/>
  <c r="Q5" i="18"/>
  <c r="R5" i="18"/>
  <c r="B5" i="18"/>
  <c r="E14" i="16"/>
  <c r="E13" i="16"/>
  <c r="E12" i="16"/>
  <c r="E11" i="16"/>
  <c r="E10" i="16"/>
  <c r="E9" i="16"/>
  <c r="E8" i="16"/>
  <c r="E7" i="16"/>
  <c r="E6" i="16"/>
  <c r="E5" i="16"/>
  <c r="E4" i="16"/>
  <c r="B5" i="16"/>
  <c r="B6" i="16"/>
  <c r="B7" i="16"/>
  <c r="B8" i="16"/>
  <c r="B9" i="16"/>
  <c r="B10" i="16"/>
  <c r="B11" i="16"/>
  <c r="B12" i="16"/>
  <c r="B13" i="16"/>
  <c r="B14" i="16"/>
  <c r="B4" i="16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11" i="14"/>
  <c r="B6" i="13"/>
  <c r="F6" i="13" s="1"/>
  <c r="B7" i="13"/>
  <c r="F7" i="13" s="1"/>
  <c r="B8" i="13"/>
  <c r="F8" i="13" s="1"/>
  <c r="B9" i="13"/>
  <c r="F9" i="13" s="1"/>
  <c r="B11" i="13"/>
  <c r="F11" i="13" s="1"/>
  <c r="B12" i="13"/>
  <c r="F12" i="13" s="1"/>
  <c r="B13" i="13"/>
  <c r="F13" i="13" s="1"/>
  <c r="B14" i="13"/>
  <c r="F14" i="13" s="1"/>
  <c r="B16" i="13"/>
  <c r="F16" i="13" s="1"/>
  <c r="B17" i="13"/>
  <c r="F17" i="13" s="1"/>
  <c r="B18" i="13"/>
  <c r="F18" i="13" s="1"/>
  <c r="B19" i="13"/>
  <c r="F19" i="13" s="1"/>
  <c r="B21" i="13"/>
  <c r="F21" i="13" s="1"/>
  <c r="B22" i="13"/>
  <c r="F22" i="13" s="1"/>
  <c r="B23" i="13"/>
  <c r="F23" i="13" s="1"/>
  <c r="B24" i="13"/>
  <c r="F24" i="13" s="1"/>
  <c r="B25" i="13"/>
  <c r="F25" i="13" s="1"/>
  <c r="B26" i="13"/>
  <c r="F26" i="13" s="1"/>
  <c r="B27" i="13"/>
  <c r="F27" i="13" s="1"/>
  <c r="B4" i="13"/>
  <c r="F4" i="13" s="1"/>
  <c r="H4" i="12"/>
  <c r="U4" i="12"/>
  <c r="C5" i="12"/>
  <c r="D5" i="12"/>
  <c r="E5" i="12"/>
  <c r="F5" i="12"/>
  <c r="G5" i="12"/>
  <c r="H5" i="12"/>
  <c r="I5" i="12"/>
  <c r="J5" i="12"/>
  <c r="K5" i="12"/>
  <c r="M5" i="12"/>
  <c r="N5" i="12"/>
  <c r="O5" i="12"/>
  <c r="P5" i="12"/>
  <c r="Q5" i="12"/>
  <c r="R5" i="12"/>
  <c r="S5" i="12"/>
  <c r="T5" i="12"/>
  <c r="U5" i="12"/>
  <c r="V5" i="12"/>
  <c r="C6" i="12"/>
  <c r="D6" i="12"/>
  <c r="E6" i="12"/>
  <c r="F6" i="12"/>
  <c r="G6" i="12"/>
  <c r="H6" i="12"/>
  <c r="I6" i="12"/>
  <c r="J6" i="12"/>
  <c r="K6" i="12"/>
  <c r="M6" i="12"/>
  <c r="N6" i="12"/>
  <c r="O6" i="12"/>
  <c r="P6" i="12"/>
  <c r="Q6" i="12"/>
  <c r="R6" i="12"/>
  <c r="S6" i="12"/>
  <c r="T6" i="12"/>
  <c r="U6" i="12"/>
  <c r="V6" i="12"/>
  <c r="C7" i="12"/>
  <c r="D7" i="12"/>
  <c r="E7" i="12"/>
  <c r="F7" i="12"/>
  <c r="G7" i="12"/>
  <c r="H7" i="12"/>
  <c r="I7" i="12"/>
  <c r="J7" i="12"/>
  <c r="K7" i="12"/>
  <c r="M7" i="12"/>
  <c r="N7" i="12"/>
  <c r="O7" i="12"/>
  <c r="P7" i="12"/>
  <c r="Q7" i="12"/>
  <c r="R7" i="12"/>
  <c r="S7" i="12"/>
  <c r="T7" i="12"/>
  <c r="U7" i="12"/>
  <c r="V7" i="12"/>
  <c r="C8" i="12"/>
  <c r="D8" i="12"/>
  <c r="E8" i="12"/>
  <c r="F8" i="12"/>
  <c r="G8" i="12"/>
  <c r="H8" i="12"/>
  <c r="I8" i="12"/>
  <c r="J8" i="12"/>
  <c r="K8" i="12"/>
  <c r="M8" i="12"/>
  <c r="N8" i="12"/>
  <c r="O8" i="12"/>
  <c r="P8" i="12"/>
  <c r="Q8" i="12"/>
  <c r="R8" i="12"/>
  <c r="S8" i="12"/>
  <c r="T8" i="12"/>
  <c r="U8" i="12"/>
  <c r="V8" i="12"/>
  <c r="C9" i="12"/>
  <c r="D9" i="12"/>
  <c r="E9" i="12"/>
  <c r="F9" i="12"/>
  <c r="G9" i="12"/>
  <c r="H9" i="12"/>
  <c r="I9" i="12"/>
  <c r="J9" i="12"/>
  <c r="K9" i="12"/>
  <c r="M9" i="12"/>
  <c r="N9" i="12"/>
  <c r="O9" i="12"/>
  <c r="P9" i="12"/>
  <c r="Q9" i="12"/>
  <c r="R9" i="12"/>
  <c r="S9" i="12"/>
  <c r="T9" i="12"/>
  <c r="U9" i="12"/>
  <c r="V9" i="12"/>
  <c r="C10" i="12"/>
  <c r="D10" i="12"/>
  <c r="E10" i="12"/>
  <c r="F10" i="12"/>
  <c r="G10" i="12"/>
  <c r="H10" i="12"/>
  <c r="I10" i="12"/>
  <c r="J10" i="12"/>
  <c r="K10" i="12"/>
  <c r="M10" i="12"/>
  <c r="N10" i="12"/>
  <c r="O10" i="12"/>
  <c r="P10" i="12"/>
  <c r="Q10" i="12"/>
  <c r="R10" i="12"/>
  <c r="S10" i="12"/>
  <c r="T10" i="12"/>
  <c r="U10" i="12"/>
  <c r="V10" i="12"/>
  <c r="C11" i="12"/>
  <c r="D11" i="12"/>
  <c r="E11" i="12"/>
  <c r="F11" i="12"/>
  <c r="G11" i="12"/>
  <c r="H11" i="12"/>
  <c r="I11" i="12"/>
  <c r="J11" i="12"/>
  <c r="K11" i="12"/>
  <c r="M11" i="12"/>
  <c r="N11" i="12"/>
  <c r="O11" i="12"/>
  <c r="P11" i="12"/>
  <c r="Q11" i="12"/>
  <c r="R11" i="12"/>
  <c r="S11" i="12"/>
  <c r="T11" i="12"/>
  <c r="U11" i="12"/>
  <c r="V11" i="12"/>
  <c r="C12" i="12"/>
  <c r="D12" i="12"/>
  <c r="E12" i="12"/>
  <c r="F12" i="12"/>
  <c r="G12" i="12"/>
  <c r="H12" i="12"/>
  <c r="I12" i="12"/>
  <c r="J12" i="12"/>
  <c r="K12" i="12"/>
  <c r="M12" i="12"/>
  <c r="N12" i="12"/>
  <c r="O12" i="12"/>
  <c r="P12" i="12"/>
  <c r="Q12" i="12"/>
  <c r="R12" i="12"/>
  <c r="S12" i="12"/>
  <c r="T12" i="12"/>
  <c r="U12" i="12"/>
  <c r="V12" i="12"/>
  <c r="C13" i="12"/>
  <c r="D13" i="12"/>
  <c r="E13" i="12"/>
  <c r="F13" i="12"/>
  <c r="G13" i="12"/>
  <c r="H13" i="12"/>
  <c r="I13" i="12"/>
  <c r="J13" i="12"/>
  <c r="K13" i="12"/>
  <c r="M13" i="12"/>
  <c r="N13" i="12"/>
  <c r="O13" i="12"/>
  <c r="P13" i="12"/>
  <c r="Q13" i="12"/>
  <c r="R13" i="12"/>
  <c r="S13" i="12"/>
  <c r="T13" i="12"/>
  <c r="U13" i="12"/>
  <c r="V13" i="12"/>
  <c r="B5" i="12"/>
  <c r="B6" i="12"/>
  <c r="B7" i="12"/>
  <c r="B8" i="12"/>
  <c r="B9" i="12"/>
  <c r="B10" i="12"/>
  <c r="B11" i="12"/>
  <c r="B12" i="12"/>
  <c r="B13" i="12"/>
  <c r="V26" i="12"/>
  <c r="U26" i="12"/>
  <c r="T26" i="12"/>
  <c r="S26" i="12"/>
  <c r="R26" i="12"/>
  <c r="Q26" i="12"/>
  <c r="P26" i="12"/>
  <c r="O26" i="12"/>
  <c r="N26" i="12"/>
  <c r="M26" i="12"/>
  <c r="K26" i="12"/>
  <c r="J26" i="12"/>
  <c r="I26" i="12"/>
  <c r="I4" i="12" s="1"/>
  <c r="H26" i="12"/>
  <c r="G26" i="12"/>
  <c r="F26" i="12"/>
  <c r="E26" i="12"/>
  <c r="D26" i="12"/>
  <c r="C26" i="12"/>
  <c r="B26" i="12"/>
  <c r="C15" i="12"/>
  <c r="C4" i="12" s="1"/>
  <c r="D15" i="12"/>
  <c r="D4" i="12" s="1"/>
  <c r="E15" i="12"/>
  <c r="F15" i="12"/>
  <c r="F4" i="12" s="1"/>
  <c r="G15" i="12"/>
  <c r="H15" i="12"/>
  <c r="I15" i="12"/>
  <c r="J15" i="12"/>
  <c r="K15" i="12"/>
  <c r="M15" i="12"/>
  <c r="N15" i="12"/>
  <c r="O15" i="12"/>
  <c r="O4" i="12" s="1"/>
  <c r="P15" i="12"/>
  <c r="P4" i="12" s="1"/>
  <c r="Q15" i="12"/>
  <c r="R15" i="12"/>
  <c r="S15" i="12"/>
  <c r="S4" i="12" s="1"/>
  <c r="T15" i="12"/>
  <c r="T4" i="12" s="1"/>
  <c r="U15" i="12"/>
  <c r="V15" i="12"/>
  <c r="B15" i="12"/>
  <c r="C20" i="10"/>
  <c r="C21" i="10"/>
  <c r="C22" i="10"/>
  <c r="C23" i="10"/>
  <c r="C24" i="10"/>
  <c r="C10" i="10" s="1"/>
  <c r="C25" i="10"/>
  <c r="C26" i="10"/>
  <c r="C27" i="10"/>
  <c r="C28" i="10"/>
  <c r="C29" i="10"/>
  <c r="C30" i="10"/>
  <c r="C31" i="10"/>
  <c r="C34" i="10"/>
  <c r="C35" i="10"/>
  <c r="C36" i="10"/>
  <c r="C37" i="10"/>
  <c r="C38" i="10"/>
  <c r="C39" i="10"/>
  <c r="C40" i="10"/>
  <c r="C12" i="10" s="1"/>
  <c r="C41" i="10"/>
  <c r="C42" i="10"/>
  <c r="C43" i="10"/>
  <c r="C44" i="10"/>
  <c r="C45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4" i="10"/>
  <c r="F35" i="10"/>
  <c r="F36" i="10"/>
  <c r="F37" i="10"/>
  <c r="F38" i="10"/>
  <c r="F39" i="10"/>
  <c r="F11" i="10" s="1"/>
  <c r="F40" i="10"/>
  <c r="F12" i="10" s="1"/>
  <c r="F41" i="10"/>
  <c r="F42" i="10"/>
  <c r="F43" i="10"/>
  <c r="F44" i="10"/>
  <c r="F45" i="10"/>
  <c r="L20" i="10"/>
  <c r="L21" i="10"/>
  <c r="L22" i="10"/>
  <c r="L23" i="10"/>
  <c r="L24" i="10"/>
  <c r="L25" i="10"/>
  <c r="L26" i="10"/>
  <c r="L27" i="10"/>
  <c r="L28" i="10"/>
  <c r="L14" i="10" s="1"/>
  <c r="L29" i="10"/>
  <c r="L30" i="10"/>
  <c r="L31" i="10"/>
  <c r="L34" i="10"/>
  <c r="L35" i="10"/>
  <c r="L7" i="10" s="1"/>
  <c r="L36" i="10"/>
  <c r="L37" i="10"/>
  <c r="L38" i="10"/>
  <c r="L39" i="10"/>
  <c r="L40" i="10"/>
  <c r="L41" i="10"/>
  <c r="L42" i="10"/>
  <c r="L43" i="10"/>
  <c r="L44" i="10"/>
  <c r="L45" i="10"/>
  <c r="R33" i="10"/>
  <c r="R5" i="10" s="1"/>
  <c r="Q33" i="10"/>
  <c r="P33" i="10"/>
  <c r="O33" i="10"/>
  <c r="N33" i="10"/>
  <c r="M33" i="10"/>
  <c r="K33" i="10"/>
  <c r="J33" i="10"/>
  <c r="I33" i="10"/>
  <c r="H33" i="10"/>
  <c r="G33" i="10"/>
  <c r="E33" i="10"/>
  <c r="D33" i="10"/>
  <c r="E19" i="10"/>
  <c r="E5" i="10" s="1"/>
  <c r="G19" i="10"/>
  <c r="H19" i="10"/>
  <c r="I19" i="10"/>
  <c r="J19" i="10"/>
  <c r="K19" i="10"/>
  <c r="M19" i="10"/>
  <c r="L19" i="10" s="1"/>
  <c r="N19" i="10"/>
  <c r="O19" i="10"/>
  <c r="P19" i="10"/>
  <c r="Q19" i="10"/>
  <c r="Q5" i="10" s="1"/>
  <c r="R19" i="10"/>
  <c r="D19" i="10"/>
  <c r="D6" i="10"/>
  <c r="E6" i="10"/>
  <c r="G6" i="10"/>
  <c r="H6" i="10"/>
  <c r="I6" i="10"/>
  <c r="J6" i="10"/>
  <c r="K6" i="10"/>
  <c r="M6" i="10"/>
  <c r="N6" i="10"/>
  <c r="O6" i="10"/>
  <c r="P6" i="10"/>
  <c r="Q6" i="10"/>
  <c r="R6" i="10"/>
  <c r="D7" i="10"/>
  <c r="E7" i="10"/>
  <c r="G7" i="10"/>
  <c r="H7" i="10"/>
  <c r="I7" i="10"/>
  <c r="J7" i="10"/>
  <c r="K7" i="10"/>
  <c r="M7" i="10"/>
  <c r="N7" i="10"/>
  <c r="O7" i="10"/>
  <c r="P7" i="10"/>
  <c r="Q7" i="10"/>
  <c r="R7" i="10"/>
  <c r="D8" i="10"/>
  <c r="E8" i="10"/>
  <c r="G8" i="10"/>
  <c r="H8" i="10"/>
  <c r="I8" i="10"/>
  <c r="J8" i="10"/>
  <c r="K8" i="10"/>
  <c r="M8" i="10"/>
  <c r="N8" i="10"/>
  <c r="O8" i="10"/>
  <c r="P8" i="10"/>
  <c r="Q8" i="10"/>
  <c r="R8" i="10"/>
  <c r="D9" i="10"/>
  <c r="E9" i="10"/>
  <c r="G9" i="10"/>
  <c r="H9" i="10"/>
  <c r="I9" i="10"/>
  <c r="J9" i="10"/>
  <c r="K9" i="10"/>
  <c r="M9" i="10"/>
  <c r="N9" i="10"/>
  <c r="O9" i="10"/>
  <c r="P9" i="10"/>
  <c r="Q9" i="10"/>
  <c r="R9" i="10"/>
  <c r="D10" i="10"/>
  <c r="E10" i="10"/>
  <c r="G10" i="10"/>
  <c r="H10" i="10"/>
  <c r="I10" i="10"/>
  <c r="J10" i="10"/>
  <c r="K10" i="10"/>
  <c r="M10" i="10"/>
  <c r="N10" i="10"/>
  <c r="O10" i="10"/>
  <c r="P10" i="10"/>
  <c r="Q10" i="10"/>
  <c r="R10" i="10"/>
  <c r="D11" i="10"/>
  <c r="E11" i="10"/>
  <c r="G11" i="10"/>
  <c r="H11" i="10"/>
  <c r="I11" i="10"/>
  <c r="J11" i="10"/>
  <c r="K11" i="10"/>
  <c r="M11" i="10"/>
  <c r="N11" i="10"/>
  <c r="O11" i="10"/>
  <c r="P11" i="10"/>
  <c r="Q11" i="10"/>
  <c r="R11" i="10"/>
  <c r="D12" i="10"/>
  <c r="E12" i="10"/>
  <c r="G12" i="10"/>
  <c r="H12" i="10"/>
  <c r="I12" i="10"/>
  <c r="J12" i="10"/>
  <c r="K12" i="10"/>
  <c r="M12" i="10"/>
  <c r="N12" i="10"/>
  <c r="O12" i="10"/>
  <c r="P12" i="10"/>
  <c r="Q12" i="10"/>
  <c r="R12" i="10"/>
  <c r="D13" i="10"/>
  <c r="E13" i="10"/>
  <c r="G13" i="10"/>
  <c r="H13" i="10"/>
  <c r="I13" i="10"/>
  <c r="J13" i="10"/>
  <c r="K13" i="10"/>
  <c r="M13" i="10"/>
  <c r="N13" i="10"/>
  <c r="O13" i="10"/>
  <c r="P13" i="10"/>
  <c r="Q13" i="10"/>
  <c r="R13" i="10"/>
  <c r="D14" i="10"/>
  <c r="E14" i="10"/>
  <c r="G14" i="10"/>
  <c r="H14" i="10"/>
  <c r="I14" i="10"/>
  <c r="J14" i="10"/>
  <c r="K14" i="10"/>
  <c r="M14" i="10"/>
  <c r="N14" i="10"/>
  <c r="O14" i="10"/>
  <c r="P14" i="10"/>
  <c r="Q14" i="10"/>
  <c r="R14" i="10"/>
  <c r="D15" i="10"/>
  <c r="E15" i="10"/>
  <c r="G15" i="10"/>
  <c r="H15" i="10"/>
  <c r="I15" i="10"/>
  <c r="J15" i="10"/>
  <c r="K15" i="10"/>
  <c r="M15" i="10"/>
  <c r="N15" i="10"/>
  <c r="O15" i="10"/>
  <c r="P15" i="10"/>
  <c r="Q15" i="10"/>
  <c r="R15" i="10"/>
  <c r="D16" i="10"/>
  <c r="E16" i="10"/>
  <c r="G16" i="10"/>
  <c r="H16" i="10"/>
  <c r="I16" i="10"/>
  <c r="J16" i="10"/>
  <c r="K16" i="10"/>
  <c r="M16" i="10"/>
  <c r="N16" i="10"/>
  <c r="O16" i="10"/>
  <c r="P16" i="10"/>
  <c r="Q16" i="10"/>
  <c r="R16" i="10"/>
  <c r="D17" i="10"/>
  <c r="E17" i="10"/>
  <c r="G17" i="10"/>
  <c r="H17" i="10"/>
  <c r="I17" i="10"/>
  <c r="J17" i="10"/>
  <c r="K17" i="10"/>
  <c r="M17" i="10"/>
  <c r="N17" i="10"/>
  <c r="O17" i="10"/>
  <c r="P17" i="10"/>
  <c r="Q17" i="10"/>
  <c r="R17" i="10"/>
  <c r="C5" i="7"/>
  <c r="D5" i="7"/>
  <c r="C6" i="7"/>
  <c r="D6" i="7"/>
  <c r="C8" i="7"/>
  <c r="D8" i="7"/>
  <c r="C9" i="7"/>
  <c r="D9" i="7"/>
  <c r="C11" i="7"/>
  <c r="D11" i="7"/>
  <c r="C12" i="7"/>
  <c r="D12" i="7"/>
  <c r="C14" i="7"/>
  <c r="D14" i="7"/>
  <c r="C15" i="7"/>
  <c r="D15" i="7"/>
  <c r="C17" i="7"/>
  <c r="D17" i="7"/>
  <c r="C18" i="7"/>
  <c r="D18" i="7"/>
  <c r="C20" i="7"/>
  <c r="D20" i="7"/>
  <c r="C21" i="7"/>
  <c r="D21" i="7"/>
  <c r="E5" i="7"/>
  <c r="E6" i="7"/>
  <c r="E8" i="7"/>
  <c r="B8" i="7" s="1"/>
  <c r="E9" i="7"/>
  <c r="B9" i="7" s="1"/>
  <c r="E11" i="7"/>
  <c r="B11" i="7" s="1"/>
  <c r="E12" i="7"/>
  <c r="E14" i="7"/>
  <c r="E15" i="7"/>
  <c r="E16" i="7"/>
  <c r="E17" i="7"/>
  <c r="E18" i="7"/>
  <c r="B18" i="7" s="1"/>
  <c r="E20" i="7"/>
  <c r="B20" i="7" s="1"/>
  <c r="E21" i="7"/>
  <c r="H5" i="7"/>
  <c r="H6" i="7"/>
  <c r="H8" i="7"/>
  <c r="H9" i="7"/>
  <c r="H11" i="7"/>
  <c r="H12" i="7"/>
  <c r="H13" i="7"/>
  <c r="H14" i="7"/>
  <c r="B14" i="7" s="1"/>
  <c r="H15" i="7"/>
  <c r="H17" i="7"/>
  <c r="H18" i="7"/>
  <c r="H20" i="7"/>
  <c r="H21" i="7"/>
  <c r="G23" i="7"/>
  <c r="I23" i="7"/>
  <c r="J23" i="7"/>
  <c r="G24" i="7"/>
  <c r="I24" i="7"/>
  <c r="J24" i="7"/>
  <c r="F23" i="7"/>
  <c r="E23" i="7" s="1"/>
  <c r="F24" i="7"/>
  <c r="E24" i="7" s="1"/>
  <c r="J19" i="7"/>
  <c r="I19" i="7"/>
  <c r="H19" i="7" s="1"/>
  <c r="G19" i="7"/>
  <c r="F19" i="7"/>
  <c r="J16" i="7"/>
  <c r="I16" i="7"/>
  <c r="G16" i="7"/>
  <c r="F16" i="7"/>
  <c r="J13" i="7"/>
  <c r="I13" i="7"/>
  <c r="G13" i="7"/>
  <c r="D13" i="7" s="1"/>
  <c r="F13" i="7"/>
  <c r="C13" i="7" s="1"/>
  <c r="J10" i="7"/>
  <c r="I10" i="7"/>
  <c r="G10" i="7"/>
  <c r="D10" i="7" s="1"/>
  <c r="F10" i="7"/>
  <c r="C10" i="7" s="1"/>
  <c r="J7" i="7"/>
  <c r="I7" i="7"/>
  <c r="G7" i="7"/>
  <c r="F7" i="7"/>
  <c r="G4" i="7"/>
  <c r="I4" i="7"/>
  <c r="J4" i="7"/>
  <c r="F4" i="7"/>
  <c r="C5" i="6"/>
  <c r="D5" i="6"/>
  <c r="C6" i="6"/>
  <c r="D6" i="6"/>
  <c r="C7" i="6"/>
  <c r="D7" i="6"/>
  <c r="C8" i="6"/>
  <c r="I8" i="6" s="1"/>
  <c r="D8" i="6"/>
  <c r="J8" i="6" s="1"/>
  <c r="J16" i="6" s="1"/>
  <c r="M8" i="6" s="1"/>
  <c r="C9" i="6"/>
  <c r="I9" i="6" s="1"/>
  <c r="D9" i="6"/>
  <c r="J9" i="6" s="1"/>
  <c r="C10" i="6"/>
  <c r="I10" i="6" s="1"/>
  <c r="D10" i="6"/>
  <c r="J10" i="6" s="1"/>
  <c r="C11" i="6"/>
  <c r="I11" i="6" s="1"/>
  <c r="D11" i="6"/>
  <c r="J11" i="6" s="1"/>
  <c r="C12" i="6"/>
  <c r="I12" i="6" s="1"/>
  <c r="D12" i="6"/>
  <c r="J12" i="6" s="1"/>
  <c r="C13" i="6"/>
  <c r="I13" i="6" s="1"/>
  <c r="D13" i="6"/>
  <c r="J13" i="6" s="1"/>
  <c r="C14" i="6"/>
  <c r="I14" i="6" s="1"/>
  <c r="D14" i="6"/>
  <c r="J14" i="6" s="1"/>
  <c r="C15" i="6"/>
  <c r="I15" i="6" s="1"/>
  <c r="L10" i="6" s="1"/>
  <c r="D15" i="6"/>
  <c r="J15" i="6" s="1"/>
  <c r="C16" i="6"/>
  <c r="D16" i="6"/>
  <c r="C17" i="6"/>
  <c r="D17" i="6"/>
  <c r="C18" i="6"/>
  <c r="D18" i="6"/>
  <c r="C19" i="6"/>
  <c r="D19" i="6"/>
  <c r="C20" i="6"/>
  <c r="D20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5" i="6"/>
  <c r="O20" i="6"/>
  <c r="O19" i="6"/>
  <c r="O18" i="6"/>
  <c r="O17" i="6"/>
  <c r="O16" i="6"/>
  <c r="O15" i="6"/>
  <c r="O14" i="6"/>
  <c r="O13" i="6"/>
  <c r="O12" i="6"/>
  <c r="O11" i="6"/>
  <c r="O10" i="6"/>
  <c r="O9" i="6"/>
  <c r="O8" i="6"/>
  <c r="O7" i="6"/>
  <c r="R20" i="6"/>
  <c r="R19" i="6"/>
  <c r="R18" i="6"/>
  <c r="R17" i="6"/>
  <c r="R16" i="6"/>
  <c r="R15" i="6"/>
  <c r="R14" i="6"/>
  <c r="R13" i="6"/>
  <c r="R12" i="6"/>
  <c r="R11" i="6"/>
  <c r="R10" i="6"/>
  <c r="R9" i="6"/>
  <c r="R8" i="6"/>
  <c r="R7" i="6"/>
  <c r="U20" i="6"/>
  <c r="U19" i="6"/>
  <c r="U18" i="6"/>
  <c r="U17" i="6"/>
  <c r="U16" i="6"/>
  <c r="U15" i="6"/>
  <c r="U14" i="6"/>
  <c r="U13" i="6"/>
  <c r="U12" i="6"/>
  <c r="U11" i="6"/>
  <c r="U10" i="6"/>
  <c r="U9" i="6"/>
  <c r="U8" i="6"/>
  <c r="U7" i="6"/>
  <c r="X7" i="6"/>
  <c r="X8" i="6"/>
  <c r="X9" i="6"/>
  <c r="X10" i="6"/>
  <c r="X11" i="6"/>
  <c r="X12" i="6"/>
  <c r="X13" i="6"/>
  <c r="X14" i="6"/>
  <c r="X15" i="6"/>
  <c r="X16" i="6"/>
  <c r="X17" i="6"/>
  <c r="X18" i="6"/>
  <c r="X19" i="6"/>
  <c r="X20" i="6"/>
  <c r="G4" i="6"/>
  <c r="P4" i="6"/>
  <c r="Q4" i="6"/>
  <c r="S4" i="6"/>
  <c r="T4" i="6"/>
  <c r="V4" i="6"/>
  <c r="W4" i="6"/>
  <c r="Y4" i="6"/>
  <c r="Z4" i="6"/>
  <c r="F4" i="6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C3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C17" i="4"/>
  <c r="C16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C7" i="4"/>
  <c r="B13" i="4"/>
  <c r="T13" i="4" s="1"/>
  <c r="V13" i="4" s="1"/>
  <c r="W13" i="4" s="1"/>
  <c r="X13" i="4" s="1"/>
  <c r="B12" i="4"/>
  <c r="T12" i="4" s="1"/>
  <c r="V12" i="4" s="1"/>
  <c r="W12" i="4" s="1"/>
  <c r="X12" i="4" s="1"/>
  <c r="B9" i="4"/>
  <c r="T9" i="4" s="1"/>
  <c r="V9" i="4" s="1"/>
  <c r="W9" i="4" s="1"/>
  <c r="X9" i="4" s="1"/>
  <c r="B8" i="4"/>
  <c r="T8" i="4" s="1"/>
  <c r="V8" i="4" s="1"/>
  <c r="W8" i="4" s="1"/>
  <c r="X8" i="4" s="1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5" i="4"/>
  <c r="T5" i="4" s="1"/>
  <c r="V5" i="4" s="1"/>
  <c r="W5" i="4" s="1"/>
  <c r="X5" i="4" s="1"/>
  <c r="B4" i="4"/>
  <c r="T4" i="4" s="1"/>
  <c r="V4" i="4" s="1"/>
  <c r="W4" i="4" s="1"/>
  <c r="X4" i="4" s="1"/>
  <c r="U17" i="3"/>
  <c r="U16" i="3"/>
  <c r="U27" i="3"/>
  <c r="U26" i="3"/>
  <c r="T26" i="3"/>
  <c r="U25" i="3"/>
  <c r="U24" i="3"/>
  <c r="U15" i="3"/>
  <c r="U14" i="3"/>
  <c r="U5" i="3"/>
  <c r="C4" i="3"/>
  <c r="D4" i="3"/>
  <c r="E4" i="3"/>
  <c r="F4" i="3"/>
  <c r="G4" i="3"/>
  <c r="H4" i="3"/>
  <c r="I4" i="3"/>
  <c r="J4" i="3"/>
  <c r="K4" i="3"/>
  <c r="L4" i="3"/>
  <c r="M4" i="3"/>
  <c r="N4" i="3"/>
  <c r="O4" i="3"/>
  <c r="P4" i="3"/>
  <c r="Q4" i="3"/>
  <c r="R4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B14" i="3"/>
  <c r="T14" i="3" s="1"/>
  <c r="B15" i="3"/>
  <c r="B5" i="3" s="1"/>
  <c r="T5" i="3" s="1"/>
  <c r="B16" i="3"/>
  <c r="T16" i="3" s="1"/>
  <c r="B17" i="3"/>
  <c r="B18" i="3"/>
  <c r="B8" i="3" s="1"/>
  <c r="B19" i="3"/>
  <c r="B20" i="3"/>
  <c r="B21" i="3"/>
  <c r="B24" i="3"/>
  <c r="T24" i="3" s="1"/>
  <c r="V24" i="3" s="1"/>
  <c r="W24" i="3" s="1"/>
  <c r="S24" i="3" s="1"/>
  <c r="B25" i="3"/>
  <c r="T25" i="3" s="1"/>
  <c r="V25" i="3" s="1"/>
  <c r="W25" i="3" s="1"/>
  <c r="S25" i="3" s="1"/>
  <c r="B26" i="3"/>
  <c r="B27" i="3"/>
  <c r="T27" i="3" s="1"/>
  <c r="B28" i="3"/>
  <c r="B29" i="3"/>
  <c r="B30" i="3"/>
  <c r="B31" i="3"/>
  <c r="R23" i="3"/>
  <c r="Q23" i="3"/>
  <c r="P23" i="3"/>
  <c r="O23" i="3"/>
  <c r="N23" i="3"/>
  <c r="M23" i="3"/>
  <c r="L23" i="3"/>
  <c r="K23" i="3"/>
  <c r="K3" i="3" s="1"/>
  <c r="J23" i="3"/>
  <c r="I23" i="3"/>
  <c r="H23" i="3"/>
  <c r="G23" i="3"/>
  <c r="F23" i="3"/>
  <c r="E23" i="3"/>
  <c r="D23" i="3"/>
  <c r="C23" i="3"/>
  <c r="U23" i="3" s="1"/>
  <c r="D13" i="3"/>
  <c r="E13" i="3"/>
  <c r="F13" i="3"/>
  <c r="G13" i="3"/>
  <c r="H13" i="3"/>
  <c r="I13" i="3"/>
  <c r="J13" i="3"/>
  <c r="K13" i="3"/>
  <c r="L13" i="3"/>
  <c r="M13" i="3"/>
  <c r="N13" i="3"/>
  <c r="O13" i="3"/>
  <c r="O3" i="3" s="1"/>
  <c r="P13" i="3"/>
  <c r="P3" i="3" s="1"/>
  <c r="Q13" i="3"/>
  <c r="R13" i="3"/>
  <c r="C13" i="3"/>
  <c r="C3" i="3" s="1"/>
  <c r="C7" i="2"/>
  <c r="D7" i="2"/>
  <c r="E7" i="2"/>
  <c r="F7" i="2"/>
  <c r="G7" i="2"/>
  <c r="C8" i="2"/>
  <c r="D8" i="2"/>
  <c r="E8" i="2"/>
  <c r="F8" i="2"/>
  <c r="G8" i="2"/>
  <c r="C9" i="2"/>
  <c r="D9" i="2"/>
  <c r="E9" i="2"/>
  <c r="F9" i="2"/>
  <c r="G9" i="2"/>
  <c r="C10" i="2"/>
  <c r="D10" i="2"/>
  <c r="E10" i="2"/>
  <c r="F10" i="2"/>
  <c r="G10" i="2"/>
  <c r="C11" i="2"/>
  <c r="D11" i="2"/>
  <c r="E11" i="2"/>
  <c r="F11" i="2"/>
  <c r="G11" i="2"/>
  <c r="C12" i="2"/>
  <c r="D12" i="2"/>
  <c r="E12" i="2"/>
  <c r="F12" i="2"/>
  <c r="G12" i="2"/>
  <c r="C13" i="2"/>
  <c r="D13" i="2"/>
  <c r="E13" i="2"/>
  <c r="F13" i="2"/>
  <c r="G13" i="2"/>
  <c r="C14" i="2"/>
  <c r="D14" i="2"/>
  <c r="E14" i="2"/>
  <c r="F14" i="2"/>
  <c r="G14" i="2"/>
  <c r="C15" i="2"/>
  <c r="D15" i="2"/>
  <c r="E15" i="2"/>
  <c r="F15" i="2"/>
  <c r="G15" i="2"/>
  <c r="C16" i="2"/>
  <c r="D16" i="2"/>
  <c r="E16" i="2"/>
  <c r="F16" i="2"/>
  <c r="G16" i="2"/>
  <c r="C17" i="2"/>
  <c r="D17" i="2"/>
  <c r="E17" i="2"/>
  <c r="F17" i="2"/>
  <c r="G17" i="2"/>
  <c r="C18" i="2"/>
  <c r="D18" i="2"/>
  <c r="E18" i="2"/>
  <c r="F18" i="2"/>
  <c r="G18" i="2"/>
  <c r="C19" i="2"/>
  <c r="D19" i="2"/>
  <c r="E19" i="2"/>
  <c r="F19" i="2"/>
  <c r="G19" i="2"/>
  <c r="B20" i="2"/>
  <c r="C20" i="2"/>
  <c r="D20" i="2"/>
  <c r="E20" i="2"/>
  <c r="F20" i="2"/>
  <c r="G20" i="2"/>
  <c r="C21" i="2"/>
  <c r="D21" i="2"/>
  <c r="E21" i="2"/>
  <c r="F21" i="2"/>
  <c r="G21" i="2"/>
  <c r="C22" i="2"/>
  <c r="D22" i="2"/>
  <c r="E22" i="2"/>
  <c r="F22" i="2"/>
  <c r="G22" i="2"/>
  <c r="C23" i="2"/>
  <c r="D23" i="2"/>
  <c r="E23" i="2"/>
  <c r="F23" i="2"/>
  <c r="G23" i="2"/>
  <c r="C24" i="2"/>
  <c r="D24" i="2"/>
  <c r="E24" i="2"/>
  <c r="F24" i="2"/>
  <c r="G24" i="2"/>
  <c r="C25" i="2"/>
  <c r="D25" i="2"/>
  <c r="E25" i="2"/>
  <c r="F25" i="2"/>
  <c r="G25" i="2"/>
  <c r="C6" i="2"/>
  <c r="D6" i="2"/>
  <c r="E6" i="2"/>
  <c r="F6" i="2"/>
  <c r="G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1" i="2"/>
  <c r="N10" i="2"/>
  <c r="N9" i="2"/>
  <c r="B9" i="2" s="1"/>
  <c r="N8" i="2"/>
  <c r="B8" i="2" s="1"/>
  <c r="N7" i="2"/>
  <c r="B7" i="2" s="1"/>
  <c r="N6" i="2"/>
  <c r="B6" i="2" s="1"/>
  <c r="C28" i="2"/>
  <c r="D28" i="2"/>
  <c r="E28" i="2"/>
  <c r="F28" i="2"/>
  <c r="G28" i="2"/>
  <c r="C29" i="2"/>
  <c r="D29" i="2"/>
  <c r="E29" i="2"/>
  <c r="F29" i="2"/>
  <c r="G29" i="2"/>
  <c r="C30" i="2"/>
  <c r="D30" i="2"/>
  <c r="E30" i="2"/>
  <c r="F30" i="2"/>
  <c r="G30" i="2"/>
  <c r="C31" i="2"/>
  <c r="D31" i="2"/>
  <c r="E31" i="2"/>
  <c r="F31" i="2"/>
  <c r="G31" i="2"/>
  <c r="C32" i="2"/>
  <c r="D32" i="2"/>
  <c r="E32" i="2"/>
  <c r="F32" i="2"/>
  <c r="G32" i="2"/>
  <c r="C33" i="2"/>
  <c r="D33" i="2"/>
  <c r="E33" i="2"/>
  <c r="F33" i="2"/>
  <c r="G33" i="2"/>
  <c r="C34" i="2"/>
  <c r="D34" i="2"/>
  <c r="E34" i="2"/>
  <c r="F34" i="2"/>
  <c r="G34" i="2"/>
  <c r="C35" i="2"/>
  <c r="D35" i="2"/>
  <c r="E35" i="2"/>
  <c r="F35" i="2"/>
  <c r="G35" i="2"/>
  <c r="C36" i="2"/>
  <c r="D36" i="2"/>
  <c r="E36" i="2"/>
  <c r="F36" i="2"/>
  <c r="G36" i="2"/>
  <c r="C37" i="2"/>
  <c r="D37" i="2"/>
  <c r="E37" i="2"/>
  <c r="F37" i="2"/>
  <c r="G37" i="2"/>
  <c r="C38" i="2"/>
  <c r="D38" i="2"/>
  <c r="E38" i="2"/>
  <c r="F38" i="2"/>
  <c r="G38" i="2"/>
  <c r="C39" i="2"/>
  <c r="D39" i="2"/>
  <c r="E39" i="2"/>
  <c r="F39" i="2"/>
  <c r="G39" i="2"/>
  <c r="C40" i="2"/>
  <c r="D40" i="2"/>
  <c r="E40" i="2"/>
  <c r="F40" i="2"/>
  <c r="G40" i="2"/>
  <c r="C41" i="2"/>
  <c r="D41" i="2"/>
  <c r="E41" i="2"/>
  <c r="F41" i="2"/>
  <c r="G41" i="2"/>
  <c r="C42" i="2"/>
  <c r="D42" i="2"/>
  <c r="E42" i="2"/>
  <c r="F42" i="2"/>
  <c r="G42" i="2"/>
  <c r="C43" i="2"/>
  <c r="D43" i="2"/>
  <c r="E43" i="2"/>
  <c r="F43" i="2"/>
  <c r="G43" i="2"/>
  <c r="H43" i="2"/>
  <c r="H42" i="2"/>
  <c r="H41" i="2"/>
  <c r="H40" i="2"/>
  <c r="H39" i="2"/>
  <c r="B39" i="2" s="1"/>
  <c r="H38" i="2"/>
  <c r="H37" i="2"/>
  <c r="H36" i="2"/>
  <c r="H35" i="2"/>
  <c r="H34" i="2"/>
  <c r="H33" i="2"/>
  <c r="H32" i="2"/>
  <c r="H31" i="2"/>
  <c r="H30" i="2"/>
  <c r="H29" i="2"/>
  <c r="B29" i="2" s="1"/>
  <c r="H28" i="2"/>
  <c r="N28" i="2"/>
  <c r="N29" i="2"/>
  <c r="N30" i="2"/>
  <c r="N31" i="2"/>
  <c r="N32" i="2"/>
  <c r="N33" i="2"/>
  <c r="N34" i="2"/>
  <c r="N35" i="2"/>
  <c r="N36" i="2"/>
  <c r="N37" i="2"/>
  <c r="B37" i="2" s="1"/>
  <c r="N38" i="2"/>
  <c r="N39" i="2"/>
  <c r="N40" i="2"/>
  <c r="N41" i="2"/>
  <c r="N42" i="2"/>
  <c r="N43" i="2"/>
  <c r="J27" i="2"/>
  <c r="K27" i="2"/>
  <c r="L27" i="2"/>
  <c r="M27" i="2"/>
  <c r="O27" i="2"/>
  <c r="P27" i="2"/>
  <c r="D27" i="2" s="1"/>
  <c r="Q27" i="2"/>
  <c r="E27" i="2" s="1"/>
  <c r="R27" i="2"/>
  <c r="F27" i="2" s="1"/>
  <c r="S27" i="2"/>
  <c r="I27" i="2"/>
  <c r="S10" i="1"/>
  <c r="S11" i="1"/>
  <c r="T6" i="1"/>
  <c r="S17" i="1" s="1"/>
  <c r="G28" i="1"/>
  <c r="H28" i="1"/>
  <c r="G4" i="1"/>
  <c r="G36" i="1" s="1"/>
  <c r="H4" i="1"/>
  <c r="H36" i="1" s="1"/>
  <c r="G5" i="1"/>
  <c r="H5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9" i="1"/>
  <c r="F28" i="1" s="1"/>
  <c r="F30" i="1"/>
  <c r="F31" i="1"/>
  <c r="F32" i="1"/>
  <c r="F34" i="1"/>
  <c r="F35" i="1"/>
  <c r="F6" i="1"/>
  <c r="P3" i="22" l="1"/>
  <c r="I3" i="22"/>
  <c r="J4" i="20"/>
  <c r="G4" i="19"/>
  <c r="D4" i="19"/>
  <c r="J4" i="19"/>
  <c r="S4" i="19"/>
  <c r="N4" i="19"/>
  <c r="O4" i="19"/>
  <c r="E4" i="19"/>
  <c r="B11" i="19"/>
  <c r="F4" i="19"/>
  <c r="B10" i="19"/>
  <c r="T10" i="19" s="1"/>
  <c r="C4" i="19"/>
  <c r="V4" i="12"/>
  <c r="R4" i="12"/>
  <c r="K4" i="12"/>
  <c r="Q4" i="12"/>
  <c r="I16" i="6"/>
  <c r="L8" i="6" s="1"/>
  <c r="M10" i="6"/>
  <c r="H11" i="6"/>
  <c r="L15" i="6"/>
  <c r="L12" i="6"/>
  <c r="B6" i="6"/>
  <c r="U4" i="6"/>
  <c r="B14" i="6"/>
  <c r="H14" i="6" s="1"/>
  <c r="B15" i="6"/>
  <c r="H15" i="6" s="1"/>
  <c r="K10" i="6" s="1"/>
  <c r="R4" i="6"/>
  <c r="O4" i="6"/>
  <c r="B19" i="6"/>
  <c r="G27" i="2"/>
  <c r="B12" i="2"/>
  <c r="B16" i="2"/>
  <c r="B18" i="2"/>
  <c r="B41" i="2"/>
  <c r="B22" i="2"/>
  <c r="B25" i="2"/>
  <c r="B31" i="2"/>
  <c r="L3" i="30"/>
  <c r="H3" i="30"/>
  <c r="C3" i="30"/>
  <c r="C4" i="22"/>
  <c r="B11" i="3"/>
  <c r="V26" i="3"/>
  <c r="W26" i="3" s="1"/>
  <c r="S26" i="3" s="1"/>
  <c r="D19" i="7"/>
  <c r="B21" i="7"/>
  <c r="G4" i="12"/>
  <c r="K4" i="19"/>
  <c r="R4" i="19"/>
  <c r="N4" i="20"/>
  <c r="E17" i="24"/>
  <c r="B11" i="5"/>
  <c r="E4" i="12"/>
  <c r="J4" i="23"/>
  <c r="B8" i="6"/>
  <c r="H8" i="6" s="1"/>
  <c r="E4" i="7"/>
  <c r="B17" i="7"/>
  <c r="L33" i="10"/>
  <c r="L5" i="10" s="1"/>
  <c r="B30" i="2"/>
  <c r="V5" i="3"/>
  <c r="W5" i="3" s="1"/>
  <c r="S5" i="3" s="1"/>
  <c r="B11" i="6"/>
  <c r="T41" i="19"/>
  <c r="V14" i="3"/>
  <c r="W14" i="3" s="1"/>
  <c r="S14" i="3" s="1"/>
  <c r="U6" i="3"/>
  <c r="C7" i="7"/>
  <c r="T40" i="19"/>
  <c r="E23" i="24"/>
  <c r="B31" i="24"/>
  <c r="B9" i="24" s="1"/>
  <c r="B16" i="24"/>
  <c r="B3" i="30"/>
  <c r="R3" i="3"/>
  <c r="L3" i="3"/>
  <c r="E10" i="7"/>
  <c r="B4" i="12"/>
  <c r="G9" i="24"/>
  <c r="B10" i="24"/>
  <c r="B5" i="25"/>
  <c r="Q3" i="3"/>
  <c r="M3" i="3"/>
  <c r="B3" i="21"/>
  <c r="F5" i="1"/>
  <c r="F4" i="1" s="1"/>
  <c r="F36" i="1" s="1"/>
  <c r="D23" i="7"/>
  <c r="T11" i="19"/>
  <c r="B12" i="24"/>
  <c r="B10" i="2"/>
  <c r="B14" i="2"/>
  <c r="B42" i="10"/>
  <c r="K3" i="30"/>
  <c r="B11" i="2"/>
  <c r="N3" i="3"/>
  <c r="U7" i="3"/>
  <c r="V7" i="3" s="1"/>
  <c r="W7" i="3" s="1"/>
  <c r="S7" i="3" s="1"/>
  <c r="B18" i="6"/>
  <c r="H10" i="7"/>
  <c r="B10" i="7" s="1"/>
  <c r="J4" i="12"/>
  <c r="B14" i="24"/>
  <c r="J3" i="30"/>
  <c r="G3" i="30"/>
  <c r="G3" i="22"/>
  <c r="F3" i="30"/>
  <c r="C5" i="22"/>
  <c r="I3" i="30"/>
  <c r="U4" i="3"/>
  <c r="H15" i="4"/>
  <c r="B12" i="6"/>
  <c r="H12" i="6" s="1"/>
  <c r="B20" i="6"/>
  <c r="B5" i="6"/>
  <c r="C4" i="6"/>
  <c r="F10" i="10"/>
  <c r="B38" i="2"/>
  <c r="F9" i="10"/>
  <c r="B18" i="24"/>
  <c r="L8" i="10"/>
  <c r="F8" i="10"/>
  <c r="C8" i="10"/>
  <c r="N4" i="12"/>
  <c r="S16" i="1"/>
  <c r="B36" i="2"/>
  <c r="H3" i="3"/>
  <c r="B16" i="6"/>
  <c r="M4" i="12"/>
  <c r="E11" i="24"/>
  <c r="D3" i="30"/>
  <c r="D3" i="22"/>
  <c r="S15" i="1"/>
  <c r="B35" i="2"/>
  <c r="G3" i="3"/>
  <c r="V27" i="3"/>
  <c r="W27" i="3" s="1"/>
  <c r="S27" i="3" s="1"/>
  <c r="E4" i="6"/>
  <c r="B9" i="6"/>
  <c r="H9" i="6" s="1"/>
  <c r="B17" i="6"/>
  <c r="C33" i="10"/>
  <c r="L6" i="10"/>
  <c r="F6" i="10"/>
  <c r="E21" i="24"/>
  <c r="B21" i="24"/>
  <c r="E12" i="24"/>
  <c r="B7" i="6"/>
  <c r="E3" i="30"/>
  <c r="S14" i="1"/>
  <c r="B34" i="2"/>
  <c r="D4" i="6"/>
  <c r="B10" i="6"/>
  <c r="H10" i="6" s="1"/>
  <c r="C16" i="7"/>
  <c r="L17" i="10"/>
  <c r="E20" i="24"/>
  <c r="B22" i="24"/>
  <c r="M3" i="22"/>
  <c r="E4" i="23"/>
  <c r="P4" i="23"/>
  <c r="L10" i="10"/>
  <c r="S13" i="1"/>
  <c r="B33" i="2"/>
  <c r="E3" i="3"/>
  <c r="P4" i="19"/>
  <c r="E19" i="24"/>
  <c r="B23" i="24"/>
  <c r="L3" i="22"/>
  <c r="F4" i="23"/>
  <c r="B13" i="6"/>
  <c r="H13" i="6" s="1"/>
  <c r="L9" i="10"/>
  <c r="E3" i="22"/>
  <c r="S12" i="1"/>
  <c r="B32" i="2"/>
  <c r="B21" i="2"/>
  <c r="D3" i="3"/>
  <c r="U3" i="3" s="1"/>
  <c r="E19" i="7"/>
  <c r="B19" i="7" s="1"/>
  <c r="F15" i="10"/>
  <c r="Q4" i="19"/>
  <c r="E18" i="24"/>
  <c r="B24" i="24"/>
  <c r="K3" i="22"/>
  <c r="G4" i="23"/>
  <c r="E9" i="24"/>
  <c r="B41" i="10"/>
  <c r="H4" i="7"/>
  <c r="B4" i="7" s="1"/>
  <c r="C5" i="8"/>
  <c r="S32" i="1"/>
  <c r="S8" i="1"/>
  <c r="B14" i="19"/>
  <c r="T14" i="19" s="1"/>
  <c r="H27" i="2"/>
  <c r="B17" i="2"/>
  <c r="D7" i="7"/>
  <c r="E13" i="7"/>
  <c r="B13" i="7" s="1"/>
  <c r="G5" i="10"/>
  <c r="F17" i="10"/>
  <c r="C17" i="10"/>
  <c r="E7" i="14"/>
  <c r="B13" i="19"/>
  <c r="T13" i="19" s="1"/>
  <c r="B17" i="19"/>
  <c r="T17" i="19" s="1"/>
  <c r="Q4" i="20"/>
  <c r="B16" i="19"/>
  <c r="T16" i="19" s="1"/>
  <c r="S7" i="1"/>
  <c r="S9" i="1"/>
  <c r="B15" i="2"/>
  <c r="B19" i="2"/>
  <c r="G22" i="7"/>
  <c r="D22" i="7" s="1"/>
  <c r="B35" i="10"/>
  <c r="B15" i="19"/>
  <c r="T15" i="19" s="1"/>
  <c r="D24" i="7"/>
  <c r="S31" i="1"/>
  <c r="S30" i="1"/>
  <c r="V16" i="3"/>
  <c r="W16" i="3" s="1"/>
  <c r="S16" i="3" s="1"/>
  <c r="H7" i="7"/>
  <c r="B12" i="7"/>
  <c r="H5" i="10"/>
  <c r="L16" i="10"/>
  <c r="F16" i="10"/>
  <c r="B12" i="19"/>
  <c r="T12" i="19" s="1"/>
  <c r="S29" i="1"/>
  <c r="J3" i="3"/>
  <c r="I5" i="10"/>
  <c r="M4" i="20"/>
  <c r="J22" i="7"/>
  <c r="J5" i="10"/>
  <c r="S27" i="1"/>
  <c r="K5" i="10"/>
  <c r="B9" i="19"/>
  <c r="T9" i="19" s="1"/>
  <c r="B8" i="19"/>
  <c r="T8" i="19" s="1"/>
  <c r="B7" i="19"/>
  <c r="T7" i="19" s="1"/>
  <c r="S26" i="1"/>
  <c r="N27" i="2"/>
  <c r="S25" i="1"/>
  <c r="B23" i="2"/>
  <c r="F3" i="3"/>
  <c r="B6" i="7"/>
  <c r="S24" i="1"/>
  <c r="B24" i="2"/>
  <c r="B15" i="7"/>
  <c r="B5" i="7"/>
  <c r="B6" i="19"/>
  <c r="T6" i="19" s="1"/>
  <c r="F9" i="24"/>
  <c r="C4" i="8"/>
  <c r="S23" i="1"/>
  <c r="C4" i="7"/>
  <c r="B13" i="2"/>
  <c r="I3" i="3"/>
  <c r="B4" i="3"/>
  <c r="T4" i="3" s="1"/>
  <c r="C19" i="10"/>
  <c r="B5" i="19"/>
  <c r="T5" i="19" s="1"/>
  <c r="B23" i="3"/>
  <c r="T23" i="3" s="1"/>
  <c r="V23" i="3" s="1"/>
  <c r="W23" i="3" s="1"/>
  <c r="S23" i="3" s="1"/>
  <c r="U13" i="3"/>
  <c r="C24" i="7"/>
  <c r="S21" i="1"/>
  <c r="B43" i="2"/>
  <c r="B10" i="3"/>
  <c r="B21" i="10"/>
  <c r="B7" i="10" s="1"/>
  <c r="S22" i="1"/>
  <c r="S20" i="1"/>
  <c r="B42" i="2"/>
  <c r="B9" i="3"/>
  <c r="B20" i="10"/>
  <c r="C3" i="8"/>
  <c r="S28" i="1"/>
  <c r="F14" i="10"/>
  <c r="L12" i="10"/>
  <c r="S19" i="1"/>
  <c r="T15" i="3"/>
  <c r="V15" i="3" s="1"/>
  <c r="W15" i="3" s="1"/>
  <c r="S15" i="3" s="1"/>
  <c r="F19" i="10"/>
  <c r="B19" i="10" s="1"/>
  <c r="B5" i="5"/>
  <c r="S18" i="1"/>
  <c r="B7" i="3"/>
  <c r="T7" i="3" s="1"/>
  <c r="B44" i="10"/>
  <c r="B40" i="2"/>
  <c r="B6" i="3"/>
  <c r="T6" i="3" s="1"/>
  <c r="V6" i="3" s="1"/>
  <c r="W6" i="3" s="1"/>
  <c r="S6" i="3" s="1"/>
  <c r="T17" i="3"/>
  <c r="V17" i="3" s="1"/>
  <c r="D16" i="7"/>
  <c r="B43" i="10"/>
  <c r="E5" i="25"/>
  <c r="B16" i="28"/>
  <c r="B3" i="26"/>
  <c r="B10" i="28"/>
  <c r="B22" i="28"/>
  <c r="B5" i="28"/>
  <c r="C5" i="23"/>
  <c r="C6" i="23"/>
  <c r="B56" i="26"/>
  <c r="C59" i="26"/>
  <c r="I4" i="20"/>
  <c r="B15" i="20"/>
  <c r="S15" i="20" s="1"/>
  <c r="B10" i="20"/>
  <c r="S10" i="20" s="1"/>
  <c r="R4" i="20"/>
  <c r="B6" i="20"/>
  <c r="S6" i="20" s="1"/>
  <c r="B7" i="20"/>
  <c r="S7" i="20" s="1"/>
  <c r="O4" i="20"/>
  <c r="P4" i="20"/>
  <c r="S25" i="20"/>
  <c r="S30" i="20"/>
  <c r="B8" i="20"/>
  <c r="S8" i="20" s="1"/>
  <c r="B9" i="20"/>
  <c r="S9" i="20" s="1"/>
  <c r="C4" i="20"/>
  <c r="B16" i="20"/>
  <c r="S16" i="20" s="1"/>
  <c r="D4" i="20"/>
  <c r="B11" i="20"/>
  <c r="S11" i="20" s="1"/>
  <c r="H4" i="20"/>
  <c r="B14" i="20"/>
  <c r="S14" i="20" s="1"/>
  <c r="G4" i="20"/>
  <c r="E4" i="20"/>
  <c r="B13" i="20"/>
  <c r="S13" i="20" s="1"/>
  <c r="F4" i="20"/>
  <c r="B19" i="20"/>
  <c r="S19" i="20" s="1"/>
  <c r="K4" i="20"/>
  <c r="L4" i="20"/>
  <c r="S36" i="20"/>
  <c r="B34" i="20"/>
  <c r="S20" i="20"/>
  <c r="B12" i="20"/>
  <c r="S12" i="20" s="1"/>
  <c r="S38" i="20"/>
  <c r="S39" i="20"/>
  <c r="B5" i="20"/>
  <c r="S5" i="20" s="1"/>
  <c r="B17" i="20"/>
  <c r="S17" i="20" s="1"/>
  <c r="S44" i="20"/>
  <c r="B19" i="19"/>
  <c r="T19" i="19" s="1"/>
  <c r="B34" i="19"/>
  <c r="C5" i="10"/>
  <c r="F13" i="10"/>
  <c r="B28" i="10"/>
  <c r="B14" i="10" s="1"/>
  <c r="P5" i="10"/>
  <c r="B27" i="10"/>
  <c r="B13" i="10" s="1"/>
  <c r="F33" i="10"/>
  <c r="B26" i="10"/>
  <c r="B39" i="10"/>
  <c r="B38" i="10"/>
  <c r="B37" i="10"/>
  <c r="B36" i="10"/>
  <c r="C13" i="10"/>
  <c r="B34" i="10"/>
  <c r="C11" i="10"/>
  <c r="L11" i="10"/>
  <c r="C16" i="10"/>
  <c r="C15" i="10"/>
  <c r="F7" i="10"/>
  <c r="B25" i="10"/>
  <c r="M5" i="10"/>
  <c r="L15" i="10"/>
  <c r="B24" i="10"/>
  <c r="C9" i="10"/>
  <c r="C7" i="10"/>
  <c r="L13" i="10"/>
  <c r="B23" i="10"/>
  <c r="B45" i="10"/>
  <c r="B22" i="10"/>
  <c r="B31" i="10"/>
  <c r="B30" i="10"/>
  <c r="B16" i="10" s="1"/>
  <c r="C14" i="10"/>
  <c r="B29" i="10"/>
  <c r="B15" i="10" s="1"/>
  <c r="B40" i="10"/>
  <c r="C6" i="10"/>
  <c r="O5" i="10"/>
  <c r="N5" i="10"/>
  <c r="F22" i="7"/>
  <c r="E7" i="7"/>
  <c r="H24" i="7"/>
  <c r="B24" i="7" s="1"/>
  <c r="D4" i="7"/>
  <c r="H16" i="7"/>
  <c r="B16" i="7" s="1"/>
  <c r="H23" i="7"/>
  <c r="B23" i="7" s="1"/>
  <c r="I22" i="7"/>
  <c r="C23" i="7"/>
  <c r="C19" i="7"/>
  <c r="X4" i="6"/>
  <c r="R15" i="4"/>
  <c r="Q15" i="4"/>
  <c r="P15" i="4"/>
  <c r="C15" i="4"/>
  <c r="B11" i="4"/>
  <c r="T11" i="4" s="1"/>
  <c r="V11" i="4" s="1"/>
  <c r="W11" i="4" s="1"/>
  <c r="X11" i="4" s="1"/>
  <c r="B17" i="4"/>
  <c r="T17" i="4" s="1"/>
  <c r="V17" i="4" s="1"/>
  <c r="W17" i="4" s="1"/>
  <c r="X17" i="4" s="1"/>
  <c r="B16" i="4"/>
  <c r="T16" i="4" s="1"/>
  <c r="V16" i="4" s="1"/>
  <c r="W16" i="4" s="1"/>
  <c r="X16" i="4" s="1"/>
  <c r="D15" i="4"/>
  <c r="O15" i="4"/>
  <c r="B7" i="4"/>
  <c r="T7" i="4" s="1"/>
  <c r="V7" i="4" s="1"/>
  <c r="W7" i="4" s="1"/>
  <c r="X7" i="4" s="1"/>
  <c r="N15" i="4"/>
  <c r="M15" i="4"/>
  <c r="L15" i="4"/>
  <c r="K15" i="4"/>
  <c r="J15" i="4"/>
  <c r="I15" i="4"/>
  <c r="G15" i="4"/>
  <c r="F15" i="4"/>
  <c r="E15" i="4"/>
  <c r="B3" i="4"/>
  <c r="T3" i="4" s="1"/>
  <c r="V3" i="4" s="1"/>
  <c r="W3" i="4" s="1"/>
  <c r="X3" i="4" s="1"/>
  <c r="B13" i="3"/>
  <c r="T13" i="3" s="1"/>
  <c r="V13" i="3" s="1"/>
  <c r="W13" i="3" s="1"/>
  <c r="S13" i="3" s="1"/>
  <c r="C27" i="2"/>
  <c r="H16" i="6" l="1"/>
  <c r="K8" i="6" s="1"/>
  <c r="K15" i="6"/>
  <c r="K12" i="6"/>
  <c r="K14" i="6" s="1"/>
  <c r="K16" i="6" s="1"/>
  <c r="L14" i="6"/>
  <c r="L16" i="6" s="1"/>
  <c r="M15" i="6"/>
  <c r="M12" i="6"/>
  <c r="M14" i="6" s="1"/>
  <c r="M16" i="6" s="1"/>
  <c r="B4" i="6"/>
  <c r="B17" i="10"/>
  <c r="B27" i="2"/>
  <c r="B33" i="10"/>
  <c r="B5" i="10" s="1"/>
  <c r="V4" i="3"/>
  <c r="W4" i="3" s="1"/>
  <c r="S4" i="3" s="1"/>
  <c r="B3" i="3"/>
  <c r="T3" i="3" s="1"/>
  <c r="V3" i="3" s="1"/>
  <c r="C3" i="22"/>
  <c r="W3" i="3"/>
  <c r="S3" i="3" s="1"/>
  <c r="W17" i="3"/>
  <c r="S17" i="3" s="1"/>
  <c r="F5" i="10"/>
  <c r="T34" i="19"/>
  <c r="B4" i="19"/>
  <c r="T4" i="19" s="1"/>
  <c r="B11" i="10"/>
  <c r="B10" i="10"/>
  <c r="B6" i="10"/>
  <c r="C4" i="23"/>
  <c r="B7" i="7"/>
  <c r="B12" i="10"/>
  <c r="B59" i="26"/>
  <c r="C58" i="26"/>
  <c r="S34" i="20"/>
  <c r="B4" i="20"/>
  <c r="S4" i="20" s="1"/>
  <c r="B9" i="10"/>
  <c r="B8" i="10"/>
  <c r="H22" i="7"/>
  <c r="C22" i="7"/>
  <c r="E22" i="7"/>
  <c r="B15" i="4"/>
  <c r="T15" i="4" s="1"/>
  <c r="V15" i="4" s="1"/>
  <c r="W15" i="4" s="1"/>
  <c r="X15" i="4" s="1"/>
  <c r="D5" i="10"/>
  <c r="B22" i="7" l="1"/>
</calcChain>
</file>

<file path=xl/sharedStrings.xml><?xml version="1.0" encoding="utf-8"?>
<sst xmlns="http://schemas.openxmlformats.org/spreadsheetml/2006/main" count="1762" uniqueCount="405">
  <si>
    <t xml:space="preserve">     Total</t>
  </si>
  <si>
    <t>Kiribati Group</t>
  </si>
  <si>
    <t xml:space="preserve">   Banaba (Ocean)</t>
  </si>
  <si>
    <t xml:space="preserve">   Makin</t>
  </si>
  <si>
    <t xml:space="preserve">   Butaritari</t>
  </si>
  <si>
    <t xml:space="preserve">   Abaiang</t>
  </si>
  <si>
    <t xml:space="preserve">   Tarawa North</t>
  </si>
  <si>
    <t xml:space="preserve">      Tarawa Teinainano (East)</t>
  </si>
  <si>
    <t xml:space="preserve">      Tarawa Teinainano (West)</t>
  </si>
  <si>
    <t xml:space="preserve">      Tarawa Betio</t>
  </si>
  <si>
    <t xml:space="preserve">   Tarawa South</t>
  </si>
  <si>
    <t xml:space="preserve">   Maiana</t>
  </si>
  <si>
    <t xml:space="preserve">   Abemama</t>
  </si>
  <si>
    <t xml:space="preserve">   Kuria</t>
  </si>
  <si>
    <t xml:space="preserve">   Aranuka</t>
  </si>
  <si>
    <t xml:space="preserve">   Nonouti</t>
  </si>
  <si>
    <t xml:space="preserve">   Tabiteauea North</t>
  </si>
  <si>
    <t xml:space="preserve">   Tabiteauea South</t>
  </si>
  <si>
    <t xml:space="preserve">   Beru</t>
  </si>
  <si>
    <t xml:space="preserve">   Nikunau</t>
  </si>
  <si>
    <t xml:space="preserve">   Onotoa</t>
  </si>
  <si>
    <t xml:space="preserve">   Tamana</t>
  </si>
  <si>
    <t xml:space="preserve">   Arorae</t>
  </si>
  <si>
    <t>Line Group</t>
  </si>
  <si>
    <t xml:space="preserve">   Washinton</t>
  </si>
  <si>
    <t xml:space="preserve">   Fanning</t>
  </si>
  <si>
    <t xml:space="preserve">   Christmas</t>
  </si>
  <si>
    <t>Ships</t>
  </si>
  <si>
    <t xml:space="preserve">   Nauru</t>
  </si>
  <si>
    <t xml:space="preserve">   Overseas</t>
  </si>
  <si>
    <t>DE JURE TOTAL</t>
  </si>
  <si>
    <t>Households</t>
  </si>
  <si>
    <t xml:space="preserve">Occupied </t>
  </si>
  <si>
    <t>Total</t>
  </si>
  <si>
    <t>Males</t>
  </si>
  <si>
    <t>Females</t>
  </si>
  <si>
    <t>I-Kiribati (Micronesian)</t>
  </si>
  <si>
    <t>Polynesian</t>
  </si>
  <si>
    <t>Non-Pacific (European)</t>
  </si>
  <si>
    <t xml:space="preserve">   Marakei</t>
  </si>
  <si>
    <t>Banaba</t>
  </si>
  <si>
    <t>Tarawa</t>
  </si>
  <si>
    <t>South</t>
  </si>
  <si>
    <t>Other</t>
  </si>
  <si>
    <t>Gilberts</t>
  </si>
  <si>
    <t>Line</t>
  </si>
  <si>
    <t>Group</t>
  </si>
  <si>
    <t xml:space="preserve">    Total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</si>
  <si>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</si>
  <si>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</si>
  <si>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</si>
  <si>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</si>
  <si>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</si>
  <si>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</si>
  <si>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</si>
  <si>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</si>
  <si>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</si>
  <si>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</si>
  <si>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</si>
  <si>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</si>
  <si>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</si>
  <si>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</si>
  <si>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</si>
  <si>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</si>
  <si>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Table 2. Population by Major Geographic Divisions and Age and Sex, Kitibati: 1978</t>
  </si>
  <si>
    <t xml:space="preserve">   Total</t>
  </si>
  <si>
    <t>I-Kiribati</t>
  </si>
  <si>
    <t>Kiribati/Tuvalu</t>
  </si>
  <si>
    <t>Kiribati/other</t>
  </si>
  <si>
    <t>Tuvalu &amp; Tuv/other</t>
  </si>
  <si>
    <t>Other Pacific</t>
  </si>
  <si>
    <t>Eropean</t>
  </si>
  <si>
    <t>Asian</t>
  </si>
  <si>
    <t>Other non-Pacific</t>
  </si>
  <si>
    <t xml:space="preserve">   Males</t>
  </si>
  <si>
    <t xml:space="preserve">    Females</t>
  </si>
  <si>
    <t>Table 3. Ethnicity by Age and Sex, Kiribati: 1978</t>
  </si>
  <si>
    <t>Median</t>
  </si>
  <si>
    <t>Kiribati</t>
  </si>
  <si>
    <t>Tuvalu</t>
  </si>
  <si>
    <t>Others</t>
  </si>
  <si>
    <t>Table    . Marital Status by Sex and Age, Kiribati: 1978</t>
  </si>
  <si>
    <t>Never Married</t>
  </si>
  <si>
    <t>Married</t>
  </si>
  <si>
    <t>Widowed</t>
  </si>
  <si>
    <t>Divorced</t>
  </si>
  <si>
    <t>Not Stated</t>
  </si>
  <si>
    <t>Catholic</t>
  </si>
  <si>
    <t xml:space="preserve">   Females</t>
  </si>
  <si>
    <t>GIPC</t>
  </si>
  <si>
    <t>SDA</t>
  </si>
  <si>
    <t>Bahai</t>
  </si>
  <si>
    <t>Church of God</t>
  </si>
  <si>
    <t>0-14</t>
  </si>
  <si>
    <t>15+</t>
  </si>
  <si>
    <t>Nauru</t>
  </si>
  <si>
    <t>Table    . Religion by Age and Sex, Kiribati: 1978</t>
  </si>
  <si>
    <t>Source: 1978 Kiribati Census compiled by PacificWeb</t>
  </si>
  <si>
    <t xml:space="preserve">   Tarawa</t>
  </si>
  <si>
    <t>Overseas</t>
  </si>
  <si>
    <t>65+</t>
  </si>
  <si>
    <t>M</t>
  </si>
  <si>
    <t>F</t>
  </si>
  <si>
    <t>T</t>
  </si>
  <si>
    <t>Totals</t>
  </si>
  <si>
    <t>Village</t>
  </si>
  <si>
    <t>life</t>
  </si>
  <si>
    <t xml:space="preserve">Home </t>
  </si>
  <si>
    <t>Duties</t>
  </si>
  <si>
    <t>Outside Csh Economy</t>
  </si>
  <si>
    <t>Own</t>
  </si>
  <si>
    <t>business</t>
  </si>
  <si>
    <t>Experiecned</t>
  </si>
  <si>
    <t>Never work</t>
  </si>
  <si>
    <t>Looking for work</t>
  </si>
  <si>
    <t>Visitor</t>
  </si>
  <si>
    <t>Old age</t>
  </si>
  <si>
    <t>Disabled</t>
  </si>
  <si>
    <t>Inmate</t>
  </si>
  <si>
    <t>Student</t>
  </si>
  <si>
    <t>Resting</t>
  </si>
  <si>
    <t>Dependents</t>
  </si>
  <si>
    <t>Active in Cash Economy</t>
  </si>
  <si>
    <t>Outise (inc Nauru)</t>
  </si>
  <si>
    <t>70+</t>
  </si>
  <si>
    <t xml:space="preserve">    All households</t>
  </si>
  <si>
    <t>No earner</t>
  </si>
  <si>
    <t>One earner</t>
  </si>
  <si>
    <t>Two earners</t>
  </si>
  <si>
    <t>Three arners</t>
  </si>
  <si>
    <t>Four earners</t>
  </si>
  <si>
    <t>5+ earners</t>
  </si>
  <si>
    <t>One adult</t>
  </si>
  <si>
    <t xml:space="preserve">   No earner</t>
  </si>
  <si>
    <t xml:space="preserve">   One earner</t>
  </si>
  <si>
    <t>Two adults</t>
  </si>
  <si>
    <t xml:space="preserve">   Two earners</t>
  </si>
  <si>
    <t>Three adults</t>
  </si>
  <si>
    <t xml:space="preserve">   Three arners</t>
  </si>
  <si>
    <t xml:space="preserve">   Four earners</t>
  </si>
  <si>
    <t xml:space="preserve">   5+ earners</t>
  </si>
  <si>
    <t>Four adults</t>
  </si>
  <si>
    <t>5 or 6 adults</t>
  </si>
  <si>
    <t>7-10 adults</t>
  </si>
  <si>
    <t>11+ adults</t>
  </si>
  <si>
    <t>20+</t>
  </si>
  <si>
    <t xml:space="preserve">       Total</t>
  </si>
  <si>
    <t>Wages only</t>
  </si>
  <si>
    <t>Business only</t>
  </si>
  <si>
    <t>Pension only</t>
  </si>
  <si>
    <t>Produce only</t>
  </si>
  <si>
    <t>Remittance only</t>
  </si>
  <si>
    <t>Wages and other</t>
  </si>
  <si>
    <t xml:space="preserve">Produce &amp; other </t>
  </si>
  <si>
    <t>No cash income</t>
  </si>
  <si>
    <t>Business &amp; other (Not wage)</t>
  </si>
  <si>
    <t xml:space="preserve">   Kiribati</t>
  </si>
  <si>
    <t xml:space="preserve">   Other Gilberts</t>
  </si>
  <si>
    <t>households</t>
  </si>
  <si>
    <t>Persons</t>
  </si>
  <si>
    <t>Ocean</t>
  </si>
  <si>
    <t>Lagoon</t>
  </si>
  <si>
    <t>Reef</t>
  </si>
  <si>
    <t>net</t>
  </si>
  <si>
    <t>Toddy</t>
  </si>
  <si>
    <t>Babai</t>
  </si>
  <si>
    <t>Copra</t>
  </si>
  <si>
    <t>Pigs</t>
  </si>
  <si>
    <t>syrup</t>
  </si>
  <si>
    <t>Tuse</t>
  </si>
  <si>
    <t>Kabubu</t>
  </si>
  <si>
    <t>Dry-salt</t>
  </si>
  <si>
    <t>fish</t>
  </si>
  <si>
    <t>firewood</t>
  </si>
  <si>
    <t>Mats</t>
  </si>
  <si>
    <t>Baskets</t>
  </si>
  <si>
    <t>String</t>
  </si>
  <si>
    <t>Rauara</t>
  </si>
  <si>
    <t>Thatch</t>
  </si>
  <si>
    <t>House</t>
  </si>
  <si>
    <t>blding</t>
  </si>
  <si>
    <t>1-2</t>
  </si>
  <si>
    <t>3-4</t>
  </si>
  <si>
    <t>5+</t>
  </si>
  <si>
    <t>Total fishing</t>
  </si>
  <si>
    <t xml:space="preserve">   Ocean</t>
  </si>
  <si>
    <t xml:space="preserve">   Lagoon</t>
  </si>
  <si>
    <t xml:space="preserve">   Reef net</t>
  </si>
  <si>
    <t xml:space="preserve">   Collecting</t>
  </si>
  <si>
    <t xml:space="preserve">   Toddy</t>
  </si>
  <si>
    <t xml:space="preserve">   Rabai</t>
  </si>
  <si>
    <t xml:space="preserve">   Copra</t>
  </si>
  <si>
    <t xml:space="preserve">   Pigs</t>
  </si>
  <si>
    <t>Lands</t>
  </si>
  <si>
    <t xml:space="preserve">   Toddy syrup</t>
  </si>
  <si>
    <t xml:space="preserve">   Tuse/Kabubu</t>
  </si>
  <si>
    <t xml:space="preserve">   Dry/salting</t>
  </si>
  <si>
    <t xml:space="preserve">    Firewood</t>
  </si>
  <si>
    <t>Handicrafts</t>
  </si>
  <si>
    <t xml:space="preserve">   Mats</t>
  </si>
  <si>
    <t xml:space="preserve">   Baskets</t>
  </si>
  <si>
    <t xml:space="preserve">   String</t>
  </si>
  <si>
    <t xml:space="preserve">   Rauara</t>
  </si>
  <si>
    <t xml:space="preserve">   Thatch</t>
  </si>
  <si>
    <t xml:space="preserve">   House building</t>
  </si>
  <si>
    <t>None</t>
  </si>
  <si>
    <t>Table   . Selected Traditional Activite in which one or more persons in Household Regularly engage, Kiribati: 1978</t>
  </si>
  <si>
    <t>Percents</t>
  </si>
  <si>
    <t>Total households</t>
  </si>
  <si>
    <t>Fishing</t>
  </si>
  <si>
    <t>Handicraft</t>
  </si>
  <si>
    <t>x</t>
  </si>
  <si>
    <t>Men only</t>
  </si>
  <si>
    <t>Women only</t>
  </si>
  <si>
    <t>Men&amp;Women</t>
  </si>
  <si>
    <t>Table   Indigeous households by the different groups of selected traditional activities in which HHld members regularly engaged</t>
  </si>
  <si>
    <t>Table    . Indigeous persons active in each of selected traditional activities classified by source of income</t>
  </si>
  <si>
    <t>Radio</t>
  </si>
  <si>
    <t>In use</t>
  </si>
  <si>
    <t>Not in use</t>
  </si>
  <si>
    <t>Guitar/ukulele</t>
  </si>
  <si>
    <t>Camera</t>
  </si>
  <si>
    <t>Car/truck</t>
  </si>
  <si>
    <t>Motorcycle</t>
  </si>
  <si>
    <t>Bicycle</t>
  </si>
  <si>
    <t>Power boat</t>
  </si>
  <si>
    <t>Canoe</t>
  </si>
  <si>
    <t>Fish net</t>
  </si>
  <si>
    <t>Sewing machine</t>
  </si>
  <si>
    <t>Refirerator/freezer</t>
  </si>
  <si>
    <t>Table     Indigenous households possessing selected capital goods classed by in use</t>
  </si>
  <si>
    <t xml:space="preserve">    Kiribati</t>
  </si>
  <si>
    <t xml:space="preserve">   Main Kiribati</t>
  </si>
  <si>
    <t>freezer</t>
  </si>
  <si>
    <t>NONE</t>
  </si>
  <si>
    <t>Table   Indigenous hhlds classifed by soiurce of cash income and selected goods possessed</t>
  </si>
  <si>
    <t>Wtaer</t>
  </si>
  <si>
    <t>flush/seal</t>
  </si>
  <si>
    <t>latrine</t>
  </si>
  <si>
    <t>Rainwater</t>
  </si>
  <si>
    <t>tank</t>
  </si>
  <si>
    <t>Tanker</t>
  </si>
  <si>
    <t>delivered</t>
  </si>
  <si>
    <t>Tap</t>
  </si>
  <si>
    <t>Well</t>
  </si>
  <si>
    <t>Electric</t>
  </si>
  <si>
    <t>gas</t>
  </si>
  <si>
    <t>Oil or</t>
  </si>
  <si>
    <t>Primus</t>
  </si>
  <si>
    <t>Fire</t>
  </si>
  <si>
    <t>wood</t>
  </si>
  <si>
    <t>Electr-</t>
  </si>
  <si>
    <t>city</t>
  </si>
  <si>
    <t>Pressure</t>
  </si>
  <si>
    <t>lamps</t>
  </si>
  <si>
    <t>Hurricane</t>
  </si>
  <si>
    <t>Bottle</t>
  </si>
  <si>
    <t>Design of house</t>
  </si>
  <si>
    <t>Sanitation</t>
  </si>
  <si>
    <t>Water supply</t>
  </si>
  <si>
    <t>Cooking</t>
  </si>
  <si>
    <t>Lighting</t>
  </si>
  <si>
    <t>Table   . Indigenous households living in their own houses showing the most modern type of services by source of income</t>
  </si>
  <si>
    <t xml:space="preserve">  Tarawa South</t>
  </si>
  <si>
    <t xml:space="preserve">   Other Kiribati</t>
  </si>
  <si>
    <t>Children</t>
  </si>
  <si>
    <t>Average</t>
  </si>
  <si>
    <t>Number</t>
  </si>
  <si>
    <t>NS</t>
  </si>
  <si>
    <t>Table   . Indigenous women aged 15 years and older classified by total children ever born alive and current age</t>
  </si>
  <si>
    <t xml:space="preserve">  Total</t>
  </si>
  <si>
    <t>Mothers</t>
  </si>
  <si>
    <t>&lt; 15</t>
  </si>
  <si>
    <t>45+</t>
  </si>
  <si>
    <t>Table   . Indigenous women aged 15 years and older classified by total children still alive and current age</t>
  </si>
  <si>
    <t>Table     . Indigenous mother 15 years and older classified by current age and age at birth of first child</t>
  </si>
  <si>
    <t>Table   . Year of birth and sex of last child</t>
  </si>
  <si>
    <t>Eldest</t>
  </si>
  <si>
    <t>surviving</t>
  </si>
  <si>
    <t>children</t>
  </si>
  <si>
    <t>only</t>
  </si>
  <si>
    <t>Yonger</t>
  </si>
  <si>
    <t>Mother</t>
  </si>
  <si>
    <t>Alive</t>
  </si>
  <si>
    <t xml:space="preserve">Mother </t>
  </si>
  <si>
    <t>Dead</t>
  </si>
  <si>
    <t>Male respondents</t>
  </si>
  <si>
    <t>Female respondent</t>
  </si>
  <si>
    <t>Table    . Indigenous population by sex, age, and survival of mother showing first children and other children separately</t>
  </si>
  <si>
    <t>Father</t>
  </si>
  <si>
    <t>Table    . Indigenous population by sex, age, and survival of father showing first children and other children separately</t>
  </si>
  <si>
    <t>Nonown</t>
  </si>
  <si>
    <t>Percent non-own</t>
  </si>
  <si>
    <t>Table    . Mother-Child Matrix for Fertility Analysis, Kiribati: 1978</t>
  </si>
  <si>
    <t>Women</t>
  </si>
  <si>
    <t>CIPC</t>
  </si>
  <si>
    <t xml:space="preserve">Other religions </t>
  </si>
  <si>
    <t>Table     Chuiildren born to Indigenous Women aged 15 to 49 in 1978 classied by religon and island of residence</t>
  </si>
  <si>
    <t xml:space="preserve">   Flush WC</t>
  </si>
  <si>
    <t xml:space="preserve">   Water seal</t>
  </si>
  <si>
    <t xml:space="preserve">   Reef latrine</t>
  </si>
  <si>
    <t xml:space="preserve">   None</t>
  </si>
  <si>
    <t>Dinking water supply</t>
  </si>
  <si>
    <t xml:space="preserve">   Rain, tank</t>
  </si>
  <si>
    <t xml:space="preserve">   Tanker service</t>
  </si>
  <si>
    <t xml:space="preserve">   Own tap</t>
  </si>
  <si>
    <t xml:space="preserve">   Common tap</t>
  </si>
  <si>
    <t xml:space="preserve">   Well</t>
  </si>
  <si>
    <t xml:space="preserve">   Electricity</t>
  </si>
  <si>
    <t xml:space="preserve">   Gas</t>
  </si>
  <si>
    <t xml:space="preserve">   Oil stove</t>
  </si>
  <si>
    <t xml:space="preserve">   Pressure stove</t>
  </si>
  <si>
    <t xml:space="preserve">   Firewood</t>
  </si>
  <si>
    <t xml:space="preserve">   Pressure lamp</t>
  </si>
  <si>
    <t xml:space="preserve">   Oil lamp</t>
  </si>
  <si>
    <t xml:space="preserve">   Bottle lamp</t>
  </si>
  <si>
    <t>Borrowed</t>
  </si>
  <si>
    <t>Rented</t>
  </si>
  <si>
    <t>One house</t>
  </si>
  <si>
    <t>and land</t>
  </si>
  <si>
    <t>not land</t>
  </si>
  <si>
    <t>Roof</t>
  </si>
  <si>
    <t>Walls</t>
  </si>
  <si>
    <t>Floors</t>
  </si>
  <si>
    <t>Sceens-Te Roki</t>
  </si>
  <si>
    <t>Coral</t>
  </si>
  <si>
    <t>Wood</t>
  </si>
  <si>
    <t>Cement</t>
  </si>
  <si>
    <t>Mid-Ribs-Te ba</t>
  </si>
  <si>
    <t>Metal</t>
  </si>
  <si>
    <t>Screen or mid-rib</t>
  </si>
  <si>
    <t>Coral/wood</t>
  </si>
  <si>
    <t>MAYBE LATER .. Table 42</t>
  </si>
  <si>
    <t>very confusing</t>
  </si>
  <si>
    <t>Northern Kiribati</t>
  </si>
  <si>
    <t>Central Kiribati</t>
  </si>
  <si>
    <t>Southern Kiribati</t>
  </si>
  <si>
    <t xml:space="preserve">   Tabiteuea</t>
  </si>
  <si>
    <t xml:space="preserve">   Tama</t>
  </si>
  <si>
    <t>Note: In 1901, Butaritari included with Makin</t>
  </si>
  <si>
    <t>Table     . Population of Islands, Kitibai: 1901 to 1931</t>
  </si>
  <si>
    <t xml:space="preserve">   Tarawa </t>
  </si>
  <si>
    <t xml:space="preserve">   Tabiteauea </t>
  </si>
  <si>
    <t>At</t>
  </si>
  <si>
    <t>School</t>
  </si>
  <si>
    <t>Left</t>
  </si>
  <si>
    <t>Primary 1 - 3</t>
  </si>
  <si>
    <t>Primary 4-5</t>
  </si>
  <si>
    <t>Primary 6 - 7</t>
  </si>
  <si>
    <t>Primary 8 - 9</t>
  </si>
  <si>
    <t>Secondary 1 - 2</t>
  </si>
  <si>
    <t>Secondary 3-4</t>
  </si>
  <si>
    <t>Secondary 5-6</t>
  </si>
  <si>
    <t>University</t>
  </si>
  <si>
    <t xml:space="preserve">University </t>
  </si>
  <si>
    <t>Degree</t>
  </si>
  <si>
    <t>Never</t>
  </si>
  <si>
    <t>attended</t>
  </si>
  <si>
    <t>1964-68</t>
  </si>
  <si>
    <t>1959-1963</t>
  </si>
  <si>
    <t>1949-1958</t>
  </si>
  <si>
    <t>1948 or before</t>
  </si>
  <si>
    <t>Sex of child</t>
  </si>
  <si>
    <t>Male</t>
  </si>
  <si>
    <t>Table   . Year of birth and sex of last child and last child still alive</t>
  </si>
  <si>
    <t>Table    . Service available to indigenous families with occupation status of unit, Kiribati: 1978</t>
  </si>
  <si>
    <t>Source: 1978 Kiribati Census compile by PacificWeb</t>
  </si>
  <si>
    <t>NOTE: The microdata for Kiribati 1978 seem not exist.  These tables are from the printed report</t>
  </si>
  <si>
    <t>Table 1. Population by Islands, Kiribati: 1901 to 1978</t>
  </si>
  <si>
    <t>Numbers</t>
  </si>
  <si>
    <t>Vertical Percents</t>
  </si>
  <si>
    <t>Horizontal Percents</t>
  </si>
  <si>
    <t>Average Age 1st Marriage</t>
  </si>
  <si>
    <t>Table    . Home Island by Island, Age and Sex, Kiribati: 1978</t>
  </si>
  <si>
    <t xml:space="preserve">    Banana</t>
  </si>
  <si>
    <t>Empl-</t>
  </si>
  <si>
    <t>oyer</t>
  </si>
  <si>
    <t>oyee</t>
  </si>
  <si>
    <t>Table     . Economic Activity by Island and Sex, Kiribati: 1978</t>
  </si>
  <si>
    <t>Table    . Economic Activity by Age and Sex, Kiribati: 1978</t>
  </si>
  <si>
    <t>Collect</t>
  </si>
  <si>
    <t>in HHlds</t>
  </si>
  <si>
    <t>Reef net</t>
  </si>
  <si>
    <t>Reef collect</t>
  </si>
  <si>
    <t>Table     . Sources of Income by Traditional Activities, Kiribati: 1978</t>
  </si>
  <si>
    <t>Guitar/</t>
  </si>
  <si>
    <t>Ukulele</t>
  </si>
  <si>
    <t>Car/</t>
  </si>
  <si>
    <t>truck</t>
  </si>
  <si>
    <t xml:space="preserve">Motor </t>
  </si>
  <si>
    <t>cycle</t>
  </si>
  <si>
    <t>Power</t>
  </si>
  <si>
    <t>boat</t>
  </si>
  <si>
    <t>Fish</t>
  </si>
  <si>
    <t>Sewing</t>
  </si>
  <si>
    <t>machine</t>
  </si>
  <si>
    <t>Fridge/</t>
  </si>
  <si>
    <t>House-</t>
  </si>
  <si>
    <t>holds</t>
  </si>
  <si>
    <t>Tradi-</t>
  </si>
  <si>
    <t>tional</t>
  </si>
  <si>
    <t>Not</t>
  </si>
  <si>
    <t>tradition</t>
  </si>
  <si>
    <t>Aver-</t>
  </si>
  <si>
    <t>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</si>
</sst>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7" x14ac:knownFonts="1">
    <font>
      <sz val="11"/>
      <color theme="1"/>
      <name val="Aptos Narrow"/>
      <family val="2"/>
      <scheme val="minor"/>
    </font>
    <font>
      <sz val="7"/>
      <color theme="1"/>
      <name val="Times New Roman"/>
      <family val="1"/>
    </font>
    <font>
      <sz val="11"/>
      <color theme="1"/>
      <name val="Aptos Narrow"/>
      <family val="2"/>
      <scheme val="minor"/>
    </font>
    <font>
      <sz val="8"/>
      <color theme="1"/>
      <name val="Times New Roman"/>
      <family val="1"/>
    </font>
    <font>
      <b/>
      <sz val="8"/>
      <color theme="1"/>
      <name val="Times New Roman"/>
      <family val="1"/>
    </font>
    <font>
      <sz val="8"/>
      <name val="Times New Roman"/>
      <family val="1"/>
    </font>
    <font>
      <sz val="6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94">
    <xf numFmtId="0" fontId="0" fillId="0" borderId="0" xfId="0"/>
    <xf numFmtId="3" fontId="1" fillId="0" borderId="0" xfId="0" applyNumberFormat="1" applyFont="1"/>
    <xf numFmtId="3" fontId="1" fillId="0" borderId="9" xfId="0" applyNumberFormat="1" applyFont="1" applyBorder="1" applyAlignment="1">
      <alignment horizontal="right"/>
    </xf>
    <xf numFmtId="4" fontId="1" fillId="0" borderId="0" xfId="0" applyNumberFormat="1" applyFont="1"/>
    <xf numFmtId="3" fontId="1" fillId="0" borderId="11" xfId="0" applyNumberFormat="1" applyFont="1" applyBorder="1"/>
    <xf numFmtId="3" fontId="1" fillId="0" borderId="13" xfId="0" applyNumberFormat="1" applyFont="1" applyBorder="1"/>
    <xf numFmtId="3" fontId="1" fillId="0" borderId="15" xfId="0" applyNumberFormat="1" applyFont="1" applyBorder="1"/>
    <xf numFmtId="3" fontId="1" fillId="0" borderId="16" xfId="0" applyNumberFormat="1" applyFont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1" fillId="0" borderId="14" xfId="0" applyNumberFormat="1" applyFont="1" applyBorder="1" applyAlignment="1">
      <alignment horizontal="right"/>
    </xf>
    <xf numFmtId="3" fontId="1" fillId="0" borderId="12" xfId="0" applyNumberFormat="1" applyFont="1" applyBorder="1"/>
    <xf numFmtId="3" fontId="1" fillId="0" borderId="17" xfId="0" applyNumberFormat="1" applyFont="1" applyBorder="1" applyAlignment="1">
      <alignment horizontal="right"/>
    </xf>
    <xf numFmtId="3" fontId="1" fillId="0" borderId="18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3" fontId="1" fillId="0" borderId="0" xfId="0" applyNumberFormat="1" applyFont="1" applyAlignment="1">
      <alignment horizontal="left"/>
    </xf>
    <xf numFmtId="3" fontId="1" fillId="0" borderId="13" xfId="0" applyNumberFormat="1" applyFont="1" applyBorder="1" applyAlignment="1">
      <alignment horizontal="center"/>
    </xf>
    <xf numFmtId="3" fontId="1" fillId="0" borderId="14" xfId="0" applyNumberFormat="1" applyFont="1" applyBorder="1" applyAlignment="1">
      <alignment horizontal="center"/>
    </xf>
    <xf numFmtId="3" fontId="1" fillId="0" borderId="11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left"/>
    </xf>
    <xf numFmtId="3" fontId="3" fillId="0" borderId="0" xfId="0" applyNumberFormat="1" applyFont="1"/>
    <xf numFmtId="3" fontId="3" fillId="0" borderId="11" xfId="0" applyNumberFormat="1" applyFont="1" applyBorder="1"/>
    <xf numFmtId="3" fontId="3" fillId="0" borderId="8" xfId="0" applyNumberFormat="1" applyFont="1" applyBorder="1"/>
    <xf numFmtId="3" fontId="3" fillId="0" borderId="1" xfId="0" applyNumberFormat="1" applyFont="1" applyBorder="1" applyAlignment="1">
      <alignment horizontal="left"/>
    </xf>
    <xf numFmtId="49" fontId="3" fillId="0" borderId="8" xfId="0" applyNumberFormat="1" applyFont="1" applyBorder="1" applyAlignment="1">
      <alignment horizontal="right"/>
    </xf>
    <xf numFmtId="49" fontId="3" fillId="0" borderId="9" xfId="0" applyNumberFormat="1" applyFont="1" applyBorder="1" applyAlignment="1">
      <alignment horizontal="right"/>
    </xf>
    <xf numFmtId="49" fontId="3" fillId="0" borderId="10" xfId="0" applyNumberFormat="1" applyFont="1" applyBorder="1" applyAlignment="1">
      <alignment horizontal="right"/>
    </xf>
    <xf numFmtId="49" fontId="3" fillId="0" borderId="0" xfId="0" applyNumberFormat="1" applyFont="1" applyAlignment="1">
      <alignment horizontal="right"/>
    </xf>
    <xf numFmtId="3" fontId="3" fillId="0" borderId="19" xfId="0" applyNumberFormat="1" applyFont="1" applyBorder="1"/>
    <xf numFmtId="3" fontId="3" fillId="0" borderId="13" xfId="0" applyNumberFormat="1" applyFont="1" applyBorder="1"/>
    <xf numFmtId="3" fontId="3" fillId="0" borderId="12" xfId="0" applyNumberFormat="1" applyFont="1" applyBorder="1" applyAlignment="1">
      <alignment horizontal="right"/>
    </xf>
    <xf numFmtId="3" fontId="3" fillId="0" borderId="17" xfId="0" applyNumberFormat="1" applyFont="1" applyBorder="1" applyAlignment="1">
      <alignment horizontal="right"/>
    </xf>
    <xf numFmtId="3" fontId="3" fillId="0" borderId="9" xfId="0" applyNumberFormat="1" applyFont="1" applyBorder="1"/>
    <xf numFmtId="3" fontId="3" fillId="0" borderId="9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right"/>
    </xf>
    <xf numFmtId="3" fontId="3" fillId="0" borderId="9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right"/>
    </xf>
    <xf numFmtId="3" fontId="3" fillId="0" borderId="1" xfId="0" applyNumberFormat="1" applyFont="1" applyBorder="1"/>
    <xf numFmtId="3" fontId="3" fillId="0" borderId="21" xfId="0" applyNumberFormat="1" applyFont="1" applyBorder="1" applyAlignment="1">
      <alignment horizontal="center"/>
    </xf>
    <xf numFmtId="3" fontId="3" fillId="0" borderId="22" xfId="0" applyNumberFormat="1" applyFont="1" applyBorder="1" applyAlignment="1">
      <alignment horizontal="center"/>
    </xf>
    <xf numFmtId="3" fontId="3" fillId="0" borderId="4" xfId="0" applyNumberFormat="1" applyFont="1" applyBorder="1"/>
    <xf numFmtId="3" fontId="3" fillId="0" borderId="2" xfId="0" applyNumberFormat="1" applyFont="1" applyBorder="1" applyAlignment="1">
      <alignment horizontal="right"/>
    </xf>
    <xf numFmtId="3" fontId="3" fillId="0" borderId="3" xfId="0" applyNumberFormat="1" applyFont="1" applyBorder="1" applyAlignment="1">
      <alignment horizontal="right"/>
    </xf>
    <xf numFmtId="3" fontId="3" fillId="0" borderId="5" xfId="0" applyNumberFormat="1" applyFont="1" applyBorder="1"/>
    <xf numFmtId="3" fontId="3" fillId="0" borderId="6" xfId="0" applyNumberFormat="1" applyFont="1" applyBorder="1" applyAlignment="1">
      <alignment horizontal="right"/>
    </xf>
    <xf numFmtId="3" fontId="3" fillId="0" borderId="7" xfId="0" applyNumberFormat="1" applyFont="1" applyBorder="1" applyAlignment="1">
      <alignment horizontal="right"/>
    </xf>
    <xf numFmtId="3" fontId="4" fillId="0" borderId="0" xfId="0" applyNumberFormat="1" applyFont="1"/>
    <xf numFmtId="164" fontId="3" fillId="0" borderId="0" xfId="0" applyNumberFormat="1" applyFont="1"/>
    <xf numFmtId="3" fontId="3" fillId="0" borderId="20" xfId="0" applyNumberFormat="1" applyFont="1" applyBorder="1" applyAlignment="1">
      <alignment horizontal="left"/>
    </xf>
    <xf numFmtId="3" fontId="3" fillId="0" borderId="21" xfId="0" applyNumberFormat="1" applyFont="1" applyBorder="1"/>
    <xf numFmtId="3" fontId="3" fillId="0" borderId="22" xfId="0" applyNumberFormat="1" applyFont="1" applyBorder="1"/>
    <xf numFmtId="3" fontId="3" fillId="0" borderId="23" xfId="0" applyNumberFormat="1" applyFont="1" applyBorder="1" applyAlignment="1">
      <alignment horizontal="left"/>
    </xf>
    <xf numFmtId="3" fontId="3" fillId="0" borderId="23" xfId="0" applyNumberFormat="1" applyFont="1" applyBorder="1"/>
    <xf numFmtId="3" fontId="3" fillId="0" borderId="13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5" xfId="0" applyNumberFormat="1" applyFont="1" applyBorder="1"/>
    <xf numFmtId="3" fontId="3" fillId="0" borderId="13" xfId="0" applyNumberFormat="1" applyFont="1" applyBorder="1" applyAlignment="1">
      <alignment horizontal="right"/>
    </xf>
    <xf numFmtId="3" fontId="3" fillId="0" borderId="14" xfId="0" applyNumberFormat="1" applyFont="1" applyBorder="1" applyAlignment="1">
      <alignment horizontal="right"/>
    </xf>
    <xf numFmtId="3" fontId="3" fillId="0" borderId="12" xfId="0" applyNumberFormat="1" applyFont="1" applyBorder="1"/>
    <xf numFmtId="3" fontId="3" fillId="0" borderId="18" xfId="0" applyNumberFormat="1" applyFont="1" applyBorder="1" applyAlignment="1">
      <alignment horizontal="right"/>
    </xf>
    <xf numFmtId="3" fontId="3" fillId="0" borderId="0" xfId="0" applyNumberFormat="1" applyFont="1" applyAlignment="1">
      <alignment horizontal="center"/>
    </xf>
    <xf numFmtId="3" fontId="3" fillId="0" borderId="16" xfId="0" applyNumberFormat="1" applyFont="1" applyBorder="1" applyAlignment="1">
      <alignment horizontal="right"/>
    </xf>
    <xf numFmtId="3" fontId="3" fillId="0" borderId="11" xfId="0" applyNumberFormat="1" applyFont="1" applyBorder="1" applyAlignment="1">
      <alignment horizontal="center"/>
    </xf>
    <xf numFmtId="3" fontId="3" fillId="0" borderId="10" xfId="0" applyNumberFormat="1" applyFont="1" applyBorder="1"/>
    <xf numFmtId="3" fontId="3" fillId="0" borderId="2" xfId="0" applyNumberFormat="1" applyFon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3" fillId="0" borderId="4" xfId="0" applyNumberFormat="1" applyFont="1" applyBorder="1" applyAlignment="1">
      <alignment horizontal="left"/>
    </xf>
    <xf numFmtId="3" fontId="3" fillId="0" borderId="5" xfId="0" applyNumberFormat="1" applyFont="1" applyBorder="1" applyAlignment="1">
      <alignment horizontal="left"/>
    </xf>
    <xf numFmtId="4" fontId="3" fillId="0" borderId="0" xfId="0" applyNumberFormat="1" applyFont="1"/>
    <xf numFmtId="165" fontId="5" fillId="0" borderId="0" xfId="1" applyNumberFormat="1" applyFont="1"/>
    <xf numFmtId="165" fontId="5" fillId="0" borderId="0" xfId="0" applyNumberFormat="1" applyFont="1"/>
    <xf numFmtId="0" fontId="5" fillId="0" borderId="0" xfId="0" applyFont="1"/>
    <xf numFmtId="165" fontId="5" fillId="2" borderId="0" xfId="0" applyNumberFormat="1" applyFont="1" applyFill="1"/>
    <xf numFmtId="3" fontId="3" fillId="0" borderId="24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3" fontId="3" fillId="0" borderId="19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25" xfId="0" applyNumberFormat="1" applyFont="1" applyBorder="1" applyAlignment="1">
      <alignment horizontal="right"/>
    </xf>
    <xf numFmtId="3" fontId="6" fillId="0" borderId="9" xfId="0" applyNumberFormat="1" applyFont="1" applyBorder="1" applyAlignment="1">
      <alignment horizontal="right"/>
    </xf>
    <xf numFmtId="3" fontId="1" fillId="0" borderId="16" xfId="0" applyNumberFormat="1" applyFont="1" applyBorder="1"/>
    <xf numFmtId="3" fontId="1" fillId="0" borderId="17" xfId="0" applyNumberFormat="1" applyFont="1" applyBorder="1"/>
    <xf numFmtId="3" fontId="1" fillId="0" borderId="19" xfId="0" applyNumberFormat="1" applyFont="1" applyBorder="1"/>
    <xf numFmtId="3" fontId="3" fillId="0" borderId="11" xfId="0" applyNumberFormat="1" applyFont="1" applyBorder="1" applyAlignment="1">
      <alignment horizontal="right"/>
    </xf>
    <xf numFmtId="3" fontId="3" fillId="0" borderId="19" xfId="0" applyNumberFormat="1" applyFont="1" applyBorder="1" applyAlignment="1">
      <alignment horizontal="center"/>
    </xf>
    <xf numFmtId="3" fontId="3" fillId="0" borderId="21" xfId="0" applyNumberFormat="1" applyFont="1" applyBorder="1" applyAlignment="1">
      <alignment horizontal="right"/>
    </xf>
    <xf numFmtId="3" fontId="3" fillId="0" borderId="22" xfId="0" applyNumberFormat="1" applyFont="1" applyBorder="1" applyAlignment="1">
      <alignment horizontal="right"/>
    </xf>
    <xf numFmtId="3" fontId="3" fillId="0" borderId="14" xfId="0" applyNumberFormat="1" applyFont="1" applyBorder="1"/>
    <xf numFmtId="4" fontId="1" fillId="0" borderId="0" xfId="0" applyNumberFormat="1" applyFont="1" applyAlignment="1">
      <alignment horizontal="right"/>
    </xf>
    <xf numFmtId="4" fontId="1" fillId="0" borderId="14" xfId="0" applyNumberFormat="1" applyFont="1" applyBorder="1" applyAlignment="1">
      <alignment horizontal="right"/>
    </xf>
    <xf numFmtId="4" fontId="1" fillId="0" borderId="18" xfId="0" applyNumberFormat="1" applyFont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12" xfId="0" applyNumberFormat="1" applyFont="1" applyBorder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585BC8-B5FD-4CBB-AF1A-25819AC6FC0D}">
  <dimension ref="A1:J23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8" width="8.83984375" style="19"/>
    <col min="9" max="9" width="8.83984375" style="19" customWidth="1"/>
    <col min="10" max="16384" width="8.83984375" style="19"/>
  </cols>
  <sheetData>
    <row r="1" spans="1:10" x14ac:dyDescent="0.4">
      <c r="A1" s="19" t="s">
        <v>368</v>
      </c>
    </row>
    <row r="2" spans="1:10" s="26" customFormat="1" x14ac:dyDescent="0.4">
      <c r="A2" s="23"/>
      <c r="B2" s="24">
        <v>1901</v>
      </c>
      <c r="C2" s="24">
        <v>1911</v>
      </c>
      <c r="D2" s="24">
        <v>1922</v>
      </c>
      <c r="E2" s="24">
        <v>1931</v>
      </c>
      <c r="F2" s="24">
        <v>1947</v>
      </c>
      <c r="G2" s="24">
        <v>1963</v>
      </c>
      <c r="H2" s="24">
        <v>1968</v>
      </c>
      <c r="I2" s="24">
        <v>1973</v>
      </c>
      <c r="J2" s="25">
        <v>1978</v>
      </c>
    </row>
    <row r="3" spans="1:10" x14ac:dyDescent="0.4">
      <c r="A3" s="19" t="s">
        <v>231</v>
      </c>
      <c r="B3" s="19">
        <f>SUM(B4:B19)</f>
        <v>23969</v>
      </c>
      <c r="C3" s="19">
        <f t="shared" ref="C3:J3" si="0">SUM(C4:C19)</f>
        <v>25133</v>
      </c>
      <c r="D3" s="19">
        <f t="shared" si="0"/>
        <v>23224</v>
      </c>
      <c r="E3" s="19">
        <f t="shared" si="0"/>
        <v>26416</v>
      </c>
      <c r="F3" s="19">
        <f t="shared" si="0"/>
        <v>27824</v>
      </c>
      <c r="G3" s="19">
        <f t="shared" si="0"/>
        <v>37973</v>
      </c>
      <c r="H3" s="19">
        <f t="shared" si="0"/>
        <v>44206</v>
      </c>
      <c r="I3" s="19">
        <f t="shared" si="0"/>
        <v>47711</v>
      </c>
      <c r="J3" s="19">
        <f t="shared" si="0"/>
        <v>51642</v>
      </c>
    </row>
    <row r="4" spans="1:10" x14ac:dyDescent="0.4">
      <c r="A4" s="18" t="s">
        <v>3</v>
      </c>
      <c r="B4" s="19">
        <v>1712</v>
      </c>
      <c r="C4" s="19">
        <v>605</v>
      </c>
      <c r="D4" s="19">
        <v>546</v>
      </c>
      <c r="E4" s="19">
        <v>724</v>
      </c>
      <c r="F4" s="19">
        <v>969</v>
      </c>
      <c r="G4" s="19">
        <v>1292</v>
      </c>
      <c r="H4" s="19">
        <v>1387</v>
      </c>
      <c r="I4" s="19">
        <v>1445</v>
      </c>
      <c r="J4" s="19">
        <v>1419</v>
      </c>
    </row>
    <row r="5" spans="1:10" x14ac:dyDescent="0.4">
      <c r="A5" s="18" t="s">
        <v>4</v>
      </c>
      <c r="C5" s="19">
        <v>1328</v>
      </c>
      <c r="D5" s="19">
        <v>1399</v>
      </c>
      <c r="E5" s="19">
        <v>1673</v>
      </c>
      <c r="F5" s="19">
        <v>1824</v>
      </c>
      <c r="G5" s="19">
        <v>2611</v>
      </c>
      <c r="H5" s="19">
        <v>2714</v>
      </c>
      <c r="I5" s="19">
        <v>2971</v>
      </c>
      <c r="J5" s="19">
        <v>3149</v>
      </c>
    </row>
    <row r="6" spans="1:10" x14ac:dyDescent="0.4">
      <c r="A6" s="18" t="s">
        <v>39</v>
      </c>
      <c r="B6" s="19">
        <v>1497</v>
      </c>
      <c r="C6" s="19">
        <v>1481</v>
      </c>
      <c r="D6" s="19">
        <v>1535</v>
      </c>
      <c r="E6" s="19">
        <v>1649</v>
      </c>
      <c r="F6" s="19">
        <v>1803</v>
      </c>
      <c r="G6" s="19">
        <v>2213</v>
      </c>
      <c r="H6" s="19">
        <v>2180</v>
      </c>
      <c r="I6" s="19">
        <v>2212</v>
      </c>
      <c r="J6" s="19">
        <v>2335</v>
      </c>
    </row>
    <row r="7" spans="1:10" x14ac:dyDescent="0.4">
      <c r="A7" s="18" t="s">
        <v>5</v>
      </c>
      <c r="B7" s="19">
        <v>2359</v>
      </c>
      <c r="C7" s="19">
        <v>2330</v>
      </c>
      <c r="D7" s="19">
        <v>2245</v>
      </c>
      <c r="E7" s="19">
        <v>2592</v>
      </c>
      <c r="F7" s="19">
        <v>2823</v>
      </c>
      <c r="G7" s="19">
        <v>3370</v>
      </c>
      <c r="H7" s="19">
        <v>3271</v>
      </c>
      <c r="I7" s="19">
        <v>3296</v>
      </c>
      <c r="J7" s="19">
        <v>3447</v>
      </c>
    </row>
    <row r="8" spans="1:10" x14ac:dyDescent="0.4">
      <c r="A8" s="18" t="s">
        <v>341</v>
      </c>
      <c r="B8" s="19">
        <v>1919</v>
      </c>
      <c r="C8" s="19">
        <v>2609</v>
      </c>
      <c r="D8" s="19">
        <v>2294</v>
      </c>
      <c r="E8" s="19">
        <v>3013</v>
      </c>
      <c r="F8" s="19">
        <v>3582</v>
      </c>
      <c r="G8" s="19">
        <v>7914</v>
      </c>
      <c r="H8" s="19">
        <v>12642</v>
      </c>
      <c r="I8" s="19">
        <v>17129</v>
      </c>
      <c r="J8" s="19">
        <v>20148</v>
      </c>
    </row>
    <row r="9" spans="1:10" x14ac:dyDescent="0.4">
      <c r="A9" s="18" t="s">
        <v>11</v>
      </c>
      <c r="B9" s="19">
        <v>1600</v>
      </c>
      <c r="C9" s="19">
        <v>1311</v>
      </c>
      <c r="D9" s="19">
        <v>1356</v>
      </c>
      <c r="E9" s="19">
        <v>1406</v>
      </c>
      <c r="F9" s="19">
        <v>1425</v>
      </c>
      <c r="G9" s="19">
        <v>1688</v>
      </c>
      <c r="H9" s="19">
        <v>1710</v>
      </c>
      <c r="I9" s="19">
        <v>1413</v>
      </c>
      <c r="J9" s="19">
        <v>1688</v>
      </c>
    </row>
    <row r="10" spans="1:10" x14ac:dyDescent="0.4">
      <c r="A10" s="18" t="s">
        <v>12</v>
      </c>
      <c r="B10" s="19">
        <v>111</v>
      </c>
      <c r="C10" s="19">
        <v>867</v>
      </c>
      <c r="D10" s="19">
        <v>642</v>
      </c>
      <c r="E10" s="19">
        <v>893</v>
      </c>
      <c r="F10" s="19">
        <v>1174</v>
      </c>
      <c r="G10" s="19">
        <v>2060</v>
      </c>
      <c r="H10" s="19">
        <v>2126</v>
      </c>
      <c r="I10" s="19">
        <v>2300</v>
      </c>
      <c r="J10" s="19">
        <v>2411</v>
      </c>
    </row>
    <row r="11" spans="1:10" x14ac:dyDescent="0.4">
      <c r="A11" s="18" t="s">
        <v>13</v>
      </c>
      <c r="B11" s="19">
        <v>142</v>
      </c>
      <c r="C11" s="19">
        <v>160</v>
      </c>
      <c r="D11" s="19">
        <v>141</v>
      </c>
      <c r="E11" s="19">
        <v>223</v>
      </c>
      <c r="F11" s="19">
        <v>315</v>
      </c>
      <c r="G11" s="19">
        <v>729</v>
      </c>
      <c r="H11" s="19">
        <v>958</v>
      </c>
      <c r="I11" s="19">
        <v>821</v>
      </c>
      <c r="J11" s="19">
        <v>803</v>
      </c>
    </row>
    <row r="12" spans="1:10" x14ac:dyDescent="0.4">
      <c r="A12" s="18" t="s">
        <v>14</v>
      </c>
      <c r="B12" s="19">
        <v>186</v>
      </c>
      <c r="C12" s="19">
        <v>226</v>
      </c>
      <c r="D12" s="19">
        <v>209</v>
      </c>
      <c r="E12" s="19">
        <v>292</v>
      </c>
      <c r="F12" s="19">
        <v>366</v>
      </c>
      <c r="G12" s="19">
        <v>533</v>
      </c>
      <c r="H12" s="19">
        <v>738</v>
      </c>
      <c r="I12" s="19">
        <v>781</v>
      </c>
      <c r="J12" s="19">
        <v>850</v>
      </c>
    </row>
    <row r="13" spans="1:10" x14ac:dyDescent="0.4">
      <c r="A13" s="18" t="s">
        <v>15</v>
      </c>
      <c r="B13" s="19">
        <v>3019</v>
      </c>
      <c r="C13" s="19">
        <v>2601</v>
      </c>
      <c r="D13" s="19">
        <v>2192</v>
      </c>
      <c r="E13" s="19">
        <v>2255</v>
      </c>
      <c r="F13" s="19">
        <v>2004</v>
      </c>
      <c r="G13" s="19">
        <v>2229</v>
      </c>
      <c r="H13" s="19">
        <v>2408</v>
      </c>
      <c r="I13" s="19">
        <v>2223</v>
      </c>
      <c r="J13" s="19">
        <v>2284</v>
      </c>
    </row>
    <row r="14" spans="1:10" x14ac:dyDescent="0.4">
      <c r="A14" s="18" t="s">
        <v>342</v>
      </c>
      <c r="B14" s="19">
        <v>4241</v>
      </c>
      <c r="C14" s="19">
        <v>3858</v>
      </c>
      <c r="D14" s="19">
        <v>3488</v>
      </c>
      <c r="E14" s="19">
        <v>3702</v>
      </c>
      <c r="F14" s="19">
        <v>3784</v>
      </c>
      <c r="G14" s="19">
        <v>4082</v>
      </c>
      <c r="H14" s="19">
        <v>4419</v>
      </c>
      <c r="I14" s="19">
        <v>3942</v>
      </c>
      <c r="J14" s="19">
        <v>4157</v>
      </c>
    </row>
    <row r="15" spans="1:10" x14ac:dyDescent="0.4">
      <c r="A15" s="18" t="s">
        <v>18</v>
      </c>
      <c r="B15" s="19">
        <v>2248</v>
      </c>
      <c r="C15" s="19">
        <v>2305</v>
      </c>
      <c r="D15" s="19">
        <v>2102</v>
      </c>
      <c r="E15" s="19">
        <v>2241</v>
      </c>
      <c r="F15" s="19">
        <v>2231</v>
      </c>
      <c r="G15" s="19">
        <v>2337</v>
      </c>
      <c r="H15" s="19">
        <v>2412</v>
      </c>
      <c r="I15" s="19">
        <v>2318</v>
      </c>
      <c r="J15" s="19">
        <v>2212</v>
      </c>
    </row>
    <row r="16" spans="1:10" x14ac:dyDescent="0.4">
      <c r="A16" s="18" t="s">
        <v>19</v>
      </c>
      <c r="B16" s="19">
        <v>1684</v>
      </c>
      <c r="C16" s="19">
        <v>1715</v>
      </c>
      <c r="D16" s="19">
        <v>1617</v>
      </c>
      <c r="E16" s="19">
        <v>1674</v>
      </c>
      <c r="F16" s="19">
        <v>1592</v>
      </c>
      <c r="G16" s="19">
        <v>1908</v>
      </c>
      <c r="H16" s="19">
        <v>2029</v>
      </c>
      <c r="I16" s="19">
        <v>1845</v>
      </c>
      <c r="J16" s="19">
        <v>1829</v>
      </c>
    </row>
    <row r="17" spans="1:10" x14ac:dyDescent="0.4">
      <c r="A17" s="18" t="s">
        <v>20</v>
      </c>
      <c r="B17" s="19">
        <v>1442</v>
      </c>
      <c r="C17" s="19">
        <v>1585</v>
      </c>
      <c r="D17" s="19">
        <v>1321</v>
      </c>
      <c r="E17" s="19">
        <v>1639</v>
      </c>
      <c r="F17" s="19">
        <v>1491</v>
      </c>
      <c r="G17" s="19">
        <v>1993</v>
      </c>
      <c r="H17" s="19">
        <v>1960</v>
      </c>
      <c r="I17" s="19">
        <v>1997</v>
      </c>
      <c r="J17" s="19">
        <v>2034</v>
      </c>
    </row>
    <row r="18" spans="1:10" x14ac:dyDescent="0.4">
      <c r="A18" s="18" t="s">
        <v>21</v>
      </c>
      <c r="B18" s="19">
        <v>774</v>
      </c>
      <c r="C18" s="19">
        <v>870</v>
      </c>
      <c r="D18" s="19">
        <v>912</v>
      </c>
      <c r="E18" s="19">
        <v>989</v>
      </c>
      <c r="F18" s="19">
        <v>883</v>
      </c>
      <c r="G18" s="19">
        <v>1254</v>
      </c>
      <c r="H18" s="19">
        <v>1422</v>
      </c>
      <c r="I18" s="19">
        <v>1392</v>
      </c>
      <c r="J18" s="19">
        <v>1349</v>
      </c>
    </row>
    <row r="19" spans="1:10" x14ac:dyDescent="0.4">
      <c r="A19" s="18" t="s">
        <v>22</v>
      </c>
      <c r="B19" s="19">
        <v>1035</v>
      </c>
      <c r="C19" s="19">
        <v>1282</v>
      </c>
      <c r="D19" s="19">
        <v>1225</v>
      </c>
      <c r="E19" s="19">
        <v>1451</v>
      </c>
      <c r="F19" s="19">
        <v>1558</v>
      </c>
      <c r="G19" s="19">
        <v>1760</v>
      </c>
      <c r="H19" s="19">
        <v>1830</v>
      </c>
      <c r="I19" s="19">
        <v>1626</v>
      </c>
      <c r="J19" s="19">
        <v>1527</v>
      </c>
    </row>
    <row r="20" spans="1:10" x14ac:dyDescent="0.4">
      <c r="A20" s="27" t="s">
        <v>97</v>
      </c>
      <c r="B20" s="27"/>
      <c r="C20" s="27"/>
      <c r="D20" s="27"/>
      <c r="E20" s="27"/>
      <c r="F20" s="27"/>
      <c r="G20" s="27"/>
      <c r="H20" s="27"/>
      <c r="I20" s="27"/>
      <c r="J20" s="27"/>
    </row>
    <row r="23" spans="1:10" x14ac:dyDescent="0.4">
      <c r="A23" s="19" t="s">
        <v>367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288896-5060-4318-BAB4-0A3E78389647}">
  <dimension ref="A1:Z51"/>
  <sheetViews>
    <sheetView view="pageBreakPreview" zoomScale="125" zoomScaleNormal="100" zoomScaleSheetLayoutView="125" workbookViewId="0">
      <selection activeCell="O1" sqref="O1"/>
    </sheetView>
  </sheetViews>
  <sheetFormatPr defaultRowHeight="10.5" x14ac:dyDescent="0.4"/>
  <cols>
    <col min="1" max="1" width="5.05078125" style="19" customWidth="1"/>
    <col min="2" max="2" width="6" style="19" customWidth="1"/>
    <col min="3" max="14" width="6.3125" style="19" customWidth="1"/>
    <col min="15" max="15" width="5.05078125" style="19" customWidth="1"/>
    <col min="16" max="16" width="6" style="19" customWidth="1"/>
    <col min="17" max="26" width="7.3125" style="19" customWidth="1"/>
    <col min="27" max="16384" width="8.83984375" style="19"/>
  </cols>
  <sheetData>
    <row r="1" spans="1:26" x14ac:dyDescent="0.4">
      <c r="A1" s="19" t="s">
        <v>373</v>
      </c>
      <c r="O1" s="19" t="s">
        <v>373</v>
      </c>
    </row>
    <row r="2" spans="1:26" s="37" customFormat="1" x14ac:dyDescent="0.4">
      <c r="A2" s="34"/>
      <c r="B2" s="35"/>
      <c r="C2" s="35" t="s">
        <v>33</v>
      </c>
      <c r="D2" s="35" t="s">
        <v>2</v>
      </c>
      <c r="E2" s="35" t="s">
        <v>3</v>
      </c>
      <c r="F2" s="35" t="s">
        <v>4</v>
      </c>
      <c r="G2" s="35" t="s">
        <v>39</v>
      </c>
      <c r="H2" s="35" t="s">
        <v>5</v>
      </c>
      <c r="I2" s="35" t="s">
        <v>98</v>
      </c>
      <c r="J2" s="35" t="s">
        <v>11</v>
      </c>
      <c r="K2" s="35" t="s">
        <v>12</v>
      </c>
      <c r="L2" s="35" t="s">
        <v>13</v>
      </c>
      <c r="M2" s="35" t="s">
        <v>14</v>
      </c>
      <c r="N2" s="35" t="s">
        <v>15</v>
      </c>
      <c r="O2" s="34"/>
      <c r="P2" s="35"/>
      <c r="Q2" s="80" t="s">
        <v>16</v>
      </c>
      <c r="R2" s="80" t="s">
        <v>17</v>
      </c>
      <c r="S2" s="35" t="s">
        <v>18</v>
      </c>
      <c r="T2" s="35" t="s">
        <v>19</v>
      </c>
      <c r="U2" s="35" t="s">
        <v>20</v>
      </c>
      <c r="V2" s="35" t="s">
        <v>21</v>
      </c>
      <c r="W2" s="35" t="s">
        <v>22</v>
      </c>
      <c r="X2" s="35" t="s">
        <v>23</v>
      </c>
      <c r="Y2" s="35" t="s">
        <v>79</v>
      </c>
      <c r="Z2" s="36" t="s">
        <v>99</v>
      </c>
    </row>
    <row r="3" spans="1:26" x14ac:dyDescent="0.4">
      <c r="A3" s="18" t="s">
        <v>47</v>
      </c>
      <c r="B3" s="18" t="s">
        <v>34</v>
      </c>
      <c r="C3" s="37">
        <f>SUM(D3:Z3)</f>
        <v>27502</v>
      </c>
      <c r="D3" s="19">
        <f>D6+D9+D12+D15+D18+D21+D24+D27+D30+D33+D36+D39+D42+D45</f>
        <v>7</v>
      </c>
      <c r="E3" s="19">
        <f t="shared" ref="E3:Z5" si="0">E6+E9+E12+E15+E18+E21+E24+E27+E30+E33+E36+E39+E42+E45</f>
        <v>943</v>
      </c>
      <c r="F3" s="19">
        <f t="shared" si="0"/>
        <v>2183</v>
      </c>
      <c r="G3" s="19">
        <f t="shared" si="0"/>
        <v>2009</v>
      </c>
      <c r="H3" s="19">
        <f t="shared" si="0"/>
        <v>2502</v>
      </c>
      <c r="I3" s="19">
        <f t="shared" si="0"/>
        <v>2734</v>
      </c>
      <c r="J3" s="19">
        <f t="shared" si="0"/>
        <v>1593</v>
      </c>
      <c r="K3" s="19">
        <f t="shared" si="0"/>
        <v>1109</v>
      </c>
      <c r="L3" s="19">
        <f t="shared" si="0"/>
        <v>454</v>
      </c>
      <c r="M3" s="19">
        <f t="shared" si="0"/>
        <v>384</v>
      </c>
      <c r="N3" s="19">
        <f t="shared" si="0"/>
        <v>2099</v>
      </c>
      <c r="O3" s="18" t="s">
        <v>47</v>
      </c>
      <c r="P3" s="18" t="s">
        <v>34</v>
      </c>
      <c r="Q3" s="19">
        <f t="shared" si="0"/>
        <v>2881</v>
      </c>
      <c r="R3" s="19">
        <f t="shared" si="0"/>
        <v>590</v>
      </c>
      <c r="S3" s="19">
        <f t="shared" si="0"/>
        <v>1805</v>
      </c>
      <c r="T3" s="19">
        <f t="shared" si="0"/>
        <v>1532</v>
      </c>
      <c r="U3" s="19">
        <f t="shared" si="0"/>
        <v>1613</v>
      </c>
      <c r="V3" s="19">
        <f t="shared" si="0"/>
        <v>941</v>
      </c>
      <c r="W3" s="19">
        <f t="shared" si="0"/>
        <v>1401</v>
      </c>
      <c r="X3" s="19">
        <f t="shared" si="0"/>
        <v>41</v>
      </c>
      <c r="Y3" s="19">
        <f t="shared" si="0"/>
        <v>614</v>
      </c>
      <c r="Z3" s="19">
        <f t="shared" si="0"/>
        <v>67</v>
      </c>
    </row>
    <row r="4" spans="1:26" x14ac:dyDescent="0.4">
      <c r="A4" s="18"/>
      <c r="B4" s="18" t="s">
        <v>35</v>
      </c>
      <c r="C4" s="37">
        <f t="shared" ref="C4:C47" si="1">SUM(D4:Z4)</f>
        <v>28334</v>
      </c>
      <c r="D4" s="19">
        <f t="shared" ref="D4:U5" si="2">D7+D10+D13+D16+D19+D22+D25+D28+D31+D34+D37+D40+D43+D46</f>
        <v>6</v>
      </c>
      <c r="E4" s="19">
        <f t="shared" si="2"/>
        <v>1018</v>
      </c>
      <c r="F4" s="19">
        <f t="shared" si="2"/>
        <v>2158</v>
      </c>
      <c r="G4" s="19">
        <f t="shared" si="2"/>
        <v>2002</v>
      </c>
      <c r="H4" s="19">
        <f t="shared" si="2"/>
        <v>2459</v>
      </c>
      <c r="I4" s="19">
        <f t="shared" si="2"/>
        <v>2893</v>
      </c>
      <c r="J4" s="19">
        <f t="shared" si="2"/>
        <v>1598</v>
      </c>
      <c r="K4" s="19">
        <f t="shared" si="2"/>
        <v>1150</v>
      </c>
      <c r="L4" s="19">
        <f t="shared" si="2"/>
        <v>449</v>
      </c>
      <c r="M4" s="19">
        <f t="shared" si="2"/>
        <v>435</v>
      </c>
      <c r="N4" s="19">
        <f t="shared" si="2"/>
        <v>2119</v>
      </c>
      <c r="O4" s="18"/>
      <c r="P4" s="18" t="s">
        <v>35</v>
      </c>
      <c r="Q4" s="19">
        <f t="shared" si="2"/>
        <v>2984</v>
      </c>
      <c r="R4" s="19">
        <f t="shared" si="2"/>
        <v>616</v>
      </c>
      <c r="S4" s="19">
        <f t="shared" si="2"/>
        <v>1878</v>
      </c>
      <c r="T4" s="19">
        <f t="shared" si="2"/>
        <v>1563</v>
      </c>
      <c r="U4" s="19">
        <f t="shared" si="2"/>
        <v>1775</v>
      </c>
      <c r="V4" s="19">
        <f t="shared" si="0"/>
        <v>1072</v>
      </c>
      <c r="W4" s="19">
        <f t="shared" si="0"/>
        <v>1540</v>
      </c>
      <c r="X4" s="19">
        <f t="shared" si="0"/>
        <v>26</v>
      </c>
      <c r="Y4" s="19">
        <f t="shared" si="0"/>
        <v>521</v>
      </c>
      <c r="Z4" s="19">
        <f t="shared" si="0"/>
        <v>72</v>
      </c>
    </row>
    <row r="5" spans="1:26" x14ac:dyDescent="0.4">
      <c r="A5" s="18"/>
      <c r="B5" s="18" t="s">
        <v>33</v>
      </c>
      <c r="C5" s="37">
        <f t="shared" si="1"/>
        <v>55835</v>
      </c>
      <c r="D5" s="19">
        <f t="shared" si="2"/>
        <v>13</v>
      </c>
      <c r="E5" s="19">
        <f t="shared" si="0"/>
        <v>1961</v>
      </c>
      <c r="F5" s="19">
        <f t="shared" si="0"/>
        <v>4341</v>
      </c>
      <c r="G5" s="19">
        <f t="shared" si="0"/>
        <v>4011</v>
      </c>
      <c r="H5" s="19">
        <f t="shared" si="0"/>
        <v>4961</v>
      </c>
      <c r="I5" s="19">
        <f t="shared" si="0"/>
        <v>5627</v>
      </c>
      <c r="J5" s="19">
        <f t="shared" si="0"/>
        <v>3191</v>
      </c>
      <c r="K5" s="19">
        <f t="shared" si="0"/>
        <v>2259</v>
      </c>
      <c r="L5" s="19">
        <f t="shared" si="0"/>
        <v>903</v>
      </c>
      <c r="M5" s="19">
        <f t="shared" si="0"/>
        <v>819</v>
      </c>
      <c r="N5" s="19">
        <f t="shared" si="0"/>
        <v>4218</v>
      </c>
      <c r="O5" s="18"/>
      <c r="P5" s="18" t="s">
        <v>33</v>
      </c>
      <c r="Q5" s="19">
        <f t="shared" si="0"/>
        <v>5865</v>
      </c>
      <c r="R5" s="19">
        <f t="shared" si="0"/>
        <v>1206</v>
      </c>
      <c r="S5" s="19">
        <f t="shared" si="0"/>
        <v>3683</v>
      </c>
      <c r="T5" s="19">
        <f t="shared" si="0"/>
        <v>3095</v>
      </c>
      <c r="U5" s="19">
        <f t="shared" si="0"/>
        <v>3388</v>
      </c>
      <c r="V5" s="19">
        <f t="shared" si="0"/>
        <v>2013</v>
      </c>
      <c r="W5" s="19">
        <f t="shared" si="0"/>
        <v>2941</v>
      </c>
      <c r="X5" s="19">
        <f t="shared" si="0"/>
        <v>67</v>
      </c>
      <c r="Y5" s="19">
        <f t="shared" si="0"/>
        <v>1135</v>
      </c>
      <c r="Z5" s="19">
        <f t="shared" si="0"/>
        <v>138</v>
      </c>
    </row>
    <row r="6" spans="1:26" x14ac:dyDescent="0.4">
      <c r="A6" s="18" t="s">
        <v>48</v>
      </c>
      <c r="B6" s="18" t="s">
        <v>34</v>
      </c>
      <c r="C6" s="37">
        <f t="shared" si="1"/>
        <v>3875</v>
      </c>
      <c r="D6" s="19">
        <v>1</v>
      </c>
      <c r="E6" s="19">
        <v>128</v>
      </c>
      <c r="F6" s="19">
        <v>336</v>
      </c>
      <c r="G6" s="19">
        <v>277</v>
      </c>
      <c r="H6" s="19">
        <v>361</v>
      </c>
      <c r="I6" s="19">
        <v>467</v>
      </c>
      <c r="J6" s="19">
        <v>228</v>
      </c>
      <c r="K6" s="19">
        <v>184</v>
      </c>
      <c r="L6" s="19">
        <v>73</v>
      </c>
      <c r="M6" s="19">
        <v>69</v>
      </c>
      <c r="N6" s="19">
        <v>318</v>
      </c>
      <c r="O6" s="18" t="s">
        <v>48</v>
      </c>
      <c r="P6" s="18" t="s">
        <v>34</v>
      </c>
      <c r="Q6" s="19">
        <v>361</v>
      </c>
      <c r="R6" s="19">
        <v>83</v>
      </c>
      <c r="S6" s="19">
        <v>218</v>
      </c>
      <c r="T6" s="19">
        <v>223</v>
      </c>
      <c r="U6" s="19">
        <v>181</v>
      </c>
      <c r="V6" s="19">
        <v>108</v>
      </c>
      <c r="W6" s="19">
        <v>156</v>
      </c>
      <c r="X6" s="19">
        <v>7</v>
      </c>
      <c r="Y6" s="19">
        <v>81</v>
      </c>
      <c r="Z6" s="19">
        <v>15</v>
      </c>
    </row>
    <row r="7" spans="1:26" x14ac:dyDescent="0.4">
      <c r="A7" s="18"/>
      <c r="B7" s="18" t="s">
        <v>35</v>
      </c>
      <c r="C7" s="37">
        <f t="shared" si="1"/>
        <v>3865</v>
      </c>
      <c r="D7" s="19">
        <v>1</v>
      </c>
      <c r="E7" s="19">
        <v>171</v>
      </c>
      <c r="F7" s="19">
        <v>320</v>
      </c>
      <c r="G7" s="19">
        <v>315</v>
      </c>
      <c r="H7" s="19">
        <v>350</v>
      </c>
      <c r="I7" s="19">
        <v>468</v>
      </c>
      <c r="J7" s="19">
        <v>237</v>
      </c>
      <c r="K7" s="19">
        <v>187</v>
      </c>
      <c r="L7" s="19">
        <v>64</v>
      </c>
      <c r="M7" s="19">
        <v>81</v>
      </c>
      <c r="N7" s="19">
        <v>271</v>
      </c>
      <c r="O7" s="18"/>
      <c r="P7" s="18" t="s">
        <v>35</v>
      </c>
      <c r="Q7" s="19">
        <v>365</v>
      </c>
      <c r="R7" s="19">
        <v>77</v>
      </c>
      <c r="S7" s="19">
        <v>208</v>
      </c>
      <c r="T7" s="19">
        <v>214</v>
      </c>
      <c r="U7" s="19">
        <v>171</v>
      </c>
      <c r="V7" s="19">
        <v>123</v>
      </c>
      <c r="W7" s="19">
        <v>152</v>
      </c>
      <c r="X7" s="19">
        <v>5</v>
      </c>
      <c r="Y7" s="19">
        <v>66</v>
      </c>
      <c r="Z7" s="19">
        <v>19</v>
      </c>
    </row>
    <row r="8" spans="1:26" x14ac:dyDescent="0.4">
      <c r="A8" s="18"/>
      <c r="B8" s="18" t="s">
        <v>33</v>
      </c>
      <c r="C8" s="37">
        <f t="shared" si="1"/>
        <v>7740</v>
      </c>
      <c r="D8" s="19">
        <v>2</v>
      </c>
      <c r="E8" s="19">
        <v>299</v>
      </c>
      <c r="F8" s="19">
        <v>656</v>
      </c>
      <c r="G8" s="19">
        <v>592</v>
      </c>
      <c r="H8" s="19">
        <v>711</v>
      </c>
      <c r="I8" s="19">
        <v>935</v>
      </c>
      <c r="J8" s="19">
        <v>465</v>
      </c>
      <c r="K8" s="19">
        <v>371</v>
      </c>
      <c r="L8" s="19">
        <v>137</v>
      </c>
      <c r="M8" s="19">
        <v>150</v>
      </c>
      <c r="N8" s="19">
        <v>589</v>
      </c>
      <c r="O8" s="18"/>
      <c r="P8" s="18" t="s">
        <v>33</v>
      </c>
      <c r="Q8" s="19">
        <v>726</v>
      </c>
      <c r="R8" s="19">
        <v>160</v>
      </c>
      <c r="S8" s="19">
        <v>426</v>
      </c>
      <c r="T8" s="19">
        <v>437</v>
      </c>
      <c r="U8" s="19">
        <v>352</v>
      </c>
      <c r="V8" s="19">
        <v>231</v>
      </c>
      <c r="W8" s="19">
        <v>308</v>
      </c>
      <c r="X8" s="19">
        <v>12</v>
      </c>
      <c r="Y8" s="19">
        <v>147</v>
      </c>
      <c r="Z8" s="19">
        <v>34</v>
      </c>
    </row>
    <row r="9" spans="1:26" x14ac:dyDescent="0.4">
      <c r="A9" s="18" t="s">
        <v>49</v>
      </c>
      <c r="B9" s="18" t="s">
        <v>34</v>
      </c>
      <c r="C9" s="37">
        <f t="shared" si="1"/>
        <v>3642</v>
      </c>
      <c r="D9" s="19">
        <v>1</v>
      </c>
      <c r="E9" s="19">
        <v>129</v>
      </c>
      <c r="F9" s="19">
        <v>297</v>
      </c>
      <c r="G9" s="19">
        <v>277</v>
      </c>
      <c r="H9" s="19">
        <v>337</v>
      </c>
      <c r="I9" s="19">
        <v>391</v>
      </c>
      <c r="J9" s="19">
        <v>206</v>
      </c>
      <c r="K9" s="19">
        <v>176</v>
      </c>
      <c r="L9" s="19">
        <v>52</v>
      </c>
      <c r="M9" s="19">
        <v>63</v>
      </c>
      <c r="N9" s="19">
        <v>275</v>
      </c>
      <c r="O9" s="18" t="s">
        <v>49</v>
      </c>
      <c r="P9" s="18" t="s">
        <v>34</v>
      </c>
      <c r="Q9" s="19">
        <v>381</v>
      </c>
      <c r="R9" s="19">
        <v>82</v>
      </c>
      <c r="S9" s="19">
        <v>213</v>
      </c>
      <c r="T9" s="19">
        <v>182</v>
      </c>
      <c r="U9" s="19">
        <v>217</v>
      </c>
      <c r="V9" s="19">
        <v>123</v>
      </c>
      <c r="W9" s="19">
        <v>158</v>
      </c>
      <c r="X9" s="19">
        <v>6</v>
      </c>
      <c r="Y9" s="19">
        <v>67</v>
      </c>
      <c r="Z9" s="19">
        <v>9</v>
      </c>
    </row>
    <row r="10" spans="1:26" x14ac:dyDescent="0.4">
      <c r="A10" s="18"/>
      <c r="B10" s="18" t="s">
        <v>35</v>
      </c>
      <c r="C10" s="37">
        <f t="shared" si="1"/>
        <v>3461</v>
      </c>
      <c r="D10" s="19">
        <v>1</v>
      </c>
      <c r="E10" s="19">
        <v>133</v>
      </c>
      <c r="F10" s="19">
        <v>282</v>
      </c>
      <c r="G10" s="19">
        <v>251</v>
      </c>
      <c r="H10" s="19">
        <v>310</v>
      </c>
      <c r="I10" s="19">
        <v>366</v>
      </c>
      <c r="J10" s="19">
        <v>182</v>
      </c>
      <c r="K10" s="19">
        <v>183</v>
      </c>
      <c r="L10" s="19">
        <v>57</v>
      </c>
      <c r="M10" s="19">
        <v>64</v>
      </c>
      <c r="N10" s="19">
        <v>252</v>
      </c>
      <c r="O10" s="18"/>
      <c r="P10" s="18" t="s">
        <v>35</v>
      </c>
      <c r="Q10" s="19">
        <v>353</v>
      </c>
      <c r="R10" s="19">
        <v>83</v>
      </c>
      <c r="S10" s="19">
        <v>246</v>
      </c>
      <c r="T10" s="19">
        <v>181</v>
      </c>
      <c r="U10" s="19">
        <v>204</v>
      </c>
      <c r="V10" s="19">
        <v>117</v>
      </c>
      <c r="W10" s="19">
        <v>127</v>
      </c>
      <c r="X10" s="19">
        <v>1</v>
      </c>
      <c r="Y10" s="19">
        <v>54</v>
      </c>
      <c r="Z10" s="19">
        <v>14</v>
      </c>
    </row>
    <row r="11" spans="1:26" x14ac:dyDescent="0.4">
      <c r="A11" s="18"/>
      <c r="B11" s="18" t="s">
        <v>33</v>
      </c>
      <c r="C11" s="37">
        <f t="shared" si="1"/>
        <v>7103</v>
      </c>
      <c r="D11" s="19">
        <v>2</v>
      </c>
      <c r="E11" s="19">
        <v>262</v>
      </c>
      <c r="F11" s="19">
        <v>579</v>
      </c>
      <c r="G11" s="19">
        <v>528</v>
      </c>
      <c r="H11" s="19">
        <v>647</v>
      </c>
      <c r="I11" s="19">
        <v>757</v>
      </c>
      <c r="J11" s="19">
        <v>388</v>
      </c>
      <c r="K11" s="19">
        <v>359</v>
      </c>
      <c r="L11" s="19">
        <v>109</v>
      </c>
      <c r="M11" s="19">
        <v>127</v>
      </c>
      <c r="N11" s="19">
        <v>527</v>
      </c>
      <c r="O11" s="18"/>
      <c r="P11" s="18" t="s">
        <v>33</v>
      </c>
      <c r="Q11" s="19">
        <v>734</v>
      </c>
      <c r="R11" s="19">
        <v>165</v>
      </c>
      <c r="S11" s="19">
        <v>459</v>
      </c>
      <c r="T11" s="19">
        <v>363</v>
      </c>
      <c r="U11" s="19">
        <v>421</v>
      </c>
      <c r="V11" s="19">
        <v>240</v>
      </c>
      <c r="W11" s="19">
        <v>285</v>
      </c>
      <c r="X11" s="19">
        <v>7</v>
      </c>
      <c r="Y11" s="19">
        <v>121</v>
      </c>
      <c r="Z11" s="19">
        <v>23</v>
      </c>
    </row>
    <row r="12" spans="1:26" x14ac:dyDescent="0.4">
      <c r="A12" s="18" t="s">
        <v>50</v>
      </c>
      <c r="B12" s="18" t="s">
        <v>34</v>
      </c>
      <c r="C12" s="37">
        <f t="shared" si="1"/>
        <v>4209</v>
      </c>
      <c r="D12" s="19">
        <v>0</v>
      </c>
      <c r="E12" s="19">
        <v>151</v>
      </c>
      <c r="F12" s="19">
        <v>352</v>
      </c>
      <c r="G12" s="19">
        <v>321</v>
      </c>
      <c r="H12" s="19">
        <v>355</v>
      </c>
      <c r="I12" s="19">
        <v>363</v>
      </c>
      <c r="J12" s="19">
        <v>242</v>
      </c>
      <c r="K12" s="19">
        <v>181</v>
      </c>
      <c r="L12" s="19">
        <v>84</v>
      </c>
      <c r="M12" s="19">
        <v>69</v>
      </c>
      <c r="N12" s="19">
        <v>320</v>
      </c>
      <c r="O12" s="18" t="s">
        <v>50</v>
      </c>
      <c r="P12" s="18" t="s">
        <v>34</v>
      </c>
      <c r="Q12" s="19">
        <v>443</v>
      </c>
      <c r="R12" s="19">
        <v>90</v>
      </c>
      <c r="S12" s="19">
        <v>271</v>
      </c>
      <c r="T12" s="19">
        <v>245</v>
      </c>
      <c r="U12" s="19">
        <v>284</v>
      </c>
      <c r="V12" s="19">
        <v>154</v>
      </c>
      <c r="W12" s="19">
        <v>205</v>
      </c>
      <c r="X12" s="19">
        <v>6</v>
      </c>
      <c r="Y12" s="19">
        <v>67</v>
      </c>
      <c r="Z12" s="19">
        <v>6</v>
      </c>
    </row>
    <row r="13" spans="1:26" x14ac:dyDescent="0.4">
      <c r="A13" s="18"/>
      <c r="B13" s="18" t="s">
        <v>35</v>
      </c>
      <c r="C13" s="37">
        <f t="shared" si="1"/>
        <v>3925</v>
      </c>
      <c r="D13" s="19">
        <v>0</v>
      </c>
      <c r="E13" s="19">
        <v>148</v>
      </c>
      <c r="F13" s="19">
        <v>318</v>
      </c>
      <c r="G13" s="19">
        <v>285</v>
      </c>
      <c r="H13" s="19">
        <v>313</v>
      </c>
      <c r="I13" s="19">
        <v>372</v>
      </c>
      <c r="J13" s="19">
        <v>212</v>
      </c>
      <c r="K13" s="19">
        <v>178</v>
      </c>
      <c r="L13" s="19">
        <v>75</v>
      </c>
      <c r="M13" s="19">
        <v>76</v>
      </c>
      <c r="N13" s="19">
        <v>277</v>
      </c>
      <c r="O13" s="18"/>
      <c r="P13" s="18" t="s">
        <v>35</v>
      </c>
      <c r="Q13" s="19">
        <v>391</v>
      </c>
      <c r="R13" s="19">
        <v>85</v>
      </c>
      <c r="S13" s="19">
        <v>263</v>
      </c>
      <c r="T13" s="19">
        <v>226</v>
      </c>
      <c r="U13" s="19">
        <v>247</v>
      </c>
      <c r="V13" s="19">
        <v>159</v>
      </c>
      <c r="W13" s="19">
        <v>225</v>
      </c>
      <c r="X13" s="19">
        <v>3</v>
      </c>
      <c r="Y13" s="19">
        <v>65</v>
      </c>
      <c r="Z13" s="19">
        <v>7</v>
      </c>
    </row>
    <row r="14" spans="1:26" x14ac:dyDescent="0.4">
      <c r="A14" s="18"/>
      <c r="B14" s="18" t="s">
        <v>33</v>
      </c>
      <c r="C14" s="37">
        <f t="shared" si="1"/>
        <v>8134</v>
      </c>
      <c r="D14" s="19">
        <v>0</v>
      </c>
      <c r="E14" s="19">
        <v>299</v>
      </c>
      <c r="F14" s="19">
        <v>670</v>
      </c>
      <c r="G14" s="19">
        <v>606</v>
      </c>
      <c r="H14" s="19">
        <v>668</v>
      </c>
      <c r="I14" s="19">
        <v>735</v>
      </c>
      <c r="J14" s="19">
        <v>454</v>
      </c>
      <c r="K14" s="19">
        <v>359</v>
      </c>
      <c r="L14" s="19">
        <v>159</v>
      </c>
      <c r="M14" s="19">
        <v>145</v>
      </c>
      <c r="N14" s="19">
        <v>597</v>
      </c>
      <c r="O14" s="18"/>
      <c r="P14" s="18" t="s">
        <v>33</v>
      </c>
      <c r="Q14" s="19">
        <v>834</v>
      </c>
      <c r="R14" s="19">
        <v>175</v>
      </c>
      <c r="S14" s="19">
        <v>534</v>
      </c>
      <c r="T14" s="19">
        <v>471</v>
      </c>
      <c r="U14" s="19">
        <v>531</v>
      </c>
      <c r="V14" s="19">
        <v>313</v>
      </c>
      <c r="W14" s="19">
        <v>430</v>
      </c>
      <c r="X14" s="19">
        <v>9</v>
      </c>
      <c r="Y14" s="19">
        <v>132</v>
      </c>
      <c r="Z14" s="19">
        <v>13</v>
      </c>
    </row>
    <row r="15" spans="1:26" x14ac:dyDescent="0.4">
      <c r="A15" s="18" t="s">
        <v>51</v>
      </c>
      <c r="B15" s="18" t="s">
        <v>34</v>
      </c>
      <c r="C15" s="37">
        <f t="shared" si="1"/>
        <v>3336</v>
      </c>
      <c r="D15" s="19">
        <v>1</v>
      </c>
      <c r="E15" s="19">
        <v>130</v>
      </c>
      <c r="F15" s="19">
        <v>297</v>
      </c>
      <c r="G15" s="19">
        <v>231</v>
      </c>
      <c r="H15" s="19">
        <v>307</v>
      </c>
      <c r="I15" s="19">
        <v>316</v>
      </c>
      <c r="J15" s="19">
        <v>192</v>
      </c>
      <c r="K15" s="19">
        <v>132</v>
      </c>
      <c r="L15" s="19">
        <v>65</v>
      </c>
      <c r="M15" s="19">
        <v>46</v>
      </c>
      <c r="N15" s="19">
        <v>250</v>
      </c>
      <c r="O15" s="18" t="s">
        <v>51</v>
      </c>
      <c r="P15" s="18" t="s">
        <v>34</v>
      </c>
      <c r="Q15" s="19">
        <v>354</v>
      </c>
      <c r="R15" s="19">
        <v>58</v>
      </c>
      <c r="S15" s="19">
        <v>248</v>
      </c>
      <c r="T15" s="19">
        <v>159</v>
      </c>
      <c r="U15" s="19">
        <v>197</v>
      </c>
      <c r="V15" s="19">
        <v>110</v>
      </c>
      <c r="W15" s="19">
        <v>169</v>
      </c>
      <c r="X15" s="19">
        <v>5</v>
      </c>
      <c r="Y15" s="19">
        <v>68</v>
      </c>
      <c r="Z15" s="19">
        <v>1</v>
      </c>
    </row>
    <row r="16" spans="1:26" x14ac:dyDescent="0.4">
      <c r="A16" s="18"/>
      <c r="B16" s="18" t="s">
        <v>35</v>
      </c>
      <c r="C16" s="37">
        <f t="shared" si="1"/>
        <v>3396</v>
      </c>
      <c r="D16" s="19">
        <v>0</v>
      </c>
      <c r="E16" s="19">
        <v>119</v>
      </c>
      <c r="F16" s="19">
        <v>280</v>
      </c>
      <c r="G16" s="19">
        <v>237</v>
      </c>
      <c r="H16" s="19">
        <v>287</v>
      </c>
      <c r="I16" s="19">
        <v>339</v>
      </c>
      <c r="J16" s="19">
        <v>219</v>
      </c>
      <c r="K16" s="19">
        <v>160</v>
      </c>
      <c r="L16" s="19">
        <v>56</v>
      </c>
      <c r="M16" s="19">
        <v>59</v>
      </c>
      <c r="N16" s="19">
        <v>250</v>
      </c>
      <c r="O16" s="18"/>
      <c r="P16" s="18" t="s">
        <v>35</v>
      </c>
      <c r="Q16" s="19">
        <v>364</v>
      </c>
      <c r="R16" s="19">
        <v>79</v>
      </c>
      <c r="S16" s="19">
        <v>223</v>
      </c>
      <c r="T16" s="19">
        <v>187</v>
      </c>
      <c r="U16" s="19">
        <v>188</v>
      </c>
      <c r="V16" s="19">
        <v>117</v>
      </c>
      <c r="W16" s="19">
        <v>174</v>
      </c>
      <c r="X16" s="19">
        <v>4</v>
      </c>
      <c r="Y16" s="19">
        <v>51</v>
      </c>
      <c r="Z16" s="19">
        <v>3</v>
      </c>
    </row>
    <row r="17" spans="1:26" x14ac:dyDescent="0.4">
      <c r="A17" s="18"/>
      <c r="B17" s="18" t="s">
        <v>33</v>
      </c>
      <c r="C17" s="37">
        <f t="shared" si="1"/>
        <v>6732</v>
      </c>
      <c r="D17" s="19">
        <v>1</v>
      </c>
      <c r="E17" s="19">
        <v>249</v>
      </c>
      <c r="F17" s="19">
        <v>577</v>
      </c>
      <c r="G17" s="19">
        <v>468</v>
      </c>
      <c r="H17" s="19">
        <v>594</v>
      </c>
      <c r="I17" s="19">
        <v>655</v>
      </c>
      <c r="J17" s="19">
        <v>411</v>
      </c>
      <c r="K17" s="19">
        <v>292</v>
      </c>
      <c r="L17" s="19">
        <v>121</v>
      </c>
      <c r="M17" s="19">
        <v>105</v>
      </c>
      <c r="N17" s="19">
        <v>500</v>
      </c>
      <c r="O17" s="18"/>
      <c r="P17" s="18" t="s">
        <v>33</v>
      </c>
      <c r="Q17" s="19">
        <v>718</v>
      </c>
      <c r="R17" s="19">
        <v>137</v>
      </c>
      <c r="S17" s="19">
        <v>471</v>
      </c>
      <c r="T17" s="19">
        <v>346</v>
      </c>
      <c r="U17" s="19">
        <v>385</v>
      </c>
      <c r="V17" s="19">
        <v>227</v>
      </c>
      <c r="W17" s="19">
        <v>343</v>
      </c>
      <c r="X17" s="19">
        <v>9</v>
      </c>
      <c r="Y17" s="19">
        <v>119</v>
      </c>
      <c r="Z17" s="19">
        <v>4</v>
      </c>
    </row>
    <row r="18" spans="1:26" x14ac:dyDescent="0.4">
      <c r="A18" s="18" t="s">
        <v>52</v>
      </c>
      <c r="B18" s="18" t="s">
        <v>34</v>
      </c>
      <c r="C18" s="37">
        <f t="shared" si="1"/>
        <v>2312</v>
      </c>
      <c r="D18" s="19">
        <v>1</v>
      </c>
      <c r="E18" s="19">
        <v>86</v>
      </c>
      <c r="F18" s="19">
        <v>185</v>
      </c>
      <c r="G18" s="19">
        <v>166</v>
      </c>
      <c r="H18" s="19">
        <v>230</v>
      </c>
      <c r="I18" s="19">
        <v>241</v>
      </c>
      <c r="J18" s="19">
        <v>140</v>
      </c>
      <c r="K18" s="19">
        <v>98</v>
      </c>
      <c r="L18" s="19">
        <v>37</v>
      </c>
      <c r="M18" s="19">
        <v>22</v>
      </c>
      <c r="N18" s="19">
        <v>164</v>
      </c>
      <c r="O18" s="18" t="s">
        <v>52</v>
      </c>
      <c r="P18" s="18" t="s">
        <v>34</v>
      </c>
      <c r="Q18" s="19">
        <v>266</v>
      </c>
      <c r="R18" s="19">
        <v>34</v>
      </c>
      <c r="S18" s="19">
        <v>135</v>
      </c>
      <c r="T18" s="19">
        <v>115</v>
      </c>
      <c r="U18" s="19">
        <v>123</v>
      </c>
      <c r="V18" s="19">
        <v>82</v>
      </c>
      <c r="W18" s="19">
        <v>105</v>
      </c>
      <c r="X18" s="19">
        <v>5</v>
      </c>
      <c r="Y18" s="19">
        <v>73</v>
      </c>
      <c r="Z18" s="19">
        <v>4</v>
      </c>
    </row>
    <row r="19" spans="1:26" x14ac:dyDescent="0.4">
      <c r="A19" s="18"/>
      <c r="B19" s="18" t="s">
        <v>35</v>
      </c>
      <c r="C19" s="37">
        <f t="shared" si="1"/>
        <v>2597</v>
      </c>
      <c r="D19" s="19">
        <v>1</v>
      </c>
      <c r="E19" s="19">
        <v>94</v>
      </c>
      <c r="F19" s="19">
        <v>208</v>
      </c>
      <c r="G19" s="19">
        <v>156</v>
      </c>
      <c r="H19" s="19">
        <v>251</v>
      </c>
      <c r="I19" s="19">
        <v>275</v>
      </c>
      <c r="J19" s="19">
        <v>156</v>
      </c>
      <c r="K19" s="19">
        <v>92</v>
      </c>
      <c r="L19" s="19">
        <v>46</v>
      </c>
      <c r="M19" s="19">
        <v>32</v>
      </c>
      <c r="N19" s="19">
        <v>172</v>
      </c>
      <c r="O19" s="18"/>
      <c r="P19" s="18" t="s">
        <v>35</v>
      </c>
      <c r="Q19" s="19">
        <v>286</v>
      </c>
      <c r="R19" s="19">
        <v>53</v>
      </c>
      <c r="S19" s="19">
        <v>161</v>
      </c>
      <c r="T19" s="19">
        <v>134</v>
      </c>
      <c r="U19" s="19">
        <v>170</v>
      </c>
      <c r="V19" s="19">
        <v>96</v>
      </c>
      <c r="W19" s="19">
        <v>153</v>
      </c>
      <c r="X19" s="19">
        <v>4</v>
      </c>
      <c r="Y19" s="19">
        <v>54</v>
      </c>
      <c r="Z19" s="19">
        <v>3</v>
      </c>
    </row>
    <row r="20" spans="1:26" x14ac:dyDescent="0.4">
      <c r="A20" s="18"/>
      <c r="B20" s="18" t="s">
        <v>33</v>
      </c>
      <c r="C20" s="37">
        <f t="shared" si="1"/>
        <v>4909</v>
      </c>
      <c r="D20" s="19">
        <v>2</v>
      </c>
      <c r="E20" s="19">
        <v>180</v>
      </c>
      <c r="F20" s="19">
        <v>393</v>
      </c>
      <c r="G20" s="19">
        <v>322</v>
      </c>
      <c r="H20" s="19">
        <v>481</v>
      </c>
      <c r="I20" s="19">
        <v>516</v>
      </c>
      <c r="J20" s="19">
        <v>296</v>
      </c>
      <c r="K20" s="19">
        <v>190</v>
      </c>
      <c r="L20" s="19">
        <v>83</v>
      </c>
      <c r="M20" s="19">
        <v>54</v>
      </c>
      <c r="N20" s="19">
        <v>336</v>
      </c>
      <c r="O20" s="18"/>
      <c r="P20" s="18" t="s">
        <v>33</v>
      </c>
      <c r="Q20" s="19">
        <v>552</v>
      </c>
      <c r="R20" s="19">
        <v>87</v>
      </c>
      <c r="S20" s="19">
        <v>296</v>
      </c>
      <c r="T20" s="19">
        <v>249</v>
      </c>
      <c r="U20" s="19">
        <v>293</v>
      </c>
      <c r="V20" s="19">
        <v>178</v>
      </c>
      <c r="W20" s="19">
        <v>258</v>
      </c>
      <c r="X20" s="19">
        <v>9</v>
      </c>
      <c r="Y20" s="19">
        <v>127</v>
      </c>
      <c r="Z20" s="19">
        <v>7</v>
      </c>
    </row>
    <row r="21" spans="1:26" x14ac:dyDescent="0.4">
      <c r="A21" s="18" t="s">
        <v>53</v>
      </c>
      <c r="B21" s="18" t="s">
        <v>34</v>
      </c>
      <c r="C21" s="37">
        <f t="shared" si="1"/>
        <v>1955</v>
      </c>
      <c r="D21" s="19">
        <v>1</v>
      </c>
      <c r="E21" s="19">
        <v>72</v>
      </c>
      <c r="F21" s="19">
        <v>154</v>
      </c>
      <c r="G21" s="19">
        <v>143</v>
      </c>
      <c r="H21" s="19">
        <v>183</v>
      </c>
      <c r="I21" s="19">
        <v>215</v>
      </c>
      <c r="J21" s="19">
        <v>93</v>
      </c>
      <c r="K21" s="19">
        <v>68</v>
      </c>
      <c r="L21" s="19">
        <v>22</v>
      </c>
      <c r="M21" s="19">
        <v>31</v>
      </c>
      <c r="N21" s="19">
        <v>129</v>
      </c>
      <c r="O21" s="18" t="s">
        <v>53</v>
      </c>
      <c r="P21" s="18" t="s">
        <v>34</v>
      </c>
      <c r="Q21" s="19">
        <v>203</v>
      </c>
      <c r="R21" s="19">
        <v>41</v>
      </c>
      <c r="S21" s="19">
        <v>130</v>
      </c>
      <c r="T21" s="19">
        <v>119</v>
      </c>
      <c r="U21" s="19">
        <v>87</v>
      </c>
      <c r="V21" s="19">
        <v>79</v>
      </c>
      <c r="W21" s="19">
        <v>108</v>
      </c>
      <c r="X21" s="19">
        <v>6</v>
      </c>
      <c r="Y21" s="19">
        <v>65</v>
      </c>
      <c r="Z21" s="19">
        <v>6</v>
      </c>
    </row>
    <row r="22" spans="1:26" x14ac:dyDescent="0.4">
      <c r="A22" s="18"/>
      <c r="B22" s="18" t="s">
        <v>35</v>
      </c>
      <c r="C22" s="37">
        <f t="shared" si="1"/>
        <v>2147</v>
      </c>
      <c r="D22" s="19">
        <v>0</v>
      </c>
      <c r="E22" s="19">
        <v>82</v>
      </c>
      <c r="F22" s="19">
        <v>159</v>
      </c>
      <c r="G22" s="19">
        <v>152</v>
      </c>
      <c r="H22" s="19">
        <v>197</v>
      </c>
      <c r="I22" s="19">
        <v>213</v>
      </c>
      <c r="J22" s="19">
        <v>108</v>
      </c>
      <c r="K22" s="19">
        <v>85</v>
      </c>
      <c r="L22" s="19">
        <v>38</v>
      </c>
      <c r="M22" s="19">
        <v>19</v>
      </c>
      <c r="N22" s="19">
        <v>168</v>
      </c>
      <c r="O22" s="18"/>
      <c r="P22" s="18" t="s">
        <v>35</v>
      </c>
      <c r="Q22" s="19">
        <v>223</v>
      </c>
      <c r="R22" s="19">
        <v>35</v>
      </c>
      <c r="S22" s="19">
        <v>164</v>
      </c>
      <c r="T22" s="19">
        <v>99</v>
      </c>
      <c r="U22" s="19">
        <v>144</v>
      </c>
      <c r="V22" s="19">
        <v>75</v>
      </c>
      <c r="W22" s="19">
        <v>119</v>
      </c>
      <c r="X22" s="19">
        <v>4</v>
      </c>
      <c r="Y22" s="19">
        <v>59</v>
      </c>
      <c r="Z22" s="19">
        <v>4</v>
      </c>
    </row>
    <row r="23" spans="1:26" x14ac:dyDescent="0.4">
      <c r="A23" s="18"/>
      <c r="B23" s="18" t="s">
        <v>33</v>
      </c>
      <c r="C23" s="37">
        <f t="shared" si="1"/>
        <v>4102</v>
      </c>
      <c r="D23" s="19">
        <v>1</v>
      </c>
      <c r="E23" s="19">
        <v>154</v>
      </c>
      <c r="F23" s="19">
        <v>313</v>
      </c>
      <c r="G23" s="19">
        <v>295</v>
      </c>
      <c r="H23" s="19">
        <v>380</v>
      </c>
      <c r="I23" s="19">
        <v>428</v>
      </c>
      <c r="J23" s="19">
        <v>201</v>
      </c>
      <c r="K23" s="19">
        <v>153</v>
      </c>
      <c r="L23" s="19">
        <v>60</v>
      </c>
      <c r="M23" s="19">
        <v>50</v>
      </c>
      <c r="N23" s="19">
        <v>297</v>
      </c>
      <c r="O23" s="18"/>
      <c r="P23" s="18" t="s">
        <v>33</v>
      </c>
      <c r="Q23" s="19">
        <v>426</v>
      </c>
      <c r="R23" s="19">
        <v>76</v>
      </c>
      <c r="S23" s="19">
        <v>294</v>
      </c>
      <c r="T23" s="19">
        <v>218</v>
      </c>
      <c r="U23" s="19">
        <v>231</v>
      </c>
      <c r="V23" s="19">
        <v>154</v>
      </c>
      <c r="W23" s="19">
        <v>227</v>
      </c>
      <c r="X23" s="19">
        <v>10</v>
      </c>
      <c r="Y23" s="19">
        <v>124</v>
      </c>
      <c r="Z23" s="19">
        <v>10</v>
      </c>
    </row>
    <row r="24" spans="1:26" x14ac:dyDescent="0.4">
      <c r="A24" s="18" t="s">
        <v>54</v>
      </c>
      <c r="B24" s="18" t="s">
        <v>34</v>
      </c>
      <c r="C24" s="37">
        <f t="shared" si="1"/>
        <v>1593</v>
      </c>
      <c r="D24" s="19">
        <v>2</v>
      </c>
      <c r="E24" s="19">
        <v>56</v>
      </c>
      <c r="F24" s="19">
        <v>119</v>
      </c>
      <c r="G24" s="19">
        <v>120</v>
      </c>
      <c r="H24" s="19">
        <v>139</v>
      </c>
      <c r="I24" s="19">
        <v>163</v>
      </c>
      <c r="J24" s="19">
        <v>99</v>
      </c>
      <c r="K24" s="19">
        <v>60</v>
      </c>
      <c r="L24" s="19">
        <v>20</v>
      </c>
      <c r="M24" s="19">
        <v>15</v>
      </c>
      <c r="N24" s="19">
        <v>134</v>
      </c>
      <c r="O24" s="18" t="s">
        <v>54</v>
      </c>
      <c r="P24" s="18" t="s">
        <v>34</v>
      </c>
      <c r="Q24" s="19">
        <v>164</v>
      </c>
      <c r="R24" s="19">
        <v>45</v>
      </c>
      <c r="S24" s="19">
        <v>93</v>
      </c>
      <c r="T24" s="19">
        <v>98</v>
      </c>
      <c r="U24" s="19">
        <v>80</v>
      </c>
      <c r="V24" s="19">
        <v>60</v>
      </c>
      <c r="W24" s="19">
        <v>76</v>
      </c>
      <c r="X24" s="19">
        <v>1</v>
      </c>
      <c r="Y24" s="19">
        <v>42</v>
      </c>
      <c r="Z24" s="19">
        <v>7</v>
      </c>
    </row>
    <row r="25" spans="1:26" x14ac:dyDescent="0.4">
      <c r="A25" s="18"/>
      <c r="B25" s="18" t="s">
        <v>35</v>
      </c>
      <c r="C25" s="37">
        <f t="shared" si="1"/>
        <v>1594</v>
      </c>
      <c r="D25" s="19">
        <v>0</v>
      </c>
      <c r="E25" s="19">
        <v>49</v>
      </c>
      <c r="F25" s="19">
        <v>113</v>
      </c>
      <c r="G25" s="19">
        <v>112</v>
      </c>
      <c r="H25" s="19">
        <v>138</v>
      </c>
      <c r="I25" s="19">
        <v>176</v>
      </c>
      <c r="J25" s="19">
        <v>87</v>
      </c>
      <c r="K25" s="19">
        <v>63</v>
      </c>
      <c r="L25" s="19">
        <v>27</v>
      </c>
      <c r="M25" s="19">
        <v>29</v>
      </c>
      <c r="N25" s="19">
        <v>129</v>
      </c>
      <c r="O25" s="18"/>
      <c r="P25" s="18" t="s">
        <v>35</v>
      </c>
      <c r="Q25" s="19">
        <v>169</v>
      </c>
      <c r="R25" s="19">
        <v>42</v>
      </c>
      <c r="S25" s="19">
        <v>78</v>
      </c>
      <c r="T25" s="19">
        <v>82</v>
      </c>
      <c r="U25" s="19">
        <v>111</v>
      </c>
      <c r="V25" s="19">
        <v>68</v>
      </c>
      <c r="W25" s="19">
        <v>69</v>
      </c>
      <c r="X25" s="19">
        <v>0</v>
      </c>
      <c r="Y25" s="19">
        <v>45</v>
      </c>
      <c r="Z25" s="19">
        <v>7</v>
      </c>
    </row>
    <row r="26" spans="1:26" x14ac:dyDescent="0.4">
      <c r="A26" s="18"/>
      <c r="B26" s="18" t="s">
        <v>33</v>
      </c>
      <c r="C26" s="37">
        <f t="shared" si="1"/>
        <v>3187</v>
      </c>
      <c r="D26" s="19">
        <v>2</v>
      </c>
      <c r="E26" s="19">
        <v>105</v>
      </c>
      <c r="F26" s="19">
        <v>232</v>
      </c>
      <c r="G26" s="19">
        <v>232</v>
      </c>
      <c r="H26" s="19">
        <v>277</v>
      </c>
      <c r="I26" s="19">
        <v>339</v>
      </c>
      <c r="J26" s="19">
        <v>186</v>
      </c>
      <c r="K26" s="19">
        <v>123</v>
      </c>
      <c r="L26" s="19">
        <v>47</v>
      </c>
      <c r="M26" s="19">
        <v>44</v>
      </c>
      <c r="N26" s="19">
        <v>263</v>
      </c>
      <c r="O26" s="18"/>
      <c r="P26" s="18" t="s">
        <v>33</v>
      </c>
      <c r="Q26" s="19">
        <v>333</v>
      </c>
      <c r="R26" s="19">
        <v>87</v>
      </c>
      <c r="S26" s="19">
        <v>171</v>
      </c>
      <c r="T26" s="19">
        <v>180</v>
      </c>
      <c r="U26" s="19">
        <v>191</v>
      </c>
      <c r="V26" s="19">
        <v>128</v>
      </c>
      <c r="W26" s="19">
        <v>145</v>
      </c>
      <c r="X26" s="19">
        <v>1</v>
      </c>
      <c r="Y26" s="19">
        <v>87</v>
      </c>
      <c r="Z26" s="19">
        <v>14</v>
      </c>
    </row>
    <row r="27" spans="1:26" x14ac:dyDescent="0.4">
      <c r="A27" s="18" t="s">
        <v>55</v>
      </c>
      <c r="B27" s="18" t="s">
        <v>34</v>
      </c>
      <c r="C27" s="37">
        <f t="shared" si="1"/>
        <v>1421</v>
      </c>
      <c r="D27" s="19">
        <v>0</v>
      </c>
      <c r="E27" s="19">
        <v>46</v>
      </c>
      <c r="F27" s="19">
        <v>104</v>
      </c>
      <c r="G27" s="19">
        <v>99</v>
      </c>
      <c r="H27" s="19">
        <v>111</v>
      </c>
      <c r="I27" s="19">
        <v>141</v>
      </c>
      <c r="J27" s="19">
        <v>82</v>
      </c>
      <c r="K27" s="19">
        <v>43</v>
      </c>
      <c r="L27" s="19">
        <v>17</v>
      </c>
      <c r="M27" s="19">
        <v>12</v>
      </c>
      <c r="N27" s="19">
        <v>114</v>
      </c>
      <c r="O27" s="18" t="s">
        <v>55</v>
      </c>
      <c r="P27" s="18" t="s">
        <v>34</v>
      </c>
      <c r="Q27" s="19">
        <v>160</v>
      </c>
      <c r="R27" s="19">
        <v>34</v>
      </c>
      <c r="S27" s="19">
        <v>104</v>
      </c>
      <c r="T27" s="19">
        <v>88</v>
      </c>
      <c r="U27" s="19">
        <v>97</v>
      </c>
      <c r="V27" s="19">
        <v>47</v>
      </c>
      <c r="W27" s="19">
        <v>82</v>
      </c>
      <c r="X27" s="19">
        <v>0</v>
      </c>
      <c r="Y27" s="19">
        <v>35</v>
      </c>
      <c r="Z27" s="19">
        <v>5</v>
      </c>
    </row>
    <row r="28" spans="1:26" x14ac:dyDescent="0.4">
      <c r="A28" s="18"/>
      <c r="B28" s="18" t="s">
        <v>35</v>
      </c>
      <c r="C28" s="37">
        <f t="shared" si="1"/>
        <v>1489</v>
      </c>
      <c r="D28" s="19">
        <v>1</v>
      </c>
      <c r="E28" s="19">
        <v>40</v>
      </c>
      <c r="F28" s="19">
        <v>104</v>
      </c>
      <c r="G28" s="19">
        <v>101</v>
      </c>
      <c r="H28" s="19">
        <v>124</v>
      </c>
      <c r="I28" s="19">
        <v>146</v>
      </c>
      <c r="J28" s="19">
        <v>96</v>
      </c>
      <c r="K28" s="19">
        <v>53</v>
      </c>
      <c r="L28" s="19">
        <v>20</v>
      </c>
      <c r="M28" s="19">
        <v>20</v>
      </c>
      <c r="N28" s="19">
        <v>129</v>
      </c>
      <c r="O28" s="18"/>
      <c r="P28" s="18" t="s">
        <v>35</v>
      </c>
      <c r="Q28" s="19">
        <v>156</v>
      </c>
      <c r="R28" s="19">
        <v>23</v>
      </c>
      <c r="S28" s="19">
        <v>102</v>
      </c>
      <c r="T28" s="19">
        <v>82</v>
      </c>
      <c r="U28" s="19">
        <v>104</v>
      </c>
      <c r="V28" s="19">
        <v>58</v>
      </c>
      <c r="W28" s="19">
        <v>90</v>
      </c>
      <c r="X28" s="19">
        <v>1</v>
      </c>
      <c r="Y28" s="19">
        <v>34</v>
      </c>
      <c r="Z28" s="19">
        <v>5</v>
      </c>
    </row>
    <row r="29" spans="1:26" x14ac:dyDescent="0.4">
      <c r="A29" s="18"/>
      <c r="B29" s="18" t="s">
        <v>33</v>
      </c>
      <c r="C29" s="37">
        <f t="shared" si="1"/>
        <v>2910</v>
      </c>
      <c r="D29" s="19">
        <v>1</v>
      </c>
      <c r="E29" s="19">
        <v>86</v>
      </c>
      <c r="F29" s="19">
        <v>208</v>
      </c>
      <c r="G29" s="19">
        <v>200</v>
      </c>
      <c r="H29" s="19">
        <v>235</v>
      </c>
      <c r="I29" s="19">
        <v>287</v>
      </c>
      <c r="J29" s="19">
        <v>178</v>
      </c>
      <c r="K29" s="19">
        <v>96</v>
      </c>
      <c r="L29" s="19">
        <v>37</v>
      </c>
      <c r="M29" s="19">
        <v>32</v>
      </c>
      <c r="N29" s="19">
        <v>243</v>
      </c>
      <c r="O29" s="18"/>
      <c r="P29" s="18" t="s">
        <v>33</v>
      </c>
      <c r="Q29" s="19">
        <v>316</v>
      </c>
      <c r="R29" s="19">
        <v>57</v>
      </c>
      <c r="S29" s="19">
        <v>206</v>
      </c>
      <c r="T29" s="19">
        <v>170</v>
      </c>
      <c r="U29" s="19">
        <v>201</v>
      </c>
      <c r="V29" s="19">
        <v>105</v>
      </c>
      <c r="W29" s="19">
        <v>172</v>
      </c>
      <c r="X29" s="19">
        <v>1</v>
      </c>
      <c r="Y29" s="19">
        <v>69</v>
      </c>
      <c r="Z29" s="19">
        <v>10</v>
      </c>
    </row>
    <row r="30" spans="1:26" x14ac:dyDescent="0.4">
      <c r="A30" s="18" t="s">
        <v>56</v>
      </c>
      <c r="B30" s="18" t="s">
        <v>34</v>
      </c>
      <c r="C30" s="37">
        <f t="shared" si="1"/>
        <v>1037</v>
      </c>
      <c r="D30" s="19">
        <v>0</v>
      </c>
      <c r="E30" s="19">
        <v>39</v>
      </c>
      <c r="F30" s="19">
        <v>80</v>
      </c>
      <c r="G30" s="19">
        <v>74</v>
      </c>
      <c r="H30" s="19">
        <v>93</v>
      </c>
      <c r="I30" s="19">
        <v>77</v>
      </c>
      <c r="J30" s="19">
        <v>69</v>
      </c>
      <c r="K30" s="19">
        <v>46</v>
      </c>
      <c r="L30" s="19">
        <v>18</v>
      </c>
      <c r="M30" s="19">
        <v>10</v>
      </c>
      <c r="N30" s="19">
        <v>70</v>
      </c>
      <c r="O30" s="18" t="s">
        <v>56</v>
      </c>
      <c r="P30" s="18" t="s">
        <v>34</v>
      </c>
      <c r="Q30" s="19">
        <v>106</v>
      </c>
      <c r="R30" s="19">
        <v>17</v>
      </c>
      <c r="S30" s="19">
        <v>71</v>
      </c>
      <c r="T30" s="19">
        <v>62</v>
      </c>
      <c r="U30" s="19">
        <v>73</v>
      </c>
      <c r="V30" s="19">
        <v>33</v>
      </c>
      <c r="W30" s="19">
        <v>62</v>
      </c>
      <c r="X30" s="19">
        <v>0</v>
      </c>
      <c r="Y30" s="19">
        <v>34</v>
      </c>
      <c r="Z30" s="19">
        <v>3</v>
      </c>
    </row>
    <row r="31" spans="1:26" x14ac:dyDescent="0.4">
      <c r="A31" s="18"/>
      <c r="B31" s="18" t="s">
        <v>35</v>
      </c>
      <c r="C31" s="37">
        <f t="shared" si="1"/>
        <v>1172</v>
      </c>
      <c r="D31" s="19">
        <v>0</v>
      </c>
      <c r="E31" s="19">
        <v>45</v>
      </c>
      <c r="F31" s="19">
        <v>87</v>
      </c>
      <c r="G31" s="19">
        <v>81</v>
      </c>
      <c r="H31" s="19">
        <v>101</v>
      </c>
      <c r="I31" s="19">
        <v>109</v>
      </c>
      <c r="J31" s="19">
        <v>57</v>
      </c>
      <c r="K31" s="19">
        <v>38</v>
      </c>
      <c r="L31" s="19">
        <v>14</v>
      </c>
      <c r="M31" s="19">
        <v>14</v>
      </c>
      <c r="N31" s="19">
        <v>98</v>
      </c>
      <c r="O31" s="18"/>
      <c r="P31" s="18" t="s">
        <v>35</v>
      </c>
      <c r="Q31" s="19">
        <v>137</v>
      </c>
      <c r="R31" s="19">
        <v>36</v>
      </c>
      <c r="S31" s="19">
        <v>79</v>
      </c>
      <c r="T31" s="19">
        <v>62</v>
      </c>
      <c r="U31" s="19">
        <v>71</v>
      </c>
      <c r="V31" s="19">
        <v>31</v>
      </c>
      <c r="W31" s="19">
        <v>81</v>
      </c>
      <c r="X31" s="19">
        <v>1</v>
      </c>
      <c r="Y31" s="19">
        <v>28</v>
      </c>
      <c r="Z31" s="19">
        <v>2</v>
      </c>
    </row>
    <row r="32" spans="1:26" x14ac:dyDescent="0.4">
      <c r="A32" s="18"/>
      <c r="B32" s="18" t="s">
        <v>33</v>
      </c>
      <c r="C32" s="37">
        <f t="shared" si="1"/>
        <v>2209</v>
      </c>
      <c r="D32" s="19">
        <v>0</v>
      </c>
      <c r="E32" s="19">
        <v>84</v>
      </c>
      <c r="F32" s="19">
        <v>167</v>
      </c>
      <c r="G32" s="19">
        <v>155</v>
      </c>
      <c r="H32" s="19">
        <v>194</v>
      </c>
      <c r="I32" s="19">
        <v>186</v>
      </c>
      <c r="J32" s="19">
        <v>126</v>
      </c>
      <c r="K32" s="19">
        <v>84</v>
      </c>
      <c r="L32" s="19">
        <v>32</v>
      </c>
      <c r="M32" s="19">
        <v>24</v>
      </c>
      <c r="N32" s="19">
        <v>168</v>
      </c>
      <c r="O32" s="18"/>
      <c r="P32" s="18" t="s">
        <v>33</v>
      </c>
      <c r="Q32" s="19">
        <v>243</v>
      </c>
      <c r="R32" s="19">
        <v>53</v>
      </c>
      <c r="S32" s="19">
        <v>150</v>
      </c>
      <c r="T32" s="19">
        <v>124</v>
      </c>
      <c r="U32" s="19">
        <v>144</v>
      </c>
      <c r="V32" s="19">
        <v>64</v>
      </c>
      <c r="W32" s="19">
        <v>143</v>
      </c>
      <c r="X32" s="19">
        <v>1</v>
      </c>
      <c r="Y32" s="19">
        <v>62</v>
      </c>
      <c r="Z32" s="19">
        <v>5</v>
      </c>
    </row>
    <row r="33" spans="1:26" x14ac:dyDescent="0.4">
      <c r="A33" s="18" t="s">
        <v>57</v>
      </c>
      <c r="B33" s="18" t="s">
        <v>34</v>
      </c>
      <c r="C33" s="37">
        <f t="shared" si="1"/>
        <v>1180</v>
      </c>
      <c r="D33" s="19">
        <v>0</v>
      </c>
      <c r="E33" s="19">
        <v>29</v>
      </c>
      <c r="F33" s="19">
        <v>79</v>
      </c>
      <c r="G33" s="19">
        <v>76</v>
      </c>
      <c r="H33" s="19">
        <v>113</v>
      </c>
      <c r="I33" s="19">
        <v>105</v>
      </c>
      <c r="J33" s="19">
        <v>57</v>
      </c>
      <c r="K33" s="19">
        <v>38</v>
      </c>
      <c r="L33" s="19">
        <v>19</v>
      </c>
      <c r="M33" s="19">
        <v>17</v>
      </c>
      <c r="N33" s="19">
        <v>97</v>
      </c>
      <c r="O33" s="18" t="s">
        <v>57</v>
      </c>
      <c r="P33" s="18" t="s">
        <v>34</v>
      </c>
      <c r="Q33" s="19">
        <v>128</v>
      </c>
      <c r="R33" s="19">
        <v>35</v>
      </c>
      <c r="S33" s="19">
        <v>92</v>
      </c>
      <c r="T33" s="19">
        <v>60</v>
      </c>
      <c r="U33" s="19">
        <v>72</v>
      </c>
      <c r="V33" s="19">
        <v>42</v>
      </c>
      <c r="W33" s="19">
        <v>80</v>
      </c>
      <c r="X33" s="19">
        <v>3</v>
      </c>
      <c r="Y33" s="19">
        <v>33</v>
      </c>
      <c r="Z33" s="19">
        <v>5</v>
      </c>
    </row>
    <row r="34" spans="1:26" x14ac:dyDescent="0.4">
      <c r="A34" s="18"/>
      <c r="B34" s="18" t="s">
        <v>35</v>
      </c>
      <c r="C34" s="37">
        <f t="shared" si="1"/>
        <v>1123</v>
      </c>
      <c r="D34" s="19">
        <v>1</v>
      </c>
      <c r="E34" s="19">
        <v>50</v>
      </c>
      <c r="F34" s="19">
        <v>74</v>
      </c>
      <c r="G34" s="19">
        <v>73</v>
      </c>
      <c r="H34" s="19">
        <v>102</v>
      </c>
      <c r="I34" s="19">
        <v>109</v>
      </c>
      <c r="J34" s="19">
        <v>51</v>
      </c>
      <c r="K34" s="19">
        <v>32</v>
      </c>
      <c r="L34" s="19">
        <v>8</v>
      </c>
      <c r="M34" s="19">
        <v>13</v>
      </c>
      <c r="N34" s="19">
        <v>69</v>
      </c>
      <c r="O34" s="18"/>
      <c r="P34" s="18" t="s">
        <v>35</v>
      </c>
      <c r="Q34" s="19">
        <v>132</v>
      </c>
      <c r="R34" s="19">
        <v>26</v>
      </c>
      <c r="S34" s="19">
        <v>93</v>
      </c>
      <c r="T34" s="19">
        <v>62</v>
      </c>
      <c r="U34" s="19">
        <v>77</v>
      </c>
      <c r="V34" s="19">
        <v>58</v>
      </c>
      <c r="W34" s="19">
        <v>70</v>
      </c>
      <c r="X34" s="19">
        <v>0</v>
      </c>
      <c r="Y34" s="19">
        <v>23</v>
      </c>
      <c r="Z34" s="19">
        <v>0</v>
      </c>
    </row>
    <row r="35" spans="1:26" x14ac:dyDescent="0.4">
      <c r="A35" s="18"/>
      <c r="B35" s="18" t="s">
        <v>33</v>
      </c>
      <c r="C35" s="37">
        <f t="shared" si="1"/>
        <v>2303</v>
      </c>
      <c r="D35" s="19">
        <v>1</v>
      </c>
      <c r="E35" s="19">
        <v>79</v>
      </c>
      <c r="F35" s="19">
        <v>153</v>
      </c>
      <c r="G35" s="19">
        <v>149</v>
      </c>
      <c r="H35" s="19">
        <v>215</v>
      </c>
      <c r="I35" s="19">
        <v>214</v>
      </c>
      <c r="J35" s="19">
        <v>108</v>
      </c>
      <c r="K35" s="19">
        <v>70</v>
      </c>
      <c r="L35" s="19">
        <v>27</v>
      </c>
      <c r="M35" s="19">
        <v>30</v>
      </c>
      <c r="N35" s="19">
        <v>166</v>
      </c>
      <c r="O35" s="18"/>
      <c r="P35" s="18" t="s">
        <v>33</v>
      </c>
      <c r="Q35" s="19">
        <v>260</v>
      </c>
      <c r="R35" s="19">
        <v>61</v>
      </c>
      <c r="S35" s="19">
        <v>185</v>
      </c>
      <c r="T35" s="19">
        <v>122</v>
      </c>
      <c r="U35" s="19">
        <v>149</v>
      </c>
      <c r="V35" s="19">
        <v>100</v>
      </c>
      <c r="W35" s="19">
        <v>150</v>
      </c>
      <c r="X35" s="19">
        <v>3</v>
      </c>
      <c r="Y35" s="19">
        <v>56</v>
      </c>
      <c r="Z35" s="19">
        <v>5</v>
      </c>
    </row>
    <row r="36" spans="1:26" x14ac:dyDescent="0.4">
      <c r="A36" s="18" t="s">
        <v>58</v>
      </c>
      <c r="B36" s="18" t="s">
        <v>34</v>
      </c>
      <c r="C36" s="37">
        <f t="shared" si="1"/>
        <v>852</v>
      </c>
      <c r="D36" s="19">
        <v>0</v>
      </c>
      <c r="E36" s="19">
        <v>26</v>
      </c>
      <c r="F36" s="19">
        <v>54</v>
      </c>
      <c r="G36" s="19">
        <v>78</v>
      </c>
      <c r="H36" s="19">
        <v>92</v>
      </c>
      <c r="I36" s="19">
        <v>68</v>
      </c>
      <c r="J36" s="19">
        <v>51</v>
      </c>
      <c r="K36" s="19">
        <v>28</v>
      </c>
      <c r="L36" s="19">
        <v>18</v>
      </c>
      <c r="M36" s="19">
        <v>5</v>
      </c>
      <c r="N36" s="19">
        <v>55</v>
      </c>
      <c r="O36" s="18" t="s">
        <v>58</v>
      </c>
      <c r="P36" s="18" t="s">
        <v>34</v>
      </c>
      <c r="Q36" s="19">
        <v>68</v>
      </c>
      <c r="R36" s="19">
        <v>18</v>
      </c>
      <c r="S36" s="19">
        <v>80</v>
      </c>
      <c r="T36" s="19">
        <v>50</v>
      </c>
      <c r="U36" s="19">
        <v>40</v>
      </c>
      <c r="V36" s="19">
        <v>32</v>
      </c>
      <c r="W36" s="19">
        <v>62</v>
      </c>
      <c r="X36" s="19">
        <v>1</v>
      </c>
      <c r="Y36" s="19">
        <v>23</v>
      </c>
      <c r="Z36" s="19">
        <v>3</v>
      </c>
    </row>
    <row r="37" spans="1:26" x14ac:dyDescent="0.4">
      <c r="A37" s="18"/>
      <c r="B37" s="18" t="s">
        <v>35</v>
      </c>
      <c r="C37" s="37">
        <f t="shared" si="1"/>
        <v>977</v>
      </c>
      <c r="D37" s="19">
        <v>0</v>
      </c>
      <c r="E37" s="19">
        <v>34</v>
      </c>
      <c r="F37" s="19">
        <v>72</v>
      </c>
      <c r="G37" s="19">
        <v>79</v>
      </c>
      <c r="H37" s="19">
        <v>71</v>
      </c>
      <c r="I37" s="19">
        <v>108</v>
      </c>
      <c r="J37" s="19">
        <v>62</v>
      </c>
      <c r="K37" s="19">
        <v>23</v>
      </c>
      <c r="L37" s="19">
        <v>17</v>
      </c>
      <c r="M37" s="19">
        <v>10</v>
      </c>
      <c r="N37" s="19">
        <v>76</v>
      </c>
      <c r="O37" s="18"/>
      <c r="P37" s="18" t="s">
        <v>35</v>
      </c>
      <c r="Q37" s="19">
        <v>82</v>
      </c>
      <c r="R37" s="19">
        <v>14</v>
      </c>
      <c r="S37" s="19">
        <v>73</v>
      </c>
      <c r="T37" s="19">
        <v>47</v>
      </c>
      <c r="U37" s="19">
        <v>61</v>
      </c>
      <c r="V37" s="19">
        <v>46</v>
      </c>
      <c r="W37" s="19">
        <v>77</v>
      </c>
      <c r="X37" s="19">
        <v>2</v>
      </c>
      <c r="Y37" s="19">
        <v>21</v>
      </c>
      <c r="Z37" s="19">
        <v>2</v>
      </c>
    </row>
    <row r="38" spans="1:26" x14ac:dyDescent="0.4">
      <c r="A38" s="18"/>
      <c r="B38" s="18" t="s">
        <v>33</v>
      </c>
      <c r="C38" s="37">
        <f t="shared" si="1"/>
        <v>1829</v>
      </c>
      <c r="D38" s="19">
        <v>0</v>
      </c>
      <c r="E38" s="19">
        <v>60</v>
      </c>
      <c r="F38" s="19">
        <v>126</v>
      </c>
      <c r="G38" s="19">
        <v>157</v>
      </c>
      <c r="H38" s="19">
        <v>163</v>
      </c>
      <c r="I38" s="19">
        <v>176</v>
      </c>
      <c r="J38" s="19">
        <v>113</v>
      </c>
      <c r="K38" s="19">
        <v>51</v>
      </c>
      <c r="L38" s="19">
        <v>35</v>
      </c>
      <c r="M38" s="19">
        <v>15</v>
      </c>
      <c r="N38" s="19">
        <v>131</v>
      </c>
      <c r="O38" s="18"/>
      <c r="P38" s="18" t="s">
        <v>33</v>
      </c>
      <c r="Q38" s="19">
        <v>150</v>
      </c>
      <c r="R38" s="19">
        <v>32</v>
      </c>
      <c r="S38" s="19">
        <v>153</v>
      </c>
      <c r="T38" s="19">
        <v>97</v>
      </c>
      <c r="U38" s="19">
        <v>101</v>
      </c>
      <c r="V38" s="19">
        <v>78</v>
      </c>
      <c r="W38" s="19">
        <v>139</v>
      </c>
      <c r="X38" s="19">
        <v>3</v>
      </c>
      <c r="Y38" s="19">
        <v>44</v>
      </c>
      <c r="Z38" s="19">
        <v>5</v>
      </c>
    </row>
    <row r="39" spans="1:26" x14ac:dyDescent="0.4">
      <c r="A39" s="18" t="s">
        <v>59</v>
      </c>
      <c r="B39" s="18" t="s">
        <v>34</v>
      </c>
      <c r="C39" s="37">
        <f t="shared" si="1"/>
        <v>683</v>
      </c>
      <c r="D39" s="19">
        <v>0</v>
      </c>
      <c r="E39" s="19">
        <v>20</v>
      </c>
      <c r="F39" s="19">
        <v>50</v>
      </c>
      <c r="G39" s="19">
        <v>58</v>
      </c>
      <c r="H39" s="19">
        <v>59</v>
      </c>
      <c r="I39" s="19">
        <v>58</v>
      </c>
      <c r="J39" s="19">
        <v>44</v>
      </c>
      <c r="K39" s="19">
        <v>21</v>
      </c>
      <c r="L39" s="19">
        <v>16</v>
      </c>
      <c r="M39" s="19">
        <v>11</v>
      </c>
      <c r="N39" s="19">
        <v>55</v>
      </c>
      <c r="O39" s="18" t="s">
        <v>59</v>
      </c>
      <c r="P39" s="18" t="s">
        <v>34</v>
      </c>
      <c r="Q39" s="19">
        <v>66</v>
      </c>
      <c r="R39" s="19">
        <v>20</v>
      </c>
      <c r="S39" s="19">
        <v>46</v>
      </c>
      <c r="T39" s="19">
        <v>29</v>
      </c>
      <c r="U39" s="19">
        <v>48</v>
      </c>
      <c r="V39" s="19">
        <v>26</v>
      </c>
      <c r="W39" s="19">
        <v>44</v>
      </c>
      <c r="X39" s="19">
        <v>0</v>
      </c>
      <c r="Y39" s="19">
        <v>11</v>
      </c>
      <c r="Z39" s="19">
        <v>1</v>
      </c>
    </row>
    <row r="40" spans="1:26" x14ac:dyDescent="0.4">
      <c r="A40" s="18"/>
      <c r="B40" s="18" t="s">
        <v>35</v>
      </c>
      <c r="C40" s="37">
        <f t="shared" si="1"/>
        <v>742</v>
      </c>
      <c r="D40" s="19">
        <v>0</v>
      </c>
      <c r="E40" s="19">
        <v>12</v>
      </c>
      <c r="F40" s="19">
        <v>59</v>
      </c>
      <c r="G40" s="19">
        <v>43</v>
      </c>
      <c r="H40" s="19">
        <v>67</v>
      </c>
      <c r="I40" s="19">
        <v>70</v>
      </c>
      <c r="J40" s="19">
        <v>38</v>
      </c>
      <c r="K40" s="19">
        <v>21</v>
      </c>
      <c r="L40" s="19">
        <v>10</v>
      </c>
      <c r="M40" s="19">
        <v>6</v>
      </c>
      <c r="N40" s="19">
        <v>64</v>
      </c>
      <c r="O40" s="18"/>
      <c r="P40" s="18" t="s">
        <v>35</v>
      </c>
      <c r="Q40" s="19">
        <v>95</v>
      </c>
      <c r="R40" s="19">
        <v>19</v>
      </c>
      <c r="S40" s="19">
        <v>47</v>
      </c>
      <c r="T40" s="19">
        <v>28</v>
      </c>
      <c r="U40" s="19">
        <v>58</v>
      </c>
      <c r="V40" s="19">
        <v>33</v>
      </c>
      <c r="W40" s="19">
        <v>59</v>
      </c>
      <c r="X40" s="19">
        <v>0</v>
      </c>
      <c r="Y40" s="19">
        <v>12</v>
      </c>
      <c r="Z40" s="19">
        <v>1</v>
      </c>
    </row>
    <row r="41" spans="1:26" x14ac:dyDescent="0.4">
      <c r="A41" s="18"/>
      <c r="B41" s="18" t="s">
        <v>33</v>
      </c>
      <c r="C41" s="37">
        <f t="shared" si="1"/>
        <v>1424</v>
      </c>
      <c r="D41" s="19">
        <v>0</v>
      </c>
      <c r="E41" s="19">
        <v>32</v>
      </c>
      <c r="F41" s="19">
        <v>109</v>
      </c>
      <c r="G41" s="19">
        <v>101</v>
      </c>
      <c r="H41" s="19">
        <v>126</v>
      </c>
      <c r="I41" s="19">
        <v>128</v>
      </c>
      <c r="J41" s="19">
        <v>82</v>
      </c>
      <c r="K41" s="19">
        <v>42</v>
      </c>
      <c r="L41" s="19">
        <v>26</v>
      </c>
      <c r="M41" s="19">
        <v>17</v>
      </c>
      <c r="N41" s="19">
        <v>119</v>
      </c>
      <c r="O41" s="18"/>
      <c r="P41" s="18" t="s">
        <v>33</v>
      </c>
      <c r="Q41" s="19">
        <v>161</v>
      </c>
      <c r="R41" s="19">
        <v>39</v>
      </c>
      <c r="S41" s="19">
        <v>93</v>
      </c>
      <c r="T41" s="19">
        <v>57</v>
      </c>
      <c r="U41" s="19">
        <v>106</v>
      </c>
      <c r="V41" s="19">
        <v>59</v>
      </c>
      <c r="W41" s="19">
        <v>103</v>
      </c>
      <c r="X41" s="19">
        <v>0</v>
      </c>
      <c r="Y41" s="19">
        <v>23</v>
      </c>
      <c r="Z41" s="19">
        <v>1</v>
      </c>
    </row>
    <row r="42" spans="1:26" x14ac:dyDescent="0.4">
      <c r="A42" s="18" t="s">
        <v>60</v>
      </c>
      <c r="B42" s="18" t="s">
        <v>34</v>
      </c>
      <c r="C42" s="37">
        <f t="shared" si="1"/>
        <v>545</v>
      </c>
      <c r="D42" s="19">
        <v>0</v>
      </c>
      <c r="E42" s="19">
        <v>8</v>
      </c>
      <c r="F42" s="19">
        <v>33</v>
      </c>
      <c r="G42" s="19">
        <v>45</v>
      </c>
      <c r="H42" s="19">
        <v>44</v>
      </c>
      <c r="I42" s="19">
        <v>60</v>
      </c>
      <c r="J42" s="19">
        <v>31</v>
      </c>
      <c r="K42" s="19">
        <v>13</v>
      </c>
      <c r="L42" s="19">
        <v>6</v>
      </c>
      <c r="M42" s="19">
        <v>6</v>
      </c>
      <c r="N42" s="19">
        <v>47</v>
      </c>
      <c r="O42" s="18" t="s">
        <v>60</v>
      </c>
      <c r="P42" s="18" t="s">
        <v>34</v>
      </c>
      <c r="Q42" s="19">
        <v>60</v>
      </c>
      <c r="R42" s="19">
        <v>9</v>
      </c>
      <c r="S42" s="19">
        <v>47</v>
      </c>
      <c r="T42" s="19">
        <v>40</v>
      </c>
      <c r="U42" s="19">
        <v>37</v>
      </c>
      <c r="V42" s="19">
        <v>16</v>
      </c>
      <c r="W42" s="19">
        <v>36</v>
      </c>
      <c r="X42" s="19">
        <v>1</v>
      </c>
      <c r="Y42" s="19">
        <v>6</v>
      </c>
      <c r="Z42" s="19">
        <v>0</v>
      </c>
    </row>
    <row r="43" spans="1:26" x14ac:dyDescent="0.4">
      <c r="A43" s="18"/>
      <c r="B43" s="18" t="s">
        <v>35</v>
      </c>
      <c r="C43" s="37">
        <f t="shared" si="1"/>
        <v>682</v>
      </c>
      <c r="D43" s="19">
        <v>0</v>
      </c>
      <c r="E43" s="19">
        <v>18</v>
      </c>
      <c r="F43" s="19">
        <v>38</v>
      </c>
      <c r="G43" s="19">
        <v>44</v>
      </c>
      <c r="H43" s="19">
        <v>51</v>
      </c>
      <c r="I43" s="19">
        <v>52</v>
      </c>
      <c r="J43" s="19">
        <v>43</v>
      </c>
      <c r="K43" s="19">
        <v>17</v>
      </c>
      <c r="L43" s="19">
        <v>10</v>
      </c>
      <c r="M43" s="19">
        <v>5</v>
      </c>
      <c r="N43" s="19">
        <v>55</v>
      </c>
      <c r="O43" s="18"/>
      <c r="P43" s="18" t="s">
        <v>35</v>
      </c>
      <c r="Q43" s="19">
        <v>73</v>
      </c>
      <c r="R43" s="19">
        <v>15</v>
      </c>
      <c r="S43" s="19">
        <v>41</v>
      </c>
      <c r="T43" s="19">
        <v>55</v>
      </c>
      <c r="U43" s="19">
        <v>75</v>
      </c>
      <c r="V43" s="19">
        <v>32</v>
      </c>
      <c r="W43" s="19">
        <v>51</v>
      </c>
      <c r="X43" s="19">
        <v>1</v>
      </c>
      <c r="Y43" s="19">
        <v>4</v>
      </c>
      <c r="Z43" s="19">
        <v>2</v>
      </c>
    </row>
    <row r="44" spans="1:26" x14ac:dyDescent="0.4">
      <c r="A44" s="18"/>
      <c r="B44" s="18" t="s">
        <v>33</v>
      </c>
      <c r="C44" s="37">
        <f t="shared" si="1"/>
        <v>1227</v>
      </c>
      <c r="D44" s="19">
        <v>0</v>
      </c>
      <c r="E44" s="19">
        <v>26</v>
      </c>
      <c r="F44" s="19">
        <v>71</v>
      </c>
      <c r="G44" s="19">
        <v>89</v>
      </c>
      <c r="H44" s="19">
        <v>95</v>
      </c>
      <c r="I44" s="19">
        <v>112</v>
      </c>
      <c r="J44" s="19">
        <v>74</v>
      </c>
      <c r="K44" s="19">
        <v>30</v>
      </c>
      <c r="L44" s="19">
        <v>16</v>
      </c>
      <c r="M44" s="19">
        <v>11</v>
      </c>
      <c r="N44" s="19">
        <v>102</v>
      </c>
      <c r="O44" s="18"/>
      <c r="P44" s="18" t="s">
        <v>33</v>
      </c>
      <c r="Q44" s="19">
        <v>133</v>
      </c>
      <c r="R44" s="19">
        <v>24</v>
      </c>
      <c r="S44" s="19">
        <v>88</v>
      </c>
      <c r="T44" s="19">
        <v>95</v>
      </c>
      <c r="U44" s="19">
        <v>112</v>
      </c>
      <c r="V44" s="19">
        <v>48</v>
      </c>
      <c r="W44" s="19">
        <v>87</v>
      </c>
      <c r="X44" s="19">
        <v>2</v>
      </c>
      <c r="Y44" s="19">
        <v>10</v>
      </c>
      <c r="Z44" s="19">
        <v>2</v>
      </c>
    </row>
    <row r="45" spans="1:26" x14ac:dyDescent="0.4">
      <c r="A45" s="18" t="s">
        <v>100</v>
      </c>
      <c r="B45" s="18" t="s">
        <v>34</v>
      </c>
      <c r="C45" s="37">
        <f t="shared" si="1"/>
        <v>862</v>
      </c>
      <c r="D45" s="19">
        <v>0</v>
      </c>
      <c r="E45" s="19">
        <v>23</v>
      </c>
      <c r="F45" s="19">
        <v>43</v>
      </c>
      <c r="G45" s="19">
        <v>44</v>
      </c>
      <c r="H45" s="19">
        <v>78</v>
      </c>
      <c r="I45" s="19">
        <v>69</v>
      </c>
      <c r="J45" s="19">
        <v>59</v>
      </c>
      <c r="K45" s="19">
        <v>21</v>
      </c>
      <c r="L45" s="19">
        <v>7</v>
      </c>
      <c r="M45" s="19">
        <v>8</v>
      </c>
      <c r="N45" s="19">
        <v>71</v>
      </c>
      <c r="O45" s="18" t="s">
        <v>100</v>
      </c>
      <c r="P45" s="18" t="s">
        <v>34</v>
      </c>
      <c r="Q45" s="19">
        <v>121</v>
      </c>
      <c r="R45" s="19">
        <v>24</v>
      </c>
      <c r="S45" s="19">
        <v>57</v>
      </c>
      <c r="T45" s="19">
        <v>62</v>
      </c>
      <c r="U45" s="19">
        <v>77</v>
      </c>
      <c r="V45" s="19">
        <v>29</v>
      </c>
      <c r="W45" s="19">
        <v>58</v>
      </c>
      <c r="X45" s="19">
        <v>0</v>
      </c>
      <c r="Y45" s="19">
        <v>9</v>
      </c>
      <c r="Z45" s="19">
        <v>2</v>
      </c>
    </row>
    <row r="46" spans="1:26" x14ac:dyDescent="0.4">
      <c r="A46" s="18"/>
      <c r="B46" s="18" t="s">
        <v>35</v>
      </c>
      <c r="C46" s="37">
        <f t="shared" si="1"/>
        <v>1164</v>
      </c>
      <c r="D46" s="19">
        <v>1</v>
      </c>
      <c r="E46" s="19">
        <v>23</v>
      </c>
      <c r="F46" s="19">
        <v>44</v>
      </c>
      <c r="G46" s="19">
        <v>73</v>
      </c>
      <c r="H46" s="19">
        <v>97</v>
      </c>
      <c r="I46" s="19">
        <v>90</v>
      </c>
      <c r="J46" s="19">
        <v>50</v>
      </c>
      <c r="K46" s="19">
        <v>18</v>
      </c>
      <c r="L46" s="19">
        <v>7</v>
      </c>
      <c r="M46" s="19">
        <v>7</v>
      </c>
      <c r="N46" s="19">
        <v>109</v>
      </c>
      <c r="O46" s="18"/>
      <c r="P46" s="18" t="s">
        <v>35</v>
      </c>
      <c r="Q46" s="19">
        <v>158</v>
      </c>
      <c r="R46" s="19">
        <v>29</v>
      </c>
      <c r="S46" s="19">
        <v>100</v>
      </c>
      <c r="T46" s="19">
        <v>104</v>
      </c>
      <c r="U46" s="19">
        <v>94</v>
      </c>
      <c r="V46" s="19">
        <v>59</v>
      </c>
      <c r="W46" s="19">
        <v>93</v>
      </c>
      <c r="X46" s="19">
        <v>0</v>
      </c>
      <c r="Y46" s="19">
        <v>5</v>
      </c>
      <c r="Z46" s="19">
        <v>3</v>
      </c>
    </row>
    <row r="47" spans="1:26" x14ac:dyDescent="0.4">
      <c r="A47" s="18"/>
      <c r="B47" s="18" t="s">
        <v>33</v>
      </c>
      <c r="C47" s="37">
        <f t="shared" si="1"/>
        <v>2026</v>
      </c>
      <c r="D47" s="19">
        <v>1</v>
      </c>
      <c r="E47" s="19">
        <v>46</v>
      </c>
      <c r="F47" s="19">
        <v>87</v>
      </c>
      <c r="G47" s="19">
        <v>117</v>
      </c>
      <c r="H47" s="19">
        <v>175</v>
      </c>
      <c r="I47" s="19">
        <v>159</v>
      </c>
      <c r="J47" s="19">
        <v>109</v>
      </c>
      <c r="K47" s="19">
        <v>39</v>
      </c>
      <c r="L47" s="19">
        <v>14</v>
      </c>
      <c r="M47" s="19">
        <v>15</v>
      </c>
      <c r="N47" s="19">
        <v>180</v>
      </c>
      <c r="O47" s="18"/>
      <c r="P47" s="18" t="s">
        <v>33</v>
      </c>
      <c r="Q47" s="19">
        <v>279</v>
      </c>
      <c r="R47" s="19">
        <v>53</v>
      </c>
      <c r="S47" s="19">
        <v>157</v>
      </c>
      <c r="T47" s="19">
        <v>166</v>
      </c>
      <c r="U47" s="19">
        <v>171</v>
      </c>
      <c r="V47" s="19">
        <v>88</v>
      </c>
      <c r="W47" s="19">
        <v>151</v>
      </c>
      <c r="X47" s="19">
        <v>0</v>
      </c>
      <c r="Y47" s="19">
        <v>14</v>
      </c>
      <c r="Z47" s="19">
        <v>5</v>
      </c>
    </row>
    <row r="48" spans="1:26" x14ac:dyDescent="0.4">
      <c r="A48" s="27" t="s">
        <v>97</v>
      </c>
      <c r="B48" s="18"/>
      <c r="C48" s="18"/>
      <c r="O48" s="27" t="s">
        <v>97</v>
      </c>
      <c r="P48" s="18"/>
    </row>
    <row r="49" spans="1:16" x14ac:dyDescent="0.4">
      <c r="A49" s="18"/>
      <c r="B49" s="18"/>
      <c r="C49" s="18"/>
      <c r="O49" s="18"/>
      <c r="P49" s="18"/>
    </row>
    <row r="50" spans="1:16" x14ac:dyDescent="0.4">
      <c r="A50" s="18"/>
      <c r="B50" s="18"/>
      <c r="C50" s="18"/>
      <c r="O50" s="18"/>
      <c r="P50" s="18"/>
    </row>
    <row r="51" spans="1:16" x14ac:dyDescent="0.4">
      <c r="A51" s="18"/>
      <c r="B51" s="18"/>
      <c r="C51" s="18"/>
      <c r="O51" s="18"/>
      <c r="P51" s="18"/>
    </row>
  </sheetData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A65B6-FF45-4FD6-BA6A-B564FC4056B9}">
  <dimension ref="A1:S71"/>
  <sheetViews>
    <sheetView view="pageBreakPreview" zoomScale="125" zoomScaleNormal="100" zoomScaleSheetLayoutView="125" workbookViewId="0">
      <selection activeCell="G3" sqref="G3:L4"/>
    </sheetView>
  </sheetViews>
  <sheetFormatPr defaultRowHeight="9.25" customHeight="1" x14ac:dyDescent="0.35"/>
  <cols>
    <col min="1" max="1" width="10.578125" style="1" customWidth="1"/>
    <col min="2" max="5" width="4.3125" style="1" customWidth="1"/>
    <col min="6" max="6" width="4.83984375" style="1" customWidth="1"/>
    <col min="7" max="19" width="4.3125" style="1" customWidth="1"/>
    <col min="20" max="16384" width="8.83984375" style="1"/>
  </cols>
  <sheetData>
    <row r="1" spans="1:19" ht="9.25" customHeight="1" x14ac:dyDescent="0.35">
      <c r="A1" s="1" t="s">
        <v>378</v>
      </c>
    </row>
    <row r="2" spans="1:19" ht="9.25" customHeight="1" x14ac:dyDescent="0.35">
      <c r="A2" s="4"/>
      <c r="B2" s="5"/>
      <c r="C2" s="5"/>
      <c r="D2" s="15" t="s">
        <v>109</v>
      </c>
      <c r="E2" s="15"/>
      <c r="F2" s="15"/>
      <c r="G2" s="15" t="s">
        <v>122</v>
      </c>
      <c r="H2" s="15"/>
      <c r="I2" s="15"/>
      <c r="J2" s="15"/>
      <c r="K2" s="15"/>
      <c r="L2" s="15"/>
      <c r="M2" s="15" t="s">
        <v>121</v>
      </c>
      <c r="N2" s="15"/>
      <c r="O2" s="15"/>
      <c r="P2" s="15"/>
      <c r="Q2" s="15"/>
      <c r="R2" s="15"/>
      <c r="S2" s="16"/>
    </row>
    <row r="3" spans="1:19" ht="9.25" customHeight="1" x14ac:dyDescent="0.35">
      <c r="A3" s="6"/>
      <c r="B3" s="81"/>
      <c r="C3" s="7"/>
      <c r="D3" s="8"/>
      <c r="E3" s="8" t="s">
        <v>105</v>
      </c>
      <c r="F3" s="8" t="s">
        <v>107</v>
      </c>
      <c r="G3" s="8"/>
      <c r="H3" s="8" t="s">
        <v>375</v>
      </c>
      <c r="I3" s="8" t="s">
        <v>375</v>
      </c>
      <c r="J3" s="8" t="s">
        <v>110</v>
      </c>
      <c r="K3" s="16" t="s">
        <v>114</v>
      </c>
      <c r="L3" s="17"/>
      <c r="M3" s="8"/>
      <c r="N3" s="8"/>
      <c r="O3" s="8"/>
      <c r="P3" s="8"/>
      <c r="Q3" s="8"/>
      <c r="R3" s="8"/>
      <c r="S3" s="9"/>
    </row>
    <row r="4" spans="1:19" ht="9.25" customHeight="1" x14ac:dyDescent="0.35">
      <c r="A4" s="10"/>
      <c r="B4" s="82"/>
      <c r="C4" s="11" t="s">
        <v>104</v>
      </c>
      <c r="D4" s="11" t="s">
        <v>33</v>
      </c>
      <c r="E4" s="11" t="s">
        <v>106</v>
      </c>
      <c r="F4" s="11" t="s">
        <v>108</v>
      </c>
      <c r="G4" s="11" t="s">
        <v>33</v>
      </c>
      <c r="H4" s="11" t="s">
        <v>376</v>
      </c>
      <c r="I4" s="11" t="s">
        <v>377</v>
      </c>
      <c r="J4" s="11" t="s">
        <v>111</v>
      </c>
      <c r="K4" s="2" t="s">
        <v>112</v>
      </c>
      <c r="L4" s="2" t="s">
        <v>113</v>
      </c>
      <c r="M4" s="11" t="s">
        <v>33</v>
      </c>
      <c r="N4" s="11" t="s">
        <v>115</v>
      </c>
      <c r="O4" s="11" t="s">
        <v>116</v>
      </c>
      <c r="P4" s="11" t="s">
        <v>117</v>
      </c>
      <c r="Q4" s="11" t="s">
        <v>118</v>
      </c>
      <c r="R4" s="11" t="s">
        <v>119</v>
      </c>
      <c r="S4" s="12" t="s">
        <v>120</v>
      </c>
    </row>
    <row r="5" spans="1:19" ht="9.25" customHeight="1" x14ac:dyDescent="0.35">
      <c r="A5" s="1" t="s">
        <v>47</v>
      </c>
      <c r="B5" s="1" t="s">
        <v>101</v>
      </c>
      <c r="C5" s="1">
        <f>C8+C11+C14+C17+C20+C23+C26+C29+C32+C35+C38+C41+C44+C47+C50+C53+C56+C59+C62+C65+C68</f>
        <v>16306</v>
      </c>
      <c r="D5" s="1">
        <f t="shared" ref="D5:S7" si="0">D8+D11+D14+D17+D20+D23+D26+D29+D32+D35+D38+D41+D44+D47+D50+D53+D56+D59+D62+D65+D68</f>
        <v>7892</v>
      </c>
      <c r="E5" s="1">
        <f t="shared" si="0"/>
        <v>7715</v>
      </c>
      <c r="F5" s="1">
        <f t="shared" si="0"/>
        <v>177</v>
      </c>
      <c r="G5" s="1">
        <f t="shared" si="0"/>
        <v>6383</v>
      </c>
      <c r="H5" s="1">
        <f t="shared" si="0"/>
        <v>52</v>
      </c>
      <c r="I5" s="1">
        <f t="shared" si="0"/>
        <v>5463</v>
      </c>
      <c r="J5" s="1">
        <f t="shared" si="0"/>
        <v>128</v>
      </c>
      <c r="K5" s="1">
        <f t="shared" si="0"/>
        <v>360</v>
      </c>
      <c r="L5" s="1">
        <f t="shared" si="0"/>
        <v>380</v>
      </c>
      <c r="M5" s="1">
        <f t="shared" si="0"/>
        <v>2031</v>
      </c>
      <c r="N5" s="1">
        <f t="shared" si="0"/>
        <v>193</v>
      </c>
      <c r="O5" s="1">
        <f t="shared" si="0"/>
        <v>442</v>
      </c>
      <c r="P5" s="1">
        <f t="shared" si="0"/>
        <v>108</v>
      </c>
      <c r="Q5" s="1">
        <f t="shared" si="0"/>
        <v>149</v>
      </c>
      <c r="R5" s="1">
        <f t="shared" si="0"/>
        <v>954</v>
      </c>
      <c r="S5" s="1">
        <f t="shared" si="0"/>
        <v>185</v>
      </c>
    </row>
    <row r="6" spans="1:19" ht="9.25" customHeight="1" x14ac:dyDescent="0.35">
      <c r="B6" s="1" t="s">
        <v>102</v>
      </c>
      <c r="C6" s="1">
        <f t="shared" ref="C6:R7" si="1">C9+C12+C15+C18+C21+C24+C27+C30+C33+C36+C39+C42+C45+C48+C51+C54+C57+C60+C63+C66+C69</f>
        <v>18394</v>
      </c>
      <c r="D6" s="1">
        <f t="shared" si="1"/>
        <v>14859</v>
      </c>
      <c r="E6" s="1">
        <f t="shared" si="1"/>
        <v>8909</v>
      </c>
      <c r="F6" s="1">
        <f t="shared" si="1"/>
        <v>5950</v>
      </c>
      <c r="G6" s="1">
        <f t="shared" si="1"/>
        <v>1511</v>
      </c>
      <c r="H6" s="1">
        <f t="shared" si="1"/>
        <v>8</v>
      </c>
      <c r="I6" s="1">
        <f t="shared" si="1"/>
        <v>1351</v>
      </c>
      <c r="J6" s="1">
        <f t="shared" si="1"/>
        <v>57</v>
      </c>
      <c r="K6" s="1">
        <f t="shared" si="1"/>
        <v>33</v>
      </c>
      <c r="L6" s="1">
        <f t="shared" si="1"/>
        <v>62</v>
      </c>
      <c r="M6" s="1">
        <f t="shared" si="1"/>
        <v>2024</v>
      </c>
      <c r="N6" s="1">
        <f t="shared" si="1"/>
        <v>225</v>
      </c>
      <c r="O6" s="1">
        <f t="shared" si="1"/>
        <v>692</v>
      </c>
      <c r="P6" s="1">
        <f t="shared" si="1"/>
        <v>67</v>
      </c>
      <c r="Q6" s="1">
        <f t="shared" si="1"/>
        <v>62</v>
      </c>
      <c r="R6" s="1">
        <f t="shared" si="1"/>
        <v>893</v>
      </c>
      <c r="S6" s="1">
        <f t="shared" si="0"/>
        <v>85</v>
      </c>
    </row>
    <row r="7" spans="1:19" ht="9.25" customHeight="1" x14ac:dyDescent="0.35">
      <c r="B7" s="1" t="s">
        <v>103</v>
      </c>
      <c r="C7" s="1">
        <f t="shared" si="1"/>
        <v>33694</v>
      </c>
      <c r="D7" s="1">
        <f t="shared" si="0"/>
        <v>21751</v>
      </c>
      <c r="E7" s="1">
        <f t="shared" si="0"/>
        <v>16624</v>
      </c>
      <c r="F7" s="1">
        <f t="shared" si="0"/>
        <v>5127</v>
      </c>
      <c r="G7" s="1">
        <f t="shared" si="0"/>
        <v>7888</v>
      </c>
      <c r="H7" s="1">
        <f t="shared" si="0"/>
        <v>60</v>
      </c>
      <c r="I7" s="1">
        <f t="shared" si="0"/>
        <v>6808</v>
      </c>
      <c r="J7" s="1">
        <f t="shared" si="0"/>
        <v>185</v>
      </c>
      <c r="K7" s="1">
        <f t="shared" si="0"/>
        <v>393</v>
      </c>
      <c r="L7" s="1">
        <f t="shared" si="0"/>
        <v>442</v>
      </c>
      <c r="M7" s="1">
        <f t="shared" si="0"/>
        <v>4055</v>
      </c>
      <c r="N7" s="1">
        <f t="shared" si="0"/>
        <v>418</v>
      </c>
      <c r="O7" s="1">
        <f t="shared" si="0"/>
        <v>1134</v>
      </c>
      <c r="P7" s="1">
        <f t="shared" si="0"/>
        <v>175</v>
      </c>
      <c r="Q7" s="1">
        <f t="shared" si="0"/>
        <v>211</v>
      </c>
      <c r="R7" s="1">
        <f t="shared" si="0"/>
        <v>1847</v>
      </c>
      <c r="S7" s="1">
        <f t="shared" si="0"/>
        <v>270</v>
      </c>
    </row>
    <row r="8" spans="1:19" ht="9.25" customHeight="1" x14ac:dyDescent="0.35">
      <c r="A8" s="1" t="s">
        <v>374</v>
      </c>
      <c r="B8" s="1" t="s">
        <v>101</v>
      </c>
      <c r="C8" s="1">
        <f>D8+G8+M8</f>
        <v>540</v>
      </c>
      <c r="D8" s="1">
        <f>E8+F8</f>
        <v>45</v>
      </c>
      <c r="E8" s="1">
        <v>45</v>
      </c>
      <c r="F8" s="1">
        <v>0</v>
      </c>
      <c r="G8" s="1">
        <f>SUM(H8:L8)</f>
        <v>434</v>
      </c>
      <c r="I8" s="1">
        <v>429</v>
      </c>
      <c r="K8" s="1">
        <v>1</v>
      </c>
      <c r="L8" s="1">
        <v>4</v>
      </c>
      <c r="M8" s="1">
        <f>SUM(N8:S8)</f>
        <v>61</v>
      </c>
      <c r="N8" s="1">
        <v>16</v>
      </c>
      <c r="O8" s="1">
        <v>6</v>
      </c>
      <c r="P8" s="1">
        <v>2</v>
      </c>
      <c r="Q8" s="1">
        <v>5</v>
      </c>
      <c r="R8" s="1">
        <v>11</v>
      </c>
      <c r="S8" s="1">
        <v>21</v>
      </c>
    </row>
    <row r="9" spans="1:19" ht="9.25" customHeight="1" x14ac:dyDescent="0.35">
      <c r="B9" s="1" t="s">
        <v>102</v>
      </c>
      <c r="C9" s="1">
        <f t="shared" ref="C9:C70" si="2">D9+G9+M9</f>
        <v>590</v>
      </c>
      <c r="D9" s="1">
        <f t="shared" ref="D9:D70" si="3">E9+F9</f>
        <v>482</v>
      </c>
      <c r="E9" s="1">
        <v>19</v>
      </c>
      <c r="F9" s="1">
        <v>463</v>
      </c>
      <c r="G9" s="1">
        <f t="shared" ref="G9:G70" si="4">SUM(H9:L9)</f>
        <v>45</v>
      </c>
      <c r="I9" s="1">
        <v>45</v>
      </c>
      <c r="K9" s="1">
        <v>0</v>
      </c>
      <c r="L9" s="1">
        <v>0</v>
      </c>
      <c r="M9" s="1">
        <f t="shared" ref="M9:M70" si="5">SUM(N9:S9)</f>
        <v>63</v>
      </c>
      <c r="N9" s="1">
        <v>22</v>
      </c>
      <c r="O9" s="1">
        <v>10</v>
      </c>
      <c r="P9" s="1">
        <v>1</v>
      </c>
      <c r="Q9" s="1">
        <v>3</v>
      </c>
      <c r="R9" s="1">
        <v>15</v>
      </c>
      <c r="S9" s="1">
        <v>12</v>
      </c>
    </row>
    <row r="10" spans="1:19" ht="9.25" customHeight="1" x14ac:dyDescent="0.35">
      <c r="B10" s="1" t="s">
        <v>103</v>
      </c>
      <c r="C10" s="1">
        <f t="shared" si="2"/>
        <v>1130</v>
      </c>
      <c r="D10" s="1">
        <f t="shared" si="3"/>
        <v>527</v>
      </c>
      <c r="E10" s="1">
        <v>64</v>
      </c>
      <c r="F10" s="1">
        <v>463</v>
      </c>
      <c r="G10" s="1">
        <f t="shared" si="4"/>
        <v>479</v>
      </c>
      <c r="I10" s="1">
        <v>474</v>
      </c>
      <c r="K10" s="1">
        <v>1</v>
      </c>
      <c r="L10" s="1">
        <v>4</v>
      </c>
      <c r="M10" s="1">
        <f t="shared" si="5"/>
        <v>124</v>
      </c>
      <c r="N10" s="1">
        <v>38</v>
      </c>
      <c r="O10" s="1">
        <v>16</v>
      </c>
      <c r="P10" s="1">
        <v>3</v>
      </c>
      <c r="Q10" s="1">
        <v>8</v>
      </c>
      <c r="R10" s="1">
        <v>26</v>
      </c>
      <c r="S10" s="1">
        <v>33</v>
      </c>
    </row>
    <row r="11" spans="1:19" ht="9.25" customHeight="1" x14ac:dyDescent="0.35">
      <c r="A11" s="1" t="s">
        <v>3</v>
      </c>
      <c r="B11" s="1" t="s">
        <v>101</v>
      </c>
      <c r="C11" s="1">
        <f t="shared" si="2"/>
        <v>367</v>
      </c>
      <c r="D11" s="1">
        <f t="shared" si="3"/>
        <v>275</v>
      </c>
      <c r="E11" s="1">
        <v>275</v>
      </c>
      <c r="F11" s="1">
        <v>0</v>
      </c>
      <c r="G11" s="1">
        <f t="shared" si="4"/>
        <v>49</v>
      </c>
      <c r="I11" s="1">
        <v>42</v>
      </c>
      <c r="K11" s="1">
        <v>6</v>
      </c>
      <c r="L11" s="1">
        <v>1</v>
      </c>
      <c r="M11" s="1">
        <f t="shared" si="5"/>
        <v>43</v>
      </c>
      <c r="N11" s="1">
        <v>3</v>
      </c>
      <c r="O11" s="1">
        <v>11</v>
      </c>
      <c r="P11" s="1">
        <v>3</v>
      </c>
      <c r="Q11" s="1">
        <v>0</v>
      </c>
      <c r="R11" s="1">
        <v>25</v>
      </c>
      <c r="S11" s="1">
        <v>1</v>
      </c>
    </row>
    <row r="12" spans="1:19" ht="9.25" customHeight="1" x14ac:dyDescent="0.35">
      <c r="B12" s="1" t="s">
        <v>102</v>
      </c>
      <c r="C12" s="1">
        <f t="shared" si="2"/>
        <v>393</v>
      </c>
      <c r="D12" s="1">
        <f t="shared" si="3"/>
        <v>344</v>
      </c>
      <c r="E12" s="1">
        <v>293</v>
      </c>
      <c r="F12" s="1">
        <v>51</v>
      </c>
      <c r="G12" s="1">
        <f t="shared" si="4"/>
        <v>12</v>
      </c>
      <c r="I12" s="1">
        <v>12</v>
      </c>
      <c r="K12" s="1">
        <v>0</v>
      </c>
      <c r="L12" s="1">
        <v>0</v>
      </c>
      <c r="M12" s="1">
        <f t="shared" si="5"/>
        <v>37</v>
      </c>
      <c r="N12" s="1">
        <v>0</v>
      </c>
      <c r="O12" s="1">
        <v>18</v>
      </c>
      <c r="P12" s="1">
        <v>0</v>
      </c>
      <c r="Q12" s="1">
        <v>0</v>
      </c>
      <c r="R12" s="1">
        <v>18</v>
      </c>
      <c r="S12" s="1">
        <v>1</v>
      </c>
    </row>
    <row r="13" spans="1:19" ht="9.25" customHeight="1" x14ac:dyDescent="0.35">
      <c r="B13" s="1" t="s">
        <v>103</v>
      </c>
      <c r="C13" s="1">
        <f t="shared" si="2"/>
        <v>760</v>
      </c>
      <c r="D13" s="1">
        <f t="shared" si="3"/>
        <v>619</v>
      </c>
      <c r="E13" s="1">
        <v>568</v>
      </c>
      <c r="F13" s="1">
        <v>51</v>
      </c>
      <c r="G13" s="1">
        <f t="shared" si="4"/>
        <v>61</v>
      </c>
      <c r="I13" s="1">
        <v>54</v>
      </c>
      <c r="K13" s="1">
        <v>6</v>
      </c>
      <c r="L13" s="1">
        <v>1</v>
      </c>
      <c r="M13" s="1">
        <f t="shared" si="5"/>
        <v>80</v>
      </c>
      <c r="N13" s="1">
        <v>3</v>
      </c>
      <c r="O13" s="1">
        <v>29</v>
      </c>
      <c r="P13" s="1">
        <v>3</v>
      </c>
      <c r="Q13" s="1">
        <v>0</v>
      </c>
      <c r="R13" s="1">
        <v>43</v>
      </c>
      <c r="S13" s="1">
        <v>2</v>
      </c>
    </row>
    <row r="14" spans="1:19" ht="9.25" customHeight="1" x14ac:dyDescent="0.35">
      <c r="A14" s="1" t="s">
        <v>4</v>
      </c>
      <c r="B14" s="1" t="s">
        <v>101</v>
      </c>
      <c r="C14" s="1">
        <f t="shared" si="2"/>
        <v>821</v>
      </c>
      <c r="D14" s="1">
        <f t="shared" si="3"/>
        <v>566</v>
      </c>
      <c r="E14" s="1">
        <v>566</v>
      </c>
      <c r="F14" s="1">
        <v>0</v>
      </c>
      <c r="G14" s="1">
        <f t="shared" si="4"/>
        <v>133</v>
      </c>
      <c r="H14" s="1">
        <v>3</v>
      </c>
      <c r="I14" s="1">
        <v>113</v>
      </c>
      <c r="J14" s="1">
        <v>3</v>
      </c>
      <c r="K14" s="1">
        <v>5</v>
      </c>
      <c r="L14" s="1">
        <v>9</v>
      </c>
      <c r="M14" s="1">
        <f t="shared" si="5"/>
        <v>122</v>
      </c>
      <c r="N14" s="1">
        <v>8</v>
      </c>
      <c r="O14" s="1">
        <v>26</v>
      </c>
      <c r="P14" s="1">
        <v>10</v>
      </c>
      <c r="Q14" s="1">
        <v>2</v>
      </c>
      <c r="R14" s="1">
        <v>71</v>
      </c>
      <c r="S14" s="1">
        <v>5</v>
      </c>
    </row>
    <row r="15" spans="1:19" ht="9.25" customHeight="1" x14ac:dyDescent="0.35">
      <c r="B15" s="1" t="s">
        <v>102</v>
      </c>
      <c r="C15" s="1">
        <f t="shared" si="2"/>
        <v>916</v>
      </c>
      <c r="D15" s="1">
        <f t="shared" si="3"/>
        <v>771</v>
      </c>
      <c r="E15" s="1">
        <v>718</v>
      </c>
      <c r="F15" s="1">
        <v>53</v>
      </c>
      <c r="G15" s="1">
        <f t="shared" si="4"/>
        <v>42</v>
      </c>
      <c r="H15" s="1">
        <v>1</v>
      </c>
      <c r="I15" s="1">
        <v>38</v>
      </c>
      <c r="J15" s="1">
        <v>1</v>
      </c>
      <c r="K15" s="1">
        <v>1</v>
      </c>
      <c r="L15" s="1">
        <v>1</v>
      </c>
      <c r="M15" s="1">
        <f t="shared" si="5"/>
        <v>103</v>
      </c>
      <c r="N15" s="1">
        <v>12</v>
      </c>
      <c r="O15" s="1">
        <v>31</v>
      </c>
      <c r="P15" s="1">
        <v>3</v>
      </c>
      <c r="Q15" s="1">
        <v>3</v>
      </c>
      <c r="R15" s="1">
        <v>53</v>
      </c>
      <c r="S15" s="1">
        <v>1</v>
      </c>
    </row>
    <row r="16" spans="1:19" ht="9.25" customHeight="1" x14ac:dyDescent="0.35">
      <c r="B16" s="1" t="s">
        <v>103</v>
      </c>
      <c r="C16" s="1">
        <f t="shared" si="2"/>
        <v>1737</v>
      </c>
      <c r="D16" s="1">
        <f t="shared" si="3"/>
        <v>1337</v>
      </c>
      <c r="E16" s="1">
        <v>1284</v>
      </c>
      <c r="F16" s="1">
        <v>53</v>
      </c>
      <c r="G16" s="1">
        <f t="shared" si="4"/>
        <v>175</v>
      </c>
      <c r="H16" s="1">
        <v>4</v>
      </c>
      <c r="I16" s="1">
        <v>151</v>
      </c>
      <c r="J16" s="1">
        <v>4</v>
      </c>
      <c r="K16" s="1">
        <v>6</v>
      </c>
      <c r="L16" s="1">
        <v>10</v>
      </c>
      <c r="M16" s="1">
        <f t="shared" si="5"/>
        <v>225</v>
      </c>
      <c r="N16" s="1">
        <v>20</v>
      </c>
      <c r="O16" s="1">
        <v>57</v>
      </c>
      <c r="P16" s="1">
        <v>13</v>
      </c>
      <c r="Q16" s="1">
        <v>5</v>
      </c>
      <c r="R16" s="1">
        <v>124</v>
      </c>
      <c r="S16" s="1">
        <v>6</v>
      </c>
    </row>
    <row r="17" spans="1:19" ht="9.25" customHeight="1" x14ac:dyDescent="0.35">
      <c r="A17" s="1" t="s">
        <v>39</v>
      </c>
      <c r="B17" s="1" t="s">
        <v>101</v>
      </c>
      <c r="C17" s="1">
        <f t="shared" si="2"/>
        <v>614</v>
      </c>
      <c r="D17" s="1">
        <f t="shared" si="3"/>
        <v>425</v>
      </c>
      <c r="E17" s="1">
        <v>424</v>
      </c>
      <c r="F17" s="1">
        <v>1</v>
      </c>
      <c r="G17" s="1">
        <f t="shared" si="4"/>
        <v>82</v>
      </c>
      <c r="H17" s="1">
        <v>0</v>
      </c>
      <c r="I17" s="1">
        <v>69</v>
      </c>
      <c r="J17" s="1">
        <v>1</v>
      </c>
      <c r="K17" s="1">
        <v>11</v>
      </c>
      <c r="L17" s="1">
        <v>1</v>
      </c>
      <c r="M17" s="1">
        <f t="shared" si="5"/>
        <v>107</v>
      </c>
      <c r="N17" s="1">
        <v>9</v>
      </c>
      <c r="O17" s="1">
        <v>53</v>
      </c>
      <c r="P17" s="1">
        <v>7</v>
      </c>
      <c r="Q17" s="1">
        <v>0</v>
      </c>
      <c r="R17" s="1">
        <v>34</v>
      </c>
      <c r="S17" s="1">
        <v>4</v>
      </c>
    </row>
    <row r="18" spans="1:19" ht="9.25" customHeight="1" x14ac:dyDescent="0.35">
      <c r="B18" s="1" t="s">
        <v>102</v>
      </c>
      <c r="C18" s="1">
        <f t="shared" si="2"/>
        <v>662</v>
      </c>
      <c r="D18" s="1">
        <f t="shared" si="3"/>
        <v>529</v>
      </c>
      <c r="E18" s="1">
        <v>461</v>
      </c>
      <c r="F18" s="1">
        <v>68</v>
      </c>
      <c r="G18" s="1">
        <f t="shared" si="4"/>
        <v>20</v>
      </c>
      <c r="H18" s="1">
        <v>0</v>
      </c>
      <c r="I18" s="1">
        <v>17</v>
      </c>
      <c r="J18" s="1">
        <v>2</v>
      </c>
      <c r="K18" s="1">
        <v>0</v>
      </c>
      <c r="L18" s="1">
        <v>1</v>
      </c>
      <c r="M18" s="1">
        <f t="shared" si="5"/>
        <v>113</v>
      </c>
      <c r="N18" s="1">
        <v>6</v>
      </c>
      <c r="O18" s="1">
        <v>77</v>
      </c>
      <c r="P18" s="1">
        <v>2</v>
      </c>
      <c r="Q18" s="1">
        <v>2</v>
      </c>
      <c r="R18" s="1">
        <v>25</v>
      </c>
      <c r="S18" s="1">
        <v>1</v>
      </c>
    </row>
    <row r="19" spans="1:19" ht="9.25" customHeight="1" x14ac:dyDescent="0.35">
      <c r="B19" s="1" t="s">
        <v>103</v>
      </c>
      <c r="C19" s="1">
        <f t="shared" si="2"/>
        <v>1276</v>
      </c>
      <c r="D19" s="1">
        <f t="shared" si="3"/>
        <v>954</v>
      </c>
      <c r="E19" s="1">
        <v>885</v>
      </c>
      <c r="F19" s="1">
        <v>69</v>
      </c>
      <c r="G19" s="1">
        <f t="shared" si="4"/>
        <v>102</v>
      </c>
      <c r="H19" s="1">
        <v>0</v>
      </c>
      <c r="I19" s="1">
        <v>86</v>
      </c>
      <c r="J19" s="1">
        <v>3</v>
      </c>
      <c r="K19" s="1">
        <v>11</v>
      </c>
      <c r="L19" s="1">
        <v>2</v>
      </c>
      <c r="M19" s="1">
        <f t="shared" si="5"/>
        <v>220</v>
      </c>
      <c r="N19" s="1">
        <v>15</v>
      </c>
      <c r="O19" s="1">
        <v>130</v>
      </c>
      <c r="P19" s="1">
        <v>9</v>
      </c>
      <c r="Q19" s="1">
        <v>2</v>
      </c>
      <c r="R19" s="1">
        <v>59</v>
      </c>
      <c r="S19" s="1">
        <v>5</v>
      </c>
    </row>
    <row r="20" spans="1:19" ht="9.25" customHeight="1" x14ac:dyDescent="0.35">
      <c r="A20" s="1" t="s">
        <v>5</v>
      </c>
      <c r="B20" s="1" t="s">
        <v>101</v>
      </c>
      <c r="C20" s="1">
        <f t="shared" si="2"/>
        <v>920</v>
      </c>
      <c r="D20" s="1">
        <f t="shared" si="3"/>
        <v>709</v>
      </c>
      <c r="E20" s="1">
        <v>709</v>
      </c>
      <c r="F20" s="1">
        <v>0</v>
      </c>
      <c r="G20" s="1">
        <f t="shared" si="4"/>
        <v>91</v>
      </c>
      <c r="H20" s="1">
        <v>1</v>
      </c>
      <c r="I20" s="1">
        <v>77</v>
      </c>
      <c r="J20" s="1">
        <v>9</v>
      </c>
      <c r="K20" s="1">
        <v>1</v>
      </c>
      <c r="L20" s="1">
        <v>3</v>
      </c>
      <c r="M20" s="1">
        <f t="shared" si="5"/>
        <v>120</v>
      </c>
      <c r="N20" s="1">
        <v>13</v>
      </c>
      <c r="O20" s="1">
        <v>43</v>
      </c>
      <c r="P20" s="1">
        <v>4</v>
      </c>
      <c r="Q20" s="1">
        <v>0</v>
      </c>
      <c r="R20" s="1">
        <v>56</v>
      </c>
      <c r="S20" s="1">
        <v>4</v>
      </c>
    </row>
    <row r="21" spans="1:19" ht="9.25" customHeight="1" x14ac:dyDescent="0.35">
      <c r="B21" s="1" t="s">
        <v>102</v>
      </c>
      <c r="C21" s="1">
        <f t="shared" si="2"/>
        <v>1011</v>
      </c>
      <c r="D21" s="1">
        <f t="shared" si="3"/>
        <v>899</v>
      </c>
      <c r="E21" s="1">
        <v>848</v>
      </c>
      <c r="F21" s="1">
        <v>51</v>
      </c>
      <c r="G21" s="1">
        <f t="shared" si="4"/>
        <v>29</v>
      </c>
      <c r="H21" s="1">
        <v>0</v>
      </c>
      <c r="I21" s="1">
        <v>24</v>
      </c>
      <c r="J21" s="1">
        <v>5</v>
      </c>
      <c r="K21" s="1">
        <v>0</v>
      </c>
      <c r="L21" s="1">
        <v>0</v>
      </c>
      <c r="M21" s="1">
        <f t="shared" si="5"/>
        <v>83</v>
      </c>
      <c r="N21" s="1">
        <v>14</v>
      </c>
      <c r="O21" s="1">
        <v>46</v>
      </c>
      <c r="P21" s="1">
        <v>5</v>
      </c>
      <c r="Q21" s="1">
        <v>0</v>
      </c>
      <c r="R21" s="1">
        <v>17</v>
      </c>
      <c r="S21" s="1">
        <v>1</v>
      </c>
    </row>
    <row r="22" spans="1:19" ht="9.25" customHeight="1" x14ac:dyDescent="0.35">
      <c r="B22" s="1" t="s">
        <v>103</v>
      </c>
      <c r="C22" s="1">
        <f t="shared" si="2"/>
        <v>1931</v>
      </c>
      <c r="D22" s="1">
        <f t="shared" si="3"/>
        <v>1608</v>
      </c>
      <c r="E22" s="1">
        <v>1557</v>
      </c>
      <c r="F22" s="1">
        <v>51</v>
      </c>
      <c r="G22" s="1">
        <f t="shared" si="4"/>
        <v>120</v>
      </c>
      <c r="H22" s="1">
        <v>1</v>
      </c>
      <c r="I22" s="1">
        <v>101</v>
      </c>
      <c r="J22" s="1">
        <v>14</v>
      </c>
      <c r="K22" s="1">
        <v>1</v>
      </c>
      <c r="L22" s="1">
        <v>3</v>
      </c>
      <c r="M22" s="1">
        <f t="shared" si="5"/>
        <v>203</v>
      </c>
      <c r="N22" s="1">
        <v>27</v>
      </c>
      <c r="O22" s="1">
        <v>89</v>
      </c>
      <c r="P22" s="1">
        <v>9</v>
      </c>
      <c r="Q22" s="1">
        <v>0</v>
      </c>
      <c r="R22" s="1">
        <v>73</v>
      </c>
      <c r="S22" s="1">
        <v>5</v>
      </c>
    </row>
    <row r="23" spans="1:19" ht="9.25" customHeight="1" x14ac:dyDescent="0.35">
      <c r="A23" s="1" t="s">
        <v>6</v>
      </c>
      <c r="B23" s="1" t="s">
        <v>101</v>
      </c>
      <c r="C23" s="1">
        <f t="shared" si="2"/>
        <v>658</v>
      </c>
      <c r="D23" s="1">
        <f t="shared" si="3"/>
        <v>470</v>
      </c>
      <c r="E23" s="1">
        <v>470</v>
      </c>
      <c r="F23" s="1">
        <v>0</v>
      </c>
      <c r="G23" s="1">
        <f t="shared" si="4"/>
        <v>120</v>
      </c>
      <c r="H23" s="1">
        <v>0</v>
      </c>
      <c r="I23" s="1">
        <v>102</v>
      </c>
      <c r="J23" s="1">
        <v>6</v>
      </c>
      <c r="K23" s="1">
        <v>2</v>
      </c>
      <c r="L23" s="1">
        <v>10</v>
      </c>
      <c r="M23" s="1">
        <f t="shared" si="5"/>
        <v>68</v>
      </c>
      <c r="N23" s="1">
        <v>17</v>
      </c>
      <c r="O23" s="1">
        <v>17</v>
      </c>
      <c r="P23" s="1">
        <v>5</v>
      </c>
      <c r="Q23" s="1">
        <v>0</v>
      </c>
      <c r="R23" s="1">
        <v>29</v>
      </c>
      <c r="S23" s="1">
        <v>0</v>
      </c>
    </row>
    <row r="24" spans="1:19" ht="9.25" customHeight="1" x14ac:dyDescent="0.35">
      <c r="B24" s="1" t="s">
        <v>102</v>
      </c>
      <c r="C24" s="1">
        <f t="shared" si="2"/>
        <v>1663</v>
      </c>
      <c r="D24" s="1">
        <f t="shared" si="3"/>
        <v>1584</v>
      </c>
      <c r="E24" s="1">
        <v>450</v>
      </c>
      <c r="F24" s="1">
        <v>1134</v>
      </c>
      <c r="G24" s="1">
        <f t="shared" si="4"/>
        <v>22</v>
      </c>
      <c r="H24" s="1">
        <v>0</v>
      </c>
      <c r="I24" s="1">
        <v>18</v>
      </c>
      <c r="J24" s="1">
        <v>3</v>
      </c>
      <c r="K24" s="1">
        <v>0</v>
      </c>
      <c r="L24" s="1">
        <v>1</v>
      </c>
      <c r="M24" s="1">
        <f t="shared" si="5"/>
        <v>57</v>
      </c>
      <c r="N24" s="1">
        <v>17</v>
      </c>
      <c r="O24" s="1">
        <v>20</v>
      </c>
      <c r="P24" s="1">
        <v>1</v>
      </c>
      <c r="Q24" s="1">
        <v>0</v>
      </c>
      <c r="R24" s="1">
        <v>17</v>
      </c>
      <c r="S24" s="1">
        <v>2</v>
      </c>
    </row>
    <row r="25" spans="1:19" ht="9.25" customHeight="1" x14ac:dyDescent="0.35">
      <c r="B25" s="1" t="s">
        <v>103</v>
      </c>
      <c r="C25" s="1">
        <f t="shared" si="2"/>
        <v>1321</v>
      </c>
      <c r="D25" s="1">
        <f t="shared" si="3"/>
        <v>1054</v>
      </c>
      <c r="E25" s="1">
        <v>920</v>
      </c>
      <c r="F25" s="1">
        <v>134</v>
      </c>
      <c r="G25" s="1">
        <f t="shared" si="4"/>
        <v>142</v>
      </c>
      <c r="H25" s="1">
        <v>0</v>
      </c>
      <c r="I25" s="1">
        <v>120</v>
      </c>
      <c r="J25" s="1">
        <v>9</v>
      </c>
      <c r="K25" s="1">
        <v>2</v>
      </c>
      <c r="L25" s="1">
        <v>11</v>
      </c>
      <c r="M25" s="1">
        <f t="shared" si="5"/>
        <v>125</v>
      </c>
      <c r="N25" s="1">
        <v>34</v>
      </c>
      <c r="O25" s="1">
        <v>37</v>
      </c>
      <c r="P25" s="1">
        <v>6</v>
      </c>
      <c r="Q25" s="1">
        <v>0</v>
      </c>
      <c r="R25" s="1">
        <v>46</v>
      </c>
      <c r="S25" s="1">
        <v>2</v>
      </c>
    </row>
    <row r="26" spans="1:19" ht="9.25" customHeight="1" x14ac:dyDescent="0.35">
      <c r="A26" s="1" t="s">
        <v>10</v>
      </c>
      <c r="B26" s="1" t="s">
        <v>101</v>
      </c>
      <c r="C26" s="1">
        <f t="shared" si="2"/>
        <v>5562</v>
      </c>
      <c r="D26" s="1">
        <f t="shared" si="3"/>
        <v>1222</v>
      </c>
      <c r="E26" s="1">
        <v>1095</v>
      </c>
      <c r="F26" s="1">
        <v>127</v>
      </c>
      <c r="G26" s="1">
        <f t="shared" si="4"/>
        <v>3468</v>
      </c>
      <c r="H26" s="1">
        <v>43</v>
      </c>
      <c r="I26" s="1">
        <v>2804</v>
      </c>
      <c r="J26" s="1">
        <v>78</v>
      </c>
      <c r="K26" s="1">
        <v>292</v>
      </c>
      <c r="L26" s="1">
        <v>251</v>
      </c>
      <c r="M26" s="1">
        <f t="shared" si="5"/>
        <v>872</v>
      </c>
      <c r="N26" s="1">
        <v>92</v>
      </c>
      <c r="O26" s="1">
        <v>107</v>
      </c>
      <c r="P26" s="1">
        <v>30</v>
      </c>
      <c r="Q26" s="1">
        <v>87</v>
      </c>
      <c r="R26" s="1">
        <v>437</v>
      </c>
      <c r="S26" s="1">
        <v>119</v>
      </c>
    </row>
    <row r="27" spans="1:19" ht="9.25" customHeight="1" x14ac:dyDescent="0.35">
      <c r="B27" s="1" t="s">
        <v>102</v>
      </c>
      <c r="C27" s="1">
        <f t="shared" si="2"/>
        <v>5625</v>
      </c>
      <c r="D27" s="1">
        <f t="shared" si="3"/>
        <v>3732</v>
      </c>
      <c r="E27" s="1">
        <v>1126</v>
      </c>
      <c r="F27" s="1">
        <v>2606</v>
      </c>
      <c r="G27" s="1">
        <f t="shared" si="4"/>
        <v>1040</v>
      </c>
      <c r="H27" s="1">
        <v>7</v>
      </c>
      <c r="I27" s="1">
        <v>947</v>
      </c>
      <c r="J27" s="1">
        <v>24</v>
      </c>
      <c r="K27" s="1">
        <v>16</v>
      </c>
      <c r="L27" s="1">
        <v>46</v>
      </c>
      <c r="M27" s="1">
        <f t="shared" si="5"/>
        <v>853</v>
      </c>
      <c r="N27" s="1">
        <v>107</v>
      </c>
      <c r="O27" s="1">
        <v>191</v>
      </c>
      <c r="P27" s="1">
        <v>16</v>
      </c>
      <c r="Q27" s="1">
        <v>38</v>
      </c>
      <c r="R27" s="1">
        <v>446</v>
      </c>
      <c r="S27" s="1">
        <v>55</v>
      </c>
    </row>
    <row r="28" spans="1:19" ht="9.25" customHeight="1" x14ac:dyDescent="0.35">
      <c r="B28" s="1" t="s">
        <v>103</v>
      </c>
      <c r="C28" s="1">
        <f t="shared" si="2"/>
        <v>11187</v>
      </c>
      <c r="D28" s="1">
        <f t="shared" si="3"/>
        <v>4954</v>
      </c>
      <c r="E28" s="1">
        <v>2221</v>
      </c>
      <c r="F28" s="1">
        <v>2733</v>
      </c>
      <c r="G28" s="1">
        <f t="shared" si="4"/>
        <v>4508</v>
      </c>
      <c r="H28" s="1">
        <v>50</v>
      </c>
      <c r="I28" s="1">
        <v>3751</v>
      </c>
      <c r="J28" s="1">
        <v>102</v>
      </c>
      <c r="K28" s="1">
        <v>308</v>
      </c>
      <c r="L28" s="1">
        <v>297</v>
      </c>
      <c r="M28" s="1">
        <f t="shared" si="5"/>
        <v>1725</v>
      </c>
      <c r="N28" s="1">
        <v>199</v>
      </c>
      <c r="O28" s="1">
        <v>298</v>
      </c>
      <c r="P28" s="1">
        <v>46</v>
      </c>
      <c r="Q28" s="1">
        <v>125</v>
      </c>
      <c r="R28" s="1">
        <v>883</v>
      </c>
      <c r="S28" s="1">
        <v>174</v>
      </c>
    </row>
    <row r="29" spans="1:19" ht="9.25" customHeight="1" x14ac:dyDescent="0.35">
      <c r="A29" s="1" t="s">
        <v>11</v>
      </c>
      <c r="B29" s="1" t="s">
        <v>101</v>
      </c>
      <c r="C29" s="1">
        <f t="shared" si="2"/>
        <v>465</v>
      </c>
      <c r="D29" s="1">
        <f t="shared" si="3"/>
        <v>298</v>
      </c>
      <c r="E29" s="1">
        <v>298</v>
      </c>
      <c r="F29" s="1">
        <v>0</v>
      </c>
      <c r="G29" s="1">
        <f t="shared" si="4"/>
        <v>108</v>
      </c>
      <c r="H29" s="1">
        <v>2</v>
      </c>
      <c r="I29" s="1">
        <v>89</v>
      </c>
      <c r="J29" s="1">
        <v>9</v>
      </c>
      <c r="K29" s="1">
        <v>2</v>
      </c>
      <c r="L29" s="1">
        <v>6</v>
      </c>
      <c r="M29" s="1">
        <f t="shared" si="5"/>
        <v>59</v>
      </c>
      <c r="N29" s="1">
        <v>4</v>
      </c>
      <c r="O29" s="1">
        <v>14</v>
      </c>
      <c r="P29" s="1">
        <v>5</v>
      </c>
      <c r="Q29" s="1">
        <v>4</v>
      </c>
      <c r="R29" s="1">
        <v>26</v>
      </c>
      <c r="S29" s="1">
        <v>6</v>
      </c>
    </row>
    <row r="30" spans="1:19" ht="9.25" customHeight="1" x14ac:dyDescent="0.35">
      <c r="B30" s="1" t="s">
        <v>102</v>
      </c>
      <c r="C30" s="1">
        <f t="shared" si="2"/>
        <v>524</v>
      </c>
      <c r="D30" s="1">
        <f t="shared" si="3"/>
        <v>466</v>
      </c>
      <c r="E30" s="1">
        <v>375</v>
      </c>
      <c r="F30" s="1">
        <v>91</v>
      </c>
      <c r="G30" s="1">
        <f t="shared" si="4"/>
        <v>16</v>
      </c>
      <c r="H30" s="1">
        <v>0</v>
      </c>
      <c r="I30" s="1">
        <v>9</v>
      </c>
      <c r="J30" s="1">
        <v>7</v>
      </c>
      <c r="K30" s="1">
        <v>0</v>
      </c>
      <c r="L30" s="1">
        <v>0</v>
      </c>
      <c r="M30" s="1">
        <f t="shared" si="5"/>
        <v>42</v>
      </c>
      <c r="N30" s="1">
        <v>7</v>
      </c>
      <c r="O30" s="1">
        <v>12</v>
      </c>
      <c r="P30" s="1">
        <v>4</v>
      </c>
      <c r="Q30" s="1">
        <v>1</v>
      </c>
      <c r="R30" s="1">
        <v>17</v>
      </c>
      <c r="S30" s="1">
        <v>1</v>
      </c>
    </row>
    <row r="31" spans="1:19" ht="9.25" customHeight="1" x14ac:dyDescent="0.35">
      <c r="B31" s="1" t="s">
        <v>103</v>
      </c>
      <c r="C31" s="1">
        <f t="shared" si="2"/>
        <v>989</v>
      </c>
      <c r="D31" s="1">
        <f t="shared" si="3"/>
        <v>764</v>
      </c>
      <c r="E31" s="1">
        <v>673</v>
      </c>
      <c r="F31" s="1">
        <v>91</v>
      </c>
      <c r="G31" s="1">
        <f t="shared" si="4"/>
        <v>124</v>
      </c>
      <c r="H31" s="1">
        <v>2</v>
      </c>
      <c r="I31" s="1">
        <v>98</v>
      </c>
      <c r="J31" s="1">
        <v>16</v>
      </c>
      <c r="K31" s="1">
        <v>2</v>
      </c>
      <c r="L31" s="1">
        <v>6</v>
      </c>
      <c r="M31" s="1">
        <f t="shared" si="5"/>
        <v>101</v>
      </c>
      <c r="N31" s="1">
        <v>11</v>
      </c>
      <c r="O31" s="1">
        <v>26</v>
      </c>
      <c r="P31" s="1">
        <v>9</v>
      </c>
      <c r="Q31" s="1">
        <v>5</v>
      </c>
      <c r="R31" s="1">
        <v>43</v>
      </c>
      <c r="S31" s="1">
        <v>7</v>
      </c>
    </row>
    <row r="32" spans="1:19" ht="9.25" customHeight="1" x14ac:dyDescent="0.35">
      <c r="A32" s="1" t="s">
        <v>12</v>
      </c>
      <c r="B32" s="1" t="s">
        <v>101</v>
      </c>
      <c r="C32" s="1">
        <f t="shared" si="2"/>
        <v>628</v>
      </c>
      <c r="D32" s="1">
        <f t="shared" si="3"/>
        <v>432</v>
      </c>
      <c r="E32" s="1">
        <v>419</v>
      </c>
      <c r="F32" s="1">
        <v>13</v>
      </c>
      <c r="G32" s="1">
        <f t="shared" si="4"/>
        <v>146</v>
      </c>
      <c r="H32" s="1">
        <v>1</v>
      </c>
      <c r="I32" s="1">
        <v>108</v>
      </c>
      <c r="J32" s="1">
        <v>6</v>
      </c>
      <c r="K32" s="1">
        <v>4</v>
      </c>
      <c r="L32" s="1">
        <v>27</v>
      </c>
      <c r="M32" s="1">
        <f t="shared" si="5"/>
        <v>50</v>
      </c>
      <c r="N32" s="1">
        <v>4</v>
      </c>
      <c r="O32" s="1">
        <v>8</v>
      </c>
      <c r="P32" s="1">
        <v>3</v>
      </c>
      <c r="Q32" s="1">
        <v>2</v>
      </c>
      <c r="R32" s="1">
        <v>31</v>
      </c>
      <c r="S32" s="1">
        <v>2</v>
      </c>
    </row>
    <row r="33" spans="1:19" ht="9.25" customHeight="1" x14ac:dyDescent="0.35">
      <c r="B33" s="1" t="s">
        <v>102</v>
      </c>
      <c r="C33" s="1">
        <f t="shared" si="2"/>
        <v>734</v>
      </c>
      <c r="D33" s="1">
        <f t="shared" si="3"/>
        <v>641</v>
      </c>
      <c r="E33" s="1">
        <v>578</v>
      </c>
      <c r="F33" s="1">
        <v>63</v>
      </c>
      <c r="G33" s="1">
        <f t="shared" si="4"/>
        <v>45</v>
      </c>
      <c r="H33" s="1">
        <v>0</v>
      </c>
      <c r="I33" s="1">
        <v>30</v>
      </c>
      <c r="J33" s="1">
        <v>0</v>
      </c>
      <c r="K33" s="1">
        <v>15</v>
      </c>
      <c r="L33" s="1">
        <v>0</v>
      </c>
      <c r="M33" s="1">
        <f t="shared" si="5"/>
        <v>48</v>
      </c>
      <c r="N33" s="1">
        <v>5</v>
      </c>
      <c r="O33" s="1">
        <v>4</v>
      </c>
      <c r="P33" s="1">
        <v>2</v>
      </c>
      <c r="Q33" s="1">
        <v>2</v>
      </c>
      <c r="R33" s="1">
        <v>35</v>
      </c>
      <c r="S33" s="1">
        <v>0</v>
      </c>
    </row>
    <row r="34" spans="1:19" ht="9.25" customHeight="1" x14ac:dyDescent="0.35">
      <c r="B34" s="1" t="s">
        <v>103</v>
      </c>
      <c r="C34" s="1">
        <f t="shared" si="2"/>
        <v>1362</v>
      </c>
      <c r="D34" s="1">
        <f t="shared" si="3"/>
        <v>1073</v>
      </c>
      <c r="E34" s="1">
        <v>997</v>
      </c>
      <c r="F34" s="1">
        <v>76</v>
      </c>
      <c r="G34" s="1">
        <f t="shared" si="4"/>
        <v>191</v>
      </c>
      <c r="H34" s="1">
        <v>1</v>
      </c>
      <c r="I34" s="1">
        <v>138</v>
      </c>
      <c r="J34" s="1">
        <v>6</v>
      </c>
      <c r="K34" s="1">
        <v>19</v>
      </c>
      <c r="L34" s="1">
        <v>27</v>
      </c>
      <c r="M34" s="1">
        <f t="shared" si="5"/>
        <v>98</v>
      </c>
      <c r="N34" s="1">
        <v>9</v>
      </c>
      <c r="O34" s="1">
        <v>12</v>
      </c>
      <c r="P34" s="1">
        <v>5</v>
      </c>
      <c r="Q34" s="1">
        <v>4</v>
      </c>
      <c r="R34" s="1">
        <v>66</v>
      </c>
      <c r="S34" s="1">
        <v>2</v>
      </c>
    </row>
    <row r="35" spans="1:19" ht="9.25" customHeight="1" x14ac:dyDescent="0.35">
      <c r="A35" s="1" t="s">
        <v>13</v>
      </c>
      <c r="B35" s="1" t="s">
        <v>101</v>
      </c>
      <c r="C35" s="1">
        <f t="shared" si="2"/>
        <v>231</v>
      </c>
      <c r="D35" s="1">
        <f t="shared" si="3"/>
        <v>165</v>
      </c>
      <c r="E35" s="1">
        <v>165</v>
      </c>
      <c r="F35" s="1">
        <v>0</v>
      </c>
      <c r="G35" s="1">
        <f t="shared" si="4"/>
        <v>41</v>
      </c>
      <c r="H35" s="1">
        <v>0</v>
      </c>
      <c r="I35" s="1">
        <v>39</v>
      </c>
      <c r="J35" s="1">
        <v>0</v>
      </c>
      <c r="K35" s="1">
        <v>2</v>
      </c>
      <c r="L35" s="1">
        <v>0</v>
      </c>
      <c r="M35" s="1">
        <f t="shared" si="5"/>
        <v>25</v>
      </c>
      <c r="N35" s="1">
        <v>1</v>
      </c>
      <c r="O35" s="1">
        <v>12</v>
      </c>
      <c r="P35" s="1">
        <v>1</v>
      </c>
      <c r="Q35" s="1">
        <v>0</v>
      </c>
      <c r="R35" s="1">
        <v>11</v>
      </c>
      <c r="S35" s="1">
        <v>0</v>
      </c>
    </row>
    <row r="36" spans="1:19" ht="9.25" customHeight="1" x14ac:dyDescent="0.35">
      <c r="B36" s="1" t="s">
        <v>102</v>
      </c>
      <c r="C36" s="1">
        <f t="shared" si="2"/>
        <v>253</v>
      </c>
      <c r="D36" s="1">
        <f t="shared" si="3"/>
        <v>213</v>
      </c>
      <c r="E36" s="1">
        <v>207</v>
      </c>
      <c r="F36" s="1">
        <v>6</v>
      </c>
      <c r="G36" s="1">
        <f t="shared" si="4"/>
        <v>6</v>
      </c>
      <c r="H36" s="1">
        <v>0</v>
      </c>
      <c r="I36" s="1">
        <v>6</v>
      </c>
      <c r="J36" s="1">
        <v>0</v>
      </c>
      <c r="K36" s="1">
        <v>0</v>
      </c>
      <c r="L36" s="1">
        <v>0</v>
      </c>
      <c r="M36" s="1">
        <f t="shared" si="5"/>
        <v>34</v>
      </c>
      <c r="N36" s="1">
        <v>2</v>
      </c>
      <c r="O36" s="1">
        <v>15</v>
      </c>
      <c r="P36" s="1">
        <v>1</v>
      </c>
      <c r="Q36" s="1">
        <v>0</v>
      </c>
      <c r="R36" s="1">
        <v>16</v>
      </c>
      <c r="S36" s="1">
        <v>0</v>
      </c>
    </row>
    <row r="37" spans="1:19" ht="9.25" customHeight="1" x14ac:dyDescent="0.35">
      <c r="B37" s="1" t="s">
        <v>103</v>
      </c>
      <c r="C37" s="1">
        <f t="shared" si="2"/>
        <v>484</v>
      </c>
      <c r="D37" s="1">
        <f t="shared" si="3"/>
        <v>378</v>
      </c>
      <c r="E37" s="1">
        <v>372</v>
      </c>
      <c r="F37" s="1">
        <v>6</v>
      </c>
      <c r="G37" s="1">
        <f t="shared" si="4"/>
        <v>47</v>
      </c>
      <c r="H37" s="1">
        <v>0</v>
      </c>
      <c r="I37" s="1">
        <v>45</v>
      </c>
      <c r="J37" s="1">
        <v>0</v>
      </c>
      <c r="K37" s="1">
        <v>2</v>
      </c>
      <c r="L37" s="1">
        <v>0</v>
      </c>
      <c r="M37" s="1">
        <f t="shared" si="5"/>
        <v>59</v>
      </c>
      <c r="N37" s="1">
        <v>3</v>
      </c>
      <c r="O37" s="1">
        <v>27</v>
      </c>
      <c r="P37" s="1">
        <v>2</v>
      </c>
      <c r="Q37" s="1">
        <v>0</v>
      </c>
      <c r="R37" s="1">
        <v>27</v>
      </c>
      <c r="S37" s="1">
        <v>0</v>
      </c>
    </row>
    <row r="38" spans="1:19" ht="9.25" customHeight="1" x14ac:dyDescent="0.35">
      <c r="A38" s="1" t="s">
        <v>14</v>
      </c>
      <c r="B38" s="1" t="s">
        <v>101</v>
      </c>
      <c r="C38" s="1">
        <f t="shared" si="2"/>
        <v>207</v>
      </c>
      <c r="D38" s="1">
        <f t="shared" si="3"/>
        <v>144</v>
      </c>
      <c r="E38" s="1">
        <v>144</v>
      </c>
      <c r="F38" s="1">
        <v>0</v>
      </c>
      <c r="G38" s="1">
        <f t="shared" si="4"/>
        <v>50</v>
      </c>
      <c r="H38" s="1">
        <v>0</v>
      </c>
      <c r="I38" s="1">
        <v>45</v>
      </c>
      <c r="J38" s="1">
        <v>4</v>
      </c>
      <c r="K38" s="1">
        <v>1</v>
      </c>
      <c r="L38" s="1">
        <v>0</v>
      </c>
      <c r="M38" s="1">
        <f t="shared" si="5"/>
        <v>13</v>
      </c>
      <c r="N38" s="1">
        <v>3</v>
      </c>
      <c r="O38" s="1">
        <v>1</v>
      </c>
      <c r="P38" s="1">
        <v>2</v>
      </c>
      <c r="Q38" s="1">
        <v>0</v>
      </c>
      <c r="R38" s="1">
        <v>6</v>
      </c>
      <c r="S38" s="1">
        <v>1</v>
      </c>
    </row>
    <row r="39" spans="1:19" ht="9.25" customHeight="1" x14ac:dyDescent="0.35">
      <c r="B39" s="1" t="s">
        <v>102</v>
      </c>
      <c r="C39" s="1">
        <f t="shared" si="2"/>
        <v>250</v>
      </c>
      <c r="D39" s="1">
        <f t="shared" si="3"/>
        <v>215</v>
      </c>
      <c r="E39" s="1">
        <v>184</v>
      </c>
      <c r="F39" s="1">
        <v>31</v>
      </c>
      <c r="G39" s="1">
        <f t="shared" si="4"/>
        <v>16</v>
      </c>
      <c r="H39" s="1">
        <v>0</v>
      </c>
      <c r="I39" s="1">
        <v>7</v>
      </c>
      <c r="J39" s="1">
        <v>9</v>
      </c>
      <c r="K39" s="1">
        <v>0</v>
      </c>
      <c r="L39" s="1">
        <v>0</v>
      </c>
      <c r="M39" s="1">
        <f t="shared" si="5"/>
        <v>19</v>
      </c>
      <c r="N39" s="1">
        <v>1</v>
      </c>
      <c r="O39" s="1">
        <v>5</v>
      </c>
      <c r="P39" s="1">
        <v>0</v>
      </c>
      <c r="Q39" s="1">
        <v>0</v>
      </c>
      <c r="R39" s="1">
        <v>13</v>
      </c>
      <c r="S39" s="1">
        <v>0</v>
      </c>
    </row>
    <row r="40" spans="1:19" ht="9.25" customHeight="1" x14ac:dyDescent="0.35">
      <c r="B40" s="1" t="s">
        <v>103</v>
      </c>
      <c r="C40" s="1">
        <f t="shared" si="2"/>
        <v>457</v>
      </c>
      <c r="D40" s="1">
        <f t="shared" si="3"/>
        <v>359</v>
      </c>
      <c r="E40" s="1">
        <v>328</v>
      </c>
      <c r="F40" s="1">
        <v>31</v>
      </c>
      <c r="G40" s="1">
        <f t="shared" si="4"/>
        <v>66</v>
      </c>
      <c r="H40" s="1">
        <v>0</v>
      </c>
      <c r="I40" s="1">
        <v>52</v>
      </c>
      <c r="J40" s="1">
        <v>13</v>
      </c>
      <c r="K40" s="1">
        <v>1</v>
      </c>
      <c r="L40" s="1">
        <v>0</v>
      </c>
      <c r="M40" s="1">
        <f t="shared" si="5"/>
        <v>32</v>
      </c>
      <c r="N40" s="1">
        <v>4</v>
      </c>
      <c r="O40" s="1">
        <v>6</v>
      </c>
      <c r="P40" s="1">
        <v>2</v>
      </c>
      <c r="Q40" s="1">
        <v>0</v>
      </c>
      <c r="R40" s="1">
        <v>19</v>
      </c>
      <c r="S40" s="1">
        <v>1</v>
      </c>
    </row>
    <row r="41" spans="1:19" ht="9.25" customHeight="1" x14ac:dyDescent="0.35">
      <c r="A41" s="1" t="s">
        <v>15</v>
      </c>
      <c r="B41" s="1" t="s">
        <v>101</v>
      </c>
      <c r="C41" s="1">
        <f t="shared" si="2"/>
        <v>612</v>
      </c>
      <c r="D41" s="1">
        <f t="shared" si="3"/>
        <v>434</v>
      </c>
      <c r="E41" s="1">
        <v>422</v>
      </c>
      <c r="F41" s="1">
        <v>12</v>
      </c>
      <c r="G41" s="1">
        <f t="shared" si="4"/>
        <v>104</v>
      </c>
      <c r="H41" s="1">
        <v>2</v>
      </c>
      <c r="I41" s="1">
        <v>92</v>
      </c>
      <c r="J41" s="1">
        <v>1</v>
      </c>
      <c r="K41" s="1">
        <v>3</v>
      </c>
      <c r="L41" s="1">
        <v>6</v>
      </c>
      <c r="M41" s="1">
        <f t="shared" si="5"/>
        <v>74</v>
      </c>
      <c r="N41" s="1">
        <v>4</v>
      </c>
      <c r="O41" s="1">
        <v>20</v>
      </c>
      <c r="P41" s="1">
        <v>6</v>
      </c>
      <c r="Q41" s="1">
        <v>5</v>
      </c>
      <c r="R41" s="1">
        <v>31</v>
      </c>
      <c r="S41" s="1">
        <v>8</v>
      </c>
    </row>
    <row r="42" spans="1:19" ht="9.25" customHeight="1" x14ac:dyDescent="0.35">
      <c r="B42" s="1" t="s">
        <v>102</v>
      </c>
      <c r="C42" s="1">
        <f t="shared" si="2"/>
        <v>684</v>
      </c>
      <c r="D42" s="1">
        <f t="shared" si="3"/>
        <v>571</v>
      </c>
      <c r="E42" s="1">
        <v>266</v>
      </c>
      <c r="F42" s="1">
        <v>305</v>
      </c>
      <c r="G42" s="1">
        <f t="shared" si="4"/>
        <v>21</v>
      </c>
      <c r="H42" s="1">
        <v>0</v>
      </c>
      <c r="I42" s="1">
        <v>19</v>
      </c>
      <c r="J42" s="1">
        <v>1</v>
      </c>
      <c r="K42" s="1">
        <v>0</v>
      </c>
      <c r="L42" s="1">
        <v>1</v>
      </c>
      <c r="M42" s="1">
        <f t="shared" si="5"/>
        <v>92</v>
      </c>
      <c r="N42" s="1">
        <v>10</v>
      </c>
      <c r="O42" s="1">
        <v>36</v>
      </c>
      <c r="P42" s="1">
        <v>4</v>
      </c>
      <c r="Q42" s="1">
        <v>5</v>
      </c>
      <c r="R42" s="1">
        <v>30</v>
      </c>
      <c r="S42" s="1">
        <v>7</v>
      </c>
    </row>
    <row r="43" spans="1:19" ht="9.25" customHeight="1" x14ac:dyDescent="0.35">
      <c r="B43" s="1" t="s">
        <v>103</v>
      </c>
      <c r="C43" s="1">
        <f t="shared" si="2"/>
        <v>1296</v>
      </c>
      <c r="D43" s="1">
        <f t="shared" si="3"/>
        <v>1005</v>
      </c>
      <c r="E43" s="1">
        <v>688</v>
      </c>
      <c r="F43" s="1">
        <v>317</v>
      </c>
      <c r="G43" s="1">
        <f t="shared" si="4"/>
        <v>125</v>
      </c>
      <c r="H43" s="1">
        <v>2</v>
      </c>
      <c r="I43" s="1">
        <v>111</v>
      </c>
      <c r="J43" s="1">
        <v>2</v>
      </c>
      <c r="K43" s="1">
        <v>3</v>
      </c>
      <c r="L43" s="1">
        <v>7</v>
      </c>
      <c r="M43" s="1">
        <f t="shared" si="5"/>
        <v>166</v>
      </c>
      <c r="N43" s="1">
        <v>14</v>
      </c>
      <c r="O43" s="1">
        <v>56</v>
      </c>
      <c r="P43" s="1">
        <v>10</v>
      </c>
      <c r="Q43" s="1">
        <v>10</v>
      </c>
      <c r="R43" s="1">
        <v>61</v>
      </c>
      <c r="S43" s="1">
        <v>15</v>
      </c>
    </row>
    <row r="44" spans="1:19" ht="9.25" customHeight="1" x14ac:dyDescent="0.35">
      <c r="A44" s="1" t="s">
        <v>16</v>
      </c>
      <c r="B44" s="1" t="s">
        <v>101</v>
      </c>
      <c r="C44" s="1">
        <f t="shared" si="2"/>
        <v>802</v>
      </c>
      <c r="D44" s="1">
        <f t="shared" si="3"/>
        <v>570</v>
      </c>
      <c r="E44" s="1">
        <v>562</v>
      </c>
      <c r="F44" s="1">
        <v>8</v>
      </c>
      <c r="G44" s="1">
        <f t="shared" si="4"/>
        <v>137</v>
      </c>
      <c r="I44" s="1">
        <v>121</v>
      </c>
      <c r="J44" s="1">
        <v>4</v>
      </c>
      <c r="K44" s="1">
        <v>7</v>
      </c>
      <c r="L44" s="1">
        <v>5</v>
      </c>
      <c r="M44" s="1">
        <f t="shared" si="5"/>
        <v>95</v>
      </c>
      <c r="N44" s="1">
        <v>8</v>
      </c>
      <c r="O44" s="1">
        <v>27</v>
      </c>
      <c r="P44" s="1">
        <v>8</v>
      </c>
      <c r="Q44" s="1">
        <v>7</v>
      </c>
      <c r="R44" s="1">
        <v>39</v>
      </c>
      <c r="S44" s="1">
        <v>6</v>
      </c>
    </row>
    <row r="45" spans="1:19" ht="9.25" customHeight="1" x14ac:dyDescent="0.35">
      <c r="B45" s="1" t="s">
        <v>102</v>
      </c>
      <c r="C45" s="1">
        <f t="shared" si="2"/>
        <v>908</v>
      </c>
      <c r="D45" s="1">
        <f t="shared" si="3"/>
        <v>778</v>
      </c>
      <c r="E45" s="1">
        <v>735</v>
      </c>
      <c r="F45" s="1">
        <v>43</v>
      </c>
      <c r="G45" s="1">
        <f t="shared" si="4"/>
        <v>36</v>
      </c>
      <c r="I45" s="1">
        <v>33</v>
      </c>
      <c r="J45" s="1">
        <v>3</v>
      </c>
      <c r="K45" s="1">
        <v>0</v>
      </c>
      <c r="L45" s="1">
        <v>0</v>
      </c>
      <c r="M45" s="1">
        <f t="shared" si="5"/>
        <v>94</v>
      </c>
      <c r="N45" s="1">
        <v>5</v>
      </c>
      <c r="O45" s="1">
        <v>43</v>
      </c>
      <c r="P45" s="1">
        <v>7</v>
      </c>
      <c r="Q45" s="1">
        <v>0</v>
      </c>
      <c r="R45" s="1">
        <v>37</v>
      </c>
      <c r="S45" s="1">
        <v>2</v>
      </c>
    </row>
    <row r="46" spans="1:19" ht="9.25" customHeight="1" x14ac:dyDescent="0.35">
      <c r="B46" s="1" t="s">
        <v>103</v>
      </c>
      <c r="C46" s="1">
        <f t="shared" si="2"/>
        <v>1710</v>
      </c>
      <c r="D46" s="1">
        <f t="shared" si="3"/>
        <v>1348</v>
      </c>
      <c r="E46" s="1">
        <v>1297</v>
      </c>
      <c r="F46" s="1">
        <v>51</v>
      </c>
      <c r="G46" s="1">
        <f t="shared" si="4"/>
        <v>173</v>
      </c>
      <c r="I46" s="1">
        <v>154</v>
      </c>
      <c r="J46" s="1">
        <v>7</v>
      </c>
      <c r="K46" s="1">
        <v>7</v>
      </c>
      <c r="L46" s="1">
        <v>5</v>
      </c>
      <c r="M46" s="1">
        <f t="shared" si="5"/>
        <v>189</v>
      </c>
      <c r="N46" s="1">
        <v>13</v>
      </c>
      <c r="O46" s="1">
        <v>70</v>
      </c>
      <c r="P46" s="1">
        <v>15</v>
      </c>
      <c r="Q46" s="1">
        <v>7</v>
      </c>
      <c r="R46" s="1">
        <v>76</v>
      </c>
      <c r="S46" s="1">
        <v>8</v>
      </c>
    </row>
    <row r="47" spans="1:19" ht="9.25" customHeight="1" x14ac:dyDescent="0.35">
      <c r="A47" s="1" t="s">
        <v>17</v>
      </c>
      <c r="B47" s="1" t="s">
        <v>101</v>
      </c>
      <c r="C47" s="1">
        <f t="shared" si="2"/>
        <v>328</v>
      </c>
      <c r="D47" s="1">
        <f t="shared" si="3"/>
        <v>241</v>
      </c>
      <c r="E47" s="1">
        <v>241</v>
      </c>
      <c r="F47" s="1">
        <v>0</v>
      </c>
      <c r="G47" s="1">
        <f t="shared" si="4"/>
        <v>61</v>
      </c>
      <c r="I47" s="1">
        <v>59</v>
      </c>
      <c r="J47" s="1">
        <v>0</v>
      </c>
      <c r="K47" s="1">
        <v>2</v>
      </c>
      <c r="L47" s="1">
        <v>0</v>
      </c>
      <c r="M47" s="1">
        <f t="shared" si="5"/>
        <v>26</v>
      </c>
      <c r="N47" s="1">
        <v>0</v>
      </c>
      <c r="O47" s="1">
        <v>8</v>
      </c>
      <c r="P47" s="1">
        <v>4</v>
      </c>
      <c r="Q47" s="1">
        <v>0</v>
      </c>
      <c r="R47" s="1">
        <v>11</v>
      </c>
      <c r="S47" s="1">
        <v>3</v>
      </c>
    </row>
    <row r="48" spans="1:19" ht="9.25" customHeight="1" x14ac:dyDescent="0.35">
      <c r="B48" s="1" t="s">
        <v>102</v>
      </c>
      <c r="C48" s="1">
        <f t="shared" si="2"/>
        <v>367</v>
      </c>
      <c r="D48" s="1">
        <f t="shared" si="3"/>
        <v>313</v>
      </c>
      <c r="E48" s="1">
        <v>299</v>
      </c>
      <c r="F48" s="1">
        <v>14</v>
      </c>
      <c r="G48" s="1">
        <f t="shared" si="4"/>
        <v>13</v>
      </c>
      <c r="I48" s="1">
        <v>13</v>
      </c>
      <c r="J48" s="1">
        <v>0</v>
      </c>
      <c r="K48" s="1">
        <v>0</v>
      </c>
      <c r="L48" s="1">
        <v>0</v>
      </c>
      <c r="M48" s="1">
        <f t="shared" si="5"/>
        <v>41</v>
      </c>
      <c r="N48" s="1">
        <v>1</v>
      </c>
      <c r="O48" s="1">
        <v>15</v>
      </c>
      <c r="P48" s="1">
        <v>1</v>
      </c>
      <c r="Q48" s="1">
        <v>0</v>
      </c>
      <c r="R48" s="1">
        <v>23</v>
      </c>
      <c r="S48" s="1">
        <v>1</v>
      </c>
    </row>
    <row r="49" spans="1:19" ht="9.25" customHeight="1" x14ac:dyDescent="0.35">
      <c r="B49" s="1" t="s">
        <v>103</v>
      </c>
      <c r="C49" s="1">
        <f t="shared" si="2"/>
        <v>689</v>
      </c>
      <c r="D49" s="1">
        <f t="shared" si="3"/>
        <v>554</v>
      </c>
      <c r="E49" s="1">
        <v>540</v>
      </c>
      <c r="F49" s="1">
        <v>14</v>
      </c>
      <c r="G49" s="1">
        <f t="shared" si="4"/>
        <v>68</v>
      </c>
      <c r="I49" s="1">
        <v>66</v>
      </c>
      <c r="J49" s="1">
        <v>0</v>
      </c>
      <c r="K49" s="1">
        <v>2</v>
      </c>
      <c r="L49" s="1">
        <v>0</v>
      </c>
      <c r="M49" s="1">
        <f t="shared" si="5"/>
        <v>67</v>
      </c>
      <c r="N49" s="1">
        <v>1</v>
      </c>
      <c r="O49" s="1">
        <v>23</v>
      </c>
      <c r="P49" s="1">
        <v>5</v>
      </c>
      <c r="Q49" s="1">
        <v>0</v>
      </c>
      <c r="R49" s="1">
        <v>34</v>
      </c>
      <c r="S49" s="1">
        <v>4</v>
      </c>
    </row>
    <row r="50" spans="1:19" ht="9.25" customHeight="1" x14ac:dyDescent="0.35">
      <c r="A50" s="1" t="s">
        <v>18</v>
      </c>
      <c r="B50" s="1" t="s">
        <v>101</v>
      </c>
      <c r="C50" s="1">
        <f t="shared" si="2"/>
        <v>632</v>
      </c>
      <c r="D50" s="1">
        <f t="shared" si="3"/>
        <v>485</v>
      </c>
      <c r="E50" s="1">
        <v>484</v>
      </c>
      <c r="F50" s="1">
        <v>1</v>
      </c>
      <c r="G50" s="1">
        <f t="shared" si="4"/>
        <v>87</v>
      </c>
      <c r="I50" s="1">
        <v>84</v>
      </c>
      <c r="J50" s="1">
        <v>1</v>
      </c>
      <c r="K50" s="1">
        <v>1</v>
      </c>
      <c r="L50" s="1">
        <v>1</v>
      </c>
      <c r="M50" s="1">
        <f t="shared" si="5"/>
        <v>60</v>
      </c>
      <c r="N50" s="1">
        <v>1</v>
      </c>
      <c r="O50" s="1">
        <v>25</v>
      </c>
      <c r="P50" s="1">
        <v>4</v>
      </c>
      <c r="Q50" s="1">
        <v>4</v>
      </c>
      <c r="R50" s="1">
        <v>24</v>
      </c>
      <c r="S50" s="1">
        <v>2</v>
      </c>
    </row>
    <row r="51" spans="1:19" ht="9.25" customHeight="1" x14ac:dyDescent="0.35">
      <c r="B51" s="1" t="s">
        <v>102</v>
      </c>
      <c r="C51" s="1">
        <f t="shared" si="2"/>
        <v>677</v>
      </c>
      <c r="D51" s="1">
        <f t="shared" si="3"/>
        <v>582</v>
      </c>
      <c r="E51" s="1">
        <v>478</v>
      </c>
      <c r="F51" s="1">
        <v>104</v>
      </c>
      <c r="G51" s="1">
        <f t="shared" si="4"/>
        <v>24</v>
      </c>
      <c r="I51" s="1">
        <v>23</v>
      </c>
      <c r="J51" s="1">
        <v>0</v>
      </c>
      <c r="K51" s="1">
        <v>0</v>
      </c>
      <c r="L51" s="1">
        <v>1</v>
      </c>
      <c r="M51" s="1">
        <f t="shared" si="5"/>
        <v>71</v>
      </c>
      <c r="N51" s="1">
        <v>1</v>
      </c>
      <c r="O51" s="1">
        <v>34</v>
      </c>
      <c r="P51" s="1">
        <v>4</v>
      </c>
      <c r="Q51" s="1">
        <v>1</v>
      </c>
      <c r="R51" s="1">
        <v>30</v>
      </c>
      <c r="S51" s="1">
        <v>1</v>
      </c>
    </row>
    <row r="52" spans="1:19" ht="9.25" customHeight="1" x14ac:dyDescent="0.35">
      <c r="B52" s="1" t="s">
        <v>103</v>
      </c>
      <c r="C52" s="1">
        <f t="shared" si="2"/>
        <v>1309</v>
      </c>
      <c r="D52" s="1">
        <f t="shared" si="3"/>
        <v>1067</v>
      </c>
      <c r="E52" s="1">
        <v>962</v>
      </c>
      <c r="F52" s="1">
        <v>105</v>
      </c>
      <c r="G52" s="1">
        <f t="shared" si="4"/>
        <v>111</v>
      </c>
      <c r="I52" s="1">
        <v>107</v>
      </c>
      <c r="J52" s="1">
        <v>1</v>
      </c>
      <c r="K52" s="1">
        <v>1</v>
      </c>
      <c r="L52" s="1">
        <v>2</v>
      </c>
      <c r="M52" s="1">
        <f t="shared" si="5"/>
        <v>131</v>
      </c>
      <c r="N52" s="1">
        <v>2</v>
      </c>
      <c r="O52" s="1">
        <v>59</v>
      </c>
      <c r="P52" s="1">
        <v>8</v>
      </c>
      <c r="Q52" s="1">
        <v>5</v>
      </c>
      <c r="R52" s="1">
        <v>54</v>
      </c>
      <c r="S52" s="1">
        <v>3</v>
      </c>
    </row>
    <row r="53" spans="1:19" ht="9.25" customHeight="1" x14ac:dyDescent="0.35">
      <c r="A53" s="1" t="s">
        <v>19</v>
      </c>
      <c r="B53" s="1" t="s">
        <v>101</v>
      </c>
      <c r="C53" s="1">
        <f t="shared" si="2"/>
        <v>478</v>
      </c>
      <c r="D53" s="1">
        <f t="shared" si="3"/>
        <v>348</v>
      </c>
      <c r="E53" s="1">
        <v>339</v>
      </c>
      <c r="F53" s="1">
        <v>9</v>
      </c>
      <c r="G53" s="1">
        <f t="shared" si="4"/>
        <v>70</v>
      </c>
      <c r="I53" s="1">
        <v>63</v>
      </c>
      <c r="J53" s="1">
        <v>1</v>
      </c>
      <c r="K53" s="1">
        <v>4</v>
      </c>
      <c r="L53" s="1">
        <v>2</v>
      </c>
      <c r="M53" s="1">
        <f t="shared" si="5"/>
        <v>60</v>
      </c>
      <c r="N53" s="1">
        <v>1</v>
      </c>
      <c r="O53" s="1">
        <v>19</v>
      </c>
      <c r="P53" s="1">
        <v>1</v>
      </c>
      <c r="Q53" s="1">
        <v>9</v>
      </c>
      <c r="R53" s="1">
        <v>30</v>
      </c>
      <c r="S53" s="1">
        <v>0</v>
      </c>
    </row>
    <row r="54" spans="1:19" ht="9.25" customHeight="1" x14ac:dyDescent="0.35">
      <c r="B54" s="1" t="s">
        <v>102</v>
      </c>
      <c r="C54" s="1">
        <f t="shared" si="2"/>
        <v>576</v>
      </c>
      <c r="D54" s="1">
        <f t="shared" si="3"/>
        <v>501</v>
      </c>
      <c r="E54" s="1">
        <v>331</v>
      </c>
      <c r="F54" s="1">
        <v>170</v>
      </c>
      <c r="G54" s="1">
        <f t="shared" si="4"/>
        <v>14</v>
      </c>
      <c r="I54" s="1">
        <v>14</v>
      </c>
      <c r="J54" s="1">
        <v>0</v>
      </c>
      <c r="K54" s="1">
        <v>0</v>
      </c>
      <c r="L54" s="1">
        <v>0</v>
      </c>
      <c r="M54" s="1">
        <f t="shared" si="5"/>
        <v>61</v>
      </c>
      <c r="N54" s="1">
        <v>0</v>
      </c>
      <c r="O54" s="1">
        <v>32</v>
      </c>
      <c r="P54" s="1">
        <v>0</v>
      </c>
      <c r="Q54" s="1">
        <v>3</v>
      </c>
      <c r="R54" s="1">
        <v>26</v>
      </c>
      <c r="S54" s="1">
        <v>0</v>
      </c>
    </row>
    <row r="55" spans="1:19" ht="9.25" customHeight="1" x14ac:dyDescent="0.35">
      <c r="B55" s="1" t="s">
        <v>103</v>
      </c>
      <c r="C55" s="1">
        <f t="shared" si="2"/>
        <v>1054</v>
      </c>
      <c r="D55" s="1">
        <f t="shared" si="3"/>
        <v>849</v>
      </c>
      <c r="E55" s="1">
        <v>670</v>
      </c>
      <c r="F55" s="1">
        <v>179</v>
      </c>
      <c r="G55" s="1">
        <f t="shared" si="4"/>
        <v>84</v>
      </c>
      <c r="I55" s="1">
        <v>77</v>
      </c>
      <c r="J55" s="1">
        <v>1</v>
      </c>
      <c r="K55" s="1">
        <v>4</v>
      </c>
      <c r="L55" s="1">
        <v>2</v>
      </c>
      <c r="M55" s="1">
        <f t="shared" si="5"/>
        <v>121</v>
      </c>
      <c r="N55" s="1">
        <v>1</v>
      </c>
      <c r="O55" s="1">
        <v>51</v>
      </c>
      <c r="P55" s="1">
        <v>1</v>
      </c>
      <c r="Q55" s="1">
        <v>12</v>
      </c>
      <c r="R55" s="1">
        <v>56</v>
      </c>
      <c r="S55" s="1">
        <v>0</v>
      </c>
    </row>
    <row r="56" spans="1:19" ht="9.25" customHeight="1" x14ac:dyDescent="0.35">
      <c r="A56" s="1" t="s">
        <v>20</v>
      </c>
      <c r="B56" s="1" t="s">
        <v>101</v>
      </c>
      <c r="C56" s="1">
        <f t="shared" si="2"/>
        <v>546</v>
      </c>
      <c r="D56" s="1">
        <f t="shared" si="3"/>
        <v>369</v>
      </c>
      <c r="E56" s="1">
        <v>365</v>
      </c>
      <c r="F56" s="1">
        <v>4</v>
      </c>
      <c r="G56" s="1">
        <f t="shared" si="4"/>
        <v>120</v>
      </c>
      <c r="I56" s="1">
        <v>87</v>
      </c>
      <c r="J56" s="1">
        <v>0</v>
      </c>
      <c r="K56" s="1">
        <v>4</v>
      </c>
      <c r="L56" s="1">
        <v>29</v>
      </c>
      <c r="M56" s="1">
        <f t="shared" si="5"/>
        <v>57</v>
      </c>
      <c r="N56" s="1">
        <v>0</v>
      </c>
      <c r="O56" s="1">
        <v>22</v>
      </c>
      <c r="P56" s="1">
        <v>5</v>
      </c>
      <c r="Q56" s="1">
        <v>10</v>
      </c>
      <c r="R56" s="1">
        <v>18</v>
      </c>
      <c r="S56" s="1">
        <v>2</v>
      </c>
    </row>
    <row r="57" spans="1:19" ht="9.25" customHeight="1" x14ac:dyDescent="0.35">
      <c r="B57" s="1" t="s">
        <v>102</v>
      </c>
      <c r="C57" s="1">
        <f t="shared" si="2"/>
        <v>669</v>
      </c>
      <c r="D57" s="1">
        <f t="shared" si="3"/>
        <v>575</v>
      </c>
      <c r="E57" s="1">
        <v>313</v>
      </c>
      <c r="F57" s="1">
        <v>262</v>
      </c>
      <c r="G57" s="1">
        <f t="shared" si="4"/>
        <v>25</v>
      </c>
      <c r="I57" s="1">
        <v>14</v>
      </c>
      <c r="J57" s="1">
        <v>0</v>
      </c>
      <c r="K57" s="1">
        <v>0</v>
      </c>
      <c r="L57" s="1">
        <v>11</v>
      </c>
      <c r="M57" s="1">
        <f t="shared" si="5"/>
        <v>69</v>
      </c>
      <c r="N57" s="1">
        <v>6</v>
      </c>
      <c r="O57" s="1">
        <v>42</v>
      </c>
      <c r="P57" s="1">
        <v>4</v>
      </c>
      <c r="Q57" s="1">
        <v>2</v>
      </c>
      <c r="R57" s="1">
        <v>15</v>
      </c>
      <c r="S57" s="1">
        <v>0</v>
      </c>
    </row>
    <row r="58" spans="1:19" ht="9.25" customHeight="1" x14ac:dyDescent="0.35">
      <c r="B58" s="1" t="s">
        <v>103</v>
      </c>
      <c r="C58" s="1">
        <f t="shared" si="2"/>
        <v>1215</v>
      </c>
      <c r="D58" s="1">
        <f t="shared" si="3"/>
        <v>944</v>
      </c>
      <c r="E58" s="1">
        <v>678</v>
      </c>
      <c r="F58" s="1">
        <v>266</v>
      </c>
      <c r="G58" s="1">
        <f t="shared" si="4"/>
        <v>145</v>
      </c>
      <c r="I58" s="1">
        <v>101</v>
      </c>
      <c r="J58" s="1">
        <v>0</v>
      </c>
      <c r="K58" s="1">
        <v>4</v>
      </c>
      <c r="L58" s="1">
        <v>40</v>
      </c>
      <c r="M58" s="1">
        <f t="shared" si="5"/>
        <v>126</v>
      </c>
      <c r="N58" s="1">
        <v>6</v>
      </c>
      <c r="O58" s="1">
        <v>64</v>
      </c>
      <c r="P58" s="1">
        <v>9</v>
      </c>
      <c r="Q58" s="1">
        <v>12</v>
      </c>
      <c r="R58" s="1">
        <v>33</v>
      </c>
      <c r="S58" s="1">
        <v>2</v>
      </c>
    </row>
    <row r="59" spans="1:19" ht="9.25" customHeight="1" x14ac:dyDescent="0.35">
      <c r="A59" s="1" t="s">
        <v>21</v>
      </c>
      <c r="B59" s="1" t="s">
        <v>101</v>
      </c>
      <c r="C59" s="1">
        <f t="shared" si="2"/>
        <v>337</v>
      </c>
      <c r="D59" s="1">
        <f t="shared" si="3"/>
        <v>259</v>
      </c>
      <c r="E59" s="1">
        <v>257</v>
      </c>
      <c r="F59" s="1">
        <v>2</v>
      </c>
      <c r="G59" s="1">
        <f t="shared" si="4"/>
        <v>44</v>
      </c>
      <c r="I59" s="1">
        <v>34</v>
      </c>
      <c r="J59" s="1">
        <v>1</v>
      </c>
      <c r="K59" s="1">
        <v>4</v>
      </c>
      <c r="L59" s="1">
        <v>5</v>
      </c>
      <c r="M59" s="1">
        <f t="shared" si="5"/>
        <v>34</v>
      </c>
      <c r="N59" s="1">
        <v>2</v>
      </c>
      <c r="O59" s="1">
        <v>11</v>
      </c>
      <c r="P59" s="1">
        <v>6</v>
      </c>
      <c r="Q59" s="1">
        <v>0</v>
      </c>
      <c r="R59" s="1">
        <v>15</v>
      </c>
      <c r="S59" s="1">
        <v>0</v>
      </c>
    </row>
    <row r="60" spans="1:19" ht="9.25" customHeight="1" x14ac:dyDescent="0.35">
      <c r="B60" s="1" t="s">
        <v>102</v>
      </c>
      <c r="C60" s="1">
        <f t="shared" si="2"/>
        <v>472</v>
      </c>
      <c r="D60" s="1">
        <f t="shared" si="3"/>
        <v>414</v>
      </c>
      <c r="E60" s="1">
        <v>388</v>
      </c>
      <c r="F60" s="1">
        <v>26</v>
      </c>
      <c r="G60" s="1">
        <f t="shared" si="4"/>
        <v>12</v>
      </c>
      <c r="I60" s="1">
        <v>12</v>
      </c>
      <c r="J60" s="1">
        <v>0</v>
      </c>
      <c r="K60" s="1">
        <v>0</v>
      </c>
      <c r="L60" s="1">
        <v>0</v>
      </c>
      <c r="M60" s="1">
        <f t="shared" si="5"/>
        <v>46</v>
      </c>
      <c r="N60" s="1">
        <v>2</v>
      </c>
      <c r="O60" s="1">
        <v>22</v>
      </c>
      <c r="P60" s="1">
        <v>9</v>
      </c>
      <c r="Q60" s="1">
        <v>0</v>
      </c>
      <c r="R60" s="1">
        <v>13</v>
      </c>
      <c r="S60" s="1">
        <v>0</v>
      </c>
    </row>
    <row r="61" spans="1:19" ht="9.25" customHeight="1" x14ac:dyDescent="0.35">
      <c r="B61" s="1" t="s">
        <v>103</v>
      </c>
      <c r="C61" s="1">
        <f t="shared" si="2"/>
        <v>809</v>
      </c>
      <c r="D61" s="1">
        <f t="shared" si="3"/>
        <v>673</v>
      </c>
      <c r="E61" s="1">
        <v>645</v>
      </c>
      <c r="F61" s="1">
        <v>28</v>
      </c>
      <c r="G61" s="1">
        <f t="shared" si="4"/>
        <v>56</v>
      </c>
      <c r="I61" s="1">
        <v>46</v>
      </c>
      <c r="J61" s="1">
        <v>1</v>
      </c>
      <c r="K61" s="1">
        <v>4</v>
      </c>
      <c r="L61" s="1">
        <v>5</v>
      </c>
      <c r="M61" s="1">
        <f t="shared" si="5"/>
        <v>80</v>
      </c>
      <c r="N61" s="1">
        <v>4</v>
      </c>
      <c r="O61" s="1">
        <v>33</v>
      </c>
      <c r="P61" s="1">
        <v>15</v>
      </c>
      <c r="Q61" s="1">
        <v>0</v>
      </c>
      <c r="R61" s="1">
        <v>28</v>
      </c>
      <c r="S61" s="1">
        <v>0</v>
      </c>
    </row>
    <row r="62" spans="1:19" ht="9.25" customHeight="1" x14ac:dyDescent="0.35">
      <c r="A62" s="1" t="s">
        <v>22</v>
      </c>
      <c r="B62" s="1" t="s">
        <v>101</v>
      </c>
      <c r="C62" s="1">
        <f t="shared" si="2"/>
        <v>417</v>
      </c>
      <c r="D62" s="1">
        <f t="shared" si="3"/>
        <v>366</v>
      </c>
      <c r="E62" s="1">
        <v>366</v>
      </c>
      <c r="F62" s="1">
        <v>0</v>
      </c>
      <c r="G62" s="1">
        <f t="shared" si="4"/>
        <v>29</v>
      </c>
      <c r="I62" s="1">
        <v>26</v>
      </c>
      <c r="J62" s="1">
        <v>0</v>
      </c>
      <c r="K62" s="1">
        <v>3</v>
      </c>
      <c r="L62" s="1">
        <v>0</v>
      </c>
      <c r="M62" s="1">
        <f t="shared" si="5"/>
        <v>22</v>
      </c>
      <c r="N62" s="1">
        <v>0</v>
      </c>
      <c r="O62" s="1">
        <v>9</v>
      </c>
      <c r="P62" s="1">
        <v>1</v>
      </c>
      <c r="Q62" s="1">
        <v>0</v>
      </c>
      <c r="R62" s="1">
        <v>11</v>
      </c>
      <c r="S62" s="1">
        <v>1</v>
      </c>
    </row>
    <row r="63" spans="1:19" ht="9.25" customHeight="1" x14ac:dyDescent="0.35">
      <c r="B63" s="1" t="s">
        <v>102</v>
      </c>
      <c r="C63" s="1">
        <f t="shared" si="2"/>
        <v>548</v>
      </c>
      <c r="D63" s="1">
        <f t="shared" si="3"/>
        <v>487</v>
      </c>
      <c r="E63" s="1">
        <v>476</v>
      </c>
      <c r="F63" s="1">
        <v>11</v>
      </c>
      <c r="G63" s="1">
        <f t="shared" si="4"/>
        <v>15</v>
      </c>
      <c r="I63" s="1">
        <v>15</v>
      </c>
      <c r="J63" s="1">
        <v>0</v>
      </c>
      <c r="K63" s="1">
        <v>0</v>
      </c>
      <c r="L63" s="1">
        <v>0</v>
      </c>
      <c r="M63" s="1">
        <f t="shared" si="5"/>
        <v>46</v>
      </c>
      <c r="N63" s="1">
        <v>1</v>
      </c>
      <c r="O63" s="1">
        <v>28</v>
      </c>
      <c r="P63" s="1">
        <v>3</v>
      </c>
      <c r="Q63" s="1">
        <v>1</v>
      </c>
      <c r="R63" s="1">
        <v>13</v>
      </c>
      <c r="S63" s="1">
        <v>0</v>
      </c>
    </row>
    <row r="64" spans="1:19" ht="9.25" customHeight="1" x14ac:dyDescent="0.35">
      <c r="B64" s="1" t="s">
        <v>103</v>
      </c>
      <c r="C64" s="1">
        <f t="shared" si="2"/>
        <v>965</v>
      </c>
      <c r="D64" s="1">
        <f t="shared" si="3"/>
        <v>853</v>
      </c>
      <c r="E64" s="1">
        <v>842</v>
      </c>
      <c r="F64" s="1">
        <v>11</v>
      </c>
      <c r="G64" s="1">
        <f t="shared" si="4"/>
        <v>44</v>
      </c>
      <c r="I64" s="1">
        <v>41</v>
      </c>
      <c r="J64" s="1">
        <v>0</v>
      </c>
      <c r="K64" s="1">
        <v>3</v>
      </c>
      <c r="L64" s="1">
        <v>0</v>
      </c>
      <c r="M64" s="1">
        <f t="shared" si="5"/>
        <v>68</v>
      </c>
      <c r="N64" s="1">
        <v>1</v>
      </c>
      <c r="O64" s="1">
        <v>37</v>
      </c>
      <c r="P64" s="1">
        <v>4</v>
      </c>
      <c r="Q64" s="1">
        <v>1</v>
      </c>
      <c r="R64" s="1">
        <v>24</v>
      </c>
      <c r="S64" s="1">
        <v>1</v>
      </c>
    </row>
    <row r="65" spans="1:19" ht="9.25" customHeight="1" x14ac:dyDescent="0.35">
      <c r="A65" s="1" t="s">
        <v>23</v>
      </c>
      <c r="B65" s="1" t="s">
        <v>101</v>
      </c>
      <c r="C65" s="1">
        <f t="shared" si="2"/>
        <v>609</v>
      </c>
      <c r="D65" s="1">
        <f t="shared" si="3"/>
        <v>63</v>
      </c>
      <c r="E65" s="1">
        <v>63</v>
      </c>
      <c r="F65" s="1">
        <v>0</v>
      </c>
      <c r="G65" s="1">
        <f t="shared" si="4"/>
        <v>510</v>
      </c>
      <c r="I65" s="1">
        <v>483</v>
      </c>
      <c r="J65" s="1">
        <v>3</v>
      </c>
      <c r="K65" s="1">
        <v>5</v>
      </c>
      <c r="L65" s="1">
        <v>19</v>
      </c>
      <c r="M65" s="1">
        <f t="shared" si="5"/>
        <v>36</v>
      </c>
      <c r="N65" s="1">
        <v>3</v>
      </c>
      <c r="O65" s="1">
        <v>2</v>
      </c>
      <c r="P65" s="1">
        <v>1</v>
      </c>
      <c r="Q65" s="1">
        <v>14</v>
      </c>
      <c r="R65" s="1">
        <v>16</v>
      </c>
      <c r="S65" s="1">
        <v>0</v>
      </c>
    </row>
    <row r="66" spans="1:19" ht="9.25" customHeight="1" x14ac:dyDescent="0.35">
      <c r="B66" s="1" t="s">
        <v>102</v>
      </c>
      <c r="C66" s="1">
        <f t="shared" si="2"/>
        <v>566</v>
      </c>
      <c r="D66" s="1">
        <f t="shared" si="3"/>
        <v>499</v>
      </c>
      <c r="E66" s="1">
        <v>360</v>
      </c>
      <c r="F66" s="1">
        <v>139</v>
      </c>
      <c r="G66" s="1">
        <f t="shared" si="4"/>
        <v>41</v>
      </c>
      <c r="I66" s="1">
        <v>38</v>
      </c>
      <c r="J66" s="1">
        <v>2</v>
      </c>
      <c r="K66" s="1">
        <v>1</v>
      </c>
      <c r="L66" s="1">
        <v>0</v>
      </c>
      <c r="M66" s="1">
        <f t="shared" si="5"/>
        <v>26</v>
      </c>
      <c r="N66" s="1">
        <v>5</v>
      </c>
      <c r="O66" s="1">
        <v>8</v>
      </c>
      <c r="P66" s="1">
        <v>0</v>
      </c>
      <c r="Q66" s="1">
        <v>1</v>
      </c>
      <c r="R66" s="1">
        <v>12</v>
      </c>
      <c r="S66" s="1">
        <v>0</v>
      </c>
    </row>
    <row r="67" spans="1:19" ht="9.25" customHeight="1" x14ac:dyDescent="0.35">
      <c r="B67" s="1" t="s">
        <v>103</v>
      </c>
      <c r="C67" s="1">
        <f t="shared" si="2"/>
        <v>1175</v>
      </c>
      <c r="D67" s="1">
        <f t="shared" si="3"/>
        <v>562</v>
      </c>
      <c r="E67" s="1">
        <v>423</v>
      </c>
      <c r="F67" s="1">
        <v>139</v>
      </c>
      <c r="G67" s="1">
        <f t="shared" si="4"/>
        <v>551</v>
      </c>
      <c r="I67" s="1">
        <v>521</v>
      </c>
      <c r="J67" s="1">
        <v>5</v>
      </c>
      <c r="K67" s="1">
        <v>6</v>
      </c>
      <c r="L67" s="1">
        <v>19</v>
      </c>
      <c r="M67" s="1">
        <f t="shared" si="5"/>
        <v>62</v>
      </c>
      <c r="N67" s="1">
        <v>8</v>
      </c>
      <c r="O67" s="1">
        <v>10</v>
      </c>
      <c r="P67" s="1">
        <v>1</v>
      </c>
      <c r="Q67" s="1">
        <v>15</v>
      </c>
      <c r="R67" s="1">
        <v>28</v>
      </c>
      <c r="S67" s="1">
        <v>0</v>
      </c>
    </row>
    <row r="68" spans="1:19" ht="9.25" customHeight="1" x14ac:dyDescent="0.35">
      <c r="A68" s="1" t="s">
        <v>123</v>
      </c>
      <c r="B68" s="1" t="s">
        <v>101</v>
      </c>
      <c r="C68" s="1">
        <f t="shared" si="2"/>
        <v>532</v>
      </c>
      <c r="D68" s="1">
        <f t="shared" si="3"/>
        <v>6</v>
      </c>
      <c r="E68" s="1">
        <v>6</v>
      </c>
      <c r="F68" s="1">
        <v>0</v>
      </c>
      <c r="G68" s="1">
        <f t="shared" si="4"/>
        <v>499</v>
      </c>
      <c r="I68" s="1">
        <v>497</v>
      </c>
      <c r="J68" s="1">
        <v>1</v>
      </c>
      <c r="K68" s="1">
        <v>0</v>
      </c>
      <c r="L68" s="1">
        <v>1</v>
      </c>
      <c r="M68" s="1">
        <f t="shared" si="5"/>
        <v>27</v>
      </c>
      <c r="N68" s="1">
        <v>4</v>
      </c>
      <c r="O68" s="1">
        <v>1</v>
      </c>
      <c r="P68" s="1">
        <v>0</v>
      </c>
      <c r="Q68" s="1">
        <v>0</v>
      </c>
      <c r="R68" s="1">
        <v>22</v>
      </c>
      <c r="S68" s="1">
        <v>0</v>
      </c>
    </row>
    <row r="69" spans="1:19" ht="9.25" customHeight="1" x14ac:dyDescent="0.35">
      <c r="B69" s="1" t="s">
        <v>102</v>
      </c>
      <c r="C69" s="1">
        <f t="shared" si="2"/>
        <v>306</v>
      </c>
      <c r="D69" s="1">
        <f t="shared" si="3"/>
        <v>263</v>
      </c>
      <c r="E69" s="1">
        <v>4</v>
      </c>
      <c r="F69" s="1">
        <v>259</v>
      </c>
      <c r="G69" s="1">
        <f t="shared" si="4"/>
        <v>17</v>
      </c>
      <c r="I69" s="1">
        <v>17</v>
      </c>
      <c r="J69" s="1">
        <v>0</v>
      </c>
      <c r="K69" s="1">
        <v>0</v>
      </c>
      <c r="L69" s="1">
        <v>0</v>
      </c>
      <c r="M69" s="1">
        <f t="shared" si="5"/>
        <v>26</v>
      </c>
      <c r="N69" s="1">
        <v>1</v>
      </c>
      <c r="O69" s="1">
        <v>3</v>
      </c>
      <c r="P69" s="1">
        <v>0</v>
      </c>
      <c r="Q69" s="1">
        <v>0</v>
      </c>
      <c r="R69" s="1">
        <v>22</v>
      </c>
      <c r="S69" s="1">
        <v>0</v>
      </c>
    </row>
    <row r="70" spans="1:19" ht="9.25" customHeight="1" x14ac:dyDescent="0.35">
      <c r="B70" s="1" t="s">
        <v>103</v>
      </c>
      <c r="C70" s="1">
        <f t="shared" si="2"/>
        <v>838</v>
      </c>
      <c r="D70" s="1">
        <f t="shared" si="3"/>
        <v>269</v>
      </c>
      <c r="E70" s="1">
        <v>10</v>
      </c>
      <c r="F70" s="1">
        <v>259</v>
      </c>
      <c r="G70" s="1">
        <f t="shared" si="4"/>
        <v>516</v>
      </c>
      <c r="I70" s="1">
        <v>514</v>
      </c>
      <c r="J70" s="1">
        <v>1</v>
      </c>
      <c r="K70" s="1">
        <v>0</v>
      </c>
      <c r="L70" s="1">
        <v>1</v>
      </c>
      <c r="M70" s="1">
        <f t="shared" si="5"/>
        <v>53</v>
      </c>
      <c r="N70" s="1">
        <v>5</v>
      </c>
      <c r="O70" s="1">
        <v>4</v>
      </c>
      <c r="P70" s="1">
        <v>0</v>
      </c>
      <c r="Q70" s="1">
        <v>0</v>
      </c>
      <c r="R70" s="1">
        <v>44</v>
      </c>
      <c r="S70" s="1">
        <v>0</v>
      </c>
    </row>
    <row r="71" spans="1:19" ht="9.25" customHeight="1" x14ac:dyDescent="0.35">
      <c r="A71" s="83" t="s">
        <v>97</v>
      </c>
    </row>
  </sheetData>
  <mergeCells count="4">
    <mergeCell ref="D2:F2"/>
    <mergeCell ref="M2:S2"/>
    <mergeCell ref="G2:L2"/>
    <mergeCell ref="K3:L3"/>
  </mergeCells>
  <pageMargins left="0.7" right="0.7" top="0.75" bottom="0.75" header="0.3" footer="0.3"/>
  <pageSetup scale="9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DD099-B40F-44A4-9293-7A893BF4D798}">
  <sheetPr>
    <tabColor rgb="FFFF0000"/>
  </sheetPr>
  <dimension ref="A1:R46"/>
  <sheetViews>
    <sheetView view="pageBreakPreview" zoomScale="125" zoomScaleNormal="100" zoomScaleSheetLayoutView="125" workbookViewId="0">
      <selection activeCell="A19" sqref="A19:XFD19"/>
    </sheetView>
  </sheetViews>
  <sheetFormatPr defaultRowHeight="9" x14ac:dyDescent="0.35"/>
  <cols>
    <col min="1" max="18" width="4.83984375" style="1" customWidth="1"/>
    <col min="19" max="16384" width="8.83984375" style="1"/>
  </cols>
  <sheetData>
    <row r="1" spans="1:18" x14ac:dyDescent="0.35">
      <c r="A1" s="1" t="s">
        <v>379</v>
      </c>
    </row>
    <row r="2" spans="1:18" x14ac:dyDescent="0.35">
      <c r="A2" s="4"/>
      <c r="B2" s="5"/>
      <c r="C2" s="15" t="s">
        <v>109</v>
      </c>
      <c r="D2" s="15"/>
      <c r="E2" s="15"/>
      <c r="F2" s="15" t="s">
        <v>122</v>
      </c>
      <c r="G2" s="15"/>
      <c r="H2" s="15"/>
      <c r="I2" s="15"/>
      <c r="J2" s="15"/>
      <c r="K2" s="15"/>
      <c r="L2" s="15" t="s">
        <v>121</v>
      </c>
      <c r="M2" s="15"/>
      <c r="N2" s="15"/>
      <c r="O2" s="15"/>
      <c r="P2" s="15"/>
      <c r="Q2" s="15"/>
      <c r="R2" s="16"/>
    </row>
    <row r="3" spans="1:18" x14ac:dyDescent="0.35">
      <c r="A3" s="6"/>
      <c r="B3" s="7"/>
      <c r="C3" s="8"/>
      <c r="D3" s="8" t="s">
        <v>105</v>
      </c>
      <c r="E3" s="8" t="s">
        <v>107</v>
      </c>
      <c r="F3" s="8"/>
      <c r="G3" s="8" t="s">
        <v>375</v>
      </c>
      <c r="H3" s="8" t="s">
        <v>375</v>
      </c>
      <c r="I3" s="8" t="s">
        <v>110</v>
      </c>
      <c r="J3" s="16" t="s">
        <v>114</v>
      </c>
      <c r="K3" s="17"/>
      <c r="L3" s="8"/>
      <c r="M3" s="8"/>
      <c r="N3" s="8"/>
      <c r="O3" s="8"/>
      <c r="P3" s="8"/>
      <c r="Q3" s="8"/>
      <c r="R3" s="9"/>
    </row>
    <row r="4" spans="1:18" x14ac:dyDescent="0.35">
      <c r="A4" s="10"/>
      <c r="B4" s="11" t="s">
        <v>104</v>
      </c>
      <c r="C4" s="11" t="s">
        <v>33</v>
      </c>
      <c r="D4" s="11" t="s">
        <v>106</v>
      </c>
      <c r="E4" s="11" t="s">
        <v>108</v>
      </c>
      <c r="F4" s="11" t="s">
        <v>33</v>
      </c>
      <c r="G4" s="11" t="s">
        <v>376</v>
      </c>
      <c r="H4" s="11" t="s">
        <v>377</v>
      </c>
      <c r="I4" s="11" t="s">
        <v>111</v>
      </c>
      <c r="J4" s="2" t="s">
        <v>112</v>
      </c>
      <c r="K4" s="2" t="s">
        <v>113</v>
      </c>
      <c r="L4" s="11" t="s">
        <v>33</v>
      </c>
      <c r="M4" s="11" t="s">
        <v>115</v>
      </c>
      <c r="N4" s="11" t="s">
        <v>116</v>
      </c>
      <c r="O4" s="11" t="s">
        <v>117</v>
      </c>
      <c r="P4" s="11" t="s">
        <v>118</v>
      </c>
      <c r="Q4" s="11" t="s">
        <v>119</v>
      </c>
      <c r="R4" s="12" t="s">
        <v>120</v>
      </c>
    </row>
    <row r="5" spans="1:18" x14ac:dyDescent="0.35">
      <c r="A5" s="1" t="s">
        <v>65</v>
      </c>
      <c r="B5" s="13">
        <f>B19+B33</f>
        <v>32903</v>
      </c>
      <c r="C5" s="13">
        <f t="shared" ref="C5:R5" si="0">C19+C33</f>
        <v>21478</v>
      </c>
      <c r="D5" s="13">
        <f t="shared" si="0"/>
        <v>16615</v>
      </c>
      <c r="E5" s="13">
        <f t="shared" si="0"/>
        <v>4863</v>
      </c>
      <c r="F5" s="13">
        <f t="shared" si="0"/>
        <v>7375</v>
      </c>
      <c r="G5" s="13">
        <f t="shared" si="0"/>
        <v>60</v>
      </c>
      <c r="H5" s="13">
        <f t="shared" si="0"/>
        <v>6296</v>
      </c>
      <c r="I5" s="13">
        <f t="shared" si="0"/>
        <v>184</v>
      </c>
      <c r="J5" s="13">
        <f t="shared" si="0"/>
        <v>394</v>
      </c>
      <c r="K5" s="13">
        <f t="shared" si="0"/>
        <v>441</v>
      </c>
      <c r="L5" s="13">
        <f t="shared" si="0"/>
        <v>4050</v>
      </c>
      <c r="M5" s="13">
        <f t="shared" si="0"/>
        <v>407</v>
      </c>
      <c r="N5" s="13">
        <f t="shared" si="0"/>
        <v>1182</v>
      </c>
      <c r="O5" s="13">
        <f t="shared" si="0"/>
        <v>175</v>
      </c>
      <c r="P5" s="13">
        <f t="shared" si="0"/>
        <v>211</v>
      </c>
      <c r="Q5" s="13">
        <f t="shared" si="0"/>
        <v>1805</v>
      </c>
      <c r="R5" s="13">
        <f t="shared" si="0"/>
        <v>270</v>
      </c>
    </row>
    <row r="6" spans="1:18" x14ac:dyDescent="0.35">
      <c r="A6" s="14" t="s">
        <v>51</v>
      </c>
      <c r="B6" s="13">
        <f t="shared" ref="B6:R6" si="1">B20+B34</f>
        <v>6732</v>
      </c>
      <c r="C6" s="13">
        <f t="shared" si="1"/>
        <v>3953</v>
      </c>
      <c r="D6" s="13">
        <f t="shared" si="1"/>
        <v>3241</v>
      </c>
      <c r="E6" s="13">
        <f t="shared" si="1"/>
        <v>712</v>
      </c>
      <c r="F6" s="13">
        <f t="shared" si="1"/>
        <v>910</v>
      </c>
      <c r="G6" s="13">
        <f t="shared" si="1"/>
        <v>3</v>
      </c>
      <c r="H6" s="13">
        <f t="shared" si="1"/>
        <v>569</v>
      </c>
      <c r="I6" s="13">
        <f t="shared" si="1"/>
        <v>10</v>
      </c>
      <c r="J6" s="13">
        <f t="shared" si="1"/>
        <v>133</v>
      </c>
      <c r="K6" s="13">
        <f t="shared" si="1"/>
        <v>195</v>
      </c>
      <c r="L6" s="13">
        <f t="shared" si="1"/>
        <v>1869</v>
      </c>
      <c r="M6" s="13">
        <f t="shared" si="1"/>
        <v>97</v>
      </c>
      <c r="N6" s="13">
        <f t="shared" si="1"/>
        <v>0</v>
      </c>
      <c r="O6" s="13">
        <f t="shared" si="1"/>
        <v>20</v>
      </c>
      <c r="P6" s="13">
        <f t="shared" si="1"/>
        <v>23</v>
      </c>
      <c r="Q6" s="13">
        <f t="shared" si="1"/>
        <v>1671</v>
      </c>
      <c r="R6" s="13">
        <f t="shared" si="1"/>
        <v>58</v>
      </c>
    </row>
    <row r="7" spans="1:18" x14ac:dyDescent="0.35">
      <c r="A7" s="14" t="s">
        <v>52</v>
      </c>
      <c r="B7" s="13">
        <f t="shared" ref="B7:R7" si="2">B21+B35</f>
        <v>4903</v>
      </c>
      <c r="C7" s="13">
        <f t="shared" si="2"/>
        <v>3155</v>
      </c>
      <c r="D7" s="13">
        <f t="shared" si="2"/>
        <v>2419</v>
      </c>
      <c r="E7" s="13">
        <f t="shared" si="2"/>
        <v>736</v>
      </c>
      <c r="F7" s="13">
        <f t="shared" si="2"/>
        <v>1508</v>
      </c>
      <c r="G7" s="13">
        <f t="shared" si="2"/>
        <v>5</v>
      </c>
      <c r="H7" s="13">
        <f t="shared" si="2"/>
        <v>1215</v>
      </c>
      <c r="I7" s="13">
        <f t="shared" si="2"/>
        <v>19</v>
      </c>
      <c r="J7" s="13">
        <f t="shared" si="2"/>
        <v>149</v>
      </c>
      <c r="K7" s="13">
        <f t="shared" si="2"/>
        <v>120</v>
      </c>
      <c r="L7" s="13">
        <f t="shared" si="2"/>
        <v>240</v>
      </c>
      <c r="M7" s="13">
        <f t="shared" si="2"/>
        <v>73</v>
      </c>
      <c r="N7" s="13">
        <f t="shared" si="2"/>
        <v>0</v>
      </c>
      <c r="O7" s="13">
        <f t="shared" si="2"/>
        <v>18</v>
      </c>
      <c r="P7" s="13">
        <f t="shared" si="2"/>
        <v>36</v>
      </c>
      <c r="Q7" s="13">
        <f t="shared" si="2"/>
        <v>93</v>
      </c>
      <c r="R7" s="13">
        <f t="shared" si="2"/>
        <v>20</v>
      </c>
    </row>
    <row r="8" spans="1:18" x14ac:dyDescent="0.35">
      <c r="A8" s="14" t="s">
        <v>53</v>
      </c>
      <c r="B8" s="13">
        <f t="shared" ref="B8:R8" si="3">B22+B36</f>
        <v>4102</v>
      </c>
      <c r="C8" s="13">
        <f t="shared" si="3"/>
        <v>2714</v>
      </c>
      <c r="D8" s="13">
        <f t="shared" si="3"/>
        <v>1992</v>
      </c>
      <c r="E8" s="13">
        <f t="shared" si="3"/>
        <v>722</v>
      </c>
      <c r="F8" s="13">
        <f t="shared" si="3"/>
        <v>1279</v>
      </c>
      <c r="G8" s="13">
        <f t="shared" si="3"/>
        <v>6</v>
      </c>
      <c r="H8" s="13">
        <f t="shared" si="3"/>
        <v>1104</v>
      </c>
      <c r="I8" s="13">
        <f t="shared" si="3"/>
        <v>15</v>
      </c>
      <c r="J8" s="13">
        <f t="shared" si="3"/>
        <v>81</v>
      </c>
      <c r="K8" s="13">
        <f t="shared" si="3"/>
        <v>73</v>
      </c>
      <c r="L8" s="13">
        <f t="shared" si="3"/>
        <v>109</v>
      </c>
      <c r="M8" s="13">
        <f t="shared" si="3"/>
        <v>41</v>
      </c>
      <c r="N8" s="13">
        <f t="shared" si="3"/>
        <v>0</v>
      </c>
      <c r="O8" s="13">
        <f t="shared" si="3"/>
        <v>17</v>
      </c>
      <c r="P8" s="13">
        <f t="shared" si="3"/>
        <v>20</v>
      </c>
      <c r="Q8" s="13">
        <f t="shared" si="3"/>
        <v>15</v>
      </c>
      <c r="R8" s="13">
        <f t="shared" si="3"/>
        <v>16</v>
      </c>
    </row>
    <row r="9" spans="1:18" x14ac:dyDescent="0.35">
      <c r="A9" s="14" t="s">
        <v>54</v>
      </c>
      <c r="B9" s="13">
        <f t="shared" ref="B9:R9" si="4">B23+B37</f>
        <v>3187</v>
      </c>
      <c r="C9" s="13">
        <f t="shared" si="4"/>
        <v>2065</v>
      </c>
      <c r="D9" s="13">
        <f t="shared" si="4"/>
        <v>1536</v>
      </c>
      <c r="E9" s="13">
        <f t="shared" si="4"/>
        <v>529</v>
      </c>
      <c r="F9" s="13">
        <f t="shared" si="4"/>
        <v>1022</v>
      </c>
      <c r="G9" s="13">
        <f t="shared" si="4"/>
        <v>5</v>
      </c>
      <c r="H9" s="13">
        <f t="shared" si="4"/>
        <v>958</v>
      </c>
      <c r="I9" s="13">
        <f t="shared" si="4"/>
        <v>17</v>
      </c>
      <c r="J9" s="13">
        <f t="shared" si="4"/>
        <v>19</v>
      </c>
      <c r="K9" s="13">
        <f t="shared" si="4"/>
        <v>23</v>
      </c>
      <c r="L9" s="13">
        <f t="shared" si="4"/>
        <v>100</v>
      </c>
      <c r="M9" s="13">
        <f t="shared" si="4"/>
        <v>36</v>
      </c>
      <c r="N9" s="13">
        <f t="shared" si="4"/>
        <v>0</v>
      </c>
      <c r="O9" s="13">
        <f t="shared" si="4"/>
        <v>8</v>
      </c>
      <c r="P9" s="13">
        <f t="shared" si="4"/>
        <v>34</v>
      </c>
      <c r="Q9" s="13">
        <f t="shared" si="4"/>
        <v>13</v>
      </c>
      <c r="R9" s="13">
        <f t="shared" si="4"/>
        <v>9</v>
      </c>
    </row>
    <row r="10" spans="1:18" x14ac:dyDescent="0.35">
      <c r="A10" s="14" t="s">
        <v>55</v>
      </c>
      <c r="B10" s="13">
        <f t="shared" ref="B10:R10" si="5">B24+B38</f>
        <v>2910</v>
      </c>
      <c r="C10" s="13">
        <f t="shared" si="5"/>
        <v>2000</v>
      </c>
      <c r="D10" s="13">
        <f t="shared" si="5"/>
        <v>1470</v>
      </c>
      <c r="E10" s="13">
        <f t="shared" si="5"/>
        <v>530</v>
      </c>
      <c r="F10" s="13">
        <f t="shared" si="5"/>
        <v>862</v>
      </c>
      <c r="G10" s="13">
        <f t="shared" si="5"/>
        <v>9</v>
      </c>
      <c r="H10" s="13">
        <f t="shared" si="5"/>
        <v>803</v>
      </c>
      <c r="I10" s="13">
        <f t="shared" si="5"/>
        <v>28</v>
      </c>
      <c r="J10" s="13">
        <f t="shared" si="5"/>
        <v>7</v>
      </c>
      <c r="K10" s="13">
        <f t="shared" si="5"/>
        <v>15</v>
      </c>
      <c r="L10" s="13">
        <f t="shared" si="5"/>
        <v>48</v>
      </c>
      <c r="M10" s="13">
        <f t="shared" si="5"/>
        <v>23</v>
      </c>
      <c r="N10" s="13">
        <f t="shared" si="5"/>
        <v>0</v>
      </c>
      <c r="O10" s="13">
        <f t="shared" si="5"/>
        <v>6</v>
      </c>
      <c r="P10" s="13">
        <f t="shared" si="5"/>
        <v>14</v>
      </c>
      <c r="Q10" s="13">
        <f t="shared" si="5"/>
        <v>3</v>
      </c>
      <c r="R10" s="13">
        <f t="shared" si="5"/>
        <v>2</v>
      </c>
    </row>
    <row r="11" spans="1:18" x14ac:dyDescent="0.35">
      <c r="A11" s="14" t="s">
        <v>56</v>
      </c>
      <c r="B11" s="13">
        <f t="shared" ref="B11:R11" si="6">B25+B39</f>
        <v>2209</v>
      </c>
      <c r="C11" s="13">
        <f t="shared" si="6"/>
        <v>1556</v>
      </c>
      <c r="D11" s="13">
        <f t="shared" si="6"/>
        <v>1200</v>
      </c>
      <c r="E11" s="13">
        <f t="shared" si="6"/>
        <v>356</v>
      </c>
      <c r="F11" s="13">
        <f t="shared" si="6"/>
        <v>593</v>
      </c>
      <c r="G11" s="13">
        <f t="shared" si="6"/>
        <v>6</v>
      </c>
      <c r="H11" s="13">
        <f t="shared" si="6"/>
        <v>557</v>
      </c>
      <c r="I11" s="13">
        <f t="shared" si="6"/>
        <v>23</v>
      </c>
      <c r="J11" s="13">
        <f t="shared" si="6"/>
        <v>0</v>
      </c>
      <c r="K11" s="13">
        <f t="shared" si="6"/>
        <v>7</v>
      </c>
      <c r="L11" s="13">
        <f t="shared" si="6"/>
        <v>60</v>
      </c>
      <c r="M11" s="13">
        <f t="shared" si="6"/>
        <v>20</v>
      </c>
      <c r="N11" s="13">
        <f t="shared" si="6"/>
        <v>0</v>
      </c>
      <c r="O11" s="13">
        <f t="shared" si="6"/>
        <v>12</v>
      </c>
      <c r="P11" s="13">
        <f t="shared" si="6"/>
        <v>15</v>
      </c>
      <c r="Q11" s="13">
        <f t="shared" si="6"/>
        <v>4</v>
      </c>
      <c r="R11" s="13">
        <f t="shared" si="6"/>
        <v>9</v>
      </c>
    </row>
    <row r="12" spans="1:18" x14ac:dyDescent="0.35">
      <c r="A12" s="14" t="s">
        <v>57</v>
      </c>
      <c r="B12" s="13">
        <f t="shared" ref="B12:R12" si="7">B26+B40</f>
        <v>2303</v>
      </c>
      <c r="C12" s="13">
        <f t="shared" si="7"/>
        <v>1640</v>
      </c>
      <c r="D12" s="13">
        <f t="shared" si="7"/>
        <v>1284</v>
      </c>
      <c r="E12" s="13">
        <f t="shared" si="7"/>
        <v>356</v>
      </c>
      <c r="F12" s="13">
        <f t="shared" si="7"/>
        <v>576</v>
      </c>
      <c r="G12" s="13">
        <f t="shared" si="7"/>
        <v>10</v>
      </c>
      <c r="H12" s="13">
        <f t="shared" si="7"/>
        <v>538</v>
      </c>
      <c r="I12" s="13">
        <f t="shared" si="7"/>
        <v>24</v>
      </c>
      <c r="J12" s="13">
        <f t="shared" si="7"/>
        <v>3</v>
      </c>
      <c r="K12" s="13">
        <f t="shared" si="7"/>
        <v>1</v>
      </c>
      <c r="L12" s="13">
        <f t="shared" si="7"/>
        <v>87</v>
      </c>
      <c r="M12" s="13">
        <f t="shared" si="7"/>
        <v>30</v>
      </c>
      <c r="N12" s="13">
        <f t="shared" si="7"/>
        <v>0</v>
      </c>
      <c r="O12" s="13">
        <f t="shared" si="7"/>
        <v>25</v>
      </c>
      <c r="P12" s="13">
        <f t="shared" si="7"/>
        <v>11</v>
      </c>
      <c r="Q12" s="13">
        <f t="shared" si="7"/>
        <v>3</v>
      </c>
      <c r="R12" s="13">
        <f t="shared" si="7"/>
        <v>18</v>
      </c>
    </row>
    <row r="13" spans="1:18" x14ac:dyDescent="0.35">
      <c r="A13" s="14" t="s">
        <v>58</v>
      </c>
      <c r="B13" s="13">
        <f t="shared" ref="B13:R13" si="8">B27+B41</f>
        <v>1880</v>
      </c>
      <c r="C13" s="13">
        <f t="shared" si="8"/>
        <v>1388</v>
      </c>
      <c r="D13" s="13">
        <f t="shared" si="8"/>
        <v>1071</v>
      </c>
      <c r="E13" s="13">
        <f t="shared" si="8"/>
        <v>317</v>
      </c>
      <c r="F13" s="13">
        <f t="shared" si="8"/>
        <v>343</v>
      </c>
      <c r="G13" s="13">
        <f t="shared" si="8"/>
        <v>6</v>
      </c>
      <c r="H13" s="13">
        <f t="shared" si="8"/>
        <v>321</v>
      </c>
      <c r="I13" s="13">
        <f t="shared" si="8"/>
        <v>10</v>
      </c>
      <c r="J13" s="13">
        <f t="shared" si="8"/>
        <v>1</v>
      </c>
      <c r="K13" s="13">
        <f t="shared" si="8"/>
        <v>5</v>
      </c>
      <c r="L13" s="13">
        <f t="shared" si="8"/>
        <v>149</v>
      </c>
      <c r="M13" s="13">
        <f t="shared" si="8"/>
        <v>23</v>
      </c>
      <c r="N13" s="13">
        <f t="shared" si="8"/>
        <v>68</v>
      </c>
      <c r="O13" s="13">
        <f t="shared" si="8"/>
        <v>11</v>
      </c>
      <c r="P13" s="13">
        <f t="shared" si="8"/>
        <v>19</v>
      </c>
      <c r="Q13" s="13">
        <f t="shared" si="8"/>
        <v>3</v>
      </c>
      <c r="R13" s="13">
        <f t="shared" si="8"/>
        <v>25</v>
      </c>
    </row>
    <row r="14" spans="1:18" x14ac:dyDescent="0.35">
      <c r="A14" s="14" t="s">
        <v>59</v>
      </c>
      <c r="B14" s="13">
        <f t="shared" ref="B14:R14" si="9">B28+B42</f>
        <v>1424</v>
      </c>
      <c r="C14" s="13">
        <f t="shared" si="9"/>
        <v>1125</v>
      </c>
      <c r="D14" s="13">
        <f t="shared" si="9"/>
        <v>931</v>
      </c>
      <c r="E14" s="13">
        <f t="shared" si="9"/>
        <v>194</v>
      </c>
      <c r="F14" s="13">
        <f t="shared" si="9"/>
        <v>158</v>
      </c>
      <c r="G14" s="13">
        <f t="shared" si="9"/>
        <v>4</v>
      </c>
      <c r="H14" s="13">
        <f t="shared" si="9"/>
        <v>137</v>
      </c>
      <c r="I14" s="13">
        <f t="shared" si="9"/>
        <v>15</v>
      </c>
      <c r="J14" s="13">
        <f t="shared" si="9"/>
        <v>1</v>
      </c>
      <c r="K14" s="13">
        <f t="shared" si="9"/>
        <v>1</v>
      </c>
      <c r="L14" s="13">
        <f t="shared" si="9"/>
        <v>141</v>
      </c>
      <c r="M14" s="13">
        <f t="shared" si="9"/>
        <v>23</v>
      </c>
      <c r="N14" s="13">
        <f t="shared" si="9"/>
        <v>67</v>
      </c>
      <c r="O14" s="13">
        <f t="shared" si="9"/>
        <v>12</v>
      </c>
      <c r="P14" s="13">
        <f t="shared" si="9"/>
        <v>11</v>
      </c>
      <c r="Q14" s="13">
        <f t="shared" si="9"/>
        <v>0</v>
      </c>
      <c r="R14" s="13">
        <f t="shared" si="9"/>
        <v>28</v>
      </c>
    </row>
    <row r="15" spans="1:18" x14ac:dyDescent="0.35">
      <c r="A15" s="14" t="s">
        <v>60</v>
      </c>
      <c r="B15" s="13">
        <f t="shared" ref="B15:R15" si="10">B29+B43</f>
        <v>1227</v>
      </c>
      <c r="C15" s="13">
        <f t="shared" si="10"/>
        <v>929</v>
      </c>
      <c r="D15" s="13">
        <f t="shared" si="10"/>
        <v>751</v>
      </c>
      <c r="E15" s="13">
        <f t="shared" si="10"/>
        <v>178</v>
      </c>
      <c r="F15" s="13">
        <f t="shared" si="10"/>
        <v>70</v>
      </c>
      <c r="G15" s="13">
        <f t="shared" si="10"/>
        <v>3</v>
      </c>
      <c r="H15" s="13">
        <f t="shared" si="10"/>
        <v>56</v>
      </c>
      <c r="I15" s="13">
        <f t="shared" si="10"/>
        <v>11</v>
      </c>
      <c r="J15" s="13">
        <f t="shared" si="10"/>
        <v>0</v>
      </c>
      <c r="K15" s="13">
        <f t="shared" si="10"/>
        <v>0</v>
      </c>
      <c r="L15" s="13">
        <f t="shared" si="10"/>
        <v>228</v>
      </c>
      <c r="M15" s="13">
        <f t="shared" si="10"/>
        <v>15</v>
      </c>
      <c r="N15" s="13">
        <f t="shared" si="10"/>
        <v>146</v>
      </c>
      <c r="O15" s="13">
        <f t="shared" si="10"/>
        <v>17</v>
      </c>
      <c r="P15" s="13">
        <f t="shared" si="10"/>
        <v>10</v>
      </c>
      <c r="Q15" s="13">
        <f t="shared" si="10"/>
        <v>0</v>
      </c>
      <c r="R15" s="13">
        <f t="shared" si="10"/>
        <v>40</v>
      </c>
    </row>
    <row r="16" spans="1:18" x14ac:dyDescent="0.35">
      <c r="A16" s="14" t="s">
        <v>61</v>
      </c>
      <c r="B16" s="13">
        <f t="shared" ref="B16:R16" si="11">B30+B44</f>
        <v>875</v>
      </c>
      <c r="C16" s="13">
        <f t="shared" si="11"/>
        <v>563</v>
      </c>
      <c r="D16" s="13">
        <f t="shared" si="11"/>
        <v>434</v>
      </c>
      <c r="E16" s="13">
        <f t="shared" si="11"/>
        <v>129</v>
      </c>
      <c r="F16" s="13">
        <f t="shared" si="11"/>
        <v>33</v>
      </c>
      <c r="G16" s="13">
        <f t="shared" si="11"/>
        <v>3</v>
      </c>
      <c r="H16" s="13">
        <f t="shared" si="11"/>
        <v>25</v>
      </c>
      <c r="I16" s="13">
        <f t="shared" si="11"/>
        <v>4</v>
      </c>
      <c r="J16" s="13">
        <f t="shared" si="11"/>
        <v>0</v>
      </c>
      <c r="K16" s="13">
        <f t="shared" si="11"/>
        <v>1</v>
      </c>
      <c r="L16" s="13">
        <f t="shared" si="11"/>
        <v>279</v>
      </c>
      <c r="M16" s="13">
        <f t="shared" si="11"/>
        <v>17</v>
      </c>
      <c r="N16" s="13">
        <f t="shared" si="11"/>
        <v>219</v>
      </c>
      <c r="O16" s="13">
        <f t="shared" si="11"/>
        <v>16</v>
      </c>
      <c r="P16" s="13">
        <f t="shared" si="11"/>
        <v>7</v>
      </c>
      <c r="Q16" s="13">
        <f t="shared" si="11"/>
        <v>0</v>
      </c>
      <c r="R16" s="13">
        <f t="shared" si="11"/>
        <v>20</v>
      </c>
    </row>
    <row r="17" spans="1:18" x14ac:dyDescent="0.35">
      <c r="A17" s="14" t="s">
        <v>124</v>
      </c>
      <c r="B17" s="13">
        <f t="shared" ref="B17:R17" si="12">B31+B45</f>
        <v>1151</v>
      </c>
      <c r="C17" s="13">
        <f t="shared" si="12"/>
        <v>390</v>
      </c>
      <c r="D17" s="13">
        <f t="shared" si="12"/>
        <v>286</v>
      </c>
      <c r="E17" s="13">
        <f t="shared" si="12"/>
        <v>104</v>
      </c>
      <c r="F17" s="13">
        <f t="shared" si="12"/>
        <v>21</v>
      </c>
      <c r="G17" s="13">
        <f t="shared" si="12"/>
        <v>0</v>
      </c>
      <c r="H17" s="13">
        <f t="shared" si="12"/>
        <v>13</v>
      </c>
      <c r="I17" s="13">
        <f t="shared" si="12"/>
        <v>8</v>
      </c>
      <c r="J17" s="13">
        <f t="shared" si="12"/>
        <v>0</v>
      </c>
      <c r="K17" s="13">
        <f t="shared" si="12"/>
        <v>0</v>
      </c>
      <c r="L17" s="13">
        <f t="shared" si="12"/>
        <v>740</v>
      </c>
      <c r="M17" s="13">
        <f t="shared" si="12"/>
        <v>9</v>
      </c>
      <c r="N17" s="13">
        <f t="shared" si="12"/>
        <v>682</v>
      </c>
      <c r="O17" s="13">
        <f t="shared" si="12"/>
        <v>13</v>
      </c>
      <c r="P17" s="13">
        <f t="shared" si="12"/>
        <v>11</v>
      </c>
      <c r="Q17" s="13">
        <f t="shared" si="12"/>
        <v>0</v>
      </c>
      <c r="R17" s="13">
        <f t="shared" si="12"/>
        <v>25</v>
      </c>
    </row>
    <row r="19" spans="1:18" x14ac:dyDescent="0.35">
      <c r="A19" s="1" t="s">
        <v>74</v>
      </c>
      <c r="B19" s="13">
        <f>C19+F19+L19</f>
        <v>15821</v>
      </c>
      <c r="C19" s="13">
        <f>D19+E19</f>
        <v>7881</v>
      </c>
      <c r="D19" s="13">
        <f>SUM(D20:D31)</f>
        <v>7710</v>
      </c>
      <c r="E19" s="13">
        <f t="shared" ref="E19:R19" si="13">SUM(E20:E31)</f>
        <v>171</v>
      </c>
      <c r="F19" s="13">
        <f>SUM(G19:K19)</f>
        <v>5882</v>
      </c>
      <c r="G19" s="13">
        <f t="shared" si="13"/>
        <v>52</v>
      </c>
      <c r="H19" s="13">
        <f t="shared" si="13"/>
        <v>4963</v>
      </c>
      <c r="I19" s="13">
        <f t="shared" si="13"/>
        <v>127</v>
      </c>
      <c r="J19" s="13">
        <f t="shared" si="13"/>
        <v>361</v>
      </c>
      <c r="K19" s="13">
        <f t="shared" si="13"/>
        <v>379</v>
      </c>
      <c r="L19" s="13">
        <f>SUM(M19:R19)</f>
        <v>2058</v>
      </c>
      <c r="M19" s="13">
        <f t="shared" si="13"/>
        <v>190</v>
      </c>
      <c r="N19" s="13">
        <f t="shared" si="13"/>
        <v>493</v>
      </c>
      <c r="O19" s="13">
        <f t="shared" si="13"/>
        <v>108</v>
      </c>
      <c r="P19" s="13">
        <f t="shared" si="13"/>
        <v>149</v>
      </c>
      <c r="Q19" s="13">
        <f t="shared" si="13"/>
        <v>933</v>
      </c>
      <c r="R19" s="13">
        <f t="shared" si="13"/>
        <v>185</v>
      </c>
    </row>
    <row r="20" spans="1:18" x14ac:dyDescent="0.35">
      <c r="A20" s="14" t="s">
        <v>51</v>
      </c>
      <c r="B20" s="13">
        <f t="shared" ref="B20:B45" si="14">C20+F20+L20</f>
        <v>3336</v>
      </c>
      <c r="C20" s="13">
        <f t="shared" ref="C20:C45" si="15">D20+E20</f>
        <v>1762</v>
      </c>
      <c r="D20" s="1">
        <v>1704</v>
      </c>
      <c r="E20" s="1">
        <v>58</v>
      </c>
      <c r="F20" s="13">
        <f t="shared" ref="F20:F45" si="16">SUM(G20:K20)</f>
        <v>607</v>
      </c>
      <c r="G20" s="1">
        <v>3</v>
      </c>
      <c r="H20" s="1">
        <v>316</v>
      </c>
      <c r="I20" s="1">
        <v>6</v>
      </c>
      <c r="J20" s="1">
        <v>126</v>
      </c>
      <c r="K20" s="1">
        <v>156</v>
      </c>
      <c r="L20" s="13">
        <f t="shared" ref="L20:L45" si="17">SUM(M20:R20)</f>
        <v>967</v>
      </c>
      <c r="M20" s="1">
        <v>48</v>
      </c>
      <c r="N20" s="1">
        <v>0</v>
      </c>
      <c r="O20" s="1">
        <v>11</v>
      </c>
      <c r="P20" s="1">
        <v>16</v>
      </c>
      <c r="Q20" s="1">
        <v>848</v>
      </c>
      <c r="R20" s="1">
        <v>44</v>
      </c>
    </row>
    <row r="21" spans="1:18" x14ac:dyDescent="0.35">
      <c r="A21" s="14" t="s">
        <v>52</v>
      </c>
      <c r="B21" s="13">
        <f t="shared" si="14"/>
        <v>2306</v>
      </c>
      <c r="C21" s="13">
        <f t="shared" si="15"/>
        <v>1126</v>
      </c>
      <c r="D21" s="1">
        <v>1095</v>
      </c>
      <c r="E21" s="1">
        <v>31</v>
      </c>
      <c r="F21" s="13">
        <f t="shared" si="16"/>
        <v>1039</v>
      </c>
      <c r="G21" s="1">
        <v>4</v>
      </c>
      <c r="H21" s="1">
        <v>780</v>
      </c>
      <c r="I21" s="1">
        <v>17</v>
      </c>
      <c r="J21" s="1">
        <v>130</v>
      </c>
      <c r="K21" s="1">
        <v>108</v>
      </c>
      <c r="L21" s="13">
        <f t="shared" si="17"/>
        <v>141</v>
      </c>
      <c r="M21" s="1">
        <v>33</v>
      </c>
      <c r="N21" s="1">
        <v>0</v>
      </c>
      <c r="O21" s="1">
        <v>10</v>
      </c>
      <c r="P21" s="1">
        <v>28</v>
      </c>
      <c r="Q21" s="1">
        <v>52</v>
      </c>
      <c r="R21" s="1">
        <v>18</v>
      </c>
    </row>
    <row r="22" spans="1:18" x14ac:dyDescent="0.35">
      <c r="A22" s="14" t="s">
        <v>53</v>
      </c>
      <c r="B22" s="13">
        <f t="shared" si="14"/>
        <v>1955</v>
      </c>
      <c r="C22" s="13">
        <f t="shared" si="15"/>
        <v>905</v>
      </c>
      <c r="D22" s="1">
        <v>887</v>
      </c>
      <c r="E22" s="1">
        <v>18</v>
      </c>
      <c r="F22" s="13">
        <f t="shared" si="16"/>
        <v>988</v>
      </c>
      <c r="G22" s="1">
        <v>6</v>
      </c>
      <c r="H22" s="1">
        <v>828</v>
      </c>
      <c r="I22" s="1">
        <v>10</v>
      </c>
      <c r="J22" s="1">
        <v>77</v>
      </c>
      <c r="K22" s="1">
        <v>67</v>
      </c>
      <c r="L22" s="13">
        <f t="shared" si="17"/>
        <v>62</v>
      </c>
      <c r="M22" s="1">
        <v>14</v>
      </c>
      <c r="N22" s="1">
        <v>0</v>
      </c>
      <c r="O22" s="1">
        <v>12</v>
      </c>
      <c r="P22" s="1">
        <v>15</v>
      </c>
      <c r="Q22" s="1">
        <v>8</v>
      </c>
      <c r="R22" s="1">
        <v>13</v>
      </c>
    </row>
    <row r="23" spans="1:18" x14ac:dyDescent="0.35">
      <c r="A23" s="14" t="s">
        <v>54</v>
      </c>
      <c r="B23" s="13">
        <f t="shared" si="14"/>
        <v>1593</v>
      </c>
      <c r="C23" s="13">
        <f t="shared" si="15"/>
        <v>690</v>
      </c>
      <c r="D23" s="1">
        <v>678</v>
      </c>
      <c r="E23" s="1">
        <v>12</v>
      </c>
      <c r="F23" s="13">
        <f t="shared" si="16"/>
        <v>839</v>
      </c>
      <c r="G23" s="1">
        <v>2</v>
      </c>
      <c r="H23" s="1">
        <v>787</v>
      </c>
      <c r="I23" s="1">
        <v>11</v>
      </c>
      <c r="J23" s="1">
        <v>17</v>
      </c>
      <c r="K23" s="1">
        <v>22</v>
      </c>
      <c r="L23" s="13">
        <f t="shared" si="17"/>
        <v>64</v>
      </c>
      <c r="M23" s="1">
        <v>14</v>
      </c>
      <c r="N23" s="1">
        <v>0</v>
      </c>
      <c r="O23" s="1">
        <v>5</v>
      </c>
      <c r="P23" s="1">
        <v>26</v>
      </c>
      <c r="Q23" s="1">
        <v>12</v>
      </c>
      <c r="R23" s="1">
        <v>7</v>
      </c>
    </row>
    <row r="24" spans="1:18" x14ac:dyDescent="0.35">
      <c r="A24" s="14" t="s">
        <v>55</v>
      </c>
      <c r="B24" s="13">
        <f t="shared" si="14"/>
        <v>1421</v>
      </c>
      <c r="C24" s="13">
        <f t="shared" si="15"/>
        <v>625</v>
      </c>
      <c r="D24" s="1">
        <v>619</v>
      </c>
      <c r="E24" s="1">
        <v>6</v>
      </c>
      <c r="F24" s="13">
        <f t="shared" si="16"/>
        <v>762</v>
      </c>
      <c r="G24" s="1">
        <v>9</v>
      </c>
      <c r="H24" s="1">
        <v>712</v>
      </c>
      <c r="I24" s="1">
        <v>21</v>
      </c>
      <c r="J24" s="1">
        <v>6</v>
      </c>
      <c r="K24" s="1">
        <v>14</v>
      </c>
      <c r="L24" s="13">
        <f t="shared" si="17"/>
        <v>34</v>
      </c>
      <c r="M24" s="1">
        <v>13</v>
      </c>
      <c r="N24" s="1">
        <v>0</v>
      </c>
      <c r="O24" s="1">
        <v>6</v>
      </c>
      <c r="P24" s="1">
        <v>11</v>
      </c>
      <c r="Q24" s="1">
        <v>3</v>
      </c>
      <c r="R24" s="1">
        <v>1</v>
      </c>
    </row>
    <row r="25" spans="1:18" x14ac:dyDescent="0.35">
      <c r="A25" s="14" t="s">
        <v>56</v>
      </c>
      <c r="B25" s="13">
        <f t="shared" si="14"/>
        <v>1037</v>
      </c>
      <c r="C25" s="13">
        <f t="shared" si="15"/>
        <v>463</v>
      </c>
      <c r="D25" s="1">
        <v>456</v>
      </c>
      <c r="E25" s="1">
        <v>7</v>
      </c>
      <c r="F25" s="13">
        <f t="shared" si="16"/>
        <v>533</v>
      </c>
      <c r="G25" s="1">
        <v>4</v>
      </c>
      <c r="H25" s="1">
        <v>512</v>
      </c>
      <c r="I25" s="1">
        <v>12</v>
      </c>
      <c r="J25" s="1">
        <v>0</v>
      </c>
      <c r="K25" s="1">
        <v>5</v>
      </c>
      <c r="L25" s="13">
        <f t="shared" si="17"/>
        <v>41</v>
      </c>
      <c r="M25" s="1">
        <v>11</v>
      </c>
      <c r="N25" s="1">
        <v>0</v>
      </c>
      <c r="O25" s="1">
        <v>9</v>
      </c>
      <c r="P25" s="1">
        <v>10</v>
      </c>
      <c r="Q25" s="1">
        <v>4</v>
      </c>
      <c r="R25" s="1">
        <v>7</v>
      </c>
    </row>
    <row r="26" spans="1:18" x14ac:dyDescent="0.35">
      <c r="A26" s="14" t="s">
        <v>57</v>
      </c>
      <c r="B26" s="13">
        <f t="shared" si="14"/>
        <v>1180</v>
      </c>
      <c r="C26" s="13">
        <f t="shared" si="15"/>
        <v>579</v>
      </c>
      <c r="D26" s="1">
        <v>571</v>
      </c>
      <c r="E26" s="1">
        <v>8</v>
      </c>
      <c r="F26" s="13">
        <f t="shared" si="16"/>
        <v>548</v>
      </c>
      <c r="G26" s="1">
        <v>10</v>
      </c>
      <c r="H26" s="1">
        <v>515</v>
      </c>
      <c r="I26" s="1">
        <v>19</v>
      </c>
      <c r="J26" s="1">
        <v>3</v>
      </c>
      <c r="K26" s="1">
        <v>1</v>
      </c>
      <c r="L26" s="13">
        <f t="shared" si="17"/>
        <v>53</v>
      </c>
      <c r="M26" s="1">
        <v>11</v>
      </c>
      <c r="N26" s="1">
        <v>0</v>
      </c>
      <c r="O26" s="1">
        <v>18</v>
      </c>
      <c r="P26" s="1">
        <v>6</v>
      </c>
      <c r="Q26" s="1">
        <v>3</v>
      </c>
      <c r="R26" s="1">
        <v>15</v>
      </c>
    </row>
    <row r="27" spans="1:18" x14ac:dyDescent="0.35">
      <c r="A27" s="14" t="s">
        <v>58</v>
      </c>
      <c r="B27" s="13">
        <f t="shared" si="14"/>
        <v>903</v>
      </c>
      <c r="C27" s="13">
        <f t="shared" si="15"/>
        <v>488</v>
      </c>
      <c r="D27" s="1">
        <v>485</v>
      </c>
      <c r="E27" s="1">
        <v>3</v>
      </c>
      <c r="F27" s="13">
        <f t="shared" si="16"/>
        <v>309</v>
      </c>
      <c r="G27" s="1">
        <v>5</v>
      </c>
      <c r="H27" s="1">
        <v>293</v>
      </c>
      <c r="I27" s="1">
        <v>6</v>
      </c>
      <c r="J27" s="1">
        <v>1</v>
      </c>
      <c r="K27" s="1">
        <v>4</v>
      </c>
      <c r="L27" s="13">
        <f t="shared" si="17"/>
        <v>106</v>
      </c>
      <c r="M27" s="1">
        <v>12</v>
      </c>
      <c r="N27" s="1">
        <v>56</v>
      </c>
      <c r="O27" s="1">
        <v>7</v>
      </c>
      <c r="P27" s="1">
        <v>12</v>
      </c>
      <c r="Q27" s="1">
        <v>3</v>
      </c>
      <c r="R27" s="1">
        <v>16</v>
      </c>
    </row>
    <row r="28" spans="1:18" x14ac:dyDescent="0.35">
      <c r="A28" s="14" t="s">
        <v>59</v>
      </c>
      <c r="B28" s="13">
        <f t="shared" si="14"/>
        <v>683</v>
      </c>
      <c r="C28" s="13">
        <f t="shared" si="15"/>
        <v>476</v>
      </c>
      <c r="D28" s="1">
        <v>472</v>
      </c>
      <c r="E28" s="1">
        <v>4</v>
      </c>
      <c r="F28" s="13">
        <f t="shared" si="16"/>
        <v>144</v>
      </c>
      <c r="G28" s="1">
        <v>3</v>
      </c>
      <c r="H28" s="1">
        <v>129</v>
      </c>
      <c r="I28" s="1">
        <v>10</v>
      </c>
      <c r="J28" s="1">
        <v>1</v>
      </c>
      <c r="K28" s="1">
        <v>1</v>
      </c>
      <c r="L28" s="13">
        <f t="shared" si="17"/>
        <v>63</v>
      </c>
      <c r="M28" s="1">
        <v>13</v>
      </c>
      <c r="N28" s="1">
        <v>21</v>
      </c>
      <c r="O28" s="1">
        <v>6</v>
      </c>
      <c r="P28" s="1">
        <v>6</v>
      </c>
      <c r="Q28" s="1">
        <v>0</v>
      </c>
      <c r="R28" s="1">
        <v>17</v>
      </c>
    </row>
    <row r="29" spans="1:18" x14ac:dyDescent="0.35">
      <c r="A29" s="14" t="s">
        <v>60</v>
      </c>
      <c r="B29" s="13">
        <f t="shared" si="14"/>
        <v>545</v>
      </c>
      <c r="C29" s="13">
        <f t="shared" si="15"/>
        <v>366</v>
      </c>
      <c r="D29" s="1">
        <v>359</v>
      </c>
      <c r="E29" s="1">
        <v>7</v>
      </c>
      <c r="F29" s="13">
        <f t="shared" si="16"/>
        <v>65</v>
      </c>
      <c r="G29" s="1">
        <v>3</v>
      </c>
      <c r="H29" s="1">
        <v>54</v>
      </c>
      <c r="I29" s="1">
        <v>8</v>
      </c>
      <c r="J29" s="1">
        <v>0</v>
      </c>
      <c r="K29" s="1">
        <v>0</v>
      </c>
      <c r="L29" s="13">
        <f t="shared" si="17"/>
        <v>114</v>
      </c>
      <c r="M29" s="1">
        <v>10</v>
      </c>
      <c r="N29" s="1">
        <v>64</v>
      </c>
      <c r="O29" s="1">
        <v>9</v>
      </c>
      <c r="P29" s="1">
        <v>8</v>
      </c>
      <c r="Q29" s="1">
        <v>0</v>
      </c>
      <c r="R29" s="1">
        <v>23</v>
      </c>
    </row>
    <row r="30" spans="1:18" x14ac:dyDescent="0.35">
      <c r="A30" s="14" t="s">
        <v>61</v>
      </c>
      <c r="B30" s="13">
        <f t="shared" si="14"/>
        <v>390</v>
      </c>
      <c r="C30" s="13">
        <f t="shared" si="15"/>
        <v>243</v>
      </c>
      <c r="D30" s="1">
        <v>234</v>
      </c>
      <c r="E30" s="1">
        <v>9</v>
      </c>
      <c r="F30" s="13">
        <f t="shared" si="16"/>
        <v>31</v>
      </c>
      <c r="G30" s="1">
        <v>3</v>
      </c>
      <c r="H30" s="1">
        <v>24</v>
      </c>
      <c r="I30" s="1">
        <v>3</v>
      </c>
      <c r="J30" s="1">
        <v>0</v>
      </c>
      <c r="K30" s="1">
        <v>1</v>
      </c>
      <c r="L30" s="13">
        <f t="shared" si="17"/>
        <v>116</v>
      </c>
      <c r="M30" s="1">
        <v>9</v>
      </c>
      <c r="N30" s="1">
        <v>79</v>
      </c>
      <c r="O30" s="1">
        <v>10</v>
      </c>
      <c r="P30" s="1">
        <v>6</v>
      </c>
      <c r="Q30" s="1">
        <v>0</v>
      </c>
      <c r="R30" s="1">
        <v>12</v>
      </c>
    </row>
    <row r="31" spans="1:18" x14ac:dyDescent="0.35">
      <c r="A31" s="14" t="s">
        <v>124</v>
      </c>
      <c r="B31" s="13">
        <f t="shared" si="14"/>
        <v>472</v>
      </c>
      <c r="C31" s="13">
        <f t="shared" si="15"/>
        <v>158</v>
      </c>
      <c r="D31" s="1">
        <v>150</v>
      </c>
      <c r="E31" s="1">
        <v>8</v>
      </c>
      <c r="F31" s="13">
        <f t="shared" si="16"/>
        <v>17</v>
      </c>
      <c r="G31" s="1">
        <v>0</v>
      </c>
      <c r="H31" s="1">
        <v>13</v>
      </c>
      <c r="I31" s="1">
        <v>4</v>
      </c>
      <c r="J31" s="1">
        <v>0</v>
      </c>
      <c r="K31" s="1">
        <v>0</v>
      </c>
      <c r="L31" s="13">
        <f t="shared" si="17"/>
        <v>297</v>
      </c>
      <c r="M31" s="1">
        <v>2</v>
      </c>
      <c r="N31" s="1">
        <v>273</v>
      </c>
      <c r="O31" s="1">
        <v>5</v>
      </c>
      <c r="P31" s="1">
        <v>5</v>
      </c>
      <c r="Q31" s="1">
        <v>0</v>
      </c>
      <c r="R31" s="1">
        <v>12</v>
      </c>
    </row>
    <row r="32" spans="1:18" x14ac:dyDescent="0.35">
      <c r="B32" s="13"/>
      <c r="C32" s="13"/>
      <c r="F32" s="13"/>
      <c r="L32" s="13"/>
    </row>
    <row r="33" spans="1:18" x14ac:dyDescent="0.35">
      <c r="A33" s="1" t="s">
        <v>88</v>
      </c>
      <c r="B33" s="13">
        <f t="shared" si="14"/>
        <v>17082</v>
      </c>
      <c r="C33" s="13">
        <f t="shared" si="15"/>
        <v>13597</v>
      </c>
      <c r="D33" s="13">
        <f>SUM(D34:D45)</f>
        <v>8905</v>
      </c>
      <c r="E33" s="13">
        <f t="shared" ref="E33" si="18">SUM(E34:E45)</f>
        <v>4692</v>
      </c>
      <c r="F33" s="13">
        <f t="shared" si="16"/>
        <v>1493</v>
      </c>
      <c r="G33" s="13">
        <f t="shared" ref="G33" si="19">SUM(G34:G45)</f>
        <v>8</v>
      </c>
      <c r="H33" s="13">
        <f t="shared" ref="H33" si="20">SUM(H34:H45)</f>
        <v>1333</v>
      </c>
      <c r="I33" s="13">
        <f t="shared" ref="I33" si="21">SUM(I34:I45)</f>
        <v>57</v>
      </c>
      <c r="J33" s="13">
        <f t="shared" ref="J33" si="22">SUM(J34:J45)</f>
        <v>33</v>
      </c>
      <c r="K33" s="13">
        <f t="shared" ref="K33" si="23">SUM(K34:K45)</f>
        <v>62</v>
      </c>
      <c r="L33" s="13">
        <f t="shared" si="17"/>
        <v>1992</v>
      </c>
      <c r="M33" s="13">
        <f t="shared" ref="M33" si="24">SUM(M34:M45)</f>
        <v>217</v>
      </c>
      <c r="N33" s="13">
        <f t="shared" ref="N33" si="25">SUM(N34:N45)</f>
        <v>689</v>
      </c>
      <c r="O33" s="13">
        <f t="shared" ref="O33" si="26">SUM(O34:O45)</f>
        <v>67</v>
      </c>
      <c r="P33" s="13">
        <f t="shared" ref="P33" si="27">SUM(P34:P45)</f>
        <v>62</v>
      </c>
      <c r="Q33" s="13">
        <f t="shared" ref="Q33" si="28">SUM(Q34:Q45)</f>
        <v>872</v>
      </c>
      <c r="R33" s="13">
        <f t="shared" ref="R33" si="29">SUM(R34:R45)</f>
        <v>85</v>
      </c>
    </row>
    <row r="34" spans="1:18" x14ac:dyDescent="0.35">
      <c r="A34" s="14" t="s">
        <v>51</v>
      </c>
      <c r="B34" s="13">
        <f t="shared" si="14"/>
        <v>3396</v>
      </c>
      <c r="C34" s="13">
        <f t="shared" si="15"/>
        <v>2191</v>
      </c>
      <c r="D34" s="1">
        <v>1537</v>
      </c>
      <c r="E34" s="1">
        <v>654</v>
      </c>
      <c r="F34" s="13">
        <f t="shared" si="16"/>
        <v>303</v>
      </c>
      <c r="G34" s="1">
        <v>0</v>
      </c>
      <c r="H34" s="1">
        <v>253</v>
      </c>
      <c r="I34" s="1">
        <v>4</v>
      </c>
      <c r="J34" s="1">
        <v>7</v>
      </c>
      <c r="K34" s="1">
        <v>39</v>
      </c>
      <c r="L34" s="13">
        <f t="shared" si="17"/>
        <v>902</v>
      </c>
      <c r="M34" s="1">
        <v>49</v>
      </c>
      <c r="N34" s="1">
        <v>0</v>
      </c>
      <c r="O34" s="1">
        <v>9</v>
      </c>
      <c r="P34" s="1">
        <v>7</v>
      </c>
      <c r="Q34" s="1">
        <v>823</v>
      </c>
      <c r="R34" s="1">
        <v>14</v>
      </c>
    </row>
    <row r="35" spans="1:18" x14ac:dyDescent="0.35">
      <c r="A35" s="14" t="s">
        <v>52</v>
      </c>
      <c r="B35" s="13">
        <f t="shared" si="14"/>
        <v>2597</v>
      </c>
      <c r="C35" s="13">
        <f t="shared" si="15"/>
        <v>2029</v>
      </c>
      <c r="D35" s="1">
        <v>1324</v>
      </c>
      <c r="E35" s="1">
        <v>705</v>
      </c>
      <c r="F35" s="13">
        <f t="shared" si="16"/>
        <v>469</v>
      </c>
      <c r="G35" s="1">
        <v>1</v>
      </c>
      <c r="H35" s="1">
        <v>435</v>
      </c>
      <c r="I35" s="1">
        <v>2</v>
      </c>
      <c r="J35" s="1">
        <v>19</v>
      </c>
      <c r="K35" s="1">
        <v>12</v>
      </c>
      <c r="L35" s="13">
        <f t="shared" si="17"/>
        <v>99</v>
      </c>
      <c r="M35" s="1">
        <v>40</v>
      </c>
      <c r="N35" s="1">
        <v>0</v>
      </c>
      <c r="O35" s="1">
        <v>8</v>
      </c>
      <c r="P35" s="1">
        <v>8</v>
      </c>
      <c r="Q35" s="1">
        <v>41</v>
      </c>
      <c r="R35" s="1">
        <v>2</v>
      </c>
    </row>
    <row r="36" spans="1:18" x14ac:dyDescent="0.35">
      <c r="A36" s="14" t="s">
        <v>53</v>
      </c>
      <c r="B36" s="13">
        <f t="shared" si="14"/>
        <v>2147</v>
      </c>
      <c r="C36" s="13">
        <f t="shared" si="15"/>
        <v>1809</v>
      </c>
      <c r="D36" s="1">
        <v>1105</v>
      </c>
      <c r="E36" s="1">
        <v>704</v>
      </c>
      <c r="F36" s="13">
        <f t="shared" si="16"/>
        <v>291</v>
      </c>
      <c r="G36" s="1">
        <v>0</v>
      </c>
      <c r="H36" s="1">
        <v>276</v>
      </c>
      <c r="I36" s="1">
        <v>5</v>
      </c>
      <c r="J36" s="1">
        <v>4</v>
      </c>
      <c r="K36" s="1">
        <v>6</v>
      </c>
      <c r="L36" s="13">
        <f t="shared" si="17"/>
        <v>47</v>
      </c>
      <c r="M36" s="1">
        <v>27</v>
      </c>
      <c r="N36" s="1">
        <v>0</v>
      </c>
      <c r="O36" s="1">
        <v>5</v>
      </c>
      <c r="P36" s="1">
        <v>5</v>
      </c>
      <c r="Q36" s="1">
        <v>7</v>
      </c>
      <c r="R36" s="1">
        <v>3</v>
      </c>
    </row>
    <row r="37" spans="1:18" x14ac:dyDescent="0.35">
      <c r="A37" s="14" t="s">
        <v>54</v>
      </c>
      <c r="B37" s="13">
        <f t="shared" si="14"/>
        <v>1594</v>
      </c>
      <c r="C37" s="13">
        <f t="shared" si="15"/>
        <v>1375</v>
      </c>
      <c r="D37" s="1">
        <v>858</v>
      </c>
      <c r="E37" s="1">
        <v>517</v>
      </c>
      <c r="F37" s="13">
        <f t="shared" si="16"/>
        <v>183</v>
      </c>
      <c r="G37" s="1">
        <v>3</v>
      </c>
      <c r="H37" s="1">
        <v>171</v>
      </c>
      <c r="I37" s="1">
        <v>6</v>
      </c>
      <c r="J37" s="1">
        <v>2</v>
      </c>
      <c r="K37" s="1">
        <v>1</v>
      </c>
      <c r="L37" s="13">
        <f t="shared" si="17"/>
        <v>36</v>
      </c>
      <c r="M37" s="1">
        <v>22</v>
      </c>
      <c r="N37" s="1">
        <v>0</v>
      </c>
      <c r="O37" s="1">
        <v>3</v>
      </c>
      <c r="P37" s="1">
        <v>8</v>
      </c>
      <c r="Q37" s="1">
        <v>1</v>
      </c>
      <c r="R37" s="1">
        <v>2</v>
      </c>
    </row>
    <row r="38" spans="1:18" x14ac:dyDescent="0.35">
      <c r="A38" s="14" t="s">
        <v>55</v>
      </c>
      <c r="B38" s="13">
        <f t="shared" si="14"/>
        <v>1489</v>
      </c>
      <c r="C38" s="13">
        <f t="shared" si="15"/>
        <v>1375</v>
      </c>
      <c r="D38" s="1">
        <v>851</v>
      </c>
      <c r="E38" s="1">
        <v>524</v>
      </c>
      <c r="F38" s="13">
        <f t="shared" si="16"/>
        <v>100</v>
      </c>
      <c r="G38" s="1">
        <v>0</v>
      </c>
      <c r="H38" s="1">
        <v>91</v>
      </c>
      <c r="I38" s="1">
        <v>7</v>
      </c>
      <c r="J38" s="1">
        <v>1</v>
      </c>
      <c r="K38" s="1">
        <v>1</v>
      </c>
      <c r="L38" s="13">
        <f t="shared" si="17"/>
        <v>14</v>
      </c>
      <c r="M38" s="1">
        <v>10</v>
      </c>
      <c r="N38" s="1">
        <v>0</v>
      </c>
      <c r="O38" s="1">
        <v>0</v>
      </c>
      <c r="P38" s="1">
        <v>3</v>
      </c>
      <c r="Q38" s="1">
        <v>0</v>
      </c>
      <c r="R38" s="1">
        <v>1</v>
      </c>
    </row>
    <row r="39" spans="1:18" x14ac:dyDescent="0.35">
      <c r="A39" s="14" t="s">
        <v>56</v>
      </c>
      <c r="B39" s="13">
        <f t="shared" si="14"/>
        <v>1172</v>
      </c>
      <c r="C39" s="13">
        <f t="shared" si="15"/>
        <v>1093</v>
      </c>
      <c r="D39" s="1">
        <v>744</v>
      </c>
      <c r="E39" s="1">
        <v>349</v>
      </c>
      <c r="F39" s="13">
        <f t="shared" si="16"/>
        <v>60</v>
      </c>
      <c r="G39" s="1">
        <v>2</v>
      </c>
      <c r="H39" s="1">
        <v>45</v>
      </c>
      <c r="I39" s="1">
        <v>11</v>
      </c>
      <c r="J39" s="1">
        <v>0</v>
      </c>
      <c r="K39" s="1">
        <v>2</v>
      </c>
      <c r="L39" s="13">
        <f t="shared" si="17"/>
        <v>19</v>
      </c>
      <c r="M39" s="1">
        <v>9</v>
      </c>
      <c r="N39" s="1">
        <v>0</v>
      </c>
      <c r="O39" s="1">
        <v>3</v>
      </c>
      <c r="P39" s="1">
        <v>5</v>
      </c>
      <c r="Q39" s="1">
        <v>0</v>
      </c>
      <c r="R39" s="1">
        <v>2</v>
      </c>
    </row>
    <row r="40" spans="1:18" x14ac:dyDescent="0.35">
      <c r="A40" s="14" t="s">
        <v>57</v>
      </c>
      <c r="B40" s="13">
        <f t="shared" si="14"/>
        <v>1123</v>
      </c>
      <c r="C40" s="13">
        <f t="shared" si="15"/>
        <v>1061</v>
      </c>
      <c r="D40" s="1">
        <v>713</v>
      </c>
      <c r="E40" s="1">
        <v>348</v>
      </c>
      <c r="F40" s="13">
        <f t="shared" si="16"/>
        <v>28</v>
      </c>
      <c r="G40" s="1">
        <v>0</v>
      </c>
      <c r="H40" s="1">
        <v>23</v>
      </c>
      <c r="I40" s="1">
        <v>5</v>
      </c>
      <c r="J40" s="1">
        <v>0</v>
      </c>
      <c r="K40" s="1">
        <v>0</v>
      </c>
      <c r="L40" s="13">
        <f t="shared" si="17"/>
        <v>34</v>
      </c>
      <c r="M40" s="1">
        <v>19</v>
      </c>
      <c r="N40" s="1">
        <v>0</v>
      </c>
      <c r="O40" s="1">
        <v>7</v>
      </c>
      <c r="P40" s="1">
        <v>5</v>
      </c>
      <c r="Q40" s="1">
        <v>0</v>
      </c>
      <c r="R40" s="1">
        <v>3</v>
      </c>
    </row>
    <row r="41" spans="1:18" x14ac:dyDescent="0.35">
      <c r="A41" s="14" t="s">
        <v>58</v>
      </c>
      <c r="B41" s="13">
        <f t="shared" si="14"/>
        <v>977</v>
      </c>
      <c r="C41" s="13">
        <f t="shared" si="15"/>
        <v>900</v>
      </c>
      <c r="D41" s="1">
        <v>586</v>
      </c>
      <c r="E41" s="1">
        <v>314</v>
      </c>
      <c r="F41" s="13">
        <f t="shared" si="16"/>
        <v>34</v>
      </c>
      <c r="G41" s="1">
        <v>1</v>
      </c>
      <c r="H41" s="1">
        <v>28</v>
      </c>
      <c r="I41" s="1">
        <v>4</v>
      </c>
      <c r="J41" s="1">
        <v>0</v>
      </c>
      <c r="K41" s="1">
        <v>1</v>
      </c>
      <c r="L41" s="13">
        <f t="shared" si="17"/>
        <v>43</v>
      </c>
      <c r="M41" s="1">
        <v>11</v>
      </c>
      <c r="N41" s="1">
        <v>12</v>
      </c>
      <c r="O41" s="1">
        <v>4</v>
      </c>
      <c r="P41" s="1">
        <v>7</v>
      </c>
      <c r="Q41" s="1">
        <v>0</v>
      </c>
      <c r="R41" s="1">
        <v>9</v>
      </c>
    </row>
    <row r="42" spans="1:18" x14ac:dyDescent="0.35">
      <c r="A42" s="14" t="s">
        <v>59</v>
      </c>
      <c r="B42" s="13">
        <f t="shared" si="14"/>
        <v>741</v>
      </c>
      <c r="C42" s="13">
        <f t="shared" si="15"/>
        <v>649</v>
      </c>
      <c r="D42" s="1">
        <v>459</v>
      </c>
      <c r="E42" s="1">
        <v>190</v>
      </c>
      <c r="F42" s="13">
        <f t="shared" si="16"/>
        <v>14</v>
      </c>
      <c r="G42" s="1">
        <v>1</v>
      </c>
      <c r="H42" s="1">
        <v>8</v>
      </c>
      <c r="I42" s="1">
        <v>5</v>
      </c>
      <c r="J42" s="1">
        <v>0</v>
      </c>
      <c r="K42" s="1">
        <v>0</v>
      </c>
      <c r="L42" s="13">
        <f t="shared" si="17"/>
        <v>78</v>
      </c>
      <c r="M42" s="1">
        <v>10</v>
      </c>
      <c r="N42" s="1">
        <v>46</v>
      </c>
      <c r="O42" s="1">
        <v>6</v>
      </c>
      <c r="P42" s="1">
        <v>5</v>
      </c>
      <c r="Q42" s="1">
        <v>0</v>
      </c>
      <c r="R42" s="1">
        <v>11</v>
      </c>
    </row>
    <row r="43" spans="1:18" x14ac:dyDescent="0.35">
      <c r="A43" s="14" t="s">
        <v>60</v>
      </c>
      <c r="B43" s="13">
        <f t="shared" si="14"/>
        <v>682</v>
      </c>
      <c r="C43" s="13">
        <f t="shared" si="15"/>
        <v>563</v>
      </c>
      <c r="D43" s="1">
        <v>392</v>
      </c>
      <c r="E43" s="1">
        <v>171</v>
      </c>
      <c r="F43" s="13">
        <f t="shared" si="16"/>
        <v>5</v>
      </c>
      <c r="G43" s="1">
        <v>0</v>
      </c>
      <c r="H43" s="1">
        <v>2</v>
      </c>
      <c r="I43" s="1">
        <v>3</v>
      </c>
      <c r="J43" s="1">
        <v>0</v>
      </c>
      <c r="K43" s="1">
        <v>0</v>
      </c>
      <c r="L43" s="13">
        <f t="shared" si="17"/>
        <v>114</v>
      </c>
      <c r="M43" s="1">
        <v>5</v>
      </c>
      <c r="N43" s="1">
        <v>82</v>
      </c>
      <c r="O43" s="1">
        <v>8</v>
      </c>
      <c r="P43" s="1">
        <v>2</v>
      </c>
      <c r="Q43" s="1">
        <v>0</v>
      </c>
      <c r="R43" s="1">
        <v>17</v>
      </c>
    </row>
    <row r="44" spans="1:18" x14ac:dyDescent="0.35">
      <c r="A44" s="14" t="s">
        <v>61</v>
      </c>
      <c r="B44" s="13">
        <f t="shared" si="14"/>
        <v>485</v>
      </c>
      <c r="C44" s="13">
        <f t="shared" si="15"/>
        <v>320</v>
      </c>
      <c r="D44" s="1">
        <v>200</v>
      </c>
      <c r="E44" s="1">
        <v>120</v>
      </c>
      <c r="F44" s="13">
        <f t="shared" si="16"/>
        <v>2</v>
      </c>
      <c r="G44" s="1">
        <v>0</v>
      </c>
      <c r="H44" s="1">
        <v>1</v>
      </c>
      <c r="I44" s="1">
        <v>1</v>
      </c>
      <c r="J44" s="1">
        <v>0</v>
      </c>
      <c r="K44" s="1">
        <v>0</v>
      </c>
      <c r="L44" s="13">
        <f t="shared" si="17"/>
        <v>163</v>
      </c>
      <c r="M44" s="1">
        <v>8</v>
      </c>
      <c r="N44" s="1">
        <v>140</v>
      </c>
      <c r="O44" s="1">
        <v>6</v>
      </c>
      <c r="P44" s="1">
        <v>1</v>
      </c>
      <c r="Q44" s="1">
        <v>0</v>
      </c>
      <c r="R44" s="1">
        <v>8</v>
      </c>
    </row>
    <row r="45" spans="1:18" x14ac:dyDescent="0.35">
      <c r="A45" s="14" t="s">
        <v>124</v>
      </c>
      <c r="B45" s="13">
        <f t="shared" si="14"/>
        <v>679</v>
      </c>
      <c r="C45" s="13">
        <f t="shared" si="15"/>
        <v>232</v>
      </c>
      <c r="D45" s="1">
        <v>136</v>
      </c>
      <c r="E45" s="1">
        <v>96</v>
      </c>
      <c r="F45" s="13">
        <f t="shared" si="16"/>
        <v>4</v>
      </c>
      <c r="G45" s="1">
        <v>0</v>
      </c>
      <c r="H45" s="1">
        <v>0</v>
      </c>
      <c r="I45" s="1">
        <v>4</v>
      </c>
      <c r="J45" s="1">
        <v>0</v>
      </c>
      <c r="K45" s="1">
        <v>0</v>
      </c>
      <c r="L45" s="13">
        <f t="shared" si="17"/>
        <v>443</v>
      </c>
      <c r="M45" s="1">
        <v>7</v>
      </c>
      <c r="N45" s="1">
        <v>409</v>
      </c>
      <c r="O45" s="1">
        <v>8</v>
      </c>
      <c r="P45" s="1">
        <v>6</v>
      </c>
      <c r="Q45" s="1">
        <v>0</v>
      </c>
      <c r="R45" s="1">
        <v>13</v>
      </c>
    </row>
    <row r="46" spans="1:18" x14ac:dyDescent="0.35">
      <c r="A46" s="83" t="s">
        <v>97</v>
      </c>
    </row>
  </sheetData>
  <mergeCells count="4">
    <mergeCell ref="C2:E2"/>
    <mergeCell ref="F2:K2"/>
    <mergeCell ref="L2:R2"/>
    <mergeCell ref="J3:K3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F86DD-198E-4D45-B3C9-F45A1CBDD71D}">
  <sheetPr>
    <tabColor rgb="FFFF0000"/>
  </sheetPr>
  <dimension ref="A4:V53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8.05078125" style="19" customWidth="1"/>
    <col min="2" max="16384" width="8.83984375" style="19"/>
  </cols>
  <sheetData>
    <row r="4" spans="1:22" x14ac:dyDescent="0.4">
      <c r="B4" s="19" t="s">
        <v>33</v>
      </c>
      <c r="C4" s="19">
        <v>1</v>
      </c>
      <c r="D4" s="19">
        <v>2</v>
      </c>
      <c r="E4" s="19">
        <v>3</v>
      </c>
      <c r="F4" s="19">
        <v>4</v>
      </c>
      <c r="G4" s="19">
        <v>5</v>
      </c>
      <c r="H4" s="19">
        <v>6</v>
      </c>
      <c r="I4" s="19">
        <v>7</v>
      </c>
      <c r="J4" s="19">
        <v>8</v>
      </c>
      <c r="K4" s="19">
        <v>9</v>
      </c>
      <c r="L4" s="19">
        <v>10</v>
      </c>
      <c r="M4" s="19">
        <v>11</v>
      </c>
      <c r="N4" s="19">
        <v>12</v>
      </c>
      <c r="O4" s="19">
        <v>13</v>
      </c>
      <c r="P4" s="19">
        <v>14</v>
      </c>
      <c r="Q4" s="19">
        <v>15</v>
      </c>
      <c r="R4" s="19">
        <v>16</v>
      </c>
      <c r="S4" s="19">
        <v>17</v>
      </c>
      <c r="T4" s="19">
        <v>18</v>
      </c>
      <c r="U4" s="19">
        <v>19</v>
      </c>
      <c r="V4" s="19" t="s">
        <v>145</v>
      </c>
    </row>
    <row r="5" spans="1:22" x14ac:dyDescent="0.4">
      <c r="A5" s="19" t="s">
        <v>125</v>
      </c>
    </row>
    <row r="6" spans="1:22" x14ac:dyDescent="0.4">
      <c r="A6" s="19" t="s">
        <v>126</v>
      </c>
    </row>
    <row r="7" spans="1:22" x14ac:dyDescent="0.4">
      <c r="A7" s="19" t="s">
        <v>127</v>
      </c>
    </row>
    <row r="8" spans="1:22" x14ac:dyDescent="0.4">
      <c r="A8" s="19" t="s">
        <v>128</v>
      </c>
    </row>
    <row r="9" spans="1:22" x14ac:dyDescent="0.4">
      <c r="A9" s="19" t="s">
        <v>129</v>
      </c>
    </row>
    <row r="10" spans="1:22" x14ac:dyDescent="0.4">
      <c r="A10" s="19" t="s">
        <v>130</v>
      </c>
    </row>
    <row r="11" spans="1:22" x14ac:dyDescent="0.4">
      <c r="A11" s="19" t="s">
        <v>131</v>
      </c>
    </row>
    <row r="13" spans="1:22" x14ac:dyDescent="0.4">
      <c r="A13" s="19" t="s">
        <v>132</v>
      </c>
    </row>
    <row r="14" spans="1:22" x14ac:dyDescent="0.4">
      <c r="A14" s="19" t="s">
        <v>133</v>
      </c>
      <c r="C14" s="19">
        <v>59</v>
      </c>
      <c r="D14" s="19">
        <v>15</v>
      </c>
      <c r="E14" s="19">
        <v>13</v>
      </c>
      <c r="F14" s="19">
        <v>4</v>
      </c>
      <c r="G14" s="19">
        <v>1</v>
      </c>
    </row>
    <row r="15" spans="1:22" x14ac:dyDescent="0.4">
      <c r="A15" s="19" t="s">
        <v>134</v>
      </c>
      <c r="C15" s="19">
        <v>266</v>
      </c>
      <c r="D15" s="19">
        <v>105</v>
      </c>
      <c r="E15" s="19">
        <v>77</v>
      </c>
      <c r="F15" s="19">
        <v>46</v>
      </c>
      <c r="G15" s="19">
        <v>21</v>
      </c>
      <c r="H15" s="19">
        <v>11</v>
      </c>
      <c r="I15" s="19">
        <v>7</v>
      </c>
      <c r="K15" s="19">
        <v>1</v>
      </c>
      <c r="M15" s="19">
        <v>1</v>
      </c>
    </row>
    <row r="16" spans="1:22" x14ac:dyDescent="0.4">
      <c r="A16" s="19" t="s">
        <v>135</v>
      </c>
    </row>
    <row r="17" spans="1:19" x14ac:dyDescent="0.4">
      <c r="A17" s="19" t="s">
        <v>133</v>
      </c>
      <c r="D17" s="19">
        <v>32</v>
      </c>
      <c r="E17" s="19">
        <v>31</v>
      </c>
      <c r="F17" s="19">
        <v>25</v>
      </c>
      <c r="G17" s="19">
        <v>15</v>
      </c>
      <c r="H17" s="19">
        <v>9</v>
      </c>
      <c r="I17" s="19">
        <v>3</v>
      </c>
      <c r="J17" s="19">
        <v>4</v>
      </c>
      <c r="K17" s="19">
        <v>0</v>
      </c>
      <c r="L17" s="19">
        <v>2</v>
      </c>
    </row>
    <row r="18" spans="1:19" x14ac:dyDescent="0.4">
      <c r="A18" s="19" t="s">
        <v>134</v>
      </c>
      <c r="D18" s="19">
        <v>195</v>
      </c>
      <c r="E18" s="19">
        <v>276</v>
      </c>
      <c r="F18" s="19">
        <v>275</v>
      </c>
      <c r="G18" s="19">
        <v>245</v>
      </c>
      <c r="H18" s="19">
        <v>150</v>
      </c>
      <c r="I18" s="19">
        <v>86</v>
      </c>
      <c r="J18" s="19">
        <v>26</v>
      </c>
      <c r="K18" s="19">
        <v>10</v>
      </c>
      <c r="L18" s="19">
        <v>2</v>
      </c>
    </row>
    <row r="19" spans="1:19" x14ac:dyDescent="0.4">
      <c r="A19" s="19" t="s">
        <v>136</v>
      </c>
      <c r="D19" s="19">
        <v>265</v>
      </c>
      <c r="E19" s="19">
        <v>317</v>
      </c>
      <c r="F19" s="19">
        <v>358</v>
      </c>
      <c r="G19" s="19">
        <v>279</v>
      </c>
      <c r="H19" s="19">
        <v>179</v>
      </c>
      <c r="I19" s="19">
        <v>113</v>
      </c>
      <c r="J19" s="19">
        <v>39</v>
      </c>
      <c r="K19" s="19">
        <v>23</v>
      </c>
      <c r="L19" s="19">
        <v>7</v>
      </c>
      <c r="M19" s="19">
        <v>2</v>
      </c>
      <c r="N19" s="19">
        <v>1</v>
      </c>
    </row>
    <row r="20" spans="1:19" x14ac:dyDescent="0.4">
      <c r="A20" s="19" t="s">
        <v>137</v>
      </c>
    </row>
    <row r="21" spans="1:19" x14ac:dyDescent="0.4">
      <c r="A21" s="19" t="s">
        <v>133</v>
      </c>
      <c r="E21" s="19">
        <v>10</v>
      </c>
      <c r="F21" s="19">
        <v>5</v>
      </c>
      <c r="G21" s="19">
        <v>12</v>
      </c>
      <c r="H21" s="19">
        <v>18</v>
      </c>
      <c r="I21" s="19">
        <v>10</v>
      </c>
      <c r="J21" s="19">
        <v>2</v>
      </c>
      <c r="K21" s="19">
        <v>1</v>
      </c>
      <c r="L21" s="19">
        <v>1</v>
      </c>
    </row>
    <row r="22" spans="1:19" x14ac:dyDescent="0.4">
      <c r="A22" s="19" t="s">
        <v>134</v>
      </c>
      <c r="E22" s="19">
        <v>69</v>
      </c>
      <c r="F22" s="19">
        <v>105</v>
      </c>
      <c r="G22" s="19">
        <v>127</v>
      </c>
      <c r="H22" s="19">
        <v>136</v>
      </c>
      <c r="I22" s="19">
        <v>98</v>
      </c>
      <c r="J22" s="19">
        <v>48</v>
      </c>
      <c r="K22" s="19">
        <v>35</v>
      </c>
      <c r="L22" s="19">
        <v>15</v>
      </c>
      <c r="M22" s="19">
        <v>2</v>
      </c>
      <c r="N22" s="19">
        <v>1</v>
      </c>
      <c r="O22" s="19">
        <v>1</v>
      </c>
    </row>
    <row r="23" spans="1:19" x14ac:dyDescent="0.4">
      <c r="A23" s="19" t="s">
        <v>136</v>
      </c>
      <c r="E23" s="19">
        <v>78</v>
      </c>
      <c r="F23" s="19">
        <v>135</v>
      </c>
      <c r="G23" s="19">
        <v>124</v>
      </c>
      <c r="H23" s="19">
        <v>103</v>
      </c>
      <c r="I23" s="19">
        <v>72</v>
      </c>
      <c r="J23" s="19">
        <v>47</v>
      </c>
      <c r="K23" s="19">
        <v>23</v>
      </c>
      <c r="L23" s="19">
        <v>12</v>
      </c>
      <c r="M23" s="19">
        <v>4</v>
      </c>
      <c r="N23" s="19">
        <v>1</v>
      </c>
    </row>
    <row r="24" spans="1:19" x14ac:dyDescent="0.4">
      <c r="A24" s="19" t="s">
        <v>138</v>
      </c>
      <c r="E24" s="19">
        <v>73</v>
      </c>
      <c r="F24" s="19">
        <v>112</v>
      </c>
      <c r="G24" s="19">
        <v>141</v>
      </c>
      <c r="H24" s="19">
        <v>152</v>
      </c>
      <c r="I24" s="19">
        <v>108</v>
      </c>
      <c r="J24" s="19">
        <v>62</v>
      </c>
      <c r="K24" s="19">
        <v>29</v>
      </c>
      <c r="L24" s="19">
        <v>6</v>
      </c>
      <c r="M24" s="19">
        <v>9</v>
      </c>
      <c r="N24" s="19">
        <v>6</v>
      </c>
      <c r="O24" s="19">
        <v>0</v>
      </c>
      <c r="P24" s="19">
        <v>1</v>
      </c>
    </row>
    <row r="25" spans="1:19" x14ac:dyDescent="0.4">
      <c r="A25" s="19" t="s">
        <v>141</v>
      </c>
    </row>
    <row r="26" spans="1:19" x14ac:dyDescent="0.4">
      <c r="A26" s="19" t="s">
        <v>133</v>
      </c>
      <c r="F26" s="19">
        <v>6</v>
      </c>
      <c r="G26" s="19">
        <v>7</v>
      </c>
      <c r="H26" s="19">
        <v>4</v>
      </c>
      <c r="I26" s="19">
        <v>2</v>
      </c>
      <c r="J26" s="19">
        <v>4</v>
      </c>
      <c r="K26" s="19">
        <v>1</v>
      </c>
      <c r="L26" s="19">
        <v>2</v>
      </c>
    </row>
    <row r="27" spans="1:19" x14ac:dyDescent="0.4">
      <c r="A27" s="19" t="s">
        <v>134</v>
      </c>
      <c r="F27" s="19">
        <v>33</v>
      </c>
      <c r="G27" s="19">
        <v>60</v>
      </c>
      <c r="H27" s="19">
        <v>67</v>
      </c>
      <c r="I27" s="19">
        <v>67</v>
      </c>
      <c r="J27" s="19">
        <v>67</v>
      </c>
      <c r="K27" s="19">
        <v>48</v>
      </c>
      <c r="L27" s="19">
        <v>20</v>
      </c>
      <c r="M27" s="19">
        <v>9</v>
      </c>
      <c r="N27" s="19">
        <v>0</v>
      </c>
      <c r="O27" s="19">
        <v>1</v>
      </c>
      <c r="P27" s="19">
        <v>1</v>
      </c>
      <c r="Q27" s="19">
        <v>1</v>
      </c>
      <c r="R27" s="19">
        <v>0</v>
      </c>
      <c r="S27" s="19">
        <v>1</v>
      </c>
    </row>
    <row r="28" spans="1:19" x14ac:dyDescent="0.4">
      <c r="A28" s="19" t="s">
        <v>136</v>
      </c>
      <c r="F28" s="19">
        <v>28</v>
      </c>
      <c r="G28" s="19">
        <v>67</v>
      </c>
      <c r="H28" s="19">
        <v>90</v>
      </c>
      <c r="I28" s="19">
        <v>64</v>
      </c>
      <c r="J28" s="19">
        <v>55</v>
      </c>
      <c r="K28" s="19">
        <v>42</v>
      </c>
      <c r="L28" s="19">
        <v>13</v>
      </c>
      <c r="M28" s="19">
        <v>5</v>
      </c>
      <c r="N28" s="19">
        <v>3</v>
      </c>
      <c r="O28" s="19">
        <v>1</v>
      </c>
    </row>
    <row r="29" spans="1:19" x14ac:dyDescent="0.4">
      <c r="A29" s="19" t="s">
        <v>138</v>
      </c>
      <c r="F29" s="19">
        <v>24</v>
      </c>
      <c r="G29" s="19">
        <v>56</v>
      </c>
      <c r="H29" s="19">
        <v>56</v>
      </c>
      <c r="I29" s="19">
        <v>42</v>
      </c>
      <c r="J29" s="19">
        <v>35</v>
      </c>
      <c r="K29" s="19">
        <v>22</v>
      </c>
      <c r="L29" s="19">
        <v>14</v>
      </c>
      <c r="M29" s="19">
        <v>4</v>
      </c>
      <c r="N29" s="19">
        <v>2</v>
      </c>
      <c r="O29" s="19">
        <v>2</v>
      </c>
    </row>
    <row r="30" spans="1:19" x14ac:dyDescent="0.4">
      <c r="A30" s="19" t="s">
        <v>139</v>
      </c>
      <c r="F30" s="19">
        <v>15</v>
      </c>
      <c r="G30" s="19">
        <v>35</v>
      </c>
      <c r="H30" s="19">
        <v>70</v>
      </c>
      <c r="I30" s="19">
        <v>78</v>
      </c>
      <c r="J30" s="19">
        <v>63</v>
      </c>
      <c r="K30" s="19">
        <v>31</v>
      </c>
      <c r="L30" s="19">
        <v>23</v>
      </c>
      <c r="M30" s="19">
        <v>11</v>
      </c>
      <c r="N30" s="19">
        <v>3</v>
      </c>
      <c r="O30" s="19">
        <v>1</v>
      </c>
    </row>
    <row r="31" spans="1:19" x14ac:dyDescent="0.4">
      <c r="A31" s="19" t="s">
        <v>142</v>
      </c>
    </row>
    <row r="32" spans="1:19" x14ac:dyDescent="0.4">
      <c r="A32" s="19" t="s">
        <v>133</v>
      </c>
    </row>
    <row r="33" spans="1:22" x14ac:dyDescent="0.4">
      <c r="A33" s="19" t="s">
        <v>134</v>
      </c>
      <c r="G33" s="19">
        <v>2</v>
      </c>
      <c r="H33" s="19">
        <v>4</v>
      </c>
      <c r="I33" s="19">
        <v>4</v>
      </c>
      <c r="J33" s="19">
        <v>5</v>
      </c>
      <c r="K33" s="19">
        <v>2</v>
      </c>
      <c r="L33" s="19">
        <v>4</v>
      </c>
      <c r="M33" s="19">
        <v>2</v>
      </c>
    </row>
    <row r="34" spans="1:22" x14ac:dyDescent="0.4">
      <c r="A34" s="19" t="s">
        <v>136</v>
      </c>
      <c r="G34" s="19">
        <v>9</v>
      </c>
      <c r="H34" s="19">
        <v>21</v>
      </c>
      <c r="I34" s="19">
        <v>29</v>
      </c>
      <c r="J34" s="19">
        <v>35</v>
      </c>
      <c r="K34" s="19">
        <v>55</v>
      </c>
      <c r="L34" s="19">
        <v>29</v>
      </c>
      <c r="M34" s="19">
        <v>27</v>
      </c>
      <c r="N34" s="19">
        <v>22</v>
      </c>
      <c r="O34" s="19">
        <v>7</v>
      </c>
      <c r="P34" s="19">
        <v>2</v>
      </c>
      <c r="S34" s="19">
        <v>1</v>
      </c>
    </row>
    <row r="35" spans="1:22" x14ac:dyDescent="0.4">
      <c r="A35" s="19" t="s">
        <v>138</v>
      </c>
      <c r="G35" s="19">
        <v>9</v>
      </c>
      <c r="H35" s="19">
        <v>27</v>
      </c>
      <c r="I35" s="19">
        <v>65</v>
      </c>
      <c r="J35" s="19">
        <v>66</v>
      </c>
      <c r="K35" s="19">
        <v>59</v>
      </c>
      <c r="L35" s="19">
        <v>57</v>
      </c>
      <c r="M35" s="19">
        <v>38</v>
      </c>
      <c r="N35" s="19">
        <v>16</v>
      </c>
      <c r="O35" s="19">
        <v>11</v>
      </c>
      <c r="P35" s="19">
        <v>9</v>
      </c>
      <c r="Q35" s="19">
        <v>2</v>
      </c>
      <c r="R35" s="19">
        <v>1</v>
      </c>
      <c r="V35" s="19">
        <v>1</v>
      </c>
    </row>
    <row r="36" spans="1:22" x14ac:dyDescent="0.4">
      <c r="A36" s="19" t="s">
        <v>139</v>
      </c>
      <c r="G36" s="19">
        <v>9</v>
      </c>
      <c r="H36" s="19">
        <v>24</v>
      </c>
      <c r="I36" s="19">
        <v>49</v>
      </c>
      <c r="J36" s="19">
        <v>57</v>
      </c>
      <c r="K36" s="19">
        <v>37</v>
      </c>
      <c r="L36" s="19">
        <v>40</v>
      </c>
      <c r="M36" s="19">
        <v>35</v>
      </c>
      <c r="N36" s="19">
        <v>17</v>
      </c>
      <c r="O36" s="19">
        <v>7</v>
      </c>
      <c r="P36" s="19">
        <v>7</v>
      </c>
      <c r="Q36" s="19">
        <v>4</v>
      </c>
      <c r="R36" s="19">
        <v>0</v>
      </c>
      <c r="S36" s="19">
        <v>1</v>
      </c>
    </row>
    <row r="37" spans="1:22" x14ac:dyDescent="0.4">
      <c r="A37" s="19" t="s">
        <v>140</v>
      </c>
      <c r="G37" s="19">
        <v>7</v>
      </c>
      <c r="H37" s="19">
        <v>15</v>
      </c>
      <c r="I37" s="19">
        <v>27</v>
      </c>
      <c r="J37" s="19">
        <v>17</v>
      </c>
      <c r="K37" s="19">
        <v>28</v>
      </c>
      <c r="L37" s="19">
        <v>20</v>
      </c>
      <c r="M37" s="19">
        <v>8</v>
      </c>
      <c r="N37" s="19">
        <v>14</v>
      </c>
      <c r="O37" s="19">
        <v>6</v>
      </c>
      <c r="P37" s="19">
        <v>6</v>
      </c>
    </row>
    <row r="38" spans="1:22" x14ac:dyDescent="0.4">
      <c r="A38" s="19" t="s">
        <v>143</v>
      </c>
      <c r="G38" s="19">
        <v>4</v>
      </c>
      <c r="H38" s="19">
        <v>13</v>
      </c>
      <c r="I38" s="19">
        <v>47</v>
      </c>
      <c r="J38" s="19">
        <v>61</v>
      </c>
      <c r="K38" s="19">
        <v>59</v>
      </c>
      <c r="L38" s="19">
        <v>37</v>
      </c>
      <c r="M38" s="19">
        <v>31</v>
      </c>
      <c r="N38" s="19">
        <v>22</v>
      </c>
      <c r="O38" s="19">
        <v>7</v>
      </c>
      <c r="P38" s="19">
        <v>7</v>
      </c>
      <c r="Q38" s="19">
        <v>5</v>
      </c>
      <c r="R38" s="19">
        <v>0</v>
      </c>
      <c r="S38" s="19">
        <v>0</v>
      </c>
      <c r="T38" s="19">
        <v>2</v>
      </c>
    </row>
    <row r="39" spans="1:22" x14ac:dyDescent="0.4">
      <c r="A39" s="19" t="s">
        <v>133</v>
      </c>
    </row>
    <row r="40" spans="1:22" x14ac:dyDescent="0.4">
      <c r="A40" s="19" t="s">
        <v>134</v>
      </c>
      <c r="K40" s="19">
        <v>2</v>
      </c>
      <c r="L40" s="19">
        <v>3</v>
      </c>
      <c r="M40" s="19">
        <v>0</v>
      </c>
      <c r="N40" s="19">
        <v>0</v>
      </c>
      <c r="O40" s="19">
        <v>0</v>
      </c>
      <c r="P40" s="19">
        <v>0</v>
      </c>
      <c r="Q40" s="19">
        <v>2</v>
      </c>
      <c r="U40" s="19">
        <v>1</v>
      </c>
    </row>
    <row r="41" spans="1:22" x14ac:dyDescent="0.4">
      <c r="A41" s="19" t="s">
        <v>136</v>
      </c>
      <c r="I41" s="19">
        <v>1</v>
      </c>
      <c r="J41" s="19">
        <v>0</v>
      </c>
      <c r="K41" s="19">
        <v>10</v>
      </c>
      <c r="L41" s="19">
        <v>7</v>
      </c>
      <c r="M41" s="19">
        <v>9</v>
      </c>
      <c r="N41" s="19">
        <v>4</v>
      </c>
      <c r="O41" s="19">
        <v>7</v>
      </c>
      <c r="P41" s="19">
        <v>3</v>
      </c>
      <c r="Q41" s="19">
        <v>3</v>
      </c>
      <c r="R41" s="19">
        <v>2</v>
      </c>
      <c r="S41" s="19">
        <v>2</v>
      </c>
      <c r="T41" s="19">
        <v>1</v>
      </c>
      <c r="U41" s="19">
        <v>0</v>
      </c>
      <c r="V41" s="19">
        <v>0</v>
      </c>
    </row>
    <row r="42" spans="1:22" x14ac:dyDescent="0.4">
      <c r="A42" s="19" t="s">
        <v>138</v>
      </c>
      <c r="I42" s="19">
        <v>1</v>
      </c>
      <c r="J42" s="19">
        <v>4</v>
      </c>
      <c r="K42" s="19">
        <v>12</v>
      </c>
      <c r="L42" s="19">
        <v>13</v>
      </c>
      <c r="M42" s="19">
        <v>15</v>
      </c>
      <c r="N42" s="19">
        <v>17</v>
      </c>
      <c r="O42" s="19">
        <v>16</v>
      </c>
      <c r="P42" s="19">
        <v>16</v>
      </c>
      <c r="Q42" s="19">
        <v>13</v>
      </c>
      <c r="R42" s="19">
        <v>4</v>
      </c>
      <c r="S42" s="19">
        <v>5</v>
      </c>
      <c r="T42" s="19">
        <v>0</v>
      </c>
      <c r="U42" s="19">
        <v>1</v>
      </c>
      <c r="V42" s="19">
        <v>2</v>
      </c>
    </row>
    <row r="43" spans="1:22" x14ac:dyDescent="0.4">
      <c r="A43" s="19" t="s">
        <v>139</v>
      </c>
      <c r="I43" s="19">
        <v>1</v>
      </c>
      <c r="J43" s="19">
        <v>5</v>
      </c>
      <c r="K43" s="19">
        <v>12</v>
      </c>
      <c r="L43" s="19">
        <v>16</v>
      </c>
      <c r="M43" s="19">
        <v>22</v>
      </c>
      <c r="N43" s="19">
        <v>11</v>
      </c>
      <c r="O43" s="19">
        <v>11</v>
      </c>
      <c r="P43" s="19">
        <v>17</v>
      </c>
      <c r="Q43" s="19">
        <v>10</v>
      </c>
      <c r="R43" s="19">
        <v>2</v>
      </c>
      <c r="S43" s="19">
        <v>6</v>
      </c>
      <c r="T43" s="19">
        <v>3</v>
      </c>
      <c r="U43" s="19">
        <v>0</v>
      </c>
      <c r="V43" s="19">
        <v>3</v>
      </c>
    </row>
    <row r="44" spans="1:22" x14ac:dyDescent="0.4">
      <c r="A44" s="19" t="s">
        <v>140</v>
      </c>
      <c r="J44" s="19">
        <v>7</v>
      </c>
      <c r="K44" s="19">
        <v>8</v>
      </c>
      <c r="L44" s="19">
        <v>9</v>
      </c>
      <c r="M44" s="19">
        <v>9</v>
      </c>
      <c r="N44" s="19">
        <v>13</v>
      </c>
      <c r="O44" s="19">
        <v>14</v>
      </c>
      <c r="P44" s="19">
        <v>5</v>
      </c>
      <c r="Q44" s="19">
        <v>5</v>
      </c>
      <c r="R44" s="19">
        <v>6</v>
      </c>
      <c r="S44" s="19">
        <v>3</v>
      </c>
      <c r="T44" s="19">
        <v>4</v>
      </c>
      <c r="U44" s="19">
        <v>1</v>
      </c>
      <c r="V44" s="19">
        <v>2</v>
      </c>
    </row>
    <row r="45" spans="1:22" x14ac:dyDescent="0.4">
      <c r="A45" s="19" t="s">
        <v>144</v>
      </c>
      <c r="I45" s="19">
        <v>2</v>
      </c>
      <c r="J45" s="19">
        <v>5</v>
      </c>
      <c r="K45" s="19">
        <v>8</v>
      </c>
      <c r="L45" s="19">
        <v>16</v>
      </c>
      <c r="M45" s="19">
        <v>21</v>
      </c>
      <c r="N45" s="19">
        <v>20</v>
      </c>
      <c r="O45" s="19">
        <v>20</v>
      </c>
      <c r="P45" s="19">
        <v>12</v>
      </c>
      <c r="Q45" s="19">
        <v>13</v>
      </c>
      <c r="R45" s="19">
        <v>7</v>
      </c>
      <c r="S45" s="19">
        <v>3</v>
      </c>
      <c r="T45" s="19">
        <v>6</v>
      </c>
      <c r="U45" s="19">
        <v>2</v>
      </c>
      <c r="V45" s="19">
        <v>2</v>
      </c>
    </row>
    <row r="46" spans="1:22" x14ac:dyDescent="0.4">
      <c r="A46" s="19" t="s">
        <v>133</v>
      </c>
    </row>
    <row r="47" spans="1:22" x14ac:dyDescent="0.4">
      <c r="A47" s="19" t="s">
        <v>134</v>
      </c>
      <c r="M47" s="19">
        <v>1</v>
      </c>
    </row>
    <row r="48" spans="1:22" x14ac:dyDescent="0.4">
      <c r="A48" s="19" t="s">
        <v>136</v>
      </c>
      <c r="O48" s="19">
        <v>1</v>
      </c>
      <c r="Q48" s="19">
        <v>3</v>
      </c>
      <c r="R48" s="19">
        <v>1</v>
      </c>
      <c r="S48" s="19">
        <v>2</v>
      </c>
      <c r="V48" s="19">
        <v>1</v>
      </c>
    </row>
    <row r="49" spans="1:22" x14ac:dyDescent="0.4">
      <c r="A49" s="19" t="s">
        <v>138</v>
      </c>
      <c r="P49" s="19">
        <v>1</v>
      </c>
      <c r="Q49" s="19">
        <v>0</v>
      </c>
      <c r="R49" s="19">
        <v>3</v>
      </c>
      <c r="S49" s="19">
        <v>2</v>
      </c>
      <c r="T49" s="19">
        <v>1</v>
      </c>
      <c r="V49" s="19">
        <v>0</v>
      </c>
    </row>
    <row r="50" spans="1:22" x14ac:dyDescent="0.4">
      <c r="A50" s="19" t="s">
        <v>139</v>
      </c>
      <c r="Q50" s="19">
        <v>0</v>
      </c>
      <c r="R50" s="19">
        <v>4</v>
      </c>
      <c r="S50" s="19">
        <v>1</v>
      </c>
      <c r="T50" s="19">
        <v>1</v>
      </c>
      <c r="U50" s="19">
        <v>1</v>
      </c>
      <c r="V50" s="19">
        <v>3</v>
      </c>
    </row>
    <row r="51" spans="1:22" x14ac:dyDescent="0.4">
      <c r="A51" s="19" t="s">
        <v>140</v>
      </c>
      <c r="L51" s="19">
        <v>1</v>
      </c>
      <c r="P51" s="19">
        <v>1</v>
      </c>
      <c r="Q51" s="19">
        <v>1</v>
      </c>
      <c r="R51" s="19">
        <v>4</v>
      </c>
      <c r="S51" s="19">
        <v>4</v>
      </c>
      <c r="T51" s="19">
        <v>4</v>
      </c>
      <c r="U51" s="19">
        <v>3</v>
      </c>
      <c r="V51" s="19">
        <v>3</v>
      </c>
    </row>
    <row r="52" spans="1:22" x14ac:dyDescent="0.4">
      <c r="Q52" s="19">
        <v>1</v>
      </c>
      <c r="R52" s="19">
        <v>1</v>
      </c>
      <c r="S52" s="19">
        <v>3</v>
      </c>
      <c r="T52" s="19">
        <v>2</v>
      </c>
      <c r="U52" s="19">
        <v>3</v>
      </c>
      <c r="V52" s="19">
        <v>10</v>
      </c>
    </row>
    <row r="53" spans="1:22" x14ac:dyDescent="0.4">
      <c r="A53" s="27" t="s">
        <v>97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E8E6E-35CD-4B80-8110-184405B2B5CF}">
  <dimension ref="A1:V36"/>
  <sheetViews>
    <sheetView view="pageBreakPreview" zoomScale="125" zoomScaleNormal="100" zoomScaleSheetLayoutView="125" workbookViewId="0">
      <selection activeCell="L1" sqref="L1"/>
    </sheetView>
  </sheetViews>
  <sheetFormatPr defaultRowHeight="10.5" x14ac:dyDescent="0.4"/>
  <cols>
    <col min="1" max="1" width="10" style="19" customWidth="1"/>
    <col min="2" max="11" width="7.41796875" style="19" customWidth="1"/>
    <col min="12" max="12" width="10" style="19" customWidth="1"/>
    <col min="13" max="22" width="7.41796875" style="19" customWidth="1"/>
    <col min="23" max="16384" width="8.83984375" style="19"/>
  </cols>
  <sheetData>
    <row r="1" spans="1:22" x14ac:dyDescent="0.4">
      <c r="A1" s="19" t="s">
        <v>384</v>
      </c>
      <c r="L1" s="19" t="s">
        <v>384</v>
      </c>
    </row>
    <row r="2" spans="1:22" s="37" customFormat="1" ht="9.6" customHeight="1" x14ac:dyDescent="0.4">
      <c r="A2" s="84"/>
      <c r="B2" s="57" t="s">
        <v>33</v>
      </c>
      <c r="C2" s="57" t="s">
        <v>159</v>
      </c>
      <c r="D2" s="55" t="s">
        <v>209</v>
      </c>
      <c r="E2" s="85"/>
      <c r="F2" s="85"/>
      <c r="G2" s="63"/>
      <c r="H2" s="57"/>
      <c r="I2" s="57"/>
      <c r="J2" s="57"/>
      <c r="K2" s="57"/>
      <c r="L2" s="57"/>
      <c r="M2" s="57" t="s">
        <v>164</v>
      </c>
      <c r="N2" s="57" t="s">
        <v>169</v>
      </c>
      <c r="O2" s="57" t="s">
        <v>171</v>
      </c>
      <c r="P2" s="57" t="s">
        <v>380</v>
      </c>
      <c r="Q2" s="57"/>
      <c r="R2" s="57"/>
      <c r="S2" s="57"/>
      <c r="T2" s="57"/>
      <c r="U2" s="57"/>
      <c r="V2" s="58" t="s">
        <v>179</v>
      </c>
    </row>
    <row r="3" spans="1:22" s="37" customFormat="1" x14ac:dyDescent="0.4">
      <c r="A3" s="29"/>
      <c r="B3" s="30" t="s">
        <v>158</v>
      </c>
      <c r="C3" s="30" t="s">
        <v>381</v>
      </c>
      <c r="D3" s="35" t="s">
        <v>160</v>
      </c>
      <c r="E3" s="35" t="s">
        <v>161</v>
      </c>
      <c r="F3" s="35" t="s">
        <v>382</v>
      </c>
      <c r="G3" s="35" t="s">
        <v>383</v>
      </c>
      <c r="H3" s="30" t="s">
        <v>164</v>
      </c>
      <c r="I3" s="30" t="s">
        <v>165</v>
      </c>
      <c r="J3" s="30" t="s">
        <v>166</v>
      </c>
      <c r="K3" s="30" t="s">
        <v>167</v>
      </c>
      <c r="L3" s="30"/>
      <c r="M3" s="30" t="s">
        <v>168</v>
      </c>
      <c r="N3" s="30" t="s">
        <v>170</v>
      </c>
      <c r="O3" s="30" t="s">
        <v>172</v>
      </c>
      <c r="P3" s="30" t="s">
        <v>173</v>
      </c>
      <c r="Q3" s="30" t="s">
        <v>174</v>
      </c>
      <c r="R3" s="30" t="s">
        <v>175</v>
      </c>
      <c r="S3" s="30" t="s">
        <v>176</v>
      </c>
      <c r="T3" s="30" t="s">
        <v>177</v>
      </c>
      <c r="U3" s="30" t="s">
        <v>178</v>
      </c>
      <c r="V3" s="60" t="s">
        <v>180</v>
      </c>
    </row>
    <row r="4" spans="1:22" x14ac:dyDescent="0.4">
      <c r="A4" s="19" t="s">
        <v>146</v>
      </c>
      <c r="B4" s="19">
        <f>B15+B26</f>
        <v>14778</v>
      </c>
      <c r="C4" s="19">
        <f t="shared" ref="C4:V13" si="0">C15+C26</f>
        <v>87426</v>
      </c>
      <c r="D4" s="19">
        <f t="shared" si="0"/>
        <v>7600</v>
      </c>
      <c r="E4" s="19">
        <f t="shared" si="0"/>
        <v>13144</v>
      </c>
      <c r="F4" s="19">
        <f t="shared" si="0"/>
        <v>17785</v>
      </c>
      <c r="G4" s="19">
        <f t="shared" si="0"/>
        <v>16319</v>
      </c>
      <c r="H4" s="19">
        <f t="shared" si="0"/>
        <v>15516</v>
      </c>
      <c r="I4" s="19">
        <f t="shared" si="0"/>
        <v>23251</v>
      </c>
      <c r="J4" s="19">
        <f t="shared" si="0"/>
        <v>27819</v>
      </c>
      <c r="K4" s="19">
        <f t="shared" si="0"/>
        <v>23500</v>
      </c>
      <c r="L4" s="19" t="s">
        <v>146</v>
      </c>
      <c r="M4" s="19">
        <f t="shared" si="0"/>
        <v>10293</v>
      </c>
      <c r="N4" s="19">
        <f t="shared" si="0"/>
        <v>12698</v>
      </c>
      <c r="O4" s="19">
        <f t="shared" si="0"/>
        <v>15716</v>
      </c>
      <c r="P4" s="19">
        <f t="shared" si="0"/>
        <v>28203</v>
      </c>
      <c r="Q4" s="19">
        <f t="shared" si="0"/>
        <v>15485</v>
      </c>
      <c r="R4" s="19">
        <f t="shared" si="0"/>
        <v>12172</v>
      </c>
      <c r="S4" s="19">
        <f t="shared" si="0"/>
        <v>16535</v>
      </c>
      <c r="T4" s="19">
        <f t="shared" si="0"/>
        <v>15057</v>
      </c>
      <c r="U4" s="19">
        <f t="shared" si="0"/>
        <v>17813</v>
      </c>
      <c r="V4" s="19">
        <f t="shared" si="0"/>
        <v>9287</v>
      </c>
    </row>
    <row r="5" spans="1:22" x14ac:dyDescent="0.4">
      <c r="A5" s="19" t="s">
        <v>147</v>
      </c>
      <c r="B5" s="19">
        <f t="shared" ref="B5:R13" si="1">B16+B27</f>
        <v>2742</v>
      </c>
      <c r="C5" s="19">
        <f t="shared" si="1"/>
        <v>17868</v>
      </c>
      <c r="D5" s="19">
        <f t="shared" si="1"/>
        <v>1121</v>
      </c>
      <c r="E5" s="19">
        <f t="shared" si="1"/>
        <v>1964</v>
      </c>
      <c r="F5" s="19">
        <f t="shared" si="1"/>
        <v>1959</v>
      </c>
      <c r="G5" s="19">
        <f t="shared" si="1"/>
        <v>1784</v>
      </c>
      <c r="H5" s="19">
        <f t="shared" si="1"/>
        <v>1838</v>
      </c>
      <c r="I5" s="19">
        <f t="shared" si="1"/>
        <v>581</v>
      </c>
      <c r="J5" s="19">
        <f t="shared" si="1"/>
        <v>373</v>
      </c>
      <c r="K5" s="19">
        <f t="shared" si="1"/>
        <v>2910</v>
      </c>
      <c r="L5" s="19" t="s">
        <v>147</v>
      </c>
      <c r="M5" s="19">
        <f t="shared" si="1"/>
        <v>525</v>
      </c>
      <c r="N5" s="19">
        <f t="shared" si="1"/>
        <v>182</v>
      </c>
      <c r="O5" s="19">
        <f t="shared" si="1"/>
        <v>1285</v>
      </c>
      <c r="P5" s="19">
        <f t="shared" si="1"/>
        <v>3372</v>
      </c>
      <c r="Q5" s="19">
        <f t="shared" si="1"/>
        <v>1227</v>
      </c>
      <c r="R5" s="19">
        <f t="shared" si="1"/>
        <v>823</v>
      </c>
      <c r="S5" s="19">
        <f t="shared" si="0"/>
        <v>1205</v>
      </c>
      <c r="T5" s="19">
        <f t="shared" si="0"/>
        <v>1249</v>
      </c>
      <c r="U5" s="19">
        <f t="shared" si="0"/>
        <v>756</v>
      </c>
      <c r="V5" s="19">
        <f t="shared" si="0"/>
        <v>536</v>
      </c>
    </row>
    <row r="6" spans="1:22" x14ac:dyDescent="0.4">
      <c r="A6" s="19" t="s">
        <v>148</v>
      </c>
      <c r="B6" s="19">
        <f t="shared" si="1"/>
        <v>22</v>
      </c>
      <c r="C6" s="19">
        <f t="shared" si="0"/>
        <v>121</v>
      </c>
      <c r="D6" s="19">
        <f t="shared" si="0"/>
        <v>2</v>
      </c>
      <c r="E6" s="19">
        <f t="shared" si="0"/>
        <v>12</v>
      </c>
      <c r="F6" s="19">
        <f t="shared" si="0"/>
        <v>28</v>
      </c>
      <c r="G6" s="19">
        <f t="shared" si="0"/>
        <v>17</v>
      </c>
      <c r="H6" s="19">
        <f t="shared" si="0"/>
        <v>9</v>
      </c>
      <c r="I6" s="19">
        <f t="shared" si="0"/>
        <v>9</v>
      </c>
      <c r="J6" s="19">
        <f t="shared" si="0"/>
        <v>4</v>
      </c>
      <c r="K6" s="19">
        <f t="shared" si="0"/>
        <v>27</v>
      </c>
      <c r="L6" s="19" t="s">
        <v>148</v>
      </c>
      <c r="M6" s="19">
        <f t="shared" si="0"/>
        <v>2</v>
      </c>
      <c r="N6" s="19">
        <f t="shared" si="0"/>
        <v>0</v>
      </c>
      <c r="O6" s="19">
        <f t="shared" si="0"/>
        <v>10</v>
      </c>
      <c r="P6" s="19">
        <f t="shared" si="0"/>
        <v>37</v>
      </c>
      <c r="Q6" s="19">
        <f t="shared" si="0"/>
        <v>5</v>
      </c>
      <c r="R6" s="19">
        <f t="shared" si="0"/>
        <v>8</v>
      </c>
      <c r="S6" s="19">
        <f t="shared" si="0"/>
        <v>9</v>
      </c>
      <c r="T6" s="19">
        <f t="shared" si="0"/>
        <v>20</v>
      </c>
      <c r="U6" s="19">
        <f t="shared" si="0"/>
        <v>18</v>
      </c>
      <c r="V6" s="19">
        <f t="shared" si="0"/>
        <v>5</v>
      </c>
    </row>
    <row r="7" spans="1:22" x14ac:dyDescent="0.4">
      <c r="A7" s="19" t="s">
        <v>149</v>
      </c>
      <c r="B7" s="19">
        <f t="shared" si="1"/>
        <v>9</v>
      </c>
      <c r="C7" s="19">
        <f t="shared" si="0"/>
        <v>50</v>
      </c>
      <c r="D7" s="19">
        <f t="shared" si="0"/>
        <v>5</v>
      </c>
      <c r="E7" s="19">
        <f t="shared" si="0"/>
        <v>4</v>
      </c>
      <c r="F7" s="19">
        <f t="shared" si="0"/>
        <v>7</v>
      </c>
      <c r="G7" s="19">
        <f t="shared" si="0"/>
        <v>3</v>
      </c>
      <c r="H7" s="19">
        <f t="shared" si="0"/>
        <v>7</v>
      </c>
      <c r="I7" s="19">
        <f t="shared" si="0"/>
        <v>5</v>
      </c>
      <c r="J7" s="19">
        <f t="shared" si="0"/>
        <v>4</v>
      </c>
      <c r="K7" s="19">
        <f t="shared" si="0"/>
        <v>6</v>
      </c>
      <c r="L7" s="19" t="s">
        <v>149</v>
      </c>
      <c r="M7" s="19">
        <f t="shared" si="0"/>
        <v>3</v>
      </c>
      <c r="N7" s="19">
        <f t="shared" si="0"/>
        <v>2</v>
      </c>
      <c r="O7" s="19">
        <f t="shared" si="0"/>
        <v>3</v>
      </c>
      <c r="P7" s="19">
        <f t="shared" si="0"/>
        <v>7</v>
      </c>
      <c r="Q7" s="19">
        <f t="shared" si="0"/>
        <v>3</v>
      </c>
      <c r="R7" s="19">
        <f t="shared" si="0"/>
        <v>3</v>
      </c>
      <c r="S7" s="19">
        <f t="shared" si="0"/>
        <v>5</v>
      </c>
      <c r="T7" s="19">
        <f t="shared" si="0"/>
        <v>3</v>
      </c>
      <c r="U7" s="19">
        <f t="shared" si="0"/>
        <v>0</v>
      </c>
      <c r="V7" s="19">
        <f t="shared" si="0"/>
        <v>0</v>
      </c>
    </row>
    <row r="8" spans="1:22" x14ac:dyDescent="0.4">
      <c r="A8" s="19" t="s">
        <v>150</v>
      </c>
      <c r="B8" s="19">
        <f t="shared" si="1"/>
        <v>6294</v>
      </c>
      <c r="C8" s="19">
        <f t="shared" si="0"/>
        <v>34341</v>
      </c>
      <c r="D8" s="19">
        <f t="shared" si="0"/>
        <v>3421</v>
      </c>
      <c r="E8" s="19">
        <f t="shared" si="0"/>
        <v>5721</v>
      </c>
      <c r="F8" s="19">
        <f t="shared" si="0"/>
        <v>8315</v>
      </c>
      <c r="G8" s="19">
        <f t="shared" si="0"/>
        <v>7429</v>
      </c>
      <c r="H8" s="19">
        <f t="shared" si="0"/>
        <v>7366</v>
      </c>
      <c r="I8" s="19">
        <f t="shared" si="0"/>
        <v>12271</v>
      </c>
      <c r="J8" s="19">
        <f t="shared" si="0"/>
        <v>14806</v>
      </c>
      <c r="K8" s="19">
        <f t="shared" si="0"/>
        <v>10242</v>
      </c>
      <c r="L8" s="19" t="s">
        <v>150</v>
      </c>
      <c r="M8" s="19">
        <f t="shared" si="0"/>
        <v>4679</v>
      </c>
      <c r="N8" s="19">
        <f t="shared" si="0"/>
        <v>6522</v>
      </c>
      <c r="O8" s="19">
        <f t="shared" si="0"/>
        <v>7447</v>
      </c>
      <c r="P8" s="19">
        <f t="shared" si="0"/>
        <v>11940</v>
      </c>
      <c r="Q8" s="19">
        <f t="shared" si="0"/>
        <v>7022</v>
      </c>
      <c r="R8" s="19">
        <f t="shared" si="0"/>
        <v>5759</v>
      </c>
      <c r="S8" s="19">
        <f t="shared" si="0"/>
        <v>7701</v>
      </c>
      <c r="T8" s="19">
        <f t="shared" si="0"/>
        <v>6917</v>
      </c>
      <c r="U8" s="19">
        <f t="shared" si="0"/>
        <v>8601</v>
      </c>
      <c r="V8" s="19">
        <f t="shared" si="0"/>
        <v>5076</v>
      </c>
    </row>
    <row r="9" spans="1:22" x14ac:dyDescent="0.4">
      <c r="A9" s="19" t="s">
        <v>151</v>
      </c>
      <c r="B9" s="19">
        <f t="shared" si="1"/>
        <v>213</v>
      </c>
      <c r="C9" s="19">
        <f t="shared" si="0"/>
        <v>863</v>
      </c>
      <c r="D9" s="19">
        <f t="shared" si="0"/>
        <v>36</v>
      </c>
      <c r="E9" s="19">
        <f t="shared" si="0"/>
        <v>138</v>
      </c>
      <c r="F9" s="19">
        <f t="shared" si="0"/>
        <v>154</v>
      </c>
      <c r="G9" s="19">
        <f t="shared" si="0"/>
        <v>186</v>
      </c>
      <c r="H9" s="19">
        <f t="shared" si="0"/>
        <v>130</v>
      </c>
      <c r="I9" s="19">
        <f t="shared" si="0"/>
        <v>120</v>
      </c>
      <c r="J9" s="19">
        <f t="shared" si="0"/>
        <v>69</v>
      </c>
      <c r="K9" s="19">
        <f t="shared" si="0"/>
        <v>195</v>
      </c>
      <c r="L9" s="19" t="s">
        <v>151</v>
      </c>
      <c r="M9" s="19">
        <f t="shared" si="0"/>
        <v>30</v>
      </c>
      <c r="N9" s="19">
        <f t="shared" si="0"/>
        <v>64</v>
      </c>
      <c r="O9" s="19">
        <f t="shared" si="0"/>
        <v>90</v>
      </c>
      <c r="P9" s="19">
        <f t="shared" si="0"/>
        <v>330</v>
      </c>
      <c r="Q9" s="19">
        <f t="shared" si="0"/>
        <v>200</v>
      </c>
      <c r="R9" s="19">
        <f t="shared" si="0"/>
        <v>102</v>
      </c>
      <c r="S9" s="19">
        <f t="shared" si="0"/>
        <v>208</v>
      </c>
      <c r="T9" s="19">
        <f t="shared" si="0"/>
        <v>108</v>
      </c>
      <c r="U9" s="19">
        <f t="shared" si="0"/>
        <v>205</v>
      </c>
      <c r="V9" s="19">
        <f t="shared" si="0"/>
        <v>38</v>
      </c>
    </row>
    <row r="10" spans="1:22" x14ac:dyDescent="0.4">
      <c r="A10" s="19" t="s">
        <v>152</v>
      </c>
      <c r="B10" s="19">
        <f t="shared" si="1"/>
        <v>2817</v>
      </c>
      <c r="C10" s="19">
        <f t="shared" si="0"/>
        <v>19455</v>
      </c>
      <c r="D10" s="19">
        <f t="shared" si="0"/>
        <v>1570</v>
      </c>
      <c r="E10" s="19">
        <f t="shared" si="0"/>
        <v>3041</v>
      </c>
      <c r="F10" s="19">
        <f t="shared" si="0"/>
        <v>3799</v>
      </c>
      <c r="G10" s="19">
        <f t="shared" si="0"/>
        <v>3672</v>
      </c>
      <c r="H10" s="19">
        <f t="shared" si="0"/>
        <v>3289</v>
      </c>
      <c r="I10" s="19">
        <f t="shared" si="0"/>
        <v>4839</v>
      </c>
      <c r="J10" s="19">
        <f t="shared" si="0"/>
        <v>6095</v>
      </c>
      <c r="K10" s="19">
        <f t="shared" si="0"/>
        <v>5366</v>
      </c>
      <c r="L10" s="19" t="s">
        <v>152</v>
      </c>
      <c r="M10" s="19">
        <f t="shared" si="0"/>
        <v>2439</v>
      </c>
      <c r="N10" s="19">
        <f t="shared" si="0"/>
        <v>2654</v>
      </c>
      <c r="O10" s="19">
        <f t="shared" si="0"/>
        <v>3435</v>
      </c>
      <c r="P10" s="19">
        <f t="shared" si="0"/>
        <v>6152</v>
      </c>
      <c r="Q10" s="19">
        <f t="shared" si="0"/>
        <v>3428</v>
      </c>
      <c r="R10" s="19">
        <f t="shared" si="0"/>
        <v>2645</v>
      </c>
      <c r="S10" s="19">
        <f t="shared" si="0"/>
        <v>3601</v>
      </c>
      <c r="T10" s="19">
        <f t="shared" si="0"/>
        <v>3529</v>
      </c>
      <c r="U10" s="19">
        <f t="shared" si="0"/>
        <v>3894</v>
      </c>
      <c r="V10" s="19">
        <f t="shared" si="0"/>
        <v>1915</v>
      </c>
    </row>
    <row r="11" spans="1:22" x14ac:dyDescent="0.4">
      <c r="A11" s="19" t="s">
        <v>155</v>
      </c>
      <c r="B11" s="19">
        <f t="shared" si="1"/>
        <v>150</v>
      </c>
      <c r="C11" s="19">
        <f t="shared" si="0"/>
        <v>1056</v>
      </c>
      <c r="D11" s="19">
        <f t="shared" si="0"/>
        <v>80</v>
      </c>
      <c r="E11" s="19">
        <f t="shared" si="0"/>
        <v>200</v>
      </c>
      <c r="F11" s="19">
        <f t="shared" si="0"/>
        <v>232</v>
      </c>
      <c r="G11" s="19">
        <f t="shared" si="0"/>
        <v>249</v>
      </c>
      <c r="H11" s="19">
        <f t="shared" si="0"/>
        <v>186</v>
      </c>
      <c r="I11" s="19">
        <f t="shared" si="0"/>
        <v>346</v>
      </c>
      <c r="J11" s="19">
        <f t="shared" si="0"/>
        <v>397</v>
      </c>
      <c r="K11" s="19">
        <f t="shared" si="0"/>
        <v>334</v>
      </c>
      <c r="L11" s="19" t="s">
        <v>155</v>
      </c>
      <c r="M11" s="19">
        <f t="shared" si="0"/>
        <v>144</v>
      </c>
      <c r="N11" s="19">
        <f t="shared" si="0"/>
        <v>172</v>
      </c>
      <c r="O11" s="19">
        <f t="shared" si="0"/>
        <v>238</v>
      </c>
      <c r="P11" s="19">
        <f t="shared" si="0"/>
        <v>344</v>
      </c>
      <c r="Q11" s="19">
        <f t="shared" si="0"/>
        <v>204</v>
      </c>
      <c r="R11" s="19">
        <f t="shared" si="0"/>
        <v>159</v>
      </c>
      <c r="S11" s="19">
        <f t="shared" si="0"/>
        <v>215</v>
      </c>
      <c r="T11" s="19">
        <f t="shared" si="0"/>
        <v>222</v>
      </c>
      <c r="U11" s="19">
        <f t="shared" si="0"/>
        <v>292</v>
      </c>
      <c r="V11" s="19">
        <f t="shared" si="0"/>
        <v>109</v>
      </c>
    </row>
    <row r="12" spans="1:22" x14ac:dyDescent="0.4">
      <c r="A12" s="19" t="s">
        <v>153</v>
      </c>
      <c r="B12" s="19">
        <f t="shared" si="1"/>
        <v>2214</v>
      </c>
      <c r="C12" s="19">
        <f t="shared" si="0"/>
        <v>12522</v>
      </c>
      <c r="D12" s="19">
        <f t="shared" si="0"/>
        <v>1298</v>
      </c>
      <c r="E12" s="19">
        <f t="shared" si="0"/>
        <v>1825</v>
      </c>
      <c r="F12" s="19">
        <f t="shared" si="0"/>
        <v>3055</v>
      </c>
      <c r="G12" s="19">
        <f t="shared" si="0"/>
        <v>2723</v>
      </c>
      <c r="H12" s="19">
        <f t="shared" si="0"/>
        <v>2494</v>
      </c>
      <c r="I12" s="19">
        <f t="shared" si="0"/>
        <v>4853</v>
      </c>
      <c r="J12" s="19">
        <f t="shared" si="0"/>
        <v>5799</v>
      </c>
      <c r="K12" s="19">
        <f t="shared" si="0"/>
        <v>4155</v>
      </c>
      <c r="L12" s="19" t="s">
        <v>153</v>
      </c>
      <c r="M12" s="19">
        <f t="shared" si="0"/>
        <v>2371</v>
      </c>
      <c r="N12" s="19">
        <f t="shared" si="0"/>
        <v>2940</v>
      </c>
      <c r="O12" s="19">
        <f t="shared" si="0"/>
        <v>3044</v>
      </c>
      <c r="P12" s="19">
        <f t="shared" si="0"/>
        <v>4583</v>
      </c>
      <c r="Q12" s="19">
        <f t="shared" si="0"/>
        <v>3225</v>
      </c>
      <c r="R12" s="19">
        <f t="shared" si="0"/>
        <v>2516</v>
      </c>
      <c r="S12" s="19">
        <f t="shared" si="0"/>
        <v>3369</v>
      </c>
      <c r="T12" s="19">
        <f t="shared" si="0"/>
        <v>2825</v>
      </c>
      <c r="U12" s="19">
        <f t="shared" si="0"/>
        <v>3817</v>
      </c>
      <c r="V12" s="19">
        <f t="shared" si="0"/>
        <v>1522</v>
      </c>
    </row>
    <row r="13" spans="1:22" x14ac:dyDescent="0.4">
      <c r="A13" s="19" t="s">
        <v>154</v>
      </c>
      <c r="B13" s="19">
        <f t="shared" si="1"/>
        <v>317</v>
      </c>
      <c r="C13" s="19">
        <f t="shared" si="0"/>
        <v>1150</v>
      </c>
      <c r="D13" s="19">
        <f t="shared" si="0"/>
        <v>67</v>
      </c>
      <c r="E13" s="19">
        <f t="shared" si="0"/>
        <v>239</v>
      </c>
      <c r="F13" s="19">
        <f t="shared" si="0"/>
        <v>236</v>
      </c>
      <c r="G13" s="19">
        <f t="shared" si="0"/>
        <v>256</v>
      </c>
      <c r="H13" s="19">
        <f t="shared" si="0"/>
        <v>197</v>
      </c>
      <c r="I13" s="19">
        <f t="shared" si="0"/>
        <v>227</v>
      </c>
      <c r="J13" s="19">
        <f t="shared" si="0"/>
        <v>272</v>
      </c>
      <c r="K13" s="19">
        <f t="shared" si="0"/>
        <v>265</v>
      </c>
      <c r="L13" s="19" t="s">
        <v>154</v>
      </c>
      <c r="M13" s="19">
        <f t="shared" si="0"/>
        <v>100</v>
      </c>
      <c r="N13" s="19">
        <f t="shared" si="0"/>
        <v>162</v>
      </c>
      <c r="O13" s="19">
        <f t="shared" si="0"/>
        <v>164</v>
      </c>
      <c r="P13" s="19">
        <f t="shared" si="0"/>
        <v>1438</v>
      </c>
      <c r="Q13" s="19">
        <f t="shared" si="0"/>
        <v>171</v>
      </c>
      <c r="R13" s="19">
        <f t="shared" si="0"/>
        <v>157</v>
      </c>
      <c r="S13" s="19">
        <f t="shared" si="0"/>
        <v>222</v>
      </c>
      <c r="T13" s="19">
        <f t="shared" si="0"/>
        <v>184</v>
      </c>
      <c r="U13" s="19">
        <f t="shared" si="0"/>
        <v>230</v>
      </c>
      <c r="V13" s="19">
        <f t="shared" si="0"/>
        <v>86</v>
      </c>
    </row>
    <row r="15" spans="1:22" x14ac:dyDescent="0.4">
      <c r="A15" s="19" t="s">
        <v>156</v>
      </c>
      <c r="B15" s="19">
        <f>SUM(B16:B24)</f>
        <v>8882</v>
      </c>
      <c r="C15" s="19">
        <f t="shared" ref="C15:V15" si="2">SUM(C16:C24)</f>
        <v>54266</v>
      </c>
      <c r="D15" s="19">
        <f t="shared" si="2"/>
        <v>4477</v>
      </c>
      <c r="E15" s="19">
        <f t="shared" si="2"/>
        <v>7832</v>
      </c>
      <c r="F15" s="19">
        <f t="shared" si="2"/>
        <v>10106</v>
      </c>
      <c r="G15" s="19">
        <f t="shared" si="2"/>
        <v>9451</v>
      </c>
      <c r="H15" s="19">
        <f t="shared" si="2"/>
        <v>8773</v>
      </c>
      <c r="I15" s="19">
        <f t="shared" si="2"/>
        <v>11875</v>
      </c>
      <c r="J15" s="19">
        <f t="shared" si="2"/>
        <v>14164</v>
      </c>
      <c r="K15" s="19">
        <f t="shared" si="2"/>
        <v>13576</v>
      </c>
      <c r="L15" s="19" t="s">
        <v>156</v>
      </c>
      <c r="M15" s="19">
        <f t="shared" si="2"/>
        <v>5340</v>
      </c>
      <c r="N15" s="19">
        <f t="shared" si="2"/>
        <v>6375</v>
      </c>
      <c r="O15" s="19">
        <f t="shared" si="2"/>
        <v>8568</v>
      </c>
      <c r="P15" s="19">
        <f t="shared" si="2"/>
        <v>15561</v>
      </c>
      <c r="Q15" s="19">
        <f t="shared" si="2"/>
        <v>8426</v>
      </c>
      <c r="R15" s="19">
        <f t="shared" si="2"/>
        <v>6474</v>
      </c>
      <c r="S15" s="19">
        <f t="shared" si="2"/>
        <v>8905</v>
      </c>
      <c r="T15" s="19">
        <f t="shared" si="2"/>
        <v>8215</v>
      </c>
      <c r="U15" s="19">
        <f t="shared" si="2"/>
        <v>9385</v>
      </c>
      <c r="V15" s="19">
        <f t="shared" si="2"/>
        <v>5003</v>
      </c>
    </row>
    <row r="16" spans="1:22" x14ac:dyDescent="0.4">
      <c r="A16" s="19" t="s">
        <v>147</v>
      </c>
      <c r="B16" s="19">
        <v>2439</v>
      </c>
      <c r="C16" s="19">
        <v>16328</v>
      </c>
      <c r="D16" s="19">
        <v>1050</v>
      </c>
      <c r="E16" s="19">
        <v>1744</v>
      </c>
      <c r="F16" s="19">
        <v>1711</v>
      </c>
      <c r="G16" s="19">
        <v>1603</v>
      </c>
      <c r="H16" s="19">
        <v>1590</v>
      </c>
      <c r="I16" s="19">
        <v>392</v>
      </c>
      <c r="J16" s="19">
        <v>214</v>
      </c>
      <c r="K16" s="19">
        <v>2570</v>
      </c>
      <c r="L16" s="19" t="s">
        <v>147</v>
      </c>
      <c r="M16" s="19">
        <v>400</v>
      </c>
      <c r="N16" s="19">
        <v>97</v>
      </c>
      <c r="O16" s="19">
        <v>1107</v>
      </c>
      <c r="P16" s="19">
        <v>2894</v>
      </c>
      <c r="Q16" s="19">
        <v>1004</v>
      </c>
      <c r="R16" s="19">
        <v>643</v>
      </c>
      <c r="S16" s="19">
        <v>966</v>
      </c>
      <c r="T16" s="19">
        <v>980</v>
      </c>
      <c r="U16" s="19">
        <v>568</v>
      </c>
      <c r="V16" s="19">
        <v>451</v>
      </c>
    </row>
    <row r="17" spans="1:22" x14ac:dyDescent="0.4">
      <c r="A17" s="19" t="s">
        <v>148</v>
      </c>
      <c r="B17" s="19">
        <v>18</v>
      </c>
      <c r="C17" s="19">
        <v>111</v>
      </c>
      <c r="D17" s="19">
        <v>2</v>
      </c>
      <c r="E17" s="19">
        <v>11</v>
      </c>
      <c r="F17" s="19">
        <v>21</v>
      </c>
      <c r="G17" s="19">
        <v>16</v>
      </c>
      <c r="H17" s="19">
        <v>8</v>
      </c>
      <c r="I17" s="19">
        <v>5</v>
      </c>
      <c r="J17" s="19">
        <v>2</v>
      </c>
      <c r="K17" s="19">
        <v>25</v>
      </c>
      <c r="L17" s="19" t="s">
        <v>148</v>
      </c>
      <c r="M17" s="19">
        <v>2</v>
      </c>
      <c r="N17" s="19">
        <v>0</v>
      </c>
      <c r="O17" s="19">
        <v>9</v>
      </c>
      <c r="P17" s="19">
        <v>32</v>
      </c>
      <c r="Q17" s="19">
        <v>4</v>
      </c>
      <c r="R17" s="19">
        <v>7</v>
      </c>
      <c r="S17" s="19">
        <v>7</v>
      </c>
      <c r="T17" s="19">
        <v>16</v>
      </c>
      <c r="U17" s="19">
        <v>14</v>
      </c>
      <c r="V17" s="19">
        <v>4</v>
      </c>
    </row>
    <row r="18" spans="1:22" x14ac:dyDescent="0.4">
      <c r="A18" s="19" t="s">
        <v>149</v>
      </c>
      <c r="B18" s="19">
        <v>8</v>
      </c>
      <c r="C18" s="19">
        <v>42</v>
      </c>
      <c r="D18" s="19">
        <v>5</v>
      </c>
      <c r="E18" s="19">
        <v>3</v>
      </c>
      <c r="F18" s="19">
        <v>6</v>
      </c>
      <c r="G18" s="19">
        <v>3</v>
      </c>
      <c r="H18" s="19">
        <v>5</v>
      </c>
      <c r="I18" s="19">
        <v>4</v>
      </c>
      <c r="J18" s="19">
        <v>2</v>
      </c>
      <c r="K18" s="19">
        <v>5</v>
      </c>
      <c r="L18" s="19" t="s">
        <v>149</v>
      </c>
      <c r="M18" s="19">
        <v>3</v>
      </c>
      <c r="N18" s="19">
        <v>1</v>
      </c>
      <c r="O18" s="19">
        <v>3</v>
      </c>
      <c r="P18" s="19">
        <v>5</v>
      </c>
      <c r="Q18" s="19">
        <v>3</v>
      </c>
      <c r="R18" s="19">
        <v>3</v>
      </c>
      <c r="S18" s="19">
        <v>4</v>
      </c>
      <c r="T18" s="19">
        <v>3</v>
      </c>
      <c r="U18" s="19">
        <v>0</v>
      </c>
      <c r="V18" s="19">
        <v>0</v>
      </c>
    </row>
    <row r="19" spans="1:22" x14ac:dyDescent="0.4">
      <c r="A19" s="19" t="s">
        <v>150</v>
      </c>
      <c r="B19" s="19">
        <v>3190</v>
      </c>
      <c r="C19" s="19">
        <v>17415</v>
      </c>
      <c r="D19" s="19">
        <v>1731</v>
      </c>
      <c r="E19" s="19">
        <v>2914</v>
      </c>
      <c r="F19" s="19">
        <v>4223</v>
      </c>
      <c r="G19" s="19">
        <v>3798</v>
      </c>
      <c r="H19" s="19">
        <v>3715</v>
      </c>
      <c r="I19" s="19">
        <v>6165</v>
      </c>
      <c r="J19" s="19">
        <v>7453</v>
      </c>
      <c r="K19" s="19">
        <v>5169</v>
      </c>
      <c r="L19" s="19" t="s">
        <v>150</v>
      </c>
      <c r="M19" s="19">
        <v>2344</v>
      </c>
      <c r="N19" s="19">
        <v>3270</v>
      </c>
      <c r="O19" s="19">
        <v>3760</v>
      </c>
      <c r="P19" s="19">
        <v>6064</v>
      </c>
      <c r="Q19" s="19">
        <v>3552</v>
      </c>
      <c r="R19" s="19">
        <v>2902</v>
      </c>
      <c r="S19" s="19">
        <v>3887</v>
      </c>
      <c r="T19" s="19">
        <v>3498</v>
      </c>
      <c r="U19" s="19">
        <v>4350</v>
      </c>
      <c r="V19" s="19">
        <v>2557</v>
      </c>
    </row>
    <row r="20" spans="1:22" x14ac:dyDescent="0.4">
      <c r="A20" s="19" t="s">
        <v>151</v>
      </c>
      <c r="B20" s="19">
        <v>122</v>
      </c>
      <c r="C20" s="19">
        <v>519</v>
      </c>
      <c r="D20" s="19">
        <v>22</v>
      </c>
      <c r="E20" s="19">
        <v>89</v>
      </c>
      <c r="F20" s="19">
        <v>92</v>
      </c>
      <c r="G20" s="19">
        <v>110</v>
      </c>
      <c r="H20" s="19">
        <v>74</v>
      </c>
      <c r="I20" s="19">
        <v>63</v>
      </c>
      <c r="J20" s="19">
        <v>35</v>
      </c>
      <c r="K20" s="19">
        <v>127</v>
      </c>
      <c r="L20" s="19" t="s">
        <v>151</v>
      </c>
      <c r="M20" s="19">
        <v>16</v>
      </c>
      <c r="N20" s="19">
        <v>32</v>
      </c>
      <c r="O20" s="19">
        <v>56</v>
      </c>
      <c r="P20" s="19">
        <v>202</v>
      </c>
      <c r="Q20" s="19">
        <v>116</v>
      </c>
      <c r="R20" s="19">
        <v>57</v>
      </c>
      <c r="S20" s="19">
        <v>118</v>
      </c>
      <c r="T20" s="19">
        <v>64</v>
      </c>
      <c r="U20" s="19">
        <v>117</v>
      </c>
      <c r="V20" s="19">
        <v>25</v>
      </c>
    </row>
    <row r="21" spans="1:22" x14ac:dyDescent="0.4">
      <c r="A21" s="19" t="s">
        <v>152</v>
      </c>
      <c r="B21" s="19">
        <v>1713</v>
      </c>
      <c r="C21" s="19">
        <v>12240</v>
      </c>
      <c r="D21" s="19">
        <v>929</v>
      </c>
      <c r="E21" s="19">
        <v>1887</v>
      </c>
      <c r="F21" s="19">
        <v>2236</v>
      </c>
      <c r="G21" s="19">
        <v>2251</v>
      </c>
      <c r="H21" s="19">
        <v>1910</v>
      </c>
      <c r="I21" s="19">
        <v>2521</v>
      </c>
      <c r="J21" s="19">
        <v>3202</v>
      </c>
      <c r="K21" s="19">
        <v>3250</v>
      </c>
      <c r="L21" s="19" t="s">
        <v>152</v>
      </c>
      <c r="M21" s="19">
        <v>1264</v>
      </c>
      <c r="N21" s="19">
        <v>1338</v>
      </c>
      <c r="O21" s="19">
        <v>1889</v>
      </c>
      <c r="P21" s="19">
        <v>3637</v>
      </c>
      <c r="Q21" s="19">
        <v>1921</v>
      </c>
      <c r="R21" s="19">
        <v>1433</v>
      </c>
      <c r="S21" s="19">
        <v>1986</v>
      </c>
      <c r="T21" s="19">
        <v>2003</v>
      </c>
      <c r="U21" s="19">
        <v>2131</v>
      </c>
      <c r="V21" s="19">
        <v>1090</v>
      </c>
    </row>
    <row r="22" spans="1:22" x14ac:dyDescent="0.4">
      <c r="A22" s="19" t="s">
        <v>155</v>
      </c>
      <c r="B22" s="19">
        <v>80</v>
      </c>
      <c r="C22" s="19">
        <v>561</v>
      </c>
      <c r="D22" s="19">
        <v>42</v>
      </c>
      <c r="E22" s="19">
        <v>107</v>
      </c>
      <c r="F22" s="19">
        <v>124</v>
      </c>
      <c r="G22" s="19">
        <v>135</v>
      </c>
      <c r="H22" s="19">
        <v>97</v>
      </c>
      <c r="I22" s="19">
        <v>176</v>
      </c>
      <c r="J22" s="19">
        <v>200</v>
      </c>
      <c r="K22" s="19">
        <v>177</v>
      </c>
      <c r="L22" s="19" t="s">
        <v>155</v>
      </c>
      <c r="M22" s="19">
        <v>72</v>
      </c>
      <c r="N22" s="19">
        <v>86</v>
      </c>
      <c r="O22" s="19">
        <v>121</v>
      </c>
      <c r="P22" s="19">
        <v>184</v>
      </c>
      <c r="Q22" s="19">
        <v>105</v>
      </c>
      <c r="R22" s="19">
        <v>82</v>
      </c>
      <c r="S22" s="19">
        <v>115</v>
      </c>
      <c r="T22" s="19">
        <v>120</v>
      </c>
      <c r="U22" s="19">
        <v>151</v>
      </c>
      <c r="V22" s="19">
        <v>59</v>
      </c>
    </row>
    <row r="23" spans="1:22" x14ac:dyDescent="0.4">
      <c r="A23" s="19" t="s">
        <v>153</v>
      </c>
      <c r="B23" s="19">
        <v>1119</v>
      </c>
      <c r="C23" s="19">
        <v>6338</v>
      </c>
      <c r="D23" s="19">
        <v>652</v>
      </c>
      <c r="E23" s="19">
        <v>930</v>
      </c>
      <c r="F23" s="19">
        <v>1549</v>
      </c>
      <c r="G23" s="19">
        <v>1374</v>
      </c>
      <c r="H23" s="19">
        <v>1259</v>
      </c>
      <c r="I23" s="19">
        <v>2432</v>
      </c>
      <c r="J23" s="19">
        <v>2917</v>
      </c>
      <c r="K23" s="19">
        <v>2100</v>
      </c>
      <c r="L23" s="19" t="s">
        <v>153</v>
      </c>
      <c r="M23" s="19">
        <v>1189</v>
      </c>
      <c r="N23" s="19">
        <v>1470</v>
      </c>
      <c r="O23" s="19">
        <v>1535</v>
      </c>
      <c r="P23" s="19">
        <v>2320</v>
      </c>
      <c r="Q23" s="19">
        <v>1624</v>
      </c>
      <c r="R23" s="19">
        <v>1263</v>
      </c>
      <c r="S23" s="19">
        <v>1697</v>
      </c>
      <c r="T23" s="19">
        <v>1422</v>
      </c>
      <c r="U23" s="19">
        <v>1922</v>
      </c>
      <c r="V23" s="19">
        <v>768</v>
      </c>
    </row>
    <row r="24" spans="1:22" x14ac:dyDescent="0.4">
      <c r="A24" s="19" t="s">
        <v>154</v>
      </c>
      <c r="B24" s="19">
        <v>193</v>
      </c>
      <c r="C24" s="19">
        <v>712</v>
      </c>
      <c r="D24" s="19">
        <v>44</v>
      </c>
      <c r="E24" s="19">
        <v>147</v>
      </c>
      <c r="F24" s="19">
        <v>144</v>
      </c>
      <c r="G24" s="19">
        <v>161</v>
      </c>
      <c r="H24" s="19">
        <v>115</v>
      </c>
      <c r="I24" s="19">
        <v>117</v>
      </c>
      <c r="J24" s="19">
        <v>139</v>
      </c>
      <c r="K24" s="19">
        <v>153</v>
      </c>
      <c r="L24" s="19" t="s">
        <v>154</v>
      </c>
      <c r="M24" s="19">
        <v>50</v>
      </c>
      <c r="N24" s="19">
        <v>81</v>
      </c>
      <c r="O24" s="19">
        <v>88</v>
      </c>
      <c r="P24" s="19">
        <v>223</v>
      </c>
      <c r="Q24" s="19">
        <v>97</v>
      </c>
      <c r="R24" s="19">
        <v>84</v>
      </c>
      <c r="S24" s="19">
        <v>125</v>
      </c>
      <c r="T24" s="19">
        <v>109</v>
      </c>
      <c r="U24" s="19">
        <v>132</v>
      </c>
      <c r="V24" s="19">
        <v>49</v>
      </c>
    </row>
    <row r="26" spans="1:22" x14ac:dyDescent="0.4">
      <c r="A26" s="19" t="s">
        <v>157</v>
      </c>
      <c r="B26" s="19">
        <f>SUM(B27:B35)</f>
        <v>5896</v>
      </c>
      <c r="C26" s="19">
        <f t="shared" ref="C26" si="3">SUM(C27:C35)</f>
        <v>33160</v>
      </c>
      <c r="D26" s="19">
        <f t="shared" ref="D26" si="4">SUM(D27:D35)</f>
        <v>3123</v>
      </c>
      <c r="E26" s="19">
        <f t="shared" ref="E26" si="5">SUM(E27:E35)</f>
        <v>5312</v>
      </c>
      <c r="F26" s="19">
        <f t="shared" ref="F26" si="6">SUM(F27:F35)</f>
        <v>7679</v>
      </c>
      <c r="G26" s="19">
        <f t="shared" ref="G26" si="7">SUM(G27:G35)</f>
        <v>6868</v>
      </c>
      <c r="H26" s="19">
        <f t="shared" ref="H26" si="8">SUM(H27:H35)</f>
        <v>6743</v>
      </c>
      <c r="I26" s="19">
        <f t="shared" ref="I26" si="9">SUM(I27:I35)</f>
        <v>11376</v>
      </c>
      <c r="J26" s="19">
        <f t="shared" ref="J26" si="10">SUM(J27:J35)</f>
        <v>13655</v>
      </c>
      <c r="K26" s="19">
        <f t="shared" ref="K26" si="11">SUM(K27:K35)</f>
        <v>9924</v>
      </c>
      <c r="L26" s="19" t="s">
        <v>157</v>
      </c>
      <c r="M26" s="19">
        <f t="shared" ref="M26" si="12">SUM(M27:M35)</f>
        <v>4953</v>
      </c>
      <c r="N26" s="19">
        <f t="shared" ref="N26" si="13">SUM(N27:N35)</f>
        <v>6323</v>
      </c>
      <c r="O26" s="19">
        <f t="shared" ref="O26" si="14">SUM(O27:O35)</f>
        <v>7148</v>
      </c>
      <c r="P26" s="19">
        <f t="shared" ref="P26" si="15">SUM(P27:P35)</f>
        <v>12642</v>
      </c>
      <c r="Q26" s="19">
        <f t="shared" ref="Q26" si="16">SUM(Q27:Q35)</f>
        <v>7059</v>
      </c>
      <c r="R26" s="19">
        <f t="shared" ref="R26" si="17">SUM(R27:R35)</f>
        <v>5698</v>
      </c>
      <c r="S26" s="19">
        <f t="shared" ref="S26" si="18">SUM(S27:S35)</f>
        <v>7630</v>
      </c>
      <c r="T26" s="19">
        <f t="shared" ref="T26" si="19">SUM(T27:T35)</f>
        <v>6842</v>
      </c>
      <c r="U26" s="19">
        <f t="shared" ref="U26" si="20">SUM(U27:U35)</f>
        <v>8428</v>
      </c>
      <c r="V26" s="19">
        <f t="shared" ref="V26" si="21">SUM(V27:V35)</f>
        <v>4284</v>
      </c>
    </row>
    <row r="27" spans="1:22" x14ac:dyDescent="0.4">
      <c r="A27" s="19" t="s">
        <v>147</v>
      </c>
      <c r="B27" s="19">
        <v>303</v>
      </c>
      <c r="C27" s="19">
        <v>1540</v>
      </c>
      <c r="D27" s="19">
        <v>71</v>
      </c>
      <c r="E27" s="19">
        <v>220</v>
      </c>
      <c r="F27" s="19">
        <v>248</v>
      </c>
      <c r="G27" s="19">
        <v>181</v>
      </c>
      <c r="H27" s="19">
        <v>248</v>
      </c>
      <c r="I27" s="19">
        <v>189</v>
      </c>
      <c r="J27" s="19">
        <v>159</v>
      </c>
      <c r="K27" s="19">
        <v>340</v>
      </c>
      <c r="L27" s="19" t="s">
        <v>147</v>
      </c>
      <c r="M27" s="19">
        <v>125</v>
      </c>
      <c r="N27" s="19">
        <v>85</v>
      </c>
      <c r="O27" s="19">
        <v>178</v>
      </c>
      <c r="P27" s="19">
        <v>478</v>
      </c>
      <c r="Q27" s="19">
        <v>223</v>
      </c>
      <c r="R27" s="19">
        <v>180</v>
      </c>
      <c r="S27" s="19">
        <v>239</v>
      </c>
      <c r="T27" s="19">
        <v>269</v>
      </c>
      <c r="U27" s="19">
        <v>188</v>
      </c>
      <c r="V27" s="19">
        <v>85</v>
      </c>
    </row>
    <row r="28" spans="1:22" x14ac:dyDescent="0.4">
      <c r="A28" s="19" t="s">
        <v>148</v>
      </c>
      <c r="B28" s="19">
        <v>4</v>
      </c>
      <c r="C28" s="19">
        <v>10</v>
      </c>
      <c r="D28" s="19">
        <v>0</v>
      </c>
      <c r="E28" s="19">
        <v>1</v>
      </c>
      <c r="F28" s="19">
        <v>7</v>
      </c>
      <c r="G28" s="19">
        <v>1</v>
      </c>
      <c r="H28" s="19">
        <v>1</v>
      </c>
      <c r="I28" s="19">
        <v>4</v>
      </c>
      <c r="J28" s="19">
        <v>2</v>
      </c>
      <c r="K28" s="19">
        <v>2</v>
      </c>
      <c r="L28" s="19" t="s">
        <v>148</v>
      </c>
      <c r="M28" s="19">
        <v>0</v>
      </c>
      <c r="N28" s="19">
        <v>0</v>
      </c>
      <c r="O28" s="19">
        <v>1</v>
      </c>
      <c r="P28" s="19">
        <v>5</v>
      </c>
      <c r="Q28" s="19">
        <v>1</v>
      </c>
      <c r="R28" s="19">
        <v>1</v>
      </c>
      <c r="S28" s="19">
        <v>2</v>
      </c>
      <c r="T28" s="19">
        <v>4</v>
      </c>
      <c r="U28" s="19">
        <v>4</v>
      </c>
      <c r="V28" s="19">
        <v>1</v>
      </c>
    </row>
    <row r="29" spans="1:22" x14ac:dyDescent="0.4">
      <c r="A29" s="19" t="s">
        <v>149</v>
      </c>
      <c r="B29" s="19">
        <v>1</v>
      </c>
      <c r="C29" s="19">
        <v>8</v>
      </c>
      <c r="D29" s="19">
        <v>0</v>
      </c>
      <c r="E29" s="19">
        <v>1</v>
      </c>
      <c r="F29" s="19">
        <v>1</v>
      </c>
      <c r="G29" s="19">
        <v>0</v>
      </c>
      <c r="H29" s="19">
        <v>2</v>
      </c>
      <c r="I29" s="19">
        <v>1</v>
      </c>
      <c r="J29" s="19">
        <v>2</v>
      </c>
      <c r="K29" s="19">
        <v>1</v>
      </c>
      <c r="L29" s="19" t="s">
        <v>149</v>
      </c>
      <c r="M29" s="19">
        <v>0</v>
      </c>
      <c r="N29" s="19">
        <v>1</v>
      </c>
      <c r="O29" s="19">
        <v>0</v>
      </c>
      <c r="P29" s="19">
        <v>2</v>
      </c>
      <c r="Q29" s="19">
        <v>0</v>
      </c>
      <c r="R29" s="19">
        <v>0</v>
      </c>
      <c r="S29" s="19">
        <v>1</v>
      </c>
      <c r="T29" s="19">
        <v>0</v>
      </c>
      <c r="U29" s="19">
        <v>0</v>
      </c>
      <c r="V29" s="19">
        <v>0</v>
      </c>
    </row>
    <row r="30" spans="1:22" x14ac:dyDescent="0.4">
      <c r="A30" s="19" t="s">
        <v>150</v>
      </c>
      <c r="B30" s="19">
        <v>3104</v>
      </c>
      <c r="C30" s="19">
        <v>16926</v>
      </c>
      <c r="D30" s="19">
        <v>1690</v>
      </c>
      <c r="E30" s="19">
        <v>2807</v>
      </c>
      <c r="F30" s="19">
        <v>4092</v>
      </c>
      <c r="G30" s="19">
        <v>3631</v>
      </c>
      <c r="H30" s="19">
        <v>3651</v>
      </c>
      <c r="I30" s="19">
        <v>6106</v>
      </c>
      <c r="J30" s="19">
        <v>7353</v>
      </c>
      <c r="K30" s="19">
        <v>5073</v>
      </c>
      <c r="L30" s="19" t="s">
        <v>150</v>
      </c>
      <c r="M30" s="19">
        <v>2335</v>
      </c>
      <c r="N30" s="19">
        <v>3252</v>
      </c>
      <c r="O30" s="19">
        <v>3687</v>
      </c>
      <c r="P30" s="19">
        <v>5876</v>
      </c>
      <c r="Q30" s="19">
        <v>3470</v>
      </c>
      <c r="R30" s="19">
        <v>2857</v>
      </c>
      <c r="S30" s="19">
        <v>3814</v>
      </c>
      <c r="T30" s="19">
        <v>3419</v>
      </c>
      <c r="U30" s="19">
        <v>4251</v>
      </c>
      <c r="V30" s="19">
        <v>2519</v>
      </c>
    </row>
    <row r="31" spans="1:22" x14ac:dyDescent="0.4">
      <c r="A31" s="19" t="s">
        <v>151</v>
      </c>
      <c r="B31" s="19">
        <v>91</v>
      </c>
      <c r="C31" s="19">
        <v>344</v>
      </c>
      <c r="D31" s="19">
        <v>14</v>
      </c>
      <c r="E31" s="19">
        <v>49</v>
      </c>
      <c r="F31" s="19">
        <v>62</v>
      </c>
      <c r="G31" s="19">
        <v>76</v>
      </c>
      <c r="H31" s="19">
        <v>56</v>
      </c>
      <c r="I31" s="19">
        <v>57</v>
      </c>
      <c r="J31" s="19">
        <v>34</v>
      </c>
      <c r="K31" s="19">
        <v>68</v>
      </c>
      <c r="L31" s="19" t="s">
        <v>151</v>
      </c>
      <c r="M31" s="19">
        <v>14</v>
      </c>
      <c r="N31" s="19">
        <v>32</v>
      </c>
      <c r="O31" s="19">
        <v>34</v>
      </c>
      <c r="P31" s="19">
        <v>128</v>
      </c>
      <c r="Q31" s="19">
        <v>84</v>
      </c>
      <c r="R31" s="19">
        <v>45</v>
      </c>
      <c r="S31" s="19">
        <v>90</v>
      </c>
      <c r="T31" s="19">
        <v>44</v>
      </c>
      <c r="U31" s="19">
        <v>88</v>
      </c>
      <c r="V31" s="19">
        <v>13</v>
      </c>
    </row>
    <row r="32" spans="1:22" x14ac:dyDescent="0.4">
      <c r="A32" s="19" t="s">
        <v>152</v>
      </c>
      <c r="B32" s="19">
        <v>1104</v>
      </c>
      <c r="C32" s="19">
        <v>7215</v>
      </c>
      <c r="D32" s="19">
        <v>641</v>
      </c>
      <c r="E32" s="19">
        <v>1154</v>
      </c>
      <c r="F32" s="19">
        <v>1563</v>
      </c>
      <c r="G32" s="19">
        <v>1421</v>
      </c>
      <c r="H32" s="19">
        <v>1379</v>
      </c>
      <c r="I32" s="19">
        <v>2318</v>
      </c>
      <c r="J32" s="19">
        <v>2893</v>
      </c>
      <c r="K32" s="19">
        <v>2116</v>
      </c>
      <c r="L32" s="19" t="s">
        <v>152</v>
      </c>
      <c r="M32" s="19">
        <v>1175</v>
      </c>
      <c r="N32" s="19">
        <v>1316</v>
      </c>
      <c r="O32" s="19">
        <v>1546</v>
      </c>
      <c r="P32" s="19">
        <v>2515</v>
      </c>
      <c r="Q32" s="19">
        <v>1507</v>
      </c>
      <c r="R32" s="19">
        <v>1212</v>
      </c>
      <c r="S32" s="19">
        <v>1615</v>
      </c>
      <c r="T32" s="19">
        <v>1526</v>
      </c>
      <c r="U32" s="19">
        <v>1763</v>
      </c>
      <c r="V32" s="19">
        <v>825</v>
      </c>
    </row>
    <row r="33" spans="1:22" x14ac:dyDescent="0.4">
      <c r="A33" s="19" t="s">
        <v>155</v>
      </c>
      <c r="B33" s="19">
        <v>70</v>
      </c>
      <c r="C33" s="19">
        <v>495</v>
      </c>
      <c r="D33" s="19">
        <v>38</v>
      </c>
      <c r="E33" s="19">
        <v>93</v>
      </c>
      <c r="F33" s="19">
        <v>108</v>
      </c>
      <c r="G33" s="19">
        <v>114</v>
      </c>
      <c r="H33" s="19">
        <v>89</v>
      </c>
      <c r="I33" s="19">
        <v>170</v>
      </c>
      <c r="J33" s="19">
        <v>197</v>
      </c>
      <c r="K33" s="19">
        <v>157</v>
      </c>
      <c r="L33" s="19" t="s">
        <v>155</v>
      </c>
      <c r="M33" s="19">
        <v>72</v>
      </c>
      <c r="N33" s="19">
        <v>86</v>
      </c>
      <c r="O33" s="19">
        <v>117</v>
      </c>
      <c r="P33" s="19">
        <v>160</v>
      </c>
      <c r="Q33" s="19">
        <v>99</v>
      </c>
      <c r="R33" s="19">
        <v>77</v>
      </c>
      <c r="S33" s="19">
        <v>100</v>
      </c>
      <c r="T33" s="19">
        <v>102</v>
      </c>
      <c r="U33" s="19">
        <v>141</v>
      </c>
      <c r="V33" s="19">
        <v>50</v>
      </c>
    </row>
    <row r="34" spans="1:22" x14ac:dyDescent="0.4">
      <c r="A34" s="19" t="s">
        <v>153</v>
      </c>
      <c r="B34" s="19">
        <v>1095</v>
      </c>
      <c r="C34" s="19">
        <v>6184</v>
      </c>
      <c r="D34" s="19">
        <v>646</v>
      </c>
      <c r="E34" s="19">
        <v>895</v>
      </c>
      <c r="F34" s="19">
        <v>1506</v>
      </c>
      <c r="G34" s="19">
        <v>1349</v>
      </c>
      <c r="H34" s="19">
        <v>1235</v>
      </c>
      <c r="I34" s="19">
        <v>2421</v>
      </c>
      <c r="J34" s="19">
        <v>2882</v>
      </c>
      <c r="K34" s="19">
        <v>2055</v>
      </c>
      <c r="L34" s="19" t="s">
        <v>153</v>
      </c>
      <c r="M34" s="19">
        <v>1182</v>
      </c>
      <c r="N34" s="19">
        <v>1470</v>
      </c>
      <c r="O34" s="19">
        <v>1509</v>
      </c>
      <c r="P34" s="19">
        <v>2263</v>
      </c>
      <c r="Q34" s="19">
        <v>1601</v>
      </c>
      <c r="R34" s="19">
        <v>1253</v>
      </c>
      <c r="S34" s="19">
        <v>1672</v>
      </c>
      <c r="T34" s="19">
        <v>1403</v>
      </c>
      <c r="U34" s="19">
        <v>1895</v>
      </c>
      <c r="V34" s="19">
        <v>754</v>
      </c>
    </row>
    <row r="35" spans="1:22" x14ac:dyDescent="0.4">
      <c r="A35" s="19" t="s">
        <v>154</v>
      </c>
      <c r="B35" s="19">
        <v>124</v>
      </c>
      <c r="C35" s="19">
        <v>438</v>
      </c>
      <c r="D35" s="19">
        <v>23</v>
      </c>
      <c r="E35" s="19">
        <v>92</v>
      </c>
      <c r="F35" s="19">
        <v>92</v>
      </c>
      <c r="G35" s="19">
        <v>95</v>
      </c>
      <c r="H35" s="19">
        <v>82</v>
      </c>
      <c r="I35" s="19">
        <v>110</v>
      </c>
      <c r="J35" s="19">
        <v>133</v>
      </c>
      <c r="K35" s="19">
        <v>112</v>
      </c>
      <c r="L35" s="19" t="s">
        <v>154</v>
      </c>
      <c r="M35" s="19">
        <v>50</v>
      </c>
      <c r="N35" s="19">
        <v>81</v>
      </c>
      <c r="O35" s="19">
        <v>76</v>
      </c>
      <c r="P35" s="19">
        <v>1215</v>
      </c>
      <c r="Q35" s="19">
        <v>74</v>
      </c>
      <c r="R35" s="19">
        <v>73</v>
      </c>
      <c r="S35" s="19">
        <v>97</v>
      </c>
      <c r="T35" s="19">
        <v>75</v>
      </c>
      <c r="U35" s="19">
        <v>98</v>
      </c>
      <c r="V35" s="19">
        <v>37</v>
      </c>
    </row>
    <row r="36" spans="1:22" x14ac:dyDescent="0.4">
      <c r="A36" s="27" t="s">
        <v>97</v>
      </c>
      <c r="L36" s="27" t="s">
        <v>97</v>
      </c>
    </row>
  </sheetData>
  <mergeCells count="1">
    <mergeCell ref="D2:G2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9F8DB-6251-4215-A8B7-4E0EE2B2A497}">
  <dimension ref="A1:I28"/>
  <sheetViews>
    <sheetView view="pageBreakPreview" zoomScale="125" zoomScaleNormal="100" zoomScaleSheetLayoutView="125" workbookViewId="0">
      <selection activeCell="A2" sqref="A2:A3"/>
    </sheetView>
  </sheetViews>
  <sheetFormatPr defaultRowHeight="10.5" x14ac:dyDescent="0.4"/>
  <cols>
    <col min="1" max="1" width="15.20703125" style="19" customWidth="1"/>
    <col min="2" max="16384" width="8.83984375" style="19"/>
  </cols>
  <sheetData>
    <row r="1" spans="1:9" ht="10.8" thickBot="1" x14ac:dyDescent="0.45">
      <c r="A1" s="19" t="s">
        <v>206</v>
      </c>
    </row>
    <row r="2" spans="1:9" ht="10.8" thickBot="1" x14ac:dyDescent="0.45">
      <c r="A2" s="38"/>
      <c r="B2" s="39" t="s">
        <v>159</v>
      </c>
      <c r="C2" s="39"/>
      <c r="D2" s="39"/>
      <c r="E2" s="39"/>
      <c r="F2" s="39" t="s">
        <v>207</v>
      </c>
      <c r="G2" s="39"/>
      <c r="H2" s="39"/>
      <c r="I2" s="40"/>
    </row>
    <row r="3" spans="1:9" ht="10.8" thickBot="1" x14ac:dyDescent="0.45">
      <c r="A3" s="44"/>
      <c r="B3" s="86" t="s">
        <v>33</v>
      </c>
      <c r="C3" s="86" t="s">
        <v>181</v>
      </c>
      <c r="D3" s="86" t="s">
        <v>182</v>
      </c>
      <c r="E3" s="86" t="s">
        <v>183</v>
      </c>
      <c r="F3" s="86" t="s">
        <v>33</v>
      </c>
      <c r="G3" s="86" t="s">
        <v>181</v>
      </c>
      <c r="H3" s="86" t="s">
        <v>182</v>
      </c>
      <c r="I3" s="87" t="s">
        <v>183</v>
      </c>
    </row>
    <row r="4" spans="1:9" x14ac:dyDescent="0.4">
      <c r="A4" s="19" t="s">
        <v>31</v>
      </c>
      <c r="B4" s="19">
        <f>SUM(C4:E4)</f>
        <v>8882</v>
      </c>
      <c r="C4" s="19">
        <v>954</v>
      </c>
      <c r="D4" s="19">
        <v>2116</v>
      </c>
      <c r="E4" s="19">
        <v>5812</v>
      </c>
      <c r="F4" s="48">
        <f>B4*100/B$4</f>
        <v>100</v>
      </c>
      <c r="G4" s="48">
        <f>C4*100/C$4</f>
        <v>100</v>
      </c>
      <c r="H4" s="48">
        <f>D4*100/D$4</f>
        <v>100</v>
      </c>
      <c r="I4" s="48">
        <f>E4*100/E$4</f>
        <v>100</v>
      </c>
    </row>
    <row r="5" spans="1:9" x14ac:dyDescent="0.4">
      <c r="A5" s="19" t="s">
        <v>184</v>
      </c>
      <c r="F5" s="48"/>
      <c r="G5" s="48"/>
      <c r="H5" s="48"/>
      <c r="I5" s="48"/>
    </row>
    <row r="6" spans="1:9" x14ac:dyDescent="0.4">
      <c r="A6" s="19" t="s">
        <v>185</v>
      </c>
      <c r="B6" s="19">
        <f t="shared" ref="B6:B27" si="0">SUM(C6:E6)</f>
        <v>3767</v>
      </c>
      <c r="C6" s="19">
        <v>237</v>
      </c>
      <c r="D6" s="19">
        <v>841</v>
      </c>
      <c r="E6" s="19">
        <v>2689</v>
      </c>
      <c r="F6" s="48">
        <f>B6*100/B$4</f>
        <v>42.411619004728664</v>
      </c>
      <c r="G6" s="48">
        <f>C6*100/C$4</f>
        <v>24.842767295597483</v>
      </c>
      <c r="H6" s="48">
        <f>D6*100/D$4</f>
        <v>39.744801512287331</v>
      </c>
      <c r="I6" s="48">
        <f>E6*100/E$4</f>
        <v>46.266345492085343</v>
      </c>
    </row>
    <row r="7" spans="1:9" x14ac:dyDescent="0.4">
      <c r="A7" s="19" t="s">
        <v>186</v>
      </c>
      <c r="B7" s="19">
        <f t="shared" si="0"/>
        <v>5095</v>
      </c>
      <c r="C7" s="19">
        <v>370</v>
      </c>
      <c r="D7" s="19">
        <v>1181</v>
      </c>
      <c r="E7" s="19">
        <v>3544</v>
      </c>
      <c r="F7" s="48">
        <f>B7*100/B$4</f>
        <v>57.363206485025898</v>
      </c>
      <c r="G7" s="48">
        <f>C7*100/C$4</f>
        <v>38.784067085953879</v>
      </c>
      <c r="H7" s="48">
        <f>D7*100/D$4</f>
        <v>55.812854442344047</v>
      </c>
      <c r="I7" s="48">
        <f>E7*100/E$4</f>
        <v>60.977288368891948</v>
      </c>
    </row>
    <row r="8" spans="1:9" x14ac:dyDescent="0.4">
      <c r="A8" s="19" t="s">
        <v>187</v>
      </c>
      <c r="B8" s="19">
        <f t="shared" si="0"/>
        <v>5659</v>
      </c>
      <c r="C8" s="19">
        <v>482</v>
      </c>
      <c r="D8" s="19">
        <v>1383</v>
      </c>
      <c r="E8" s="19">
        <v>3794</v>
      </c>
      <c r="F8" s="48">
        <f>B8*100/B$4</f>
        <v>63.713127673947312</v>
      </c>
      <c r="G8" s="48">
        <f>C8*100/C$4</f>
        <v>50.524109014675055</v>
      </c>
      <c r="H8" s="48">
        <f>D8*100/D$4</f>
        <v>65.359168241965975</v>
      </c>
      <c r="I8" s="48">
        <f>E8*100/E$4</f>
        <v>65.278733654507917</v>
      </c>
    </row>
    <row r="9" spans="1:9" x14ac:dyDescent="0.4">
      <c r="A9" s="19" t="s">
        <v>188</v>
      </c>
      <c r="B9" s="19">
        <f t="shared" si="0"/>
        <v>4377</v>
      </c>
      <c r="C9" s="19">
        <v>370</v>
      </c>
      <c r="D9" s="19">
        <v>1059</v>
      </c>
      <c r="E9" s="19">
        <v>2948</v>
      </c>
      <c r="F9" s="48">
        <f>B9*100/B$4</f>
        <v>49.27944156721459</v>
      </c>
      <c r="G9" s="48">
        <f>C9*100/C$4</f>
        <v>38.784067085953879</v>
      </c>
      <c r="H9" s="48">
        <f>D9*100/D$4</f>
        <v>50.047258979206049</v>
      </c>
      <c r="I9" s="48">
        <f>E9*100/E$4</f>
        <v>50.722642807983483</v>
      </c>
    </row>
    <row r="10" spans="1:9" x14ac:dyDescent="0.4">
      <c r="A10" s="19" t="s">
        <v>193</v>
      </c>
      <c r="F10" s="48"/>
      <c r="G10" s="48"/>
      <c r="H10" s="48"/>
      <c r="I10" s="48"/>
    </row>
    <row r="11" spans="1:9" x14ac:dyDescent="0.4">
      <c r="A11" s="19" t="s">
        <v>189</v>
      </c>
      <c r="B11" s="19">
        <f t="shared" si="0"/>
        <v>6310</v>
      </c>
      <c r="C11" s="19">
        <v>464</v>
      </c>
      <c r="D11" s="19">
        <v>1449</v>
      </c>
      <c r="E11" s="19">
        <v>4397</v>
      </c>
      <c r="F11" s="48">
        <f>B11*100/B$4</f>
        <v>71.042557982436392</v>
      </c>
      <c r="G11" s="48">
        <f>C11*100/C$4</f>
        <v>48.637316561844862</v>
      </c>
      <c r="H11" s="48">
        <f>D11*100/D$4</f>
        <v>68.478260869565219</v>
      </c>
      <c r="I11" s="48">
        <f>E11*100/E$4</f>
        <v>75.65381968341363</v>
      </c>
    </row>
    <row r="12" spans="1:9" x14ac:dyDescent="0.4">
      <c r="A12" s="19" t="s">
        <v>190</v>
      </c>
      <c r="B12" s="19">
        <f t="shared" si="0"/>
        <v>4803</v>
      </c>
      <c r="C12" s="19">
        <v>432</v>
      </c>
      <c r="D12" s="19">
        <v>1216</v>
      </c>
      <c r="E12" s="19">
        <v>3155</v>
      </c>
      <c r="F12" s="48">
        <f>B12*100/B$4</f>
        <v>54.075658635442466</v>
      </c>
      <c r="G12" s="48">
        <f>C12*100/C$4</f>
        <v>45.283018867924525</v>
      </c>
      <c r="H12" s="48">
        <f>D12*100/D$4</f>
        <v>57.466918714555767</v>
      </c>
      <c r="I12" s="48">
        <f>E12*100/E$4</f>
        <v>54.284239504473504</v>
      </c>
    </row>
    <row r="13" spans="1:9" x14ac:dyDescent="0.4">
      <c r="A13" s="19" t="s">
        <v>191</v>
      </c>
      <c r="B13" s="19">
        <f t="shared" si="0"/>
        <v>5425</v>
      </c>
      <c r="C13" s="19">
        <v>560</v>
      </c>
      <c r="D13" s="19">
        <v>1368</v>
      </c>
      <c r="E13" s="19">
        <v>3497</v>
      </c>
      <c r="F13" s="48">
        <f>B13*100/B$4</f>
        <v>61.078585904075659</v>
      </c>
      <c r="G13" s="48">
        <f>C13*100/C$4</f>
        <v>58.700209643605874</v>
      </c>
      <c r="H13" s="48">
        <f>D13*100/D$4</f>
        <v>64.650283553875241</v>
      </c>
      <c r="I13" s="48">
        <f>E13*100/E$4</f>
        <v>60.168616655196146</v>
      </c>
    </row>
    <row r="14" spans="1:9" x14ac:dyDescent="0.4">
      <c r="A14" s="19" t="s">
        <v>192</v>
      </c>
      <c r="B14" s="19">
        <f t="shared" si="0"/>
        <v>5879</v>
      </c>
      <c r="C14" s="19">
        <v>423</v>
      </c>
      <c r="D14" s="19">
        <v>1357</v>
      </c>
      <c r="E14" s="19">
        <v>4099</v>
      </c>
      <c r="F14" s="48">
        <f>B14*100/B$4</f>
        <v>66.190047286647157</v>
      </c>
      <c r="G14" s="48">
        <f>C14*100/C$4</f>
        <v>44.339622641509436</v>
      </c>
      <c r="H14" s="48">
        <f>D14*100/D$4</f>
        <v>64.130434782608702</v>
      </c>
      <c r="I14" s="48">
        <f>E14*100/E$4</f>
        <v>70.526496902959394</v>
      </c>
    </row>
    <row r="15" spans="1:9" x14ac:dyDescent="0.4">
      <c r="A15" s="19" t="s">
        <v>31</v>
      </c>
      <c r="F15" s="48"/>
      <c r="G15" s="48"/>
      <c r="H15" s="48"/>
      <c r="I15" s="48"/>
    </row>
    <row r="16" spans="1:9" x14ac:dyDescent="0.4">
      <c r="A16" s="19" t="s">
        <v>194</v>
      </c>
      <c r="B16" s="19">
        <f t="shared" si="0"/>
        <v>3176</v>
      </c>
      <c r="C16" s="19">
        <v>217</v>
      </c>
      <c r="D16" s="19">
        <v>779</v>
      </c>
      <c r="E16" s="19">
        <v>2180</v>
      </c>
      <c r="F16" s="48">
        <f>B16*100/B$4</f>
        <v>35.757712226975904</v>
      </c>
      <c r="G16" s="48">
        <f>C16*100/C$4</f>
        <v>22.746331236897273</v>
      </c>
      <c r="H16" s="48">
        <f>D16*100/D$4</f>
        <v>36.81474480151229</v>
      </c>
      <c r="I16" s="48">
        <f>E16*100/E$4</f>
        <v>37.508602890571233</v>
      </c>
    </row>
    <row r="17" spans="1:9" x14ac:dyDescent="0.4">
      <c r="A17" s="19" t="s">
        <v>195</v>
      </c>
      <c r="B17" s="19">
        <f t="shared" si="0"/>
        <v>2794</v>
      </c>
      <c r="C17" s="19">
        <v>252</v>
      </c>
      <c r="D17" s="19">
        <v>749</v>
      </c>
      <c r="E17" s="19">
        <v>1793</v>
      </c>
      <c r="F17" s="48">
        <f>B17*100/B$4</f>
        <v>31.456879081287997</v>
      </c>
      <c r="G17" s="48">
        <f>C17*100/C$4</f>
        <v>26.415094339622641</v>
      </c>
      <c r="H17" s="48">
        <f>D17*100/D$4</f>
        <v>35.396975425330815</v>
      </c>
      <c r="I17" s="48">
        <f>E17*100/E$4</f>
        <v>30.849965588437716</v>
      </c>
    </row>
    <row r="18" spans="1:9" x14ac:dyDescent="0.4">
      <c r="A18" s="19" t="s">
        <v>196</v>
      </c>
      <c r="B18" s="19">
        <f t="shared" si="0"/>
        <v>4351</v>
      </c>
      <c r="C18" s="19">
        <v>325</v>
      </c>
      <c r="D18" s="19">
        <v>1104</v>
      </c>
      <c r="E18" s="19">
        <v>2922</v>
      </c>
      <c r="F18" s="48">
        <f>B18*100/B$4</f>
        <v>48.986714703895522</v>
      </c>
      <c r="G18" s="48">
        <f>C18*100/C$4</f>
        <v>34.067085953878404</v>
      </c>
      <c r="H18" s="48">
        <f>D18*100/D$4</f>
        <v>52.173913043478258</v>
      </c>
      <c r="I18" s="48">
        <f>E18*100/E$4</f>
        <v>50.27529249827942</v>
      </c>
    </row>
    <row r="19" spans="1:9" x14ac:dyDescent="0.4">
      <c r="A19" s="19" t="s">
        <v>197</v>
      </c>
      <c r="B19" s="19">
        <f t="shared" si="0"/>
        <v>6243</v>
      </c>
      <c r="C19" s="19">
        <v>527</v>
      </c>
      <c r="D19" s="19">
        <v>1534</v>
      </c>
      <c r="E19" s="19">
        <v>4182</v>
      </c>
      <c r="F19" s="48">
        <f>B19*100/B$4</f>
        <v>70.288223373114164</v>
      </c>
      <c r="G19" s="48">
        <f>C19*100/C$4</f>
        <v>55.241090146750523</v>
      </c>
      <c r="H19" s="48">
        <f>D19*100/D$4</f>
        <v>72.495274102079392</v>
      </c>
      <c r="I19" s="48">
        <f>E19*100/E$4</f>
        <v>71.954576737783896</v>
      </c>
    </row>
    <row r="20" spans="1:9" x14ac:dyDescent="0.4">
      <c r="A20" s="19" t="s">
        <v>198</v>
      </c>
      <c r="F20" s="48"/>
      <c r="G20" s="48"/>
      <c r="H20" s="48"/>
      <c r="I20" s="48"/>
    </row>
    <row r="21" spans="1:9" x14ac:dyDescent="0.4">
      <c r="A21" s="19" t="s">
        <v>199</v>
      </c>
      <c r="B21" s="19">
        <f t="shared" si="0"/>
        <v>5674</v>
      </c>
      <c r="C21" s="19">
        <v>445</v>
      </c>
      <c r="D21" s="19">
        <v>1426</v>
      </c>
      <c r="E21" s="19">
        <v>3803</v>
      </c>
      <c r="F21" s="48">
        <f>B21*100/B$4</f>
        <v>63.882008556631391</v>
      </c>
      <c r="G21" s="48">
        <f>C21*100/C$4</f>
        <v>46.645702306079663</v>
      </c>
      <c r="H21" s="48">
        <f>D21*100/D$4</f>
        <v>67.391304347826093</v>
      </c>
      <c r="I21" s="48">
        <f>E21*100/E$4</f>
        <v>65.433585684790089</v>
      </c>
    </row>
    <row r="22" spans="1:9" x14ac:dyDescent="0.4">
      <c r="A22" s="19" t="s">
        <v>200</v>
      </c>
      <c r="B22" s="19">
        <f t="shared" si="0"/>
        <v>4359</v>
      </c>
      <c r="C22" s="19">
        <v>342</v>
      </c>
      <c r="D22" s="19">
        <v>1145</v>
      </c>
      <c r="E22" s="19">
        <v>2872</v>
      </c>
      <c r="F22" s="48">
        <f>B22*100/B$4</f>
        <v>49.076784507993693</v>
      </c>
      <c r="G22" s="48">
        <f>C22*100/C$4</f>
        <v>35.849056603773583</v>
      </c>
      <c r="H22" s="48">
        <f>D22*100/D$4</f>
        <v>54.111531190926279</v>
      </c>
      <c r="I22" s="48">
        <f>E22*100/E$4</f>
        <v>49.41500344115623</v>
      </c>
    </row>
    <row r="23" spans="1:9" x14ac:dyDescent="0.4">
      <c r="A23" s="19" t="s">
        <v>201</v>
      </c>
      <c r="B23" s="19">
        <f t="shared" si="0"/>
        <v>5914</v>
      </c>
      <c r="C23" s="19">
        <v>482</v>
      </c>
      <c r="D23" s="19">
        <v>1525</v>
      </c>
      <c r="E23" s="19">
        <v>3907</v>
      </c>
      <c r="F23" s="48">
        <f>B23*100/B$4</f>
        <v>66.584102679576674</v>
      </c>
      <c r="G23" s="48">
        <f>C23*100/C$4</f>
        <v>50.524109014675055</v>
      </c>
      <c r="H23" s="48">
        <f>D23*100/D$4</f>
        <v>72.069943289224952</v>
      </c>
      <c r="I23" s="48">
        <f>E23*100/E$4</f>
        <v>67.222986923606328</v>
      </c>
    </row>
    <row r="24" spans="1:9" x14ac:dyDescent="0.4">
      <c r="A24" s="19" t="s">
        <v>202</v>
      </c>
      <c r="B24" s="19">
        <f t="shared" si="0"/>
        <v>4677</v>
      </c>
      <c r="C24" s="19">
        <v>359</v>
      </c>
      <c r="D24" s="19">
        <v>1206</v>
      </c>
      <c r="E24" s="19">
        <v>3112</v>
      </c>
      <c r="F24" s="48">
        <f>B24*100/B$4</f>
        <v>52.657059220896194</v>
      </c>
      <c r="G24" s="48">
        <f>C24*100/C$4</f>
        <v>37.631027253668762</v>
      </c>
      <c r="H24" s="48">
        <f>D24*100/D$4</f>
        <v>56.994328922495271</v>
      </c>
      <c r="I24" s="48">
        <f>E24*100/E$4</f>
        <v>53.544390915347556</v>
      </c>
    </row>
    <row r="25" spans="1:9" x14ac:dyDescent="0.4">
      <c r="A25" s="19" t="s">
        <v>203</v>
      </c>
      <c r="B25" s="19">
        <f t="shared" si="0"/>
        <v>5094</v>
      </c>
      <c r="C25" s="19">
        <v>420</v>
      </c>
      <c r="D25" s="19">
        <v>1361</v>
      </c>
      <c r="E25" s="19">
        <v>3313</v>
      </c>
      <c r="F25" s="48">
        <f>B25*100/B$4</f>
        <v>57.351947759513621</v>
      </c>
      <c r="G25" s="48">
        <f>C25*100/C$4</f>
        <v>44.025157232704402</v>
      </c>
      <c r="H25" s="48">
        <f>D25*100/D$4</f>
        <v>64.319470699432898</v>
      </c>
      <c r="I25" s="48">
        <f>E25*100/E$4</f>
        <v>57.002752924982794</v>
      </c>
    </row>
    <row r="26" spans="1:9" x14ac:dyDescent="0.4">
      <c r="A26" s="19" t="s">
        <v>204</v>
      </c>
      <c r="B26" s="19">
        <f t="shared" si="0"/>
        <v>3581</v>
      </c>
      <c r="C26" s="19">
        <v>251</v>
      </c>
      <c r="D26" s="19">
        <v>810</v>
      </c>
      <c r="E26" s="19">
        <v>2520</v>
      </c>
      <c r="F26" s="48">
        <f>B26*100/B$4</f>
        <v>40.317496059446071</v>
      </c>
      <c r="G26" s="48">
        <f>C26*100/C$4</f>
        <v>26.310272536687631</v>
      </c>
      <c r="H26" s="48">
        <f>D26*100/D$4</f>
        <v>38.279773156899807</v>
      </c>
      <c r="I26" s="48">
        <f>E26*100/E$4</f>
        <v>43.358568479008945</v>
      </c>
    </row>
    <row r="27" spans="1:9" x14ac:dyDescent="0.4">
      <c r="A27" s="19" t="s">
        <v>205</v>
      </c>
      <c r="B27" s="19">
        <f t="shared" si="0"/>
        <v>296</v>
      </c>
      <c r="C27" s="19">
        <v>84</v>
      </c>
      <c r="D27" s="19">
        <v>73</v>
      </c>
      <c r="E27" s="19">
        <v>139</v>
      </c>
      <c r="F27" s="48">
        <f>B27*100/B$4</f>
        <v>3.3325827516325153</v>
      </c>
      <c r="G27" s="48">
        <f>C27*100/C$4</f>
        <v>8.8050314465408803</v>
      </c>
      <c r="H27" s="48">
        <f>D27*100/D$4</f>
        <v>3.4499054820415878</v>
      </c>
      <c r="I27" s="48">
        <f>E27*100/E$4</f>
        <v>2.3916035788024774</v>
      </c>
    </row>
    <row r="28" spans="1:9" x14ac:dyDescent="0.4">
      <c r="A28" s="27" t="s">
        <v>97</v>
      </c>
    </row>
  </sheetData>
  <mergeCells count="2">
    <mergeCell ref="B2:E2"/>
    <mergeCell ref="F2:I2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D3CA-9747-4093-982C-054B8C05F0E0}">
  <sheetPr>
    <tabColor rgb="FFFF0000"/>
  </sheetPr>
  <dimension ref="A1:H26"/>
  <sheetViews>
    <sheetView view="pageBreakPreview" zoomScale="125" zoomScaleNormal="100" zoomScaleSheetLayoutView="125" workbookViewId="0">
      <selection activeCell="A2" sqref="A1:D1048576"/>
    </sheetView>
  </sheetViews>
  <sheetFormatPr defaultRowHeight="10.5" x14ac:dyDescent="0.4"/>
  <cols>
    <col min="1" max="4" width="4.9453125" style="37" customWidth="1"/>
    <col min="5" max="8" width="16.9453125" style="19" customWidth="1"/>
    <col min="9" max="16384" width="8.83984375" style="19"/>
  </cols>
  <sheetData>
    <row r="1" spans="1:8" x14ac:dyDescent="0.4">
      <c r="A1" s="61" t="s">
        <v>215</v>
      </c>
      <c r="B1" s="61"/>
      <c r="C1" s="61"/>
      <c r="D1" s="61"/>
      <c r="E1" s="61"/>
      <c r="F1" s="61"/>
      <c r="G1" s="61"/>
      <c r="H1" s="61"/>
    </row>
    <row r="6" spans="1:8" x14ac:dyDescent="0.4">
      <c r="E6" s="37" t="s">
        <v>33</v>
      </c>
      <c r="F6" s="37" t="s">
        <v>212</v>
      </c>
      <c r="G6" s="37" t="s">
        <v>213</v>
      </c>
      <c r="H6" s="37" t="s">
        <v>214</v>
      </c>
    </row>
    <row r="7" spans="1:8" x14ac:dyDescent="0.4">
      <c r="A7" s="37" t="s">
        <v>31</v>
      </c>
      <c r="E7" s="19">
        <f>SUM(E8:E25)</f>
        <v>8882</v>
      </c>
      <c r="F7" s="19">
        <v>740</v>
      </c>
      <c r="G7" s="19">
        <v>564</v>
      </c>
      <c r="H7" s="19">
        <v>7288</v>
      </c>
    </row>
    <row r="8" spans="1:8" x14ac:dyDescent="0.4">
      <c r="A8" s="37" t="s">
        <v>205</v>
      </c>
      <c r="E8" s="19">
        <v>290</v>
      </c>
    </row>
    <row r="9" spans="1:8" x14ac:dyDescent="0.4">
      <c r="A9" s="37" t="s">
        <v>209</v>
      </c>
      <c r="B9" s="37" t="s">
        <v>193</v>
      </c>
      <c r="C9" s="37" t="s">
        <v>179</v>
      </c>
      <c r="D9" s="37" t="s">
        <v>210</v>
      </c>
    </row>
    <row r="11" spans="1:8" x14ac:dyDescent="0.4">
      <c r="A11" s="37" t="s">
        <v>211</v>
      </c>
      <c r="B11" s="37" t="s">
        <v>211</v>
      </c>
      <c r="C11" s="37" t="s">
        <v>211</v>
      </c>
      <c r="D11" s="37" t="s">
        <v>211</v>
      </c>
      <c r="E11" s="19">
        <f>SUM(F11:H11)</f>
        <v>6080</v>
      </c>
      <c r="F11" s="19">
        <v>91</v>
      </c>
      <c r="G11" s="19">
        <v>218</v>
      </c>
      <c r="H11" s="19">
        <v>5771</v>
      </c>
    </row>
    <row r="12" spans="1:8" x14ac:dyDescent="0.4">
      <c r="A12" s="37" t="s">
        <v>211</v>
      </c>
      <c r="B12" s="37" t="s">
        <v>211</v>
      </c>
      <c r="C12" s="37" t="s">
        <v>211</v>
      </c>
      <c r="E12" s="19">
        <f t="shared" ref="E12:E25" si="0">SUM(F12:H12)</f>
        <v>436</v>
      </c>
      <c r="F12" s="19">
        <v>73</v>
      </c>
      <c r="G12" s="19">
        <v>11</v>
      </c>
      <c r="H12" s="19">
        <v>352</v>
      </c>
    </row>
    <row r="13" spans="1:8" x14ac:dyDescent="0.4">
      <c r="A13" s="37" t="s">
        <v>211</v>
      </c>
      <c r="B13" s="37" t="s">
        <v>211</v>
      </c>
      <c r="D13" s="37" t="s">
        <v>211</v>
      </c>
      <c r="E13" s="19">
        <f t="shared" si="0"/>
        <v>323</v>
      </c>
      <c r="F13" s="19">
        <v>32</v>
      </c>
      <c r="G13" s="19">
        <v>20</v>
      </c>
      <c r="H13" s="19">
        <v>271</v>
      </c>
    </row>
    <row r="14" spans="1:8" x14ac:dyDescent="0.4">
      <c r="A14" s="37" t="s">
        <v>211</v>
      </c>
      <c r="C14" s="37" t="s">
        <v>211</v>
      </c>
      <c r="D14" s="37" t="s">
        <v>211</v>
      </c>
      <c r="E14" s="19">
        <f t="shared" si="0"/>
        <v>98</v>
      </c>
      <c r="F14" s="19">
        <v>2</v>
      </c>
      <c r="G14" s="19">
        <v>11</v>
      </c>
      <c r="H14" s="19">
        <v>85</v>
      </c>
    </row>
    <row r="15" spans="1:8" x14ac:dyDescent="0.4">
      <c r="B15" s="37" t="s">
        <v>211</v>
      </c>
      <c r="C15" s="37" t="s">
        <v>211</v>
      </c>
      <c r="D15" s="37" t="s">
        <v>211</v>
      </c>
      <c r="E15" s="19">
        <f t="shared" si="0"/>
        <v>328</v>
      </c>
      <c r="F15" s="19">
        <v>9</v>
      </c>
      <c r="G15" s="19">
        <v>86</v>
      </c>
      <c r="H15" s="19">
        <v>233</v>
      </c>
    </row>
    <row r="16" spans="1:8" x14ac:dyDescent="0.4">
      <c r="A16" s="37" t="s">
        <v>211</v>
      </c>
      <c r="B16" s="37" t="s">
        <v>211</v>
      </c>
      <c r="E16" s="19">
        <f t="shared" si="0"/>
        <v>469</v>
      </c>
      <c r="F16" s="19">
        <v>196</v>
      </c>
      <c r="G16" s="19">
        <v>36</v>
      </c>
      <c r="H16" s="19">
        <v>237</v>
      </c>
    </row>
    <row r="17" spans="1:8" x14ac:dyDescent="0.4">
      <c r="A17" s="37" t="s">
        <v>211</v>
      </c>
      <c r="C17" s="37" t="s">
        <v>211</v>
      </c>
      <c r="E17" s="19">
        <f t="shared" si="0"/>
        <v>103</v>
      </c>
      <c r="F17" s="19">
        <v>8</v>
      </c>
      <c r="G17" s="19">
        <v>11</v>
      </c>
      <c r="H17" s="19">
        <v>84</v>
      </c>
    </row>
    <row r="18" spans="1:8" x14ac:dyDescent="0.4">
      <c r="A18" s="37" t="s">
        <v>211</v>
      </c>
      <c r="D18" s="37" t="s">
        <v>211</v>
      </c>
      <c r="E18" s="19">
        <f t="shared" si="0"/>
        <v>62</v>
      </c>
      <c r="F18" s="19">
        <v>6</v>
      </c>
      <c r="G18" s="19">
        <v>10</v>
      </c>
      <c r="H18" s="19">
        <v>46</v>
      </c>
    </row>
    <row r="19" spans="1:8" x14ac:dyDescent="0.4">
      <c r="B19" s="37" t="s">
        <v>211</v>
      </c>
      <c r="C19" s="37" t="s">
        <v>211</v>
      </c>
      <c r="E19" s="19">
        <f t="shared" si="0"/>
        <v>76</v>
      </c>
      <c r="F19" s="19">
        <v>33</v>
      </c>
      <c r="G19" s="19">
        <v>9</v>
      </c>
      <c r="H19" s="19">
        <v>34</v>
      </c>
    </row>
    <row r="20" spans="1:8" x14ac:dyDescent="0.4">
      <c r="B20" s="37" t="s">
        <v>211</v>
      </c>
      <c r="D20" s="37" t="s">
        <v>211</v>
      </c>
      <c r="E20" s="19">
        <f t="shared" si="0"/>
        <v>85</v>
      </c>
      <c r="F20" s="19">
        <v>5</v>
      </c>
      <c r="G20" s="19">
        <v>25</v>
      </c>
      <c r="H20" s="19">
        <v>55</v>
      </c>
    </row>
    <row r="21" spans="1:8" x14ac:dyDescent="0.4">
      <c r="C21" s="37" t="s">
        <v>211</v>
      </c>
      <c r="D21" s="37" t="s">
        <v>211</v>
      </c>
      <c r="E21" s="19">
        <f t="shared" si="0"/>
        <v>40</v>
      </c>
      <c r="F21" s="19">
        <v>0</v>
      </c>
      <c r="G21" s="19">
        <v>18</v>
      </c>
      <c r="H21" s="19">
        <v>22</v>
      </c>
    </row>
    <row r="22" spans="1:8" x14ac:dyDescent="0.4">
      <c r="A22" s="37" t="s">
        <v>211</v>
      </c>
      <c r="E22" s="19">
        <f t="shared" si="0"/>
        <v>282</v>
      </c>
      <c r="F22" s="19">
        <v>227</v>
      </c>
      <c r="G22" s="19">
        <v>11</v>
      </c>
      <c r="H22" s="19">
        <v>44</v>
      </c>
    </row>
    <row r="23" spans="1:8" x14ac:dyDescent="0.4">
      <c r="B23" s="37" t="s">
        <v>211</v>
      </c>
      <c r="E23" s="19">
        <f t="shared" si="0"/>
        <v>95</v>
      </c>
      <c r="F23" s="19">
        <v>42</v>
      </c>
      <c r="G23" s="19">
        <v>22</v>
      </c>
      <c r="H23" s="19">
        <v>31</v>
      </c>
    </row>
    <row r="24" spans="1:8" x14ac:dyDescent="0.4">
      <c r="C24" s="37" t="s">
        <v>211</v>
      </c>
      <c r="E24" s="19">
        <f t="shared" si="0"/>
        <v>53</v>
      </c>
      <c r="F24" s="19">
        <v>9</v>
      </c>
      <c r="G24" s="19">
        <v>38</v>
      </c>
      <c r="H24" s="19">
        <v>6</v>
      </c>
    </row>
    <row r="25" spans="1:8" x14ac:dyDescent="0.4">
      <c r="D25" s="37" t="s">
        <v>211</v>
      </c>
      <c r="E25" s="19">
        <f t="shared" si="0"/>
        <v>62</v>
      </c>
      <c r="F25" s="19">
        <v>7</v>
      </c>
      <c r="G25" s="19">
        <v>38</v>
      </c>
      <c r="H25" s="19">
        <v>17</v>
      </c>
    </row>
    <row r="26" spans="1:8" x14ac:dyDescent="0.4">
      <c r="A26" s="27" t="s">
        <v>97</v>
      </c>
    </row>
  </sheetData>
  <mergeCells count="1">
    <mergeCell ref="A1:H1"/>
  </mergeCell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7C5146-2CD0-458A-824D-A8A0BA43CC9D}">
  <sheetPr>
    <tabColor rgb="FFFF0000"/>
  </sheetPr>
  <dimension ref="A1:Z40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24.68359375" style="19" customWidth="1"/>
    <col min="2" max="16384" width="8.83984375" style="19"/>
  </cols>
  <sheetData>
    <row r="1" spans="1:26" x14ac:dyDescent="0.4">
      <c r="A1" s="19" t="s">
        <v>216</v>
      </c>
    </row>
    <row r="6" spans="1:26" x14ac:dyDescent="0.4">
      <c r="B6" s="19" t="s">
        <v>31</v>
      </c>
      <c r="C6" s="19" t="s">
        <v>159</v>
      </c>
      <c r="D6" s="19" t="s">
        <v>184</v>
      </c>
      <c r="E6" s="19" t="s">
        <v>185</v>
      </c>
      <c r="F6" s="19" t="s">
        <v>186</v>
      </c>
      <c r="G6" s="19" t="s">
        <v>187</v>
      </c>
      <c r="H6" s="19" t="s">
        <v>188</v>
      </c>
      <c r="I6" s="19" t="s">
        <v>193</v>
      </c>
      <c r="J6" s="19" t="s">
        <v>189</v>
      </c>
      <c r="K6" s="19" t="s">
        <v>190</v>
      </c>
      <c r="L6" s="19" t="s">
        <v>191</v>
      </c>
      <c r="M6" s="19" t="s">
        <v>192</v>
      </c>
      <c r="N6" s="19" t="s">
        <v>31</v>
      </c>
      <c r="O6" s="19" t="s">
        <v>194</v>
      </c>
      <c r="P6" s="19" t="s">
        <v>195</v>
      </c>
      <c r="Q6" s="19" t="s">
        <v>196</v>
      </c>
      <c r="R6" s="19" t="s">
        <v>197</v>
      </c>
      <c r="S6" s="19" t="s">
        <v>198</v>
      </c>
      <c r="T6" s="19" t="s">
        <v>199</v>
      </c>
      <c r="U6" s="19" t="s">
        <v>200</v>
      </c>
      <c r="V6" s="19" t="s">
        <v>201</v>
      </c>
      <c r="W6" s="19" t="s">
        <v>202</v>
      </c>
      <c r="X6" s="19" t="s">
        <v>203</v>
      </c>
      <c r="Y6" s="19" t="s">
        <v>204</v>
      </c>
      <c r="Z6" s="19" t="s">
        <v>205</v>
      </c>
    </row>
    <row r="8" spans="1:26" x14ac:dyDescent="0.4">
      <c r="A8" s="19" t="s">
        <v>146</v>
      </c>
    </row>
    <row r="9" spans="1:26" x14ac:dyDescent="0.4">
      <c r="A9" s="19" t="s">
        <v>147</v>
      </c>
    </row>
    <row r="10" spans="1:26" x14ac:dyDescent="0.4">
      <c r="A10" s="19" t="s">
        <v>148</v>
      </c>
    </row>
    <row r="11" spans="1:26" x14ac:dyDescent="0.4">
      <c r="A11" s="19" t="s">
        <v>149</v>
      </c>
    </row>
    <row r="12" spans="1:26" x14ac:dyDescent="0.4">
      <c r="A12" s="19" t="s">
        <v>150</v>
      </c>
    </row>
    <row r="13" spans="1:26" x14ac:dyDescent="0.4">
      <c r="A13" s="19" t="s">
        <v>151</v>
      </c>
    </row>
    <row r="14" spans="1:26" x14ac:dyDescent="0.4">
      <c r="A14" s="19" t="s">
        <v>152</v>
      </c>
    </row>
    <row r="15" spans="1:26" x14ac:dyDescent="0.4">
      <c r="A15" s="19" t="s">
        <v>155</v>
      </c>
    </row>
    <row r="16" spans="1:26" x14ac:dyDescent="0.4">
      <c r="A16" s="19" t="s">
        <v>153</v>
      </c>
    </row>
    <row r="17" spans="1:25" x14ac:dyDescent="0.4">
      <c r="A17" s="19" t="s">
        <v>154</v>
      </c>
    </row>
    <row r="19" spans="1:25" x14ac:dyDescent="0.4">
      <c r="A19" s="19" t="s">
        <v>156</v>
      </c>
    </row>
    <row r="20" spans="1:25" x14ac:dyDescent="0.4">
      <c r="A20" s="19" t="s">
        <v>147</v>
      </c>
      <c r="E20" s="19">
        <v>1050</v>
      </c>
      <c r="F20" s="19">
        <v>1744</v>
      </c>
      <c r="G20" s="19">
        <v>1711</v>
      </c>
      <c r="H20" s="19">
        <v>1603</v>
      </c>
      <c r="J20" s="19">
        <v>1590</v>
      </c>
      <c r="K20" s="19">
        <v>392</v>
      </c>
      <c r="L20" s="19">
        <v>214</v>
      </c>
      <c r="M20" s="19">
        <v>2570</v>
      </c>
      <c r="O20" s="19">
        <v>400</v>
      </c>
      <c r="P20" s="19">
        <v>97</v>
      </c>
      <c r="Q20" s="19">
        <v>1107</v>
      </c>
      <c r="R20" s="19">
        <v>2894</v>
      </c>
      <c r="T20" s="19">
        <v>1004</v>
      </c>
      <c r="U20" s="19">
        <v>643</v>
      </c>
      <c r="V20" s="19">
        <v>966</v>
      </c>
      <c r="W20" s="19">
        <v>980</v>
      </c>
      <c r="X20" s="19">
        <v>568</v>
      </c>
      <c r="Y20" s="19">
        <v>451</v>
      </c>
    </row>
    <row r="21" spans="1:25" x14ac:dyDescent="0.4">
      <c r="A21" s="19" t="s">
        <v>148</v>
      </c>
      <c r="E21" s="19">
        <v>2</v>
      </c>
      <c r="F21" s="19">
        <v>11</v>
      </c>
      <c r="G21" s="19">
        <v>21</v>
      </c>
      <c r="H21" s="19">
        <v>16</v>
      </c>
      <c r="J21" s="19">
        <v>8</v>
      </c>
      <c r="K21" s="19">
        <v>5</v>
      </c>
      <c r="L21" s="19">
        <v>2</v>
      </c>
      <c r="M21" s="19">
        <v>25</v>
      </c>
      <c r="O21" s="19">
        <v>2</v>
      </c>
      <c r="P21" s="19">
        <v>0</v>
      </c>
      <c r="Q21" s="19">
        <v>9</v>
      </c>
      <c r="R21" s="19">
        <v>32</v>
      </c>
      <c r="T21" s="19">
        <v>4</v>
      </c>
      <c r="U21" s="19">
        <v>7</v>
      </c>
      <c r="V21" s="19">
        <v>7</v>
      </c>
      <c r="W21" s="19">
        <v>16</v>
      </c>
      <c r="X21" s="19">
        <v>14</v>
      </c>
      <c r="Y21" s="19">
        <v>4</v>
      </c>
    </row>
    <row r="22" spans="1:25" x14ac:dyDescent="0.4">
      <c r="A22" s="19" t="s">
        <v>149</v>
      </c>
      <c r="E22" s="19">
        <v>5</v>
      </c>
      <c r="F22" s="19">
        <v>3</v>
      </c>
      <c r="G22" s="19">
        <v>6</v>
      </c>
      <c r="H22" s="19">
        <v>3</v>
      </c>
      <c r="J22" s="19">
        <v>5</v>
      </c>
      <c r="K22" s="19">
        <v>4</v>
      </c>
      <c r="L22" s="19">
        <v>2</v>
      </c>
      <c r="M22" s="19">
        <v>5</v>
      </c>
      <c r="O22" s="19">
        <v>3</v>
      </c>
      <c r="P22" s="19">
        <v>1</v>
      </c>
      <c r="Q22" s="19">
        <v>3</v>
      </c>
      <c r="R22" s="19">
        <v>5</v>
      </c>
      <c r="T22" s="19">
        <v>3</v>
      </c>
      <c r="U22" s="19">
        <v>3</v>
      </c>
      <c r="V22" s="19">
        <v>4</v>
      </c>
      <c r="W22" s="19">
        <v>3</v>
      </c>
      <c r="X22" s="19">
        <v>0</v>
      </c>
      <c r="Y22" s="19">
        <v>0</v>
      </c>
    </row>
    <row r="23" spans="1:25" x14ac:dyDescent="0.4">
      <c r="A23" s="19" t="s">
        <v>150</v>
      </c>
      <c r="E23" s="19">
        <v>1731</v>
      </c>
      <c r="F23" s="19">
        <v>2914</v>
      </c>
      <c r="G23" s="19">
        <v>4223</v>
      </c>
      <c r="H23" s="19">
        <v>3798</v>
      </c>
      <c r="J23" s="19">
        <v>3715</v>
      </c>
      <c r="K23" s="19">
        <v>6165</v>
      </c>
      <c r="L23" s="19">
        <v>7453</v>
      </c>
      <c r="M23" s="19">
        <v>5169</v>
      </c>
      <c r="O23" s="19">
        <v>2344</v>
      </c>
      <c r="P23" s="19">
        <v>3270</v>
      </c>
      <c r="Q23" s="19">
        <v>3760</v>
      </c>
      <c r="R23" s="19">
        <v>6064</v>
      </c>
      <c r="T23" s="19">
        <v>3552</v>
      </c>
      <c r="U23" s="19">
        <v>2902</v>
      </c>
      <c r="V23" s="19">
        <v>3887</v>
      </c>
      <c r="W23" s="19">
        <v>3498</v>
      </c>
      <c r="X23" s="19">
        <v>4350</v>
      </c>
      <c r="Y23" s="19">
        <v>2557</v>
      </c>
    </row>
    <row r="24" spans="1:25" x14ac:dyDescent="0.4">
      <c r="A24" s="19" t="s">
        <v>151</v>
      </c>
      <c r="E24" s="19">
        <v>22</v>
      </c>
      <c r="F24" s="19">
        <v>89</v>
      </c>
      <c r="G24" s="19">
        <v>92</v>
      </c>
      <c r="H24" s="19">
        <v>110</v>
      </c>
      <c r="J24" s="19">
        <v>74</v>
      </c>
      <c r="K24" s="19">
        <v>63</v>
      </c>
      <c r="L24" s="19">
        <v>35</v>
      </c>
      <c r="M24" s="19">
        <v>127</v>
      </c>
      <c r="O24" s="19">
        <v>16</v>
      </c>
      <c r="P24" s="19">
        <v>32</v>
      </c>
      <c r="Q24" s="19">
        <v>23</v>
      </c>
      <c r="R24" s="19">
        <v>202</v>
      </c>
      <c r="T24" s="19">
        <v>116</v>
      </c>
      <c r="U24" s="19">
        <v>57</v>
      </c>
      <c r="V24" s="19">
        <v>118</v>
      </c>
      <c r="W24" s="19">
        <v>64</v>
      </c>
      <c r="X24" s="19">
        <v>117</v>
      </c>
      <c r="Y24" s="19">
        <v>25</v>
      </c>
    </row>
    <row r="25" spans="1:25" x14ac:dyDescent="0.4">
      <c r="A25" s="19" t="s">
        <v>152</v>
      </c>
      <c r="E25" s="19">
        <v>929</v>
      </c>
      <c r="F25" s="19">
        <v>1887</v>
      </c>
      <c r="G25" s="19">
        <v>2236</v>
      </c>
      <c r="H25" s="19">
        <v>2251</v>
      </c>
      <c r="J25" s="19">
        <v>1910</v>
      </c>
      <c r="K25" s="19">
        <v>2521</v>
      </c>
      <c r="L25" s="19">
        <v>3202</v>
      </c>
      <c r="M25" s="19">
        <v>3250</v>
      </c>
      <c r="O25" s="19">
        <v>1264</v>
      </c>
      <c r="P25" s="19">
        <v>1338</v>
      </c>
      <c r="Q25" s="19">
        <v>1889</v>
      </c>
      <c r="R25" s="19">
        <v>3637</v>
      </c>
      <c r="T25" s="19">
        <v>1921</v>
      </c>
      <c r="U25" s="19">
        <v>1433</v>
      </c>
      <c r="V25" s="19">
        <v>1986</v>
      </c>
      <c r="W25" s="19">
        <v>2003</v>
      </c>
      <c r="X25" s="19">
        <v>2131</v>
      </c>
      <c r="Y25" s="19">
        <v>1090</v>
      </c>
    </row>
    <row r="26" spans="1:25" x14ac:dyDescent="0.4">
      <c r="A26" s="19" t="s">
        <v>155</v>
      </c>
      <c r="E26" s="19">
        <v>42</v>
      </c>
      <c r="F26" s="19">
        <v>107</v>
      </c>
      <c r="G26" s="19">
        <v>124</v>
      </c>
      <c r="H26" s="19">
        <v>135</v>
      </c>
      <c r="J26" s="19">
        <v>97</v>
      </c>
      <c r="K26" s="19">
        <v>176</v>
      </c>
      <c r="L26" s="19">
        <v>200</v>
      </c>
      <c r="M26" s="19">
        <v>177</v>
      </c>
      <c r="O26" s="19">
        <v>72</v>
      </c>
      <c r="P26" s="19">
        <v>86</v>
      </c>
      <c r="Q26" s="19">
        <v>121</v>
      </c>
      <c r="R26" s="19">
        <v>184</v>
      </c>
      <c r="T26" s="19">
        <v>105</v>
      </c>
      <c r="U26" s="19">
        <v>82</v>
      </c>
      <c r="V26" s="19">
        <v>115</v>
      </c>
      <c r="W26" s="19">
        <v>120</v>
      </c>
      <c r="X26" s="19">
        <v>151</v>
      </c>
      <c r="Y26" s="19">
        <v>59</v>
      </c>
    </row>
    <row r="27" spans="1:25" x14ac:dyDescent="0.4">
      <c r="A27" s="19" t="s">
        <v>153</v>
      </c>
      <c r="E27" s="19">
        <v>652</v>
      </c>
      <c r="F27" s="19">
        <v>930</v>
      </c>
      <c r="G27" s="19">
        <v>1549</v>
      </c>
      <c r="H27" s="19">
        <v>1374</v>
      </c>
      <c r="J27" s="19">
        <v>1259</v>
      </c>
      <c r="K27" s="19">
        <v>2432</v>
      </c>
      <c r="L27" s="19">
        <v>2917</v>
      </c>
      <c r="M27" s="19">
        <v>2100</v>
      </c>
      <c r="O27" s="19">
        <v>1189</v>
      </c>
      <c r="P27" s="19">
        <v>1470</v>
      </c>
      <c r="Q27" s="19">
        <v>15335</v>
      </c>
      <c r="R27" s="19">
        <v>2320</v>
      </c>
      <c r="T27" s="19">
        <v>1624</v>
      </c>
      <c r="U27" s="19">
        <v>1263</v>
      </c>
      <c r="V27" s="19">
        <v>1697</v>
      </c>
      <c r="W27" s="19">
        <v>1422</v>
      </c>
      <c r="X27" s="19">
        <v>1922</v>
      </c>
      <c r="Y27" s="19">
        <v>768</v>
      </c>
    </row>
    <row r="28" spans="1:25" x14ac:dyDescent="0.4">
      <c r="A28" s="19" t="s">
        <v>154</v>
      </c>
      <c r="E28" s="19">
        <v>44</v>
      </c>
      <c r="F28" s="19">
        <v>147</v>
      </c>
      <c r="G28" s="19">
        <v>144</v>
      </c>
      <c r="H28" s="19">
        <v>161</v>
      </c>
      <c r="J28" s="19">
        <v>115</v>
      </c>
      <c r="K28" s="19">
        <v>117</v>
      </c>
      <c r="L28" s="19">
        <v>139</v>
      </c>
      <c r="M28" s="19">
        <v>153</v>
      </c>
      <c r="O28" s="19">
        <v>50</v>
      </c>
      <c r="P28" s="19">
        <v>81</v>
      </c>
      <c r="Q28" s="19">
        <v>88</v>
      </c>
      <c r="R28" s="19">
        <v>223</v>
      </c>
      <c r="T28" s="19">
        <v>97</v>
      </c>
      <c r="U28" s="19">
        <v>84</v>
      </c>
      <c r="V28" s="19">
        <v>125</v>
      </c>
      <c r="W28" s="19">
        <v>109</v>
      </c>
      <c r="X28" s="19">
        <v>132</v>
      </c>
      <c r="Y28" s="19">
        <v>49</v>
      </c>
    </row>
    <row r="30" spans="1:25" x14ac:dyDescent="0.4">
      <c r="A30" s="19" t="s">
        <v>157</v>
      </c>
    </row>
    <row r="31" spans="1:25" x14ac:dyDescent="0.4">
      <c r="A31" s="19" t="s">
        <v>147</v>
      </c>
      <c r="E31" s="19">
        <v>71</v>
      </c>
      <c r="F31" s="19">
        <v>220</v>
      </c>
      <c r="G31" s="19">
        <v>248</v>
      </c>
      <c r="H31" s="19">
        <v>181</v>
      </c>
      <c r="J31" s="19">
        <v>248</v>
      </c>
      <c r="K31" s="19">
        <v>189</v>
      </c>
      <c r="L31" s="19">
        <v>159</v>
      </c>
      <c r="M31" s="19">
        <v>340</v>
      </c>
      <c r="O31" s="19">
        <v>125</v>
      </c>
      <c r="P31" s="19">
        <v>85</v>
      </c>
      <c r="Q31" s="19">
        <v>178</v>
      </c>
      <c r="R31" s="19">
        <v>478</v>
      </c>
      <c r="T31" s="19">
        <v>223</v>
      </c>
      <c r="U31" s="19">
        <v>180</v>
      </c>
      <c r="V31" s="19">
        <v>239</v>
      </c>
      <c r="W31" s="19">
        <v>269</v>
      </c>
      <c r="X31" s="19">
        <v>188</v>
      </c>
      <c r="Y31" s="19">
        <v>85</v>
      </c>
    </row>
    <row r="32" spans="1:25" x14ac:dyDescent="0.4">
      <c r="A32" s="19" t="s">
        <v>148</v>
      </c>
      <c r="E32" s="19">
        <v>0</v>
      </c>
      <c r="F32" s="19">
        <v>1</v>
      </c>
      <c r="G32" s="19">
        <v>7</v>
      </c>
      <c r="H32" s="19">
        <v>1</v>
      </c>
      <c r="J32" s="19">
        <v>1</v>
      </c>
      <c r="K32" s="19">
        <v>4</v>
      </c>
      <c r="L32" s="19">
        <v>2</v>
      </c>
      <c r="M32" s="19">
        <v>2</v>
      </c>
      <c r="O32" s="19">
        <v>0</v>
      </c>
      <c r="P32" s="19">
        <v>0</v>
      </c>
      <c r="Q32" s="19">
        <v>1</v>
      </c>
      <c r="R32" s="19">
        <v>5</v>
      </c>
      <c r="T32" s="19">
        <v>1</v>
      </c>
      <c r="U32" s="19">
        <v>1</v>
      </c>
      <c r="V32" s="19">
        <v>2</v>
      </c>
      <c r="W32" s="19">
        <v>4</v>
      </c>
      <c r="X32" s="19">
        <v>4</v>
      </c>
      <c r="Y32" s="19">
        <v>1</v>
      </c>
    </row>
    <row r="33" spans="1:25" x14ac:dyDescent="0.4">
      <c r="A33" s="19" t="s">
        <v>149</v>
      </c>
      <c r="E33" s="19">
        <v>0</v>
      </c>
      <c r="F33" s="19">
        <v>1</v>
      </c>
      <c r="G33" s="19">
        <v>1</v>
      </c>
      <c r="H33" s="19">
        <v>0</v>
      </c>
      <c r="J33" s="19">
        <v>2</v>
      </c>
      <c r="K33" s="19">
        <v>1</v>
      </c>
      <c r="L33" s="19">
        <v>2</v>
      </c>
      <c r="M33" s="19">
        <v>1</v>
      </c>
      <c r="O33" s="19">
        <v>0</v>
      </c>
      <c r="P33" s="19">
        <v>1</v>
      </c>
      <c r="Q33" s="19">
        <v>0</v>
      </c>
      <c r="R33" s="19">
        <v>2</v>
      </c>
      <c r="T33" s="19">
        <v>0</v>
      </c>
      <c r="U33" s="19">
        <v>0</v>
      </c>
      <c r="V33" s="19">
        <v>1</v>
      </c>
      <c r="W33" s="19">
        <v>0</v>
      </c>
      <c r="X33" s="19">
        <v>0</v>
      </c>
      <c r="Y33" s="19">
        <v>0</v>
      </c>
    </row>
    <row r="34" spans="1:25" x14ac:dyDescent="0.4">
      <c r="A34" s="19" t="s">
        <v>150</v>
      </c>
      <c r="E34" s="19">
        <v>1690</v>
      </c>
      <c r="F34" s="19">
        <v>2807</v>
      </c>
      <c r="G34" s="19">
        <v>4092</v>
      </c>
      <c r="H34" s="19">
        <v>3631</v>
      </c>
      <c r="J34" s="19">
        <v>3651</v>
      </c>
      <c r="K34" s="19">
        <v>6106</v>
      </c>
      <c r="L34" s="19">
        <v>7353</v>
      </c>
      <c r="M34" s="19">
        <v>5073</v>
      </c>
      <c r="O34" s="19">
        <v>2335</v>
      </c>
      <c r="P34" s="19">
        <v>3252</v>
      </c>
      <c r="Q34" s="19">
        <v>3687</v>
      </c>
      <c r="R34" s="19">
        <v>5876</v>
      </c>
      <c r="T34" s="19">
        <v>3470</v>
      </c>
      <c r="U34" s="19">
        <v>2857</v>
      </c>
      <c r="V34" s="19">
        <v>3814</v>
      </c>
      <c r="W34" s="19">
        <v>3419</v>
      </c>
      <c r="X34" s="19">
        <v>4251</v>
      </c>
      <c r="Y34" s="19">
        <v>2519</v>
      </c>
    </row>
    <row r="35" spans="1:25" x14ac:dyDescent="0.4">
      <c r="A35" s="19" t="s">
        <v>151</v>
      </c>
      <c r="E35" s="19">
        <v>14</v>
      </c>
      <c r="F35" s="19">
        <v>49</v>
      </c>
      <c r="G35" s="19">
        <v>62</v>
      </c>
      <c r="H35" s="19">
        <v>76</v>
      </c>
      <c r="J35" s="19">
        <v>56</v>
      </c>
      <c r="K35" s="19">
        <v>57</v>
      </c>
      <c r="L35" s="19">
        <v>34</v>
      </c>
      <c r="M35" s="19">
        <v>68</v>
      </c>
      <c r="O35" s="19">
        <v>14</v>
      </c>
      <c r="P35" s="19">
        <v>32</v>
      </c>
      <c r="Q35" s="19">
        <v>34</v>
      </c>
      <c r="R35" s="19">
        <v>128</v>
      </c>
      <c r="T35" s="19">
        <v>84</v>
      </c>
      <c r="U35" s="19">
        <v>45</v>
      </c>
      <c r="V35" s="19">
        <v>90</v>
      </c>
      <c r="W35" s="19">
        <v>44</v>
      </c>
      <c r="X35" s="19">
        <v>88</v>
      </c>
      <c r="Y35" s="19">
        <v>13</v>
      </c>
    </row>
    <row r="36" spans="1:25" x14ac:dyDescent="0.4">
      <c r="A36" s="19" t="s">
        <v>152</v>
      </c>
      <c r="E36" s="19">
        <v>641</v>
      </c>
      <c r="F36" s="19">
        <v>1154</v>
      </c>
      <c r="G36" s="19">
        <v>1563</v>
      </c>
      <c r="H36" s="19">
        <v>1421</v>
      </c>
      <c r="J36" s="19">
        <v>1379</v>
      </c>
      <c r="K36" s="19">
        <v>2318</v>
      </c>
      <c r="L36" s="19">
        <v>2893</v>
      </c>
      <c r="M36" s="19">
        <v>2116</v>
      </c>
      <c r="O36" s="19">
        <v>1175</v>
      </c>
      <c r="P36" s="19">
        <v>1316</v>
      </c>
      <c r="Q36" s="19">
        <v>1546</v>
      </c>
      <c r="R36" s="19">
        <v>2515</v>
      </c>
      <c r="T36" s="19">
        <v>1507</v>
      </c>
      <c r="U36" s="19">
        <v>1212</v>
      </c>
      <c r="V36" s="19">
        <v>1615</v>
      </c>
      <c r="W36" s="19">
        <v>1526</v>
      </c>
      <c r="X36" s="19">
        <v>1763</v>
      </c>
      <c r="Y36" s="19">
        <v>825</v>
      </c>
    </row>
    <row r="37" spans="1:25" x14ac:dyDescent="0.4">
      <c r="A37" s="19" t="s">
        <v>155</v>
      </c>
      <c r="E37" s="19">
        <v>38</v>
      </c>
      <c r="F37" s="19">
        <v>93</v>
      </c>
      <c r="G37" s="19">
        <v>108</v>
      </c>
      <c r="H37" s="19">
        <v>114</v>
      </c>
      <c r="J37" s="19">
        <v>89</v>
      </c>
      <c r="K37" s="19">
        <v>170</v>
      </c>
      <c r="L37" s="19">
        <v>197</v>
      </c>
      <c r="M37" s="19">
        <v>157</v>
      </c>
      <c r="O37" s="19">
        <v>72</v>
      </c>
      <c r="P37" s="19">
        <v>86</v>
      </c>
      <c r="Q37" s="19">
        <v>117</v>
      </c>
      <c r="R37" s="19">
        <v>160</v>
      </c>
      <c r="T37" s="19">
        <v>99</v>
      </c>
      <c r="U37" s="19">
        <v>77</v>
      </c>
      <c r="V37" s="19">
        <v>100</v>
      </c>
      <c r="W37" s="19">
        <v>102</v>
      </c>
      <c r="X37" s="19">
        <v>141</v>
      </c>
      <c r="Y37" s="19">
        <v>50</v>
      </c>
    </row>
    <row r="38" spans="1:25" x14ac:dyDescent="0.4">
      <c r="A38" s="19" t="s">
        <v>153</v>
      </c>
      <c r="E38" s="19">
        <v>646</v>
      </c>
      <c r="F38" s="19">
        <v>895</v>
      </c>
      <c r="G38" s="19">
        <v>1506</v>
      </c>
      <c r="H38" s="19">
        <v>1349</v>
      </c>
      <c r="J38" s="19">
        <v>1235</v>
      </c>
      <c r="K38" s="19">
        <v>2421</v>
      </c>
      <c r="L38" s="19">
        <v>2882</v>
      </c>
      <c r="M38" s="19">
        <v>2055</v>
      </c>
      <c r="O38" s="19">
        <v>1182</v>
      </c>
      <c r="P38" s="19">
        <v>1470</v>
      </c>
      <c r="Q38" s="19">
        <v>1509</v>
      </c>
      <c r="R38" s="19">
        <v>2263</v>
      </c>
      <c r="T38" s="19">
        <v>1601</v>
      </c>
      <c r="U38" s="19">
        <v>1253</v>
      </c>
      <c r="V38" s="19">
        <v>1672</v>
      </c>
      <c r="W38" s="19">
        <v>1403</v>
      </c>
      <c r="X38" s="19">
        <v>1895</v>
      </c>
      <c r="Y38" s="19">
        <v>754</v>
      </c>
    </row>
    <row r="39" spans="1:25" x14ac:dyDescent="0.4">
      <c r="A39" s="19" t="s">
        <v>154</v>
      </c>
      <c r="E39" s="19">
        <v>23</v>
      </c>
      <c r="F39" s="19">
        <v>92</v>
      </c>
      <c r="G39" s="19">
        <v>92</v>
      </c>
      <c r="H39" s="19">
        <v>95</v>
      </c>
      <c r="J39" s="19">
        <v>82</v>
      </c>
      <c r="K39" s="19">
        <v>110</v>
      </c>
      <c r="L39" s="19">
        <v>133</v>
      </c>
      <c r="M39" s="19">
        <v>112</v>
      </c>
      <c r="O39" s="19">
        <v>50</v>
      </c>
      <c r="P39" s="19">
        <v>81</v>
      </c>
      <c r="Q39" s="19">
        <v>76</v>
      </c>
      <c r="R39" s="19">
        <v>1215</v>
      </c>
      <c r="T39" s="19">
        <v>74</v>
      </c>
      <c r="U39" s="19">
        <v>73</v>
      </c>
      <c r="V39" s="19">
        <v>97</v>
      </c>
      <c r="W39" s="19">
        <v>75</v>
      </c>
      <c r="X39" s="19">
        <v>98</v>
      </c>
      <c r="Y39" s="19">
        <v>37</v>
      </c>
    </row>
    <row r="40" spans="1:25" x14ac:dyDescent="0.4">
      <c r="A40" s="27" t="s">
        <v>97</v>
      </c>
    </row>
  </sheetData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6EF78-2820-4EA6-834F-26A2A1E44BE4}">
  <sheetPr>
    <tabColor rgb="FFFF0000"/>
  </sheetPr>
  <dimension ref="A1:G18"/>
  <sheetViews>
    <sheetView view="pageBreakPreview" zoomScale="125" zoomScaleNormal="100" zoomScaleSheetLayoutView="125" workbookViewId="0">
      <selection activeCell="A3" sqref="A3:XFD3"/>
    </sheetView>
  </sheetViews>
  <sheetFormatPr defaultRowHeight="10.5" x14ac:dyDescent="0.4"/>
  <cols>
    <col min="1" max="1" width="18.3125" style="19" customWidth="1"/>
    <col min="2" max="16384" width="8.83984375" style="19"/>
  </cols>
  <sheetData>
    <row r="1" spans="1:7" x14ac:dyDescent="0.4">
      <c r="A1" s="19" t="s">
        <v>230</v>
      </c>
    </row>
    <row r="2" spans="1:7" x14ac:dyDescent="0.4">
      <c r="B2" s="61" t="s">
        <v>31</v>
      </c>
      <c r="C2" s="61"/>
      <c r="D2" s="61"/>
      <c r="E2" s="61" t="s">
        <v>159</v>
      </c>
      <c r="F2" s="61"/>
      <c r="G2" s="61"/>
    </row>
    <row r="3" spans="1:7" s="37" customFormat="1" x14ac:dyDescent="0.4">
      <c r="B3" s="37" t="s">
        <v>33</v>
      </c>
      <c r="C3" s="37" t="s">
        <v>218</v>
      </c>
      <c r="D3" s="37" t="s">
        <v>219</v>
      </c>
      <c r="E3" s="37" t="s">
        <v>33</v>
      </c>
      <c r="F3" s="37" t="s">
        <v>218</v>
      </c>
      <c r="G3" s="37" t="s">
        <v>219</v>
      </c>
    </row>
    <row r="4" spans="1:7" x14ac:dyDescent="0.4">
      <c r="A4" s="19" t="s">
        <v>217</v>
      </c>
      <c r="B4" s="19">
        <f>C4+D4</f>
        <v>5888</v>
      </c>
      <c r="C4" s="19">
        <v>5234</v>
      </c>
      <c r="D4" s="19">
        <v>654</v>
      </c>
      <c r="E4" s="19">
        <f>F4+G4</f>
        <v>7011</v>
      </c>
      <c r="F4" s="19">
        <v>5824</v>
      </c>
      <c r="G4" s="19">
        <v>1187</v>
      </c>
    </row>
    <row r="5" spans="1:7" x14ac:dyDescent="0.4">
      <c r="A5" s="19" t="s">
        <v>220</v>
      </c>
      <c r="B5" s="19">
        <f t="shared" ref="B5:B14" si="0">C5+D5</f>
        <v>1367</v>
      </c>
      <c r="C5" s="19">
        <v>1219</v>
      </c>
      <c r="D5" s="19">
        <v>148</v>
      </c>
      <c r="E5" s="19">
        <f t="shared" ref="E5:E14" si="1">F5+G5</f>
        <v>1654</v>
      </c>
      <c r="F5" s="19">
        <v>1416</v>
      </c>
      <c r="G5" s="19">
        <v>238</v>
      </c>
    </row>
    <row r="6" spans="1:7" x14ac:dyDescent="0.4">
      <c r="A6" s="19" t="s">
        <v>221</v>
      </c>
      <c r="B6" s="19">
        <f t="shared" si="0"/>
        <v>633</v>
      </c>
      <c r="C6" s="19">
        <v>575</v>
      </c>
      <c r="D6" s="19">
        <v>58</v>
      </c>
      <c r="E6" s="19">
        <f t="shared" si="1"/>
        <v>748</v>
      </c>
      <c r="F6" s="19">
        <v>672</v>
      </c>
      <c r="G6" s="19">
        <v>76</v>
      </c>
    </row>
    <row r="7" spans="1:7" x14ac:dyDescent="0.4">
      <c r="A7" s="19" t="s">
        <v>222</v>
      </c>
      <c r="B7" s="19">
        <f t="shared" si="0"/>
        <v>138</v>
      </c>
      <c r="C7" s="19">
        <v>114</v>
      </c>
      <c r="D7" s="19">
        <v>24</v>
      </c>
      <c r="E7" s="19">
        <f t="shared" si="1"/>
        <v>168</v>
      </c>
      <c r="F7" s="19">
        <v>135</v>
      </c>
      <c r="G7" s="19">
        <v>33</v>
      </c>
    </row>
    <row r="8" spans="1:7" x14ac:dyDescent="0.4">
      <c r="A8" s="19" t="s">
        <v>223</v>
      </c>
      <c r="B8" s="19">
        <f t="shared" si="0"/>
        <v>1988</v>
      </c>
      <c r="C8" s="19">
        <v>1555</v>
      </c>
      <c r="D8" s="19">
        <v>433</v>
      </c>
      <c r="E8" s="19">
        <f t="shared" si="1"/>
        <v>2071</v>
      </c>
      <c r="F8" s="19">
        <v>1513</v>
      </c>
      <c r="G8" s="19">
        <v>558</v>
      </c>
    </row>
    <row r="9" spans="1:7" x14ac:dyDescent="0.4">
      <c r="A9" s="19" t="s">
        <v>224</v>
      </c>
      <c r="B9" s="19">
        <f t="shared" si="0"/>
        <v>4649</v>
      </c>
      <c r="C9" s="19">
        <v>3934</v>
      </c>
      <c r="D9" s="19">
        <v>715</v>
      </c>
      <c r="E9" s="19">
        <f t="shared" si="1"/>
        <v>5536</v>
      </c>
      <c r="F9" s="19">
        <v>4482</v>
      </c>
      <c r="G9" s="19">
        <v>1054</v>
      </c>
    </row>
    <row r="10" spans="1:7" x14ac:dyDescent="0.4">
      <c r="A10" s="19" t="s">
        <v>225</v>
      </c>
      <c r="B10" s="19">
        <f t="shared" si="0"/>
        <v>323</v>
      </c>
      <c r="C10" s="19">
        <v>290</v>
      </c>
      <c r="D10" s="19">
        <v>33</v>
      </c>
      <c r="E10" s="19">
        <f t="shared" si="1"/>
        <v>359</v>
      </c>
      <c r="F10" s="19">
        <v>315</v>
      </c>
      <c r="G10" s="19">
        <v>44</v>
      </c>
    </row>
    <row r="11" spans="1:7" x14ac:dyDescent="0.4">
      <c r="A11" s="19" t="s">
        <v>226</v>
      </c>
      <c r="B11" s="19">
        <f t="shared" si="0"/>
        <v>4172</v>
      </c>
      <c r="C11" s="19">
        <v>3652</v>
      </c>
      <c r="D11" s="19">
        <v>520</v>
      </c>
      <c r="E11" s="19">
        <f t="shared" si="1"/>
        <v>5005</v>
      </c>
      <c r="F11" s="19">
        <v>4269</v>
      </c>
      <c r="G11" s="19">
        <v>736</v>
      </c>
    </row>
    <row r="12" spans="1:7" x14ac:dyDescent="0.4">
      <c r="A12" s="19" t="s">
        <v>227</v>
      </c>
      <c r="B12" s="19">
        <f t="shared" si="0"/>
        <v>3593</v>
      </c>
      <c r="C12" s="19">
        <v>3385</v>
      </c>
      <c r="D12" s="19">
        <v>208</v>
      </c>
      <c r="E12" s="19">
        <f t="shared" si="1"/>
        <v>4776</v>
      </c>
      <c r="F12" s="19">
        <v>4360</v>
      </c>
      <c r="G12" s="19">
        <v>416</v>
      </c>
    </row>
    <row r="13" spans="1:7" x14ac:dyDescent="0.4">
      <c r="A13" s="19" t="s">
        <v>228</v>
      </c>
      <c r="B13" s="19">
        <f t="shared" si="0"/>
        <v>4899</v>
      </c>
      <c r="C13" s="19">
        <v>4660</v>
      </c>
      <c r="D13" s="19">
        <v>239</v>
      </c>
      <c r="E13" s="19">
        <f t="shared" si="1"/>
        <v>5198</v>
      </c>
      <c r="F13" s="19">
        <v>4909</v>
      </c>
      <c r="G13" s="19">
        <v>289</v>
      </c>
    </row>
    <row r="14" spans="1:7" x14ac:dyDescent="0.4">
      <c r="A14" s="19" t="s">
        <v>229</v>
      </c>
      <c r="B14" s="19">
        <f t="shared" si="0"/>
        <v>837</v>
      </c>
      <c r="C14" s="19">
        <v>787</v>
      </c>
      <c r="D14" s="19">
        <v>50</v>
      </c>
      <c r="E14" s="19">
        <f t="shared" si="1"/>
        <v>825</v>
      </c>
      <c r="F14" s="19">
        <v>764</v>
      </c>
      <c r="G14" s="19">
        <v>61</v>
      </c>
    </row>
    <row r="17" spans="1:2" x14ac:dyDescent="0.4">
      <c r="A17" s="19" t="s">
        <v>208</v>
      </c>
      <c r="B17" s="19">
        <v>8882</v>
      </c>
    </row>
    <row r="18" spans="1:2" x14ac:dyDescent="0.4">
      <c r="A18" s="27" t="s">
        <v>97</v>
      </c>
    </row>
  </sheetData>
  <mergeCells count="2">
    <mergeCell ref="B2:D2"/>
    <mergeCell ref="E2:G2"/>
  </mergeCell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4D7A7-6043-44BE-9EF6-544ED0B135EA}">
  <dimension ref="A1:AA37"/>
  <sheetViews>
    <sheetView view="pageBreakPreview" zoomScale="125" zoomScaleNormal="100" zoomScaleSheetLayoutView="125" workbookViewId="0">
      <selection activeCell="B3" sqref="B3"/>
    </sheetView>
  </sheetViews>
  <sheetFormatPr defaultRowHeight="10.5" x14ac:dyDescent="0.4"/>
  <cols>
    <col min="1" max="1" width="9.9453125" style="19" customWidth="1"/>
    <col min="2" max="14" width="5.734375" style="19" customWidth="1"/>
    <col min="15" max="15" width="9.9453125" style="19" customWidth="1"/>
    <col min="16" max="26" width="5.734375" style="19" customWidth="1"/>
    <col min="27" max="27" width="3.578125" style="19" customWidth="1"/>
    <col min="28" max="16384" width="8.83984375" style="19"/>
  </cols>
  <sheetData>
    <row r="1" spans="1:27" x14ac:dyDescent="0.4">
      <c r="A1" s="19" t="s">
        <v>235</v>
      </c>
      <c r="O1" s="19" t="s">
        <v>235</v>
      </c>
    </row>
    <row r="2" spans="1:27" x14ac:dyDescent="0.4">
      <c r="A2" s="20"/>
      <c r="B2" s="28"/>
      <c r="C2" s="54" t="s">
        <v>369</v>
      </c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28"/>
      <c r="P2" s="54" t="s">
        <v>207</v>
      </c>
      <c r="Q2" s="54"/>
      <c r="R2" s="54"/>
      <c r="S2" s="54"/>
      <c r="T2" s="54"/>
      <c r="U2" s="54"/>
      <c r="V2" s="54"/>
      <c r="W2" s="54"/>
      <c r="X2" s="54"/>
      <c r="Y2" s="54"/>
      <c r="Z2" s="54"/>
      <c r="AA2" s="55"/>
    </row>
    <row r="3" spans="1:27" x14ac:dyDescent="0.4">
      <c r="A3" s="56"/>
      <c r="B3" s="62" t="s">
        <v>397</v>
      </c>
      <c r="C3" s="28"/>
      <c r="D3" s="57" t="s">
        <v>385</v>
      </c>
      <c r="E3" s="57"/>
      <c r="F3" s="57" t="s">
        <v>387</v>
      </c>
      <c r="G3" s="57" t="s">
        <v>389</v>
      </c>
      <c r="H3" s="57"/>
      <c r="I3" s="57" t="s">
        <v>391</v>
      </c>
      <c r="J3" s="57"/>
      <c r="K3" s="57" t="s">
        <v>393</v>
      </c>
      <c r="L3" s="57" t="s">
        <v>394</v>
      </c>
      <c r="M3" s="57" t="s">
        <v>396</v>
      </c>
      <c r="N3" s="28"/>
      <c r="O3" s="28"/>
      <c r="P3" s="28"/>
      <c r="Q3" s="57" t="s">
        <v>385</v>
      </c>
      <c r="R3" s="57"/>
      <c r="S3" s="57" t="s">
        <v>387</v>
      </c>
      <c r="T3" s="57" t="s">
        <v>389</v>
      </c>
      <c r="U3" s="57"/>
      <c r="V3" s="57" t="s">
        <v>391</v>
      </c>
      <c r="W3" s="57"/>
      <c r="X3" s="57" t="s">
        <v>393</v>
      </c>
      <c r="Y3" s="57" t="s">
        <v>394</v>
      </c>
      <c r="Z3" s="57" t="s">
        <v>396</v>
      </c>
      <c r="AA3" s="88"/>
    </row>
    <row r="4" spans="1:27" s="37" customFormat="1" x14ac:dyDescent="0.4">
      <c r="A4" s="29"/>
      <c r="B4" s="30" t="s">
        <v>398</v>
      </c>
      <c r="C4" s="30" t="s">
        <v>217</v>
      </c>
      <c r="D4" s="30" t="s">
        <v>386</v>
      </c>
      <c r="E4" s="30" t="s">
        <v>221</v>
      </c>
      <c r="F4" s="30" t="s">
        <v>388</v>
      </c>
      <c r="G4" s="30" t="s">
        <v>390</v>
      </c>
      <c r="H4" s="30" t="s">
        <v>224</v>
      </c>
      <c r="I4" s="30" t="s">
        <v>392</v>
      </c>
      <c r="J4" s="30" t="s">
        <v>226</v>
      </c>
      <c r="K4" s="30" t="s">
        <v>163</v>
      </c>
      <c r="L4" s="30" t="s">
        <v>395</v>
      </c>
      <c r="M4" s="30" t="s">
        <v>233</v>
      </c>
      <c r="N4" s="30" t="s">
        <v>234</v>
      </c>
      <c r="O4" s="30"/>
      <c r="P4" s="30" t="s">
        <v>217</v>
      </c>
      <c r="Q4" s="30" t="s">
        <v>386</v>
      </c>
      <c r="R4" s="30" t="s">
        <v>221</v>
      </c>
      <c r="S4" s="30" t="s">
        <v>388</v>
      </c>
      <c r="T4" s="30" t="s">
        <v>390</v>
      </c>
      <c r="U4" s="30" t="s">
        <v>224</v>
      </c>
      <c r="V4" s="30" t="s">
        <v>392</v>
      </c>
      <c r="W4" s="30" t="s">
        <v>226</v>
      </c>
      <c r="X4" s="30" t="s">
        <v>163</v>
      </c>
      <c r="Y4" s="30" t="s">
        <v>395</v>
      </c>
      <c r="Z4" s="30" t="s">
        <v>233</v>
      </c>
      <c r="AA4" s="60" t="s">
        <v>205</v>
      </c>
    </row>
    <row r="5" spans="1:27" x14ac:dyDescent="0.4">
      <c r="A5" s="19" t="s">
        <v>231</v>
      </c>
      <c r="B5" s="19">
        <f>SUM(B6:B14)</f>
        <v>8882</v>
      </c>
      <c r="C5" s="19">
        <f t="shared" ref="C5:N5" si="0">SUM(C6:C14)</f>
        <v>5311</v>
      </c>
      <c r="D5" s="19">
        <f t="shared" si="0"/>
        <v>2107</v>
      </c>
      <c r="E5" s="19">
        <f t="shared" si="0"/>
        <v>712</v>
      </c>
      <c r="F5" s="19">
        <f t="shared" si="0"/>
        <v>144</v>
      </c>
      <c r="G5" s="19">
        <f t="shared" si="0"/>
        <v>1908</v>
      </c>
      <c r="H5" s="19">
        <f t="shared" si="0"/>
        <v>5536</v>
      </c>
      <c r="I5" s="19">
        <f t="shared" si="0"/>
        <v>359</v>
      </c>
      <c r="J5" s="19">
        <f t="shared" si="0"/>
        <v>5006</v>
      </c>
      <c r="K5" s="19">
        <f t="shared" si="0"/>
        <v>4778</v>
      </c>
      <c r="L5" s="19">
        <f t="shared" si="0"/>
        <v>5185</v>
      </c>
      <c r="M5" s="19">
        <f t="shared" si="0"/>
        <v>890</v>
      </c>
      <c r="N5" s="19">
        <f t="shared" si="0"/>
        <v>597</v>
      </c>
      <c r="O5" s="19" t="s">
        <v>231</v>
      </c>
      <c r="P5" s="48">
        <f>C5*100/$B5</f>
        <v>59.795091195676648</v>
      </c>
      <c r="Q5" s="48">
        <f t="shared" ref="Q5:AA5" si="1">D5*100/$B5</f>
        <v>23.722134654357127</v>
      </c>
      <c r="R5" s="48">
        <f t="shared" si="1"/>
        <v>8.0162125647376712</v>
      </c>
      <c r="S5" s="48">
        <f t="shared" si="1"/>
        <v>1.6212564737671695</v>
      </c>
      <c r="T5" s="48">
        <f t="shared" si="1"/>
        <v>21.481648277414997</v>
      </c>
      <c r="U5" s="48">
        <f t="shared" si="1"/>
        <v>62.328304435937852</v>
      </c>
      <c r="V5" s="48">
        <f t="shared" si="1"/>
        <v>4.0418824589056515</v>
      </c>
      <c r="W5" s="48">
        <f t="shared" si="1"/>
        <v>56.361179914433684</v>
      </c>
      <c r="X5" s="48">
        <f t="shared" si="1"/>
        <v>53.794190497635668</v>
      </c>
      <c r="Y5" s="48">
        <f t="shared" si="1"/>
        <v>58.376491781130376</v>
      </c>
      <c r="Z5" s="48">
        <f t="shared" si="1"/>
        <v>10.020265705922089</v>
      </c>
      <c r="AA5" s="48">
        <f t="shared" si="1"/>
        <v>6.72145913082639</v>
      </c>
    </row>
    <row r="6" spans="1:27" x14ac:dyDescent="0.4">
      <c r="A6" s="19" t="s">
        <v>147</v>
      </c>
      <c r="B6" s="19">
        <v>2439</v>
      </c>
      <c r="C6" s="19">
        <v>2163</v>
      </c>
      <c r="D6" s="19">
        <v>545</v>
      </c>
      <c r="E6" s="19">
        <v>338</v>
      </c>
      <c r="F6" s="19">
        <v>56</v>
      </c>
      <c r="G6" s="19">
        <v>644</v>
      </c>
      <c r="H6" s="19">
        <v>860</v>
      </c>
      <c r="I6" s="19">
        <v>167</v>
      </c>
      <c r="J6" s="19">
        <v>772</v>
      </c>
      <c r="K6" s="19">
        <v>1235</v>
      </c>
      <c r="L6" s="19">
        <v>1549</v>
      </c>
      <c r="M6" s="19">
        <v>550</v>
      </c>
      <c r="N6" s="19">
        <v>133</v>
      </c>
      <c r="O6" s="19" t="s">
        <v>147</v>
      </c>
      <c r="P6" s="48">
        <f t="shared" ref="P6:P14" si="2">C6*100/$B6</f>
        <v>88.683886838868389</v>
      </c>
      <c r="Q6" s="48">
        <f t="shared" ref="Q6:Q14" si="3">D6*100/$B6</f>
        <v>22.345223452234521</v>
      </c>
      <c r="R6" s="48">
        <f t="shared" ref="R6:R14" si="4">E6*100/$B6</f>
        <v>13.858138581385814</v>
      </c>
      <c r="S6" s="48">
        <f t="shared" ref="S6:S14" si="5">F6*100/$B6</f>
        <v>2.2960229602296023</v>
      </c>
      <c r="T6" s="48">
        <f t="shared" ref="T6:T14" si="6">G6*100/$B6</f>
        <v>26.404264042640428</v>
      </c>
      <c r="U6" s="48">
        <f t="shared" ref="U6:U14" si="7">H6*100/$B6</f>
        <v>35.260352603526037</v>
      </c>
      <c r="V6" s="48">
        <f t="shared" ref="V6:V14" si="8">I6*100/$B6</f>
        <v>6.8470684706847065</v>
      </c>
      <c r="W6" s="48">
        <f t="shared" ref="W6:W14" si="9">J6*100/$B6</f>
        <v>31.652316523165233</v>
      </c>
      <c r="X6" s="48">
        <f t="shared" ref="X6:X14" si="10">K6*100/$B6</f>
        <v>50.635506355063548</v>
      </c>
      <c r="Y6" s="48">
        <f t="shared" ref="Y6:Y14" si="11">L6*100/$B6</f>
        <v>63.509635096350962</v>
      </c>
      <c r="Z6" s="48">
        <f t="shared" ref="Z6:Z14" si="12">M6*100/$B6</f>
        <v>22.550225502255021</v>
      </c>
      <c r="AA6" s="48">
        <f t="shared" ref="AA6:AA14" si="13">N6*100/$B6</f>
        <v>5.4530545305453053</v>
      </c>
    </row>
    <row r="7" spans="1:27" x14ac:dyDescent="0.4">
      <c r="A7" s="19" t="s">
        <v>148</v>
      </c>
      <c r="B7" s="19">
        <v>18</v>
      </c>
      <c r="C7" s="19">
        <v>21</v>
      </c>
      <c r="D7" s="19">
        <v>5</v>
      </c>
      <c r="E7" s="19">
        <v>8</v>
      </c>
      <c r="F7" s="19">
        <v>6</v>
      </c>
      <c r="G7" s="19">
        <v>10</v>
      </c>
      <c r="H7" s="19">
        <v>9</v>
      </c>
      <c r="I7" s="19">
        <v>3</v>
      </c>
      <c r="J7" s="19">
        <v>6</v>
      </c>
      <c r="K7" s="19">
        <v>22</v>
      </c>
      <c r="L7" s="19">
        <v>5</v>
      </c>
      <c r="M7" s="19">
        <v>66</v>
      </c>
      <c r="N7" s="19">
        <v>0</v>
      </c>
      <c r="O7" s="19" t="s">
        <v>148</v>
      </c>
      <c r="P7" s="48">
        <f t="shared" si="2"/>
        <v>116.66666666666667</v>
      </c>
      <c r="Q7" s="48">
        <f t="shared" si="3"/>
        <v>27.777777777777779</v>
      </c>
      <c r="R7" s="48">
        <f t="shared" si="4"/>
        <v>44.444444444444443</v>
      </c>
      <c r="S7" s="48">
        <f t="shared" si="5"/>
        <v>33.333333333333336</v>
      </c>
      <c r="T7" s="48">
        <f t="shared" si="6"/>
        <v>55.555555555555557</v>
      </c>
      <c r="U7" s="48">
        <f t="shared" si="7"/>
        <v>50</v>
      </c>
      <c r="V7" s="48">
        <f t="shared" si="8"/>
        <v>16.666666666666668</v>
      </c>
      <c r="W7" s="48">
        <f t="shared" si="9"/>
        <v>33.333333333333336</v>
      </c>
      <c r="X7" s="48">
        <f t="shared" si="10"/>
        <v>122.22222222222223</v>
      </c>
      <c r="Y7" s="48">
        <f t="shared" si="11"/>
        <v>27.777777777777779</v>
      </c>
      <c r="Z7" s="48">
        <f t="shared" si="12"/>
        <v>366.66666666666669</v>
      </c>
      <c r="AA7" s="48">
        <f t="shared" si="13"/>
        <v>0</v>
      </c>
    </row>
    <row r="8" spans="1:27" x14ac:dyDescent="0.4">
      <c r="A8" s="19" t="s">
        <v>149</v>
      </c>
      <c r="B8" s="19">
        <v>8</v>
      </c>
      <c r="C8" s="19">
        <v>3</v>
      </c>
      <c r="D8" s="19">
        <v>3</v>
      </c>
      <c r="E8" s="19">
        <v>1</v>
      </c>
      <c r="F8" s="19">
        <v>0</v>
      </c>
      <c r="G8" s="19">
        <v>2</v>
      </c>
      <c r="H8" s="19">
        <v>5</v>
      </c>
      <c r="I8" s="19">
        <v>1</v>
      </c>
      <c r="J8" s="19">
        <v>2</v>
      </c>
      <c r="K8" s="19">
        <v>1</v>
      </c>
      <c r="L8" s="19">
        <v>5</v>
      </c>
      <c r="M8" s="19">
        <v>2</v>
      </c>
      <c r="N8" s="19">
        <v>20</v>
      </c>
      <c r="O8" s="19" t="s">
        <v>149</v>
      </c>
      <c r="P8" s="48">
        <f t="shared" si="2"/>
        <v>37.5</v>
      </c>
      <c r="Q8" s="48">
        <f t="shared" si="3"/>
        <v>37.5</v>
      </c>
      <c r="R8" s="48">
        <f t="shared" si="4"/>
        <v>12.5</v>
      </c>
      <c r="S8" s="48">
        <f t="shared" si="5"/>
        <v>0</v>
      </c>
      <c r="T8" s="48">
        <f t="shared" si="6"/>
        <v>25</v>
      </c>
      <c r="U8" s="48">
        <f t="shared" si="7"/>
        <v>62.5</v>
      </c>
      <c r="V8" s="48">
        <f t="shared" si="8"/>
        <v>12.5</v>
      </c>
      <c r="W8" s="48">
        <f t="shared" si="9"/>
        <v>25</v>
      </c>
      <c r="X8" s="48">
        <f t="shared" si="10"/>
        <v>12.5</v>
      </c>
      <c r="Y8" s="48">
        <f t="shared" si="11"/>
        <v>62.5</v>
      </c>
      <c r="Z8" s="48">
        <f t="shared" si="12"/>
        <v>25</v>
      </c>
      <c r="AA8" s="48"/>
    </row>
    <row r="9" spans="1:27" x14ac:dyDescent="0.4">
      <c r="A9" s="19" t="s">
        <v>150</v>
      </c>
      <c r="B9" s="19">
        <v>3190</v>
      </c>
      <c r="C9" s="19">
        <v>187</v>
      </c>
      <c r="D9" s="19">
        <v>849</v>
      </c>
      <c r="E9" s="19">
        <v>45</v>
      </c>
      <c r="F9" s="19">
        <v>0</v>
      </c>
      <c r="G9" s="19">
        <v>282</v>
      </c>
      <c r="H9" s="19">
        <v>2221</v>
      </c>
      <c r="I9" s="19">
        <v>37</v>
      </c>
      <c r="J9" s="19">
        <v>2066</v>
      </c>
      <c r="K9" s="19">
        <v>1206</v>
      </c>
      <c r="L9" s="19">
        <v>1416</v>
      </c>
      <c r="M9" s="19">
        <v>16</v>
      </c>
      <c r="N9" s="19">
        <v>288</v>
      </c>
      <c r="O9" s="19" t="s">
        <v>150</v>
      </c>
      <c r="P9" s="48">
        <f t="shared" si="2"/>
        <v>5.8620689655172411</v>
      </c>
      <c r="Q9" s="48">
        <f t="shared" si="3"/>
        <v>26.614420062695924</v>
      </c>
      <c r="R9" s="48">
        <f t="shared" si="4"/>
        <v>1.4106583072100314</v>
      </c>
      <c r="S9" s="48">
        <f t="shared" si="5"/>
        <v>0</v>
      </c>
      <c r="T9" s="48">
        <f t="shared" si="6"/>
        <v>8.8401253918495293</v>
      </c>
      <c r="U9" s="48">
        <f t="shared" si="7"/>
        <v>69.623824451410655</v>
      </c>
      <c r="V9" s="48">
        <f t="shared" si="8"/>
        <v>1.1598746081504703</v>
      </c>
      <c r="W9" s="48">
        <f t="shared" si="9"/>
        <v>64.76489028213166</v>
      </c>
      <c r="X9" s="48">
        <f t="shared" si="10"/>
        <v>37.805642633228842</v>
      </c>
      <c r="Y9" s="48">
        <f t="shared" si="11"/>
        <v>44.388714733542322</v>
      </c>
      <c r="Z9" s="48">
        <f t="shared" si="12"/>
        <v>0.50156739811912221</v>
      </c>
      <c r="AA9" s="48">
        <f t="shared" si="13"/>
        <v>9.0282131661441998</v>
      </c>
    </row>
    <row r="10" spans="1:27" x14ac:dyDescent="0.4">
      <c r="A10" s="19" t="s">
        <v>151</v>
      </c>
      <c r="B10" s="19">
        <v>122</v>
      </c>
      <c r="C10" s="19">
        <v>80</v>
      </c>
      <c r="D10" s="19">
        <v>15</v>
      </c>
      <c r="E10" s="19">
        <v>8</v>
      </c>
      <c r="F10" s="19">
        <v>1</v>
      </c>
      <c r="G10" s="19">
        <v>20</v>
      </c>
      <c r="H10" s="19">
        <v>52</v>
      </c>
      <c r="I10" s="19">
        <v>3</v>
      </c>
      <c r="J10" s="19">
        <v>39</v>
      </c>
      <c r="K10" s="19">
        <v>52</v>
      </c>
      <c r="L10" s="19">
        <v>63</v>
      </c>
      <c r="M10" s="19">
        <v>3</v>
      </c>
      <c r="N10" s="19">
        <v>19</v>
      </c>
      <c r="O10" s="19" t="s">
        <v>151</v>
      </c>
      <c r="P10" s="48">
        <f t="shared" si="2"/>
        <v>65.573770491803273</v>
      </c>
      <c r="Q10" s="48">
        <f t="shared" si="3"/>
        <v>12.295081967213115</v>
      </c>
      <c r="R10" s="48">
        <f t="shared" si="4"/>
        <v>6.557377049180328</v>
      </c>
      <c r="S10" s="48">
        <f t="shared" si="5"/>
        <v>0.81967213114754101</v>
      </c>
      <c r="T10" s="48">
        <f t="shared" si="6"/>
        <v>16.393442622950818</v>
      </c>
      <c r="U10" s="48">
        <f t="shared" si="7"/>
        <v>42.622950819672134</v>
      </c>
      <c r="V10" s="48">
        <f t="shared" si="8"/>
        <v>2.459016393442623</v>
      </c>
      <c r="W10" s="48">
        <f t="shared" si="9"/>
        <v>31.967213114754099</v>
      </c>
      <c r="X10" s="48">
        <f t="shared" si="10"/>
        <v>42.622950819672134</v>
      </c>
      <c r="Y10" s="48">
        <f t="shared" si="11"/>
        <v>51.639344262295083</v>
      </c>
      <c r="Z10" s="48">
        <f t="shared" si="12"/>
        <v>2.459016393442623</v>
      </c>
      <c r="AA10" s="48">
        <f t="shared" si="13"/>
        <v>15.573770491803279</v>
      </c>
    </row>
    <row r="11" spans="1:27" x14ac:dyDescent="0.4">
      <c r="A11" s="19" t="s">
        <v>152</v>
      </c>
      <c r="B11" s="19">
        <v>1713</v>
      </c>
      <c r="C11" s="19">
        <v>1722</v>
      </c>
      <c r="D11" s="19">
        <v>437</v>
      </c>
      <c r="E11" s="19">
        <v>268</v>
      </c>
      <c r="F11" s="19">
        <v>69</v>
      </c>
      <c r="G11" s="19">
        <v>712</v>
      </c>
      <c r="H11" s="19">
        <v>1281</v>
      </c>
      <c r="I11" s="19">
        <v>122</v>
      </c>
      <c r="J11" s="19">
        <v>1113</v>
      </c>
      <c r="K11" s="19">
        <v>1427</v>
      </c>
      <c r="L11" s="19">
        <v>1300</v>
      </c>
      <c r="M11" s="19">
        <v>233</v>
      </c>
      <c r="N11" s="19">
        <v>45</v>
      </c>
      <c r="O11" s="19" t="s">
        <v>152</v>
      </c>
      <c r="P11" s="48">
        <f t="shared" si="2"/>
        <v>100.52539404553416</v>
      </c>
      <c r="Q11" s="48">
        <f t="shared" si="3"/>
        <v>25.510799766491534</v>
      </c>
      <c r="R11" s="48">
        <f t="shared" si="4"/>
        <v>15.645067133683597</v>
      </c>
      <c r="S11" s="48">
        <f t="shared" si="5"/>
        <v>4.028021015761821</v>
      </c>
      <c r="T11" s="48">
        <f t="shared" si="6"/>
        <v>41.56450671336836</v>
      </c>
      <c r="U11" s="48">
        <f t="shared" si="7"/>
        <v>74.781085814360765</v>
      </c>
      <c r="V11" s="48">
        <f t="shared" si="8"/>
        <v>7.1220081727962636</v>
      </c>
      <c r="W11" s="48">
        <f t="shared" si="9"/>
        <v>64.973730297723293</v>
      </c>
      <c r="X11" s="48">
        <f t="shared" si="10"/>
        <v>83.304144775248105</v>
      </c>
      <c r="Y11" s="48">
        <f t="shared" si="11"/>
        <v>75.890251021599539</v>
      </c>
      <c r="Z11" s="48">
        <f t="shared" si="12"/>
        <v>13.601868067717454</v>
      </c>
      <c r="AA11" s="48">
        <f t="shared" si="13"/>
        <v>2.6269702276707529</v>
      </c>
    </row>
    <row r="12" spans="1:27" x14ac:dyDescent="0.4">
      <c r="A12" s="19" t="s">
        <v>155</v>
      </c>
      <c r="B12" s="19">
        <v>80</v>
      </c>
      <c r="C12" s="19">
        <v>92</v>
      </c>
      <c r="D12" s="19">
        <v>32</v>
      </c>
      <c r="E12" s="19">
        <v>10</v>
      </c>
      <c r="F12" s="19">
        <v>10</v>
      </c>
      <c r="G12" s="19">
        <v>48</v>
      </c>
      <c r="H12" s="19">
        <v>86</v>
      </c>
      <c r="I12" s="19">
        <v>7</v>
      </c>
      <c r="J12" s="19">
        <v>83</v>
      </c>
      <c r="K12" s="19">
        <v>103</v>
      </c>
      <c r="L12" s="19">
        <v>62</v>
      </c>
      <c r="M12" s="19">
        <v>6</v>
      </c>
      <c r="N12" s="19">
        <v>12</v>
      </c>
      <c r="O12" s="19" t="s">
        <v>155</v>
      </c>
      <c r="P12" s="48">
        <f t="shared" si="2"/>
        <v>115</v>
      </c>
      <c r="Q12" s="48">
        <f t="shared" si="3"/>
        <v>40</v>
      </c>
      <c r="R12" s="48">
        <f t="shared" si="4"/>
        <v>12.5</v>
      </c>
      <c r="S12" s="48">
        <f t="shared" si="5"/>
        <v>12.5</v>
      </c>
      <c r="T12" s="48">
        <f t="shared" si="6"/>
        <v>60</v>
      </c>
      <c r="U12" s="48">
        <f t="shared" si="7"/>
        <v>107.5</v>
      </c>
      <c r="V12" s="48">
        <f t="shared" si="8"/>
        <v>8.75</v>
      </c>
      <c r="W12" s="48">
        <f t="shared" si="9"/>
        <v>103.75</v>
      </c>
      <c r="X12" s="48">
        <f t="shared" si="10"/>
        <v>128.75</v>
      </c>
      <c r="Y12" s="48">
        <f t="shared" si="11"/>
        <v>77.5</v>
      </c>
      <c r="Z12" s="48">
        <f t="shared" si="12"/>
        <v>7.5</v>
      </c>
      <c r="AA12" s="48">
        <f t="shared" si="13"/>
        <v>15</v>
      </c>
    </row>
    <row r="13" spans="1:27" x14ac:dyDescent="0.4">
      <c r="A13" s="19" t="s">
        <v>153</v>
      </c>
      <c r="B13" s="19">
        <v>1119</v>
      </c>
      <c r="C13" s="19">
        <v>938</v>
      </c>
      <c r="D13" s="19">
        <v>205</v>
      </c>
      <c r="E13" s="19">
        <v>27</v>
      </c>
      <c r="F13" s="19">
        <v>2</v>
      </c>
      <c r="G13" s="19">
        <v>172</v>
      </c>
      <c r="H13" s="19">
        <v>947</v>
      </c>
      <c r="I13" s="19">
        <v>17</v>
      </c>
      <c r="J13" s="19">
        <v>856</v>
      </c>
      <c r="K13" s="19">
        <v>654</v>
      </c>
      <c r="L13" s="19">
        <v>714</v>
      </c>
      <c r="M13" s="19">
        <v>7</v>
      </c>
      <c r="N13" s="19">
        <v>44</v>
      </c>
      <c r="O13" s="19" t="s">
        <v>153</v>
      </c>
      <c r="P13" s="48">
        <f t="shared" si="2"/>
        <v>83.824843610366401</v>
      </c>
      <c r="Q13" s="48">
        <f t="shared" si="3"/>
        <v>18.319928507596067</v>
      </c>
      <c r="R13" s="48">
        <f t="shared" si="4"/>
        <v>2.4128686327077746</v>
      </c>
      <c r="S13" s="48">
        <f t="shared" si="5"/>
        <v>0.17873100983020554</v>
      </c>
      <c r="T13" s="48">
        <f t="shared" si="6"/>
        <v>15.370866845397677</v>
      </c>
      <c r="U13" s="48">
        <f t="shared" si="7"/>
        <v>84.629133154602329</v>
      </c>
      <c r="V13" s="48">
        <f t="shared" si="8"/>
        <v>1.5192135835567471</v>
      </c>
      <c r="W13" s="48">
        <f t="shared" si="9"/>
        <v>76.496872207327968</v>
      </c>
      <c r="X13" s="48">
        <f t="shared" si="10"/>
        <v>58.44504021447721</v>
      </c>
      <c r="Y13" s="48">
        <f t="shared" si="11"/>
        <v>63.806970509383376</v>
      </c>
      <c r="Z13" s="48">
        <f t="shared" si="12"/>
        <v>0.6255585344057194</v>
      </c>
      <c r="AA13" s="48">
        <f t="shared" si="13"/>
        <v>3.9320822162645217</v>
      </c>
    </row>
    <row r="14" spans="1:27" x14ac:dyDescent="0.4">
      <c r="A14" s="19" t="s">
        <v>154</v>
      </c>
      <c r="B14" s="19">
        <v>193</v>
      </c>
      <c r="C14" s="19">
        <v>105</v>
      </c>
      <c r="D14" s="19">
        <v>16</v>
      </c>
      <c r="E14" s="19">
        <v>7</v>
      </c>
      <c r="F14" s="19">
        <v>0</v>
      </c>
      <c r="G14" s="19">
        <v>18</v>
      </c>
      <c r="H14" s="19">
        <v>75</v>
      </c>
      <c r="I14" s="19">
        <v>2</v>
      </c>
      <c r="J14" s="19">
        <v>69</v>
      </c>
      <c r="K14" s="19">
        <v>78</v>
      </c>
      <c r="L14" s="19">
        <v>71</v>
      </c>
      <c r="M14" s="19">
        <v>7</v>
      </c>
      <c r="N14" s="19">
        <v>36</v>
      </c>
      <c r="O14" s="19" t="s">
        <v>154</v>
      </c>
      <c r="P14" s="48">
        <f t="shared" si="2"/>
        <v>54.404145077720209</v>
      </c>
      <c r="Q14" s="48">
        <f t="shared" si="3"/>
        <v>8.290155440414507</v>
      </c>
      <c r="R14" s="48">
        <f t="shared" si="4"/>
        <v>3.6269430051813472</v>
      </c>
      <c r="S14" s="48">
        <f t="shared" si="5"/>
        <v>0</v>
      </c>
      <c r="T14" s="48">
        <f t="shared" si="6"/>
        <v>9.3264248704663206</v>
      </c>
      <c r="U14" s="48">
        <f t="shared" si="7"/>
        <v>38.860103626943008</v>
      </c>
      <c r="V14" s="48">
        <f t="shared" si="8"/>
        <v>1.0362694300518134</v>
      </c>
      <c r="W14" s="48">
        <f t="shared" si="9"/>
        <v>35.751295336787564</v>
      </c>
      <c r="X14" s="48">
        <f t="shared" si="10"/>
        <v>40.414507772020727</v>
      </c>
      <c r="Y14" s="48">
        <f t="shared" si="11"/>
        <v>36.787564766839381</v>
      </c>
      <c r="Z14" s="48">
        <f t="shared" si="12"/>
        <v>3.6269430051813472</v>
      </c>
      <c r="AA14" s="48">
        <f t="shared" si="13"/>
        <v>18.652849740932641</v>
      </c>
    </row>
    <row r="16" spans="1:27" x14ac:dyDescent="0.4">
      <c r="A16" s="19" t="s">
        <v>157</v>
      </c>
      <c r="B16" s="19">
        <f>SUM(B17:B25)</f>
        <v>5896</v>
      </c>
      <c r="C16" s="19">
        <f t="shared" ref="C16:N16" si="14">SUM(C17:C25)</f>
        <v>2590</v>
      </c>
      <c r="D16" s="19">
        <f t="shared" si="14"/>
        <v>1374</v>
      </c>
      <c r="E16" s="19">
        <f t="shared" si="14"/>
        <v>177</v>
      </c>
      <c r="F16" s="19">
        <f t="shared" si="14"/>
        <v>19</v>
      </c>
      <c r="G16" s="19">
        <f t="shared" si="14"/>
        <v>914</v>
      </c>
      <c r="H16" s="19">
        <f t="shared" si="14"/>
        <v>4501</v>
      </c>
      <c r="I16" s="19">
        <f t="shared" si="14"/>
        <v>85</v>
      </c>
      <c r="J16" s="19">
        <f t="shared" si="14"/>
        <v>3942</v>
      </c>
      <c r="K16" s="19">
        <f t="shared" si="14"/>
        <v>3038</v>
      </c>
      <c r="L16" s="19">
        <f t="shared" si="14"/>
        <v>3193</v>
      </c>
      <c r="M16" s="19">
        <f t="shared" si="14"/>
        <v>68</v>
      </c>
      <c r="N16" s="19">
        <f t="shared" si="14"/>
        <v>428</v>
      </c>
      <c r="O16" s="19" t="s">
        <v>157</v>
      </c>
      <c r="P16" s="48">
        <f>C16*100/$B16</f>
        <v>43.928086838534597</v>
      </c>
      <c r="Q16" s="48">
        <f t="shared" ref="Q16" si="15">D16*100/$B16</f>
        <v>23.303934871099049</v>
      </c>
      <c r="R16" s="48">
        <f t="shared" ref="R16" si="16">E16*100/$B16</f>
        <v>3.0020352781546813</v>
      </c>
      <c r="S16" s="48">
        <f t="shared" ref="S16" si="17">F16*100/$B16</f>
        <v>0.32225237449118044</v>
      </c>
      <c r="T16" s="48">
        <f t="shared" ref="T16" si="18">G16*100/$B16</f>
        <v>15.502035278154681</v>
      </c>
      <c r="U16" s="48">
        <f t="shared" ref="U16" si="19">H16*100/$B16</f>
        <v>76.339891451831747</v>
      </c>
      <c r="V16" s="48">
        <f t="shared" ref="V16" si="20">I16*100/$B16</f>
        <v>1.4416553595658073</v>
      </c>
      <c r="W16" s="48">
        <f t="shared" ref="W16" si="21">J16*100/$B16</f>
        <v>66.858887381275437</v>
      </c>
      <c r="X16" s="48">
        <f t="shared" ref="X16" si="22">K16*100/$B16</f>
        <v>51.526458616010856</v>
      </c>
      <c r="Y16" s="48">
        <f t="shared" ref="Y16" si="23">L16*100/$B16</f>
        <v>54.155359565807323</v>
      </c>
      <c r="Z16" s="48">
        <f t="shared" ref="Z16" si="24">M16*100/$B16</f>
        <v>1.1533242876526459</v>
      </c>
      <c r="AA16" s="48">
        <f t="shared" ref="AA16" si="25">N16*100/$B16</f>
        <v>7.2591587516960647</v>
      </c>
    </row>
    <row r="17" spans="1:27" x14ac:dyDescent="0.4">
      <c r="A17" s="19" t="s">
        <v>147</v>
      </c>
      <c r="B17" s="19">
        <v>303</v>
      </c>
      <c r="C17" s="19">
        <v>249</v>
      </c>
      <c r="D17" s="19">
        <v>43</v>
      </c>
      <c r="E17" s="19">
        <v>30</v>
      </c>
      <c r="F17" s="19">
        <v>3</v>
      </c>
      <c r="G17" s="19">
        <v>86</v>
      </c>
      <c r="H17" s="19">
        <v>136</v>
      </c>
      <c r="I17" s="19">
        <v>9</v>
      </c>
      <c r="J17" s="19">
        <v>96</v>
      </c>
      <c r="K17" s="19">
        <v>159</v>
      </c>
      <c r="L17" s="19">
        <v>157</v>
      </c>
      <c r="M17" s="19">
        <v>12</v>
      </c>
      <c r="N17" s="19">
        <v>25</v>
      </c>
      <c r="O17" s="19" t="s">
        <v>147</v>
      </c>
      <c r="P17" s="48">
        <f>C17*100/$B17</f>
        <v>82.178217821782184</v>
      </c>
      <c r="Q17" s="48">
        <f t="shared" ref="Q17:Q36" si="26">D17*100/$B17</f>
        <v>14.191419141914192</v>
      </c>
      <c r="R17" s="48">
        <f t="shared" ref="R17:R36" si="27">E17*100/$B17</f>
        <v>9.9009900990099009</v>
      </c>
      <c r="S17" s="48">
        <f t="shared" ref="S17:S36" si="28">F17*100/$B17</f>
        <v>0.99009900990099009</v>
      </c>
      <c r="T17" s="48">
        <f t="shared" ref="T17:T36" si="29">G17*100/$B17</f>
        <v>28.382838283828384</v>
      </c>
      <c r="U17" s="48">
        <f t="shared" ref="U17:U36" si="30">H17*100/$B17</f>
        <v>44.884488448844884</v>
      </c>
      <c r="V17" s="48">
        <f t="shared" ref="V17:V36" si="31">I17*100/$B17</f>
        <v>2.9702970297029703</v>
      </c>
      <c r="W17" s="48">
        <f t="shared" ref="W17:W36" si="32">J17*100/$B17</f>
        <v>31.683168316831683</v>
      </c>
      <c r="X17" s="48">
        <f t="shared" ref="X17:X36" si="33">K17*100/$B17</f>
        <v>52.475247524752476</v>
      </c>
      <c r="Y17" s="48">
        <f t="shared" ref="Y17:Y36" si="34">L17*100/$B17</f>
        <v>51.815181518151817</v>
      </c>
      <c r="Z17" s="48">
        <f t="shared" ref="Z17:Z36" si="35">M17*100/$B17</f>
        <v>3.9603960396039604</v>
      </c>
      <c r="AA17" s="48">
        <f t="shared" ref="AA17:AA18" si="36">N17*100/$B17</f>
        <v>8.2508250825082516</v>
      </c>
    </row>
    <row r="18" spans="1:27" x14ac:dyDescent="0.4">
      <c r="A18" s="19" t="s">
        <v>148</v>
      </c>
      <c r="B18" s="19">
        <v>4</v>
      </c>
      <c r="C18" s="19">
        <v>5</v>
      </c>
      <c r="D18" s="19">
        <v>1</v>
      </c>
      <c r="E18" s="19">
        <v>1</v>
      </c>
      <c r="F18" s="19">
        <v>1</v>
      </c>
      <c r="G18" s="19">
        <v>3</v>
      </c>
      <c r="H18" s="19">
        <v>5</v>
      </c>
      <c r="I18" s="19">
        <v>2</v>
      </c>
      <c r="J18" s="19">
        <v>3</v>
      </c>
      <c r="K18" s="19">
        <v>5</v>
      </c>
      <c r="L18" s="19">
        <v>5</v>
      </c>
      <c r="M18" s="19">
        <v>0</v>
      </c>
      <c r="N18" s="19">
        <v>0</v>
      </c>
      <c r="O18" s="19" t="s">
        <v>148</v>
      </c>
      <c r="P18" s="48">
        <f t="shared" ref="P18:P25" si="37">C18*100/$B18</f>
        <v>125</v>
      </c>
      <c r="Q18" s="48">
        <f t="shared" si="26"/>
        <v>25</v>
      </c>
      <c r="R18" s="48">
        <f t="shared" si="27"/>
        <v>25</v>
      </c>
      <c r="S18" s="48">
        <f t="shared" si="28"/>
        <v>25</v>
      </c>
      <c r="T18" s="48">
        <f t="shared" si="29"/>
        <v>75</v>
      </c>
      <c r="U18" s="48">
        <f t="shared" si="30"/>
        <v>125</v>
      </c>
      <c r="V18" s="48">
        <f t="shared" si="31"/>
        <v>50</v>
      </c>
      <c r="W18" s="48">
        <f t="shared" si="32"/>
        <v>75</v>
      </c>
      <c r="X18" s="48">
        <f t="shared" si="33"/>
        <v>125</v>
      </c>
      <c r="Y18" s="48">
        <f t="shared" si="34"/>
        <v>125</v>
      </c>
      <c r="Z18" s="48">
        <f t="shared" si="35"/>
        <v>0</v>
      </c>
      <c r="AA18" s="48">
        <f t="shared" si="36"/>
        <v>0</v>
      </c>
    </row>
    <row r="19" spans="1:27" x14ac:dyDescent="0.4">
      <c r="A19" s="19" t="s">
        <v>149</v>
      </c>
      <c r="B19" s="19">
        <v>1</v>
      </c>
      <c r="C19" s="19">
        <v>1</v>
      </c>
      <c r="D19" s="19">
        <v>1</v>
      </c>
      <c r="E19" s="19">
        <v>0</v>
      </c>
      <c r="F19" s="19">
        <v>0</v>
      </c>
      <c r="G19" s="19">
        <v>0</v>
      </c>
      <c r="H19" s="19">
        <v>0</v>
      </c>
      <c r="I19" s="19">
        <v>0</v>
      </c>
      <c r="J19" s="19">
        <v>1</v>
      </c>
      <c r="K19" s="19">
        <v>1</v>
      </c>
      <c r="L19" s="19">
        <v>0</v>
      </c>
      <c r="M19" s="19">
        <v>0</v>
      </c>
      <c r="N19" s="19">
        <v>20</v>
      </c>
      <c r="O19" s="19" t="s">
        <v>149</v>
      </c>
      <c r="P19" s="48">
        <f t="shared" si="37"/>
        <v>100</v>
      </c>
      <c r="Q19" s="48">
        <f t="shared" si="26"/>
        <v>100</v>
      </c>
      <c r="R19" s="48">
        <f t="shared" si="27"/>
        <v>0</v>
      </c>
      <c r="S19" s="48">
        <f t="shared" si="28"/>
        <v>0</v>
      </c>
      <c r="T19" s="48">
        <f t="shared" si="29"/>
        <v>0</v>
      </c>
      <c r="U19" s="48">
        <f t="shared" si="30"/>
        <v>0</v>
      </c>
      <c r="V19" s="48">
        <f t="shared" si="31"/>
        <v>0</v>
      </c>
      <c r="W19" s="48">
        <f t="shared" si="32"/>
        <v>100</v>
      </c>
      <c r="X19" s="48">
        <f t="shared" si="33"/>
        <v>100</v>
      </c>
      <c r="Y19" s="48">
        <f t="shared" si="34"/>
        <v>0</v>
      </c>
      <c r="Z19" s="48">
        <f t="shared" si="35"/>
        <v>0</v>
      </c>
      <c r="AA19" s="48"/>
    </row>
    <row r="20" spans="1:27" x14ac:dyDescent="0.4">
      <c r="A20" s="19" t="s">
        <v>150</v>
      </c>
      <c r="B20" s="19">
        <v>3104</v>
      </c>
      <c r="C20" s="19">
        <v>184</v>
      </c>
      <c r="D20" s="19">
        <v>842</v>
      </c>
      <c r="E20" s="19">
        <v>43</v>
      </c>
      <c r="F20" s="19">
        <v>0</v>
      </c>
      <c r="G20" s="19">
        <v>275</v>
      </c>
      <c r="H20" s="19">
        <v>2204</v>
      </c>
      <c r="I20" s="19">
        <v>29</v>
      </c>
      <c r="J20" s="19">
        <v>2038</v>
      </c>
      <c r="K20" s="19">
        <v>1142</v>
      </c>
      <c r="L20" s="19">
        <v>1389</v>
      </c>
      <c r="M20" s="19">
        <v>16</v>
      </c>
      <c r="N20" s="19">
        <v>269</v>
      </c>
      <c r="O20" s="19" t="s">
        <v>150</v>
      </c>
      <c r="P20" s="48">
        <f t="shared" si="37"/>
        <v>5.927835051546392</v>
      </c>
      <c r="Q20" s="48">
        <f t="shared" si="26"/>
        <v>27.126288659793815</v>
      </c>
      <c r="R20" s="48">
        <f t="shared" si="27"/>
        <v>1.3853092783505154</v>
      </c>
      <c r="S20" s="48">
        <f t="shared" si="28"/>
        <v>0</v>
      </c>
      <c r="T20" s="48">
        <f t="shared" si="29"/>
        <v>8.8595360824742269</v>
      </c>
      <c r="U20" s="48">
        <f t="shared" si="30"/>
        <v>71.005154639175259</v>
      </c>
      <c r="V20" s="48">
        <f t="shared" si="31"/>
        <v>0.93427835051546393</v>
      </c>
      <c r="W20" s="48">
        <f t="shared" si="32"/>
        <v>65.657216494845358</v>
      </c>
      <c r="X20" s="48">
        <f t="shared" si="33"/>
        <v>36.791237113402062</v>
      </c>
      <c r="Y20" s="48">
        <f t="shared" si="34"/>
        <v>44.748711340206185</v>
      </c>
      <c r="Z20" s="48">
        <f t="shared" si="35"/>
        <v>0.51546391752577314</v>
      </c>
      <c r="AA20" s="48"/>
    </row>
    <row r="21" spans="1:27" x14ac:dyDescent="0.4">
      <c r="A21" s="19" t="s">
        <v>151</v>
      </c>
      <c r="B21" s="19">
        <v>91</v>
      </c>
      <c r="C21" s="19">
        <v>57</v>
      </c>
      <c r="D21" s="19">
        <v>7</v>
      </c>
      <c r="E21" s="19">
        <v>4</v>
      </c>
      <c r="F21" s="19">
        <v>1</v>
      </c>
      <c r="G21" s="19">
        <v>9</v>
      </c>
      <c r="H21" s="19">
        <v>42</v>
      </c>
      <c r="I21" s="19">
        <v>2</v>
      </c>
      <c r="J21" s="19">
        <v>26</v>
      </c>
      <c r="K21" s="19">
        <v>24</v>
      </c>
      <c r="L21" s="19">
        <v>42</v>
      </c>
      <c r="M21" s="19">
        <v>3</v>
      </c>
      <c r="N21" s="19">
        <v>19</v>
      </c>
      <c r="O21" s="19" t="s">
        <v>151</v>
      </c>
      <c r="P21" s="48">
        <f t="shared" si="37"/>
        <v>62.637362637362635</v>
      </c>
      <c r="Q21" s="48">
        <f t="shared" si="26"/>
        <v>7.6923076923076925</v>
      </c>
      <c r="R21" s="48">
        <f t="shared" si="27"/>
        <v>4.395604395604396</v>
      </c>
      <c r="S21" s="48">
        <f t="shared" si="28"/>
        <v>1.098901098901099</v>
      </c>
      <c r="T21" s="48">
        <f t="shared" si="29"/>
        <v>9.8901098901098905</v>
      </c>
      <c r="U21" s="48">
        <f t="shared" si="30"/>
        <v>46.153846153846153</v>
      </c>
      <c r="V21" s="48">
        <f t="shared" si="31"/>
        <v>2.197802197802198</v>
      </c>
      <c r="W21" s="48">
        <f t="shared" si="32"/>
        <v>28.571428571428573</v>
      </c>
      <c r="X21" s="48">
        <f t="shared" si="33"/>
        <v>26.373626373626372</v>
      </c>
      <c r="Y21" s="48">
        <f t="shared" si="34"/>
        <v>46.153846153846153</v>
      </c>
      <c r="Z21" s="48">
        <f t="shared" si="35"/>
        <v>3.2967032967032965</v>
      </c>
      <c r="AA21" s="48">
        <f t="shared" ref="AA21:AA29" si="38">N21*100/$B21</f>
        <v>20.87912087912088</v>
      </c>
    </row>
    <row r="22" spans="1:27" x14ac:dyDescent="0.4">
      <c r="A22" s="19" t="s">
        <v>152</v>
      </c>
      <c r="B22" s="19">
        <v>1104</v>
      </c>
      <c r="C22" s="19">
        <v>1035</v>
      </c>
      <c r="D22" s="19">
        <v>244</v>
      </c>
      <c r="E22" s="19">
        <v>69</v>
      </c>
      <c r="F22" s="19">
        <v>6</v>
      </c>
      <c r="G22" s="19">
        <v>324</v>
      </c>
      <c r="H22" s="19">
        <v>1032</v>
      </c>
      <c r="I22" s="19">
        <v>26</v>
      </c>
      <c r="J22" s="19">
        <v>807</v>
      </c>
      <c r="K22" s="19">
        <v>931</v>
      </c>
      <c r="L22" s="19">
        <v>791</v>
      </c>
      <c r="M22" s="19">
        <v>27</v>
      </c>
      <c r="N22" s="19">
        <v>34</v>
      </c>
      <c r="O22" s="19" t="s">
        <v>152</v>
      </c>
      <c r="P22" s="48">
        <f t="shared" si="37"/>
        <v>93.75</v>
      </c>
      <c r="Q22" s="48">
        <f t="shared" si="26"/>
        <v>22.10144927536232</v>
      </c>
      <c r="R22" s="48">
        <f t="shared" si="27"/>
        <v>6.25</v>
      </c>
      <c r="S22" s="48">
        <f t="shared" si="28"/>
        <v>0.54347826086956519</v>
      </c>
      <c r="T22" s="48">
        <f t="shared" si="29"/>
        <v>29.347826086956523</v>
      </c>
      <c r="U22" s="48">
        <f t="shared" si="30"/>
        <v>93.478260869565219</v>
      </c>
      <c r="V22" s="48">
        <f t="shared" si="31"/>
        <v>2.3550724637681157</v>
      </c>
      <c r="W22" s="48">
        <f t="shared" si="32"/>
        <v>73.097826086956516</v>
      </c>
      <c r="X22" s="48">
        <f t="shared" si="33"/>
        <v>84.329710144927532</v>
      </c>
      <c r="Y22" s="48">
        <f t="shared" si="34"/>
        <v>71.648550724637687</v>
      </c>
      <c r="Z22" s="48">
        <f t="shared" si="35"/>
        <v>2.4456521739130435</v>
      </c>
      <c r="AA22" s="48">
        <f t="shared" si="38"/>
        <v>3.0797101449275361</v>
      </c>
    </row>
    <row r="23" spans="1:27" x14ac:dyDescent="0.4">
      <c r="A23" s="19" t="s">
        <v>155</v>
      </c>
      <c r="B23" s="19">
        <v>70</v>
      </c>
      <c r="C23" s="19">
        <v>80</v>
      </c>
      <c r="D23" s="19">
        <v>25</v>
      </c>
      <c r="E23" s="19">
        <v>6</v>
      </c>
      <c r="F23" s="19">
        <v>6</v>
      </c>
      <c r="G23" s="19">
        <v>38</v>
      </c>
      <c r="H23" s="19">
        <v>78</v>
      </c>
      <c r="I23" s="19">
        <v>2</v>
      </c>
      <c r="J23" s="19">
        <v>75</v>
      </c>
      <c r="K23" s="19">
        <v>93</v>
      </c>
      <c r="L23" s="19">
        <v>55</v>
      </c>
      <c r="M23" s="19">
        <v>3</v>
      </c>
      <c r="N23" s="19">
        <v>1</v>
      </c>
      <c r="O23" s="19" t="s">
        <v>155</v>
      </c>
      <c r="P23" s="48">
        <f t="shared" si="37"/>
        <v>114.28571428571429</v>
      </c>
      <c r="Q23" s="48">
        <f t="shared" si="26"/>
        <v>35.714285714285715</v>
      </c>
      <c r="R23" s="48">
        <f t="shared" si="27"/>
        <v>8.5714285714285712</v>
      </c>
      <c r="S23" s="48">
        <f t="shared" si="28"/>
        <v>8.5714285714285712</v>
      </c>
      <c r="T23" s="48">
        <f t="shared" si="29"/>
        <v>54.285714285714285</v>
      </c>
      <c r="U23" s="48">
        <f t="shared" si="30"/>
        <v>111.42857142857143</v>
      </c>
      <c r="V23" s="48">
        <f t="shared" si="31"/>
        <v>2.8571428571428572</v>
      </c>
      <c r="W23" s="48">
        <f t="shared" si="32"/>
        <v>107.14285714285714</v>
      </c>
      <c r="X23" s="48">
        <f t="shared" si="33"/>
        <v>132.85714285714286</v>
      </c>
      <c r="Y23" s="48">
        <f t="shared" si="34"/>
        <v>78.571428571428569</v>
      </c>
      <c r="Z23" s="48">
        <f t="shared" si="35"/>
        <v>4.2857142857142856</v>
      </c>
      <c r="AA23" s="48">
        <f t="shared" si="38"/>
        <v>1.4285714285714286</v>
      </c>
    </row>
    <row r="24" spans="1:27" x14ac:dyDescent="0.4">
      <c r="A24" s="19" t="s">
        <v>153</v>
      </c>
      <c r="B24" s="19">
        <v>1095</v>
      </c>
      <c r="C24" s="19">
        <v>918</v>
      </c>
      <c r="D24" s="19">
        <v>202</v>
      </c>
      <c r="E24" s="19">
        <v>23</v>
      </c>
      <c r="F24" s="19">
        <v>2</v>
      </c>
      <c r="G24" s="19">
        <v>169</v>
      </c>
      <c r="H24" s="19">
        <v>938</v>
      </c>
      <c r="I24" s="19">
        <v>15</v>
      </c>
      <c r="J24" s="19">
        <v>846</v>
      </c>
      <c r="K24" s="19">
        <v>633</v>
      </c>
      <c r="L24" s="19">
        <v>703</v>
      </c>
      <c r="M24" s="19">
        <v>7</v>
      </c>
      <c r="N24" s="19">
        <v>40</v>
      </c>
      <c r="O24" s="19" t="s">
        <v>153</v>
      </c>
      <c r="P24" s="48">
        <f t="shared" si="37"/>
        <v>83.835616438356169</v>
      </c>
      <c r="Q24" s="48">
        <f t="shared" si="26"/>
        <v>18.447488584474886</v>
      </c>
      <c r="R24" s="48">
        <f t="shared" si="27"/>
        <v>2.1004566210045663</v>
      </c>
      <c r="S24" s="48">
        <f t="shared" si="28"/>
        <v>0.18264840182648401</v>
      </c>
      <c r="T24" s="48">
        <f t="shared" si="29"/>
        <v>15.4337899543379</v>
      </c>
      <c r="U24" s="48">
        <f t="shared" si="30"/>
        <v>85.662100456621005</v>
      </c>
      <c r="V24" s="48">
        <f t="shared" si="31"/>
        <v>1.3698630136986301</v>
      </c>
      <c r="W24" s="48">
        <f t="shared" si="32"/>
        <v>77.260273972602747</v>
      </c>
      <c r="X24" s="48">
        <f t="shared" si="33"/>
        <v>57.80821917808219</v>
      </c>
      <c r="Y24" s="48">
        <f t="shared" si="34"/>
        <v>64.200913242009136</v>
      </c>
      <c r="Z24" s="48">
        <f t="shared" si="35"/>
        <v>0.63926940639269403</v>
      </c>
      <c r="AA24" s="48">
        <f t="shared" si="38"/>
        <v>3.6529680365296802</v>
      </c>
    </row>
    <row r="25" spans="1:27" x14ac:dyDescent="0.4">
      <c r="A25" s="19" t="s">
        <v>154</v>
      </c>
      <c r="B25" s="19">
        <v>124</v>
      </c>
      <c r="C25" s="19">
        <v>61</v>
      </c>
      <c r="D25" s="19">
        <v>9</v>
      </c>
      <c r="E25" s="19">
        <v>1</v>
      </c>
      <c r="F25" s="19">
        <v>0</v>
      </c>
      <c r="G25" s="19">
        <v>10</v>
      </c>
      <c r="H25" s="19">
        <v>66</v>
      </c>
      <c r="I25" s="19">
        <v>0</v>
      </c>
      <c r="J25" s="19">
        <v>50</v>
      </c>
      <c r="K25" s="19">
        <v>50</v>
      </c>
      <c r="L25" s="19">
        <v>51</v>
      </c>
      <c r="M25" s="19">
        <v>0</v>
      </c>
      <c r="N25" s="19">
        <v>20</v>
      </c>
      <c r="O25" s="19" t="s">
        <v>154</v>
      </c>
      <c r="P25" s="48">
        <f t="shared" si="37"/>
        <v>49.193548387096776</v>
      </c>
      <c r="Q25" s="48">
        <f t="shared" si="26"/>
        <v>7.258064516129032</v>
      </c>
      <c r="R25" s="48">
        <f t="shared" si="27"/>
        <v>0.80645161290322576</v>
      </c>
      <c r="S25" s="48">
        <f t="shared" si="28"/>
        <v>0</v>
      </c>
      <c r="T25" s="48">
        <f t="shared" si="29"/>
        <v>8.064516129032258</v>
      </c>
      <c r="U25" s="48">
        <f t="shared" si="30"/>
        <v>53.225806451612904</v>
      </c>
      <c r="V25" s="48">
        <f t="shared" si="31"/>
        <v>0</v>
      </c>
      <c r="W25" s="48">
        <f t="shared" si="32"/>
        <v>40.322580645161288</v>
      </c>
      <c r="X25" s="48">
        <f t="shared" si="33"/>
        <v>40.322580645161288</v>
      </c>
      <c r="Y25" s="48">
        <f t="shared" si="34"/>
        <v>41.12903225806452</v>
      </c>
      <c r="Z25" s="48">
        <f t="shared" si="35"/>
        <v>0</v>
      </c>
      <c r="AA25" s="48">
        <f t="shared" si="38"/>
        <v>16.129032258064516</v>
      </c>
    </row>
    <row r="26" spans="1:27" x14ac:dyDescent="0.4">
      <c r="P26" s="48"/>
      <c r="Q26" s="48"/>
      <c r="R26" s="48"/>
      <c r="S26" s="48"/>
      <c r="T26" s="48"/>
      <c r="U26" s="48"/>
      <c r="V26" s="48"/>
      <c r="W26" s="48"/>
      <c r="X26" s="48"/>
      <c r="Y26" s="48"/>
      <c r="Z26" s="48"/>
      <c r="AA26" s="48"/>
    </row>
    <row r="27" spans="1:27" x14ac:dyDescent="0.4">
      <c r="A27" s="19" t="s">
        <v>232</v>
      </c>
      <c r="B27" s="19">
        <f>B5-B16</f>
        <v>2986</v>
      </c>
      <c r="C27" s="19">
        <f t="shared" ref="C27:N27" si="39">C5-C16</f>
        <v>2721</v>
      </c>
      <c r="D27" s="19">
        <f t="shared" si="39"/>
        <v>733</v>
      </c>
      <c r="E27" s="19">
        <f t="shared" si="39"/>
        <v>535</v>
      </c>
      <c r="F27" s="19">
        <f t="shared" si="39"/>
        <v>125</v>
      </c>
      <c r="G27" s="19">
        <f t="shared" si="39"/>
        <v>994</v>
      </c>
      <c r="H27" s="19">
        <f t="shared" si="39"/>
        <v>1035</v>
      </c>
      <c r="I27" s="19">
        <f t="shared" si="39"/>
        <v>274</v>
      </c>
      <c r="J27" s="19">
        <f t="shared" si="39"/>
        <v>1064</v>
      </c>
      <c r="K27" s="19">
        <f t="shared" si="39"/>
        <v>1740</v>
      </c>
      <c r="L27" s="19">
        <f t="shared" si="39"/>
        <v>1992</v>
      </c>
      <c r="M27" s="19">
        <f t="shared" si="39"/>
        <v>822</v>
      </c>
      <c r="N27" s="19">
        <f t="shared" si="39"/>
        <v>169</v>
      </c>
      <c r="O27" s="19" t="s">
        <v>232</v>
      </c>
      <c r="P27" s="48">
        <f>C27*100/$B27</f>
        <v>91.125251172136643</v>
      </c>
      <c r="Q27" s="48">
        <f t="shared" si="26"/>
        <v>24.547890154052244</v>
      </c>
      <c r="R27" s="48">
        <f t="shared" si="27"/>
        <v>17.916945746818485</v>
      </c>
      <c r="S27" s="48">
        <f t="shared" si="28"/>
        <v>4.186202277294039</v>
      </c>
      <c r="T27" s="48">
        <f t="shared" si="29"/>
        <v>33.288680509042194</v>
      </c>
      <c r="U27" s="48">
        <f t="shared" si="30"/>
        <v>34.661754855994644</v>
      </c>
      <c r="V27" s="48">
        <f t="shared" si="31"/>
        <v>9.1761553918285337</v>
      </c>
      <c r="W27" s="48">
        <f t="shared" si="32"/>
        <v>35.632953784326858</v>
      </c>
      <c r="X27" s="48">
        <f t="shared" si="33"/>
        <v>58.271935699933017</v>
      </c>
      <c r="Y27" s="48">
        <f t="shared" si="34"/>
        <v>66.711319490957806</v>
      </c>
      <c r="Z27" s="48">
        <f t="shared" si="35"/>
        <v>27.528466175485601</v>
      </c>
      <c r="AA27" s="48">
        <f t="shared" si="38"/>
        <v>5.6597454789015407</v>
      </c>
    </row>
    <row r="28" spans="1:27" x14ac:dyDescent="0.4">
      <c r="A28" s="19" t="s">
        <v>147</v>
      </c>
      <c r="B28" s="19">
        <f t="shared" ref="B28:N36" si="40">B6-B17</f>
        <v>2136</v>
      </c>
      <c r="C28" s="19">
        <f t="shared" si="40"/>
        <v>1914</v>
      </c>
      <c r="D28" s="19">
        <f t="shared" si="40"/>
        <v>502</v>
      </c>
      <c r="E28" s="19">
        <f t="shared" si="40"/>
        <v>308</v>
      </c>
      <c r="F28" s="19">
        <f t="shared" si="40"/>
        <v>53</v>
      </c>
      <c r="G28" s="19">
        <f t="shared" si="40"/>
        <v>558</v>
      </c>
      <c r="H28" s="19">
        <f t="shared" si="40"/>
        <v>724</v>
      </c>
      <c r="I28" s="19">
        <f t="shared" si="40"/>
        <v>158</v>
      </c>
      <c r="J28" s="19">
        <f t="shared" si="40"/>
        <v>676</v>
      </c>
      <c r="K28" s="19">
        <f t="shared" si="40"/>
        <v>1076</v>
      </c>
      <c r="L28" s="19">
        <f t="shared" si="40"/>
        <v>1392</v>
      </c>
      <c r="M28" s="19">
        <f t="shared" si="40"/>
        <v>538</v>
      </c>
      <c r="N28" s="19">
        <f t="shared" si="40"/>
        <v>108</v>
      </c>
      <c r="O28" s="19" t="s">
        <v>147</v>
      </c>
      <c r="P28" s="48">
        <f t="shared" ref="P28:P36" si="41">C28*100/$B28</f>
        <v>89.606741573033702</v>
      </c>
      <c r="Q28" s="48">
        <f t="shared" si="26"/>
        <v>23.50187265917603</v>
      </c>
      <c r="R28" s="48">
        <f t="shared" si="27"/>
        <v>14.419475655430711</v>
      </c>
      <c r="S28" s="48">
        <f t="shared" si="28"/>
        <v>2.4812734082397006</v>
      </c>
      <c r="T28" s="48">
        <f t="shared" si="29"/>
        <v>26.123595505617978</v>
      </c>
      <c r="U28" s="48">
        <f t="shared" si="30"/>
        <v>33.895131086142321</v>
      </c>
      <c r="V28" s="48">
        <f t="shared" si="31"/>
        <v>7.3970037453183517</v>
      </c>
      <c r="W28" s="48">
        <f t="shared" si="32"/>
        <v>31.647940074906366</v>
      </c>
      <c r="X28" s="48">
        <f t="shared" si="33"/>
        <v>50.374531835205993</v>
      </c>
      <c r="Y28" s="48">
        <f t="shared" si="34"/>
        <v>65.168539325842701</v>
      </c>
      <c r="Z28" s="48">
        <f t="shared" si="35"/>
        <v>25.187265917602996</v>
      </c>
      <c r="AA28" s="48">
        <f t="shared" si="38"/>
        <v>5.0561797752808992</v>
      </c>
    </row>
    <row r="29" spans="1:27" x14ac:dyDescent="0.4">
      <c r="A29" s="19" t="s">
        <v>148</v>
      </c>
      <c r="B29" s="19">
        <f t="shared" si="40"/>
        <v>14</v>
      </c>
      <c r="C29" s="19">
        <f t="shared" si="40"/>
        <v>16</v>
      </c>
      <c r="D29" s="19">
        <f t="shared" si="40"/>
        <v>4</v>
      </c>
      <c r="E29" s="19">
        <f t="shared" si="40"/>
        <v>7</v>
      </c>
      <c r="F29" s="19">
        <f t="shared" si="40"/>
        <v>5</v>
      </c>
      <c r="G29" s="19">
        <f t="shared" si="40"/>
        <v>7</v>
      </c>
      <c r="H29" s="19">
        <f t="shared" si="40"/>
        <v>4</v>
      </c>
      <c r="I29" s="19">
        <f t="shared" si="40"/>
        <v>1</v>
      </c>
      <c r="J29" s="19">
        <f t="shared" si="40"/>
        <v>3</v>
      </c>
      <c r="K29" s="19">
        <f t="shared" si="40"/>
        <v>17</v>
      </c>
      <c r="L29" s="19">
        <f t="shared" si="40"/>
        <v>0</v>
      </c>
      <c r="M29" s="19">
        <f t="shared" si="40"/>
        <v>66</v>
      </c>
      <c r="N29" s="19">
        <f t="shared" si="40"/>
        <v>0</v>
      </c>
      <c r="O29" s="19" t="s">
        <v>148</v>
      </c>
      <c r="P29" s="48">
        <f t="shared" si="41"/>
        <v>114.28571428571429</v>
      </c>
      <c r="Q29" s="48">
        <f t="shared" si="26"/>
        <v>28.571428571428573</v>
      </c>
      <c r="R29" s="48">
        <f t="shared" si="27"/>
        <v>50</v>
      </c>
      <c r="S29" s="48">
        <f t="shared" si="28"/>
        <v>35.714285714285715</v>
      </c>
      <c r="T29" s="48">
        <f t="shared" si="29"/>
        <v>50</v>
      </c>
      <c r="U29" s="48">
        <f t="shared" si="30"/>
        <v>28.571428571428573</v>
      </c>
      <c r="V29" s="48">
        <f t="shared" si="31"/>
        <v>7.1428571428571432</v>
      </c>
      <c r="W29" s="48">
        <f t="shared" si="32"/>
        <v>21.428571428571427</v>
      </c>
      <c r="X29" s="48">
        <f t="shared" si="33"/>
        <v>121.42857142857143</v>
      </c>
      <c r="Y29" s="48">
        <f t="shared" si="34"/>
        <v>0</v>
      </c>
      <c r="Z29" s="48">
        <f t="shared" si="35"/>
        <v>471.42857142857144</v>
      </c>
      <c r="AA29" s="48">
        <f t="shared" si="38"/>
        <v>0</v>
      </c>
    </row>
    <row r="30" spans="1:27" x14ac:dyDescent="0.4">
      <c r="A30" s="19" t="s">
        <v>149</v>
      </c>
      <c r="B30" s="19">
        <f t="shared" si="40"/>
        <v>7</v>
      </c>
      <c r="C30" s="19">
        <f t="shared" si="40"/>
        <v>2</v>
      </c>
      <c r="D30" s="19">
        <f t="shared" si="40"/>
        <v>2</v>
      </c>
      <c r="E30" s="19">
        <f t="shared" si="40"/>
        <v>1</v>
      </c>
      <c r="F30" s="19">
        <f t="shared" si="40"/>
        <v>0</v>
      </c>
      <c r="G30" s="19">
        <f t="shared" si="40"/>
        <v>2</v>
      </c>
      <c r="H30" s="19">
        <f t="shared" si="40"/>
        <v>5</v>
      </c>
      <c r="I30" s="19">
        <f t="shared" si="40"/>
        <v>1</v>
      </c>
      <c r="J30" s="19">
        <f t="shared" si="40"/>
        <v>1</v>
      </c>
      <c r="K30" s="19">
        <f t="shared" si="40"/>
        <v>0</v>
      </c>
      <c r="L30" s="19">
        <f t="shared" si="40"/>
        <v>5</v>
      </c>
      <c r="M30" s="19">
        <f t="shared" si="40"/>
        <v>2</v>
      </c>
      <c r="N30" s="19">
        <f t="shared" si="40"/>
        <v>0</v>
      </c>
      <c r="O30" s="19" t="s">
        <v>149</v>
      </c>
      <c r="P30" s="48">
        <f t="shared" si="41"/>
        <v>28.571428571428573</v>
      </c>
      <c r="Q30" s="48">
        <f t="shared" si="26"/>
        <v>28.571428571428573</v>
      </c>
      <c r="R30" s="48">
        <f t="shared" si="27"/>
        <v>14.285714285714286</v>
      </c>
      <c r="S30" s="48">
        <f t="shared" si="28"/>
        <v>0</v>
      </c>
      <c r="T30" s="48">
        <f t="shared" si="29"/>
        <v>28.571428571428573</v>
      </c>
      <c r="U30" s="48">
        <f t="shared" si="30"/>
        <v>71.428571428571431</v>
      </c>
      <c r="V30" s="48">
        <f t="shared" si="31"/>
        <v>14.285714285714286</v>
      </c>
      <c r="W30" s="48">
        <f t="shared" si="32"/>
        <v>14.285714285714286</v>
      </c>
      <c r="X30" s="48">
        <f t="shared" si="33"/>
        <v>0</v>
      </c>
      <c r="Y30" s="48">
        <f t="shared" si="34"/>
        <v>71.428571428571431</v>
      </c>
      <c r="Z30" s="48">
        <f t="shared" si="35"/>
        <v>28.571428571428573</v>
      </c>
      <c r="AA30" s="48"/>
    </row>
    <row r="31" spans="1:27" x14ac:dyDescent="0.4">
      <c r="A31" s="19" t="s">
        <v>150</v>
      </c>
      <c r="B31" s="19">
        <f t="shared" si="40"/>
        <v>86</v>
      </c>
      <c r="C31" s="19">
        <f t="shared" si="40"/>
        <v>3</v>
      </c>
      <c r="D31" s="19">
        <f t="shared" si="40"/>
        <v>7</v>
      </c>
      <c r="E31" s="19">
        <f t="shared" si="40"/>
        <v>2</v>
      </c>
      <c r="F31" s="19">
        <f t="shared" si="40"/>
        <v>0</v>
      </c>
      <c r="G31" s="19">
        <f t="shared" si="40"/>
        <v>7</v>
      </c>
      <c r="H31" s="19">
        <f t="shared" si="40"/>
        <v>17</v>
      </c>
      <c r="I31" s="19">
        <f t="shared" si="40"/>
        <v>8</v>
      </c>
      <c r="J31" s="19">
        <f t="shared" si="40"/>
        <v>28</v>
      </c>
      <c r="K31" s="19">
        <f t="shared" si="40"/>
        <v>64</v>
      </c>
      <c r="L31" s="19">
        <f t="shared" si="40"/>
        <v>27</v>
      </c>
      <c r="M31" s="19">
        <f t="shared" si="40"/>
        <v>0</v>
      </c>
      <c r="N31" s="19">
        <f t="shared" si="40"/>
        <v>19</v>
      </c>
      <c r="O31" s="19" t="s">
        <v>150</v>
      </c>
      <c r="P31" s="48">
        <f t="shared" si="41"/>
        <v>3.4883720930232558</v>
      </c>
      <c r="Q31" s="48">
        <f t="shared" si="26"/>
        <v>8.1395348837209305</v>
      </c>
      <c r="R31" s="48">
        <f t="shared" si="27"/>
        <v>2.3255813953488373</v>
      </c>
      <c r="S31" s="48">
        <f t="shared" si="28"/>
        <v>0</v>
      </c>
      <c r="T31" s="48">
        <f t="shared" si="29"/>
        <v>8.1395348837209305</v>
      </c>
      <c r="U31" s="48">
        <f t="shared" si="30"/>
        <v>19.767441860465116</v>
      </c>
      <c r="V31" s="48">
        <f t="shared" si="31"/>
        <v>9.3023255813953494</v>
      </c>
      <c r="W31" s="48">
        <f t="shared" si="32"/>
        <v>32.558139534883722</v>
      </c>
      <c r="X31" s="48">
        <f t="shared" si="33"/>
        <v>74.418604651162795</v>
      </c>
      <c r="Y31" s="48">
        <f t="shared" si="34"/>
        <v>31.395348837209301</v>
      </c>
      <c r="Z31" s="48">
        <f t="shared" si="35"/>
        <v>0</v>
      </c>
      <c r="AA31" s="48">
        <f t="shared" ref="AA31:AA36" si="42">N31*100/$B31</f>
        <v>22.093023255813954</v>
      </c>
    </row>
    <row r="32" spans="1:27" x14ac:dyDescent="0.4">
      <c r="A32" s="19" t="s">
        <v>151</v>
      </c>
      <c r="B32" s="19">
        <f t="shared" si="40"/>
        <v>31</v>
      </c>
      <c r="C32" s="19">
        <f t="shared" si="40"/>
        <v>23</v>
      </c>
      <c r="D32" s="19">
        <f t="shared" si="40"/>
        <v>8</v>
      </c>
      <c r="E32" s="19">
        <f t="shared" si="40"/>
        <v>4</v>
      </c>
      <c r="F32" s="19">
        <f t="shared" si="40"/>
        <v>0</v>
      </c>
      <c r="G32" s="19">
        <f t="shared" si="40"/>
        <v>11</v>
      </c>
      <c r="H32" s="19">
        <f t="shared" si="40"/>
        <v>10</v>
      </c>
      <c r="I32" s="19">
        <f t="shared" si="40"/>
        <v>1</v>
      </c>
      <c r="J32" s="19">
        <f t="shared" si="40"/>
        <v>13</v>
      </c>
      <c r="K32" s="19">
        <f t="shared" si="40"/>
        <v>28</v>
      </c>
      <c r="L32" s="19">
        <f t="shared" si="40"/>
        <v>21</v>
      </c>
      <c r="M32" s="19">
        <f t="shared" si="40"/>
        <v>0</v>
      </c>
      <c r="N32" s="19">
        <f t="shared" si="40"/>
        <v>0</v>
      </c>
      <c r="O32" s="19" t="s">
        <v>151</v>
      </c>
      <c r="P32" s="48">
        <f t="shared" si="41"/>
        <v>74.193548387096769</v>
      </c>
      <c r="Q32" s="48">
        <f t="shared" si="26"/>
        <v>25.806451612903224</v>
      </c>
      <c r="R32" s="48">
        <f t="shared" si="27"/>
        <v>12.903225806451612</v>
      </c>
      <c r="S32" s="48">
        <f t="shared" si="28"/>
        <v>0</v>
      </c>
      <c r="T32" s="48">
        <f t="shared" si="29"/>
        <v>35.483870967741936</v>
      </c>
      <c r="U32" s="48">
        <f t="shared" si="30"/>
        <v>32.258064516129032</v>
      </c>
      <c r="V32" s="48">
        <f t="shared" si="31"/>
        <v>3.225806451612903</v>
      </c>
      <c r="W32" s="48">
        <f t="shared" si="32"/>
        <v>41.935483870967744</v>
      </c>
      <c r="X32" s="48">
        <f t="shared" si="33"/>
        <v>90.322580645161295</v>
      </c>
      <c r="Y32" s="48">
        <f t="shared" si="34"/>
        <v>67.741935483870961</v>
      </c>
      <c r="Z32" s="48">
        <f t="shared" si="35"/>
        <v>0</v>
      </c>
      <c r="AA32" s="48">
        <f t="shared" si="42"/>
        <v>0</v>
      </c>
    </row>
    <row r="33" spans="1:27" x14ac:dyDescent="0.4">
      <c r="A33" s="19" t="s">
        <v>152</v>
      </c>
      <c r="B33" s="19">
        <f t="shared" si="40"/>
        <v>609</v>
      </c>
      <c r="C33" s="19">
        <f t="shared" si="40"/>
        <v>687</v>
      </c>
      <c r="D33" s="19">
        <f t="shared" si="40"/>
        <v>193</v>
      </c>
      <c r="E33" s="19">
        <f t="shared" si="40"/>
        <v>199</v>
      </c>
      <c r="F33" s="19">
        <f t="shared" si="40"/>
        <v>63</v>
      </c>
      <c r="G33" s="19">
        <f t="shared" si="40"/>
        <v>388</v>
      </c>
      <c r="H33" s="19">
        <f t="shared" si="40"/>
        <v>249</v>
      </c>
      <c r="I33" s="19">
        <f t="shared" si="40"/>
        <v>96</v>
      </c>
      <c r="J33" s="19">
        <f t="shared" si="40"/>
        <v>306</v>
      </c>
      <c r="K33" s="19">
        <f t="shared" si="40"/>
        <v>496</v>
      </c>
      <c r="L33" s="19">
        <f t="shared" si="40"/>
        <v>509</v>
      </c>
      <c r="M33" s="19">
        <f t="shared" si="40"/>
        <v>206</v>
      </c>
      <c r="N33" s="19">
        <f t="shared" si="40"/>
        <v>11</v>
      </c>
      <c r="O33" s="19" t="s">
        <v>152</v>
      </c>
      <c r="P33" s="48">
        <f t="shared" si="41"/>
        <v>112.80788177339902</v>
      </c>
      <c r="Q33" s="48">
        <f t="shared" si="26"/>
        <v>31.69129720853859</v>
      </c>
      <c r="R33" s="48">
        <f t="shared" si="27"/>
        <v>32.676518883415433</v>
      </c>
      <c r="S33" s="48">
        <f t="shared" si="28"/>
        <v>10.344827586206897</v>
      </c>
      <c r="T33" s="48">
        <f t="shared" si="29"/>
        <v>63.711001642036123</v>
      </c>
      <c r="U33" s="48">
        <f t="shared" si="30"/>
        <v>40.88669950738916</v>
      </c>
      <c r="V33" s="48">
        <f t="shared" si="31"/>
        <v>15.763546798029557</v>
      </c>
      <c r="W33" s="48">
        <f t="shared" si="32"/>
        <v>50.24630541871921</v>
      </c>
      <c r="X33" s="48">
        <f t="shared" si="33"/>
        <v>81.444991789819369</v>
      </c>
      <c r="Y33" s="48">
        <f t="shared" si="34"/>
        <v>83.579638752052546</v>
      </c>
      <c r="Z33" s="48">
        <f t="shared" si="35"/>
        <v>33.825944170771756</v>
      </c>
      <c r="AA33" s="48">
        <f t="shared" si="42"/>
        <v>1.80623973727422</v>
      </c>
    </row>
    <row r="34" spans="1:27" x14ac:dyDescent="0.4">
      <c r="A34" s="19" t="s">
        <v>155</v>
      </c>
      <c r="B34" s="19">
        <f t="shared" si="40"/>
        <v>10</v>
      </c>
      <c r="C34" s="19">
        <f t="shared" si="40"/>
        <v>12</v>
      </c>
      <c r="D34" s="19">
        <f t="shared" si="40"/>
        <v>7</v>
      </c>
      <c r="E34" s="19">
        <f t="shared" si="40"/>
        <v>4</v>
      </c>
      <c r="F34" s="19">
        <f t="shared" si="40"/>
        <v>4</v>
      </c>
      <c r="G34" s="19">
        <f t="shared" si="40"/>
        <v>10</v>
      </c>
      <c r="H34" s="19">
        <f t="shared" si="40"/>
        <v>8</v>
      </c>
      <c r="I34" s="19">
        <f t="shared" si="40"/>
        <v>5</v>
      </c>
      <c r="J34" s="19">
        <f t="shared" si="40"/>
        <v>8</v>
      </c>
      <c r="K34" s="19">
        <f t="shared" si="40"/>
        <v>10</v>
      </c>
      <c r="L34" s="19">
        <f t="shared" si="40"/>
        <v>7</v>
      </c>
      <c r="M34" s="19">
        <f t="shared" si="40"/>
        <v>3</v>
      </c>
      <c r="N34" s="19">
        <f t="shared" si="40"/>
        <v>11</v>
      </c>
      <c r="O34" s="19" t="s">
        <v>155</v>
      </c>
      <c r="P34" s="48">
        <f t="shared" si="41"/>
        <v>120</v>
      </c>
      <c r="Q34" s="48">
        <f t="shared" si="26"/>
        <v>70</v>
      </c>
      <c r="R34" s="48">
        <f t="shared" si="27"/>
        <v>40</v>
      </c>
      <c r="S34" s="48">
        <f t="shared" si="28"/>
        <v>40</v>
      </c>
      <c r="T34" s="48">
        <f t="shared" si="29"/>
        <v>100</v>
      </c>
      <c r="U34" s="48">
        <f t="shared" si="30"/>
        <v>80</v>
      </c>
      <c r="V34" s="48">
        <f t="shared" si="31"/>
        <v>50</v>
      </c>
      <c r="W34" s="48">
        <f t="shared" si="32"/>
        <v>80</v>
      </c>
      <c r="X34" s="48">
        <f t="shared" si="33"/>
        <v>100</v>
      </c>
      <c r="Y34" s="48">
        <f t="shared" si="34"/>
        <v>70</v>
      </c>
      <c r="Z34" s="48">
        <f t="shared" si="35"/>
        <v>30</v>
      </c>
      <c r="AA34" s="48">
        <f t="shared" si="42"/>
        <v>110</v>
      </c>
    </row>
    <row r="35" spans="1:27" x14ac:dyDescent="0.4">
      <c r="A35" s="19" t="s">
        <v>153</v>
      </c>
      <c r="B35" s="19">
        <f t="shared" si="40"/>
        <v>24</v>
      </c>
      <c r="C35" s="19">
        <f t="shared" si="40"/>
        <v>20</v>
      </c>
      <c r="D35" s="19">
        <f t="shared" si="40"/>
        <v>3</v>
      </c>
      <c r="E35" s="19">
        <f t="shared" si="40"/>
        <v>4</v>
      </c>
      <c r="F35" s="19">
        <f t="shared" si="40"/>
        <v>0</v>
      </c>
      <c r="G35" s="19">
        <f t="shared" si="40"/>
        <v>3</v>
      </c>
      <c r="H35" s="19">
        <f t="shared" si="40"/>
        <v>9</v>
      </c>
      <c r="I35" s="19">
        <f t="shared" si="40"/>
        <v>2</v>
      </c>
      <c r="J35" s="19">
        <f t="shared" si="40"/>
        <v>10</v>
      </c>
      <c r="K35" s="19">
        <f t="shared" si="40"/>
        <v>21</v>
      </c>
      <c r="L35" s="19">
        <f t="shared" si="40"/>
        <v>11</v>
      </c>
      <c r="M35" s="19">
        <f t="shared" si="40"/>
        <v>0</v>
      </c>
      <c r="N35" s="19">
        <f t="shared" si="40"/>
        <v>4</v>
      </c>
      <c r="O35" s="19" t="s">
        <v>153</v>
      </c>
      <c r="P35" s="48">
        <f t="shared" si="41"/>
        <v>83.333333333333329</v>
      </c>
      <c r="Q35" s="48">
        <f t="shared" si="26"/>
        <v>12.5</v>
      </c>
      <c r="R35" s="48">
        <f t="shared" si="27"/>
        <v>16.666666666666668</v>
      </c>
      <c r="S35" s="48">
        <f t="shared" si="28"/>
        <v>0</v>
      </c>
      <c r="T35" s="48">
        <f t="shared" si="29"/>
        <v>12.5</v>
      </c>
      <c r="U35" s="48">
        <f t="shared" si="30"/>
        <v>37.5</v>
      </c>
      <c r="V35" s="48">
        <f t="shared" si="31"/>
        <v>8.3333333333333339</v>
      </c>
      <c r="W35" s="48">
        <f t="shared" si="32"/>
        <v>41.666666666666664</v>
      </c>
      <c r="X35" s="48">
        <f t="shared" si="33"/>
        <v>87.5</v>
      </c>
      <c r="Y35" s="48">
        <f t="shared" si="34"/>
        <v>45.833333333333336</v>
      </c>
      <c r="Z35" s="48">
        <f t="shared" si="35"/>
        <v>0</v>
      </c>
      <c r="AA35" s="48">
        <f t="shared" si="42"/>
        <v>16.666666666666668</v>
      </c>
    </row>
    <row r="36" spans="1:27" x14ac:dyDescent="0.4">
      <c r="A36" s="19" t="s">
        <v>154</v>
      </c>
      <c r="B36" s="19">
        <f t="shared" si="40"/>
        <v>69</v>
      </c>
      <c r="C36" s="19">
        <f t="shared" si="40"/>
        <v>44</v>
      </c>
      <c r="D36" s="19">
        <f t="shared" si="40"/>
        <v>7</v>
      </c>
      <c r="E36" s="19">
        <f t="shared" si="40"/>
        <v>6</v>
      </c>
      <c r="F36" s="19">
        <f t="shared" si="40"/>
        <v>0</v>
      </c>
      <c r="G36" s="19">
        <f t="shared" si="40"/>
        <v>8</v>
      </c>
      <c r="H36" s="19">
        <f t="shared" si="40"/>
        <v>9</v>
      </c>
      <c r="I36" s="19">
        <f t="shared" si="40"/>
        <v>2</v>
      </c>
      <c r="J36" s="19">
        <f t="shared" si="40"/>
        <v>19</v>
      </c>
      <c r="K36" s="19">
        <f t="shared" si="40"/>
        <v>28</v>
      </c>
      <c r="L36" s="19">
        <f t="shared" si="40"/>
        <v>20</v>
      </c>
      <c r="M36" s="19">
        <f t="shared" si="40"/>
        <v>7</v>
      </c>
      <c r="N36" s="19">
        <f t="shared" si="40"/>
        <v>16</v>
      </c>
      <c r="O36" s="19" t="s">
        <v>154</v>
      </c>
      <c r="P36" s="48">
        <f t="shared" si="41"/>
        <v>63.768115942028984</v>
      </c>
      <c r="Q36" s="48">
        <f t="shared" si="26"/>
        <v>10.144927536231885</v>
      </c>
      <c r="R36" s="48">
        <f t="shared" si="27"/>
        <v>8.695652173913043</v>
      </c>
      <c r="S36" s="48">
        <f t="shared" si="28"/>
        <v>0</v>
      </c>
      <c r="T36" s="48">
        <f t="shared" si="29"/>
        <v>11.594202898550725</v>
      </c>
      <c r="U36" s="48">
        <f t="shared" si="30"/>
        <v>13.043478260869565</v>
      </c>
      <c r="V36" s="48">
        <f t="shared" si="31"/>
        <v>2.8985507246376812</v>
      </c>
      <c r="W36" s="48">
        <f t="shared" si="32"/>
        <v>27.536231884057973</v>
      </c>
      <c r="X36" s="48">
        <f t="shared" si="33"/>
        <v>40.579710144927539</v>
      </c>
      <c r="Y36" s="48">
        <f t="shared" si="34"/>
        <v>28.985507246376812</v>
      </c>
      <c r="Z36" s="48">
        <f t="shared" si="35"/>
        <v>10.144927536231885</v>
      </c>
      <c r="AA36" s="48">
        <f t="shared" si="42"/>
        <v>23.188405797101449</v>
      </c>
    </row>
    <row r="37" spans="1:27" x14ac:dyDescent="0.4">
      <c r="A37" s="27" t="s">
        <v>97</v>
      </c>
      <c r="O37" s="27" t="s">
        <v>97</v>
      </c>
    </row>
  </sheetData>
  <mergeCells count="2">
    <mergeCell ref="C2:N2"/>
    <mergeCell ref="P2:AA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35B7B1-D3F3-41F8-8DFC-BDAA46A50E84}">
  <dimension ref="A1:L26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0.68359375" style="19" customWidth="1"/>
    <col min="2" max="12" width="6.5234375" style="19" customWidth="1"/>
    <col min="13" max="16384" width="8.83984375" style="19"/>
  </cols>
  <sheetData>
    <row r="1" spans="1:12" x14ac:dyDescent="0.4">
      <c r="A1" s="19" t="s">
        <v>340</v>
      </c>
    </row>
    <row r="2" spans="1:12" s="26" customFormat="1" x14ac:dyDescent="0.4">
      <c r="A2" s="23"/>
      <c r="B2" s="24">
        <v>1901</v>
      </c>
      <c r="C2" s="24">
        <v>1905</v>
      </c>
      <c r="D2" s="24">
        <v>1909</v>
      </c>
      <c r="E2" s="24">
        <v>1911</v>
      </c>
      <c r="F2" s="24">
        <v>1914</v>
      </c>
      <c r="G2" s="24">
        <v>1917</v>
      </c>
      <c r="H2" s="24">
        <v>1920</v>
      </c>
      <c r="I2" s="24">
        <v>1922</v>
      </c>
      <c r="J2" s="24">
        <v>1929</v>
      </c>
      <c r="K2" s="24">
        <v>1931</v>
      </c>
      <c r="L2" s="25">
        <v>1931</v>
      </c>
    </row>
    <row r="3" spans="1:12" x14ac:dyDescent="0.4">
      <c r="A3" s="19" t="s">
        <v>47</v>
      </c>
      <c r="B3" s="19">
        <f>B4+B10+B15</f>
        <v>24969</v>
      </c>
      <c r="C3" s="19">
        <f t="shared" ref="C3:L3" si="0">C4+C10+C15</f>
        <v>26357</v>
      </c>
      <c r="D3" s="19">
        <f t="shared" si="0"/>
        <v>25172</v>
      </c>
      <c r="E3" s="19">
        <f t="shared" si="0"/>
        <v>25133</v>
      </c>
      <c r="F3" s="19">
        <f t="shared" si="0"/>
        <v>23959</v>
      </c>
      <c r="G3" s="19">
        <f t="shared" si="0"/>
        <v>23477</v>
      </c>
      <c r="H3" s="19">
        <f t="shared" si="0"/>
        <v>24106</v>
      </c>
      <c r="I3" s="19">
        <f t="shared" si="0"/>
        <v>23224</v>
      </c>
      <c r="J3" s="19">
        <f t="shared" si="0"/>
        <v>23835</v>
      </c>
      <c r="K3" s="19">
        <f t="shared" si="0"/>
        <v>25169</v>
      </c>
      <c r="L3" s="19">
        <f t="shared" si="0"/>
        <v>26002</v>
      </c>
    </row>
    <row r="4" spans="1:12" x14ac:dyDescent="0.4">
      <c r="A4" s="19" t="s">
        <v>334</v>
      </c>
      <c r="B4" s="19">
        <f>SUM(B5:B9)</f>
        <v>7487</v>
      </c>
      <c r="C4" s="19">
        <f t="shared" ref="C4:L4" si="1">SUM(C5:C9)</f>
        <v>8537</v>
      </c>
      <c r="D4" s="19">
        <f t="shared" si="1"/>
        <v>8093</v>
      </c>
      <c r="E4" s="19">
        <f t="shared" si="1"/>
        <v>8353</v>
      </c>
      <c r="F4" s="19">
        <f t="shared" si="1"/>
        <v>8005</v>
      </c>
      <c r="G4" s="19">
        <f t="shared" si="1"/>
        <v>7725</v>
      </c>
      <c r="H4" s="19">
        <f t="shared" si="1"/>
        <v>8064</v>
      </c>
      <c r="I4" s="19">
        <f t="shared" si="1"/>
        <v>8019</v>
      </c>
      <c r="J4" s="19">
        <f t="shared" si="1"/>
        <v>8850</v>
      </c>
      <c r="K4" s="19">
        <f t="shared" si="1"/>
        <v>9307</v>
      </c>
      <c r="L4" s="19">
        <f t="shared" si="1"/>
        <v>9423</v>
      </c>
    </row>
    <row r="5" spans="1:12" x14ac:dyDescent="0.4">
      <c r="A5" s="19" t="s">
        <v>3</v>
      </c>
      <c r="B5" s="19">
        <v>1712</v>
      </c>
      <c r="C5" s="19">
        <v>596</v>
      </c>
      <c r="D5" s="19">
        <v>514</v>
      </c>
      <c r="E5" s="19">
        <v>605</v>
      </c>
      <c r="F5" s="19">
        <v>635</v>
      </c>
      <c r="G5" s="19">
        <v>628</v>
      </c>
      <c r="H5" s="19">
        <v>590</v>
      </c>
      <c r="I5" s="19">
        <v>546</v>
      </c>
      <c r="J5" s="19">
        <v>633</v>
      </c>
      <c r="K5" s="19">
        <v>728</v>
      </c>
      <c r="L5" s="19">
        <v>718</v>
      </c>
    </row>
    <row r="6" spans="1:12" x14ac:dyDescent="0.4">
      <c r="A6" s="19" t="s">
        <v>4</v>
      </c>
      <c r="C6" s="19">
        <v>1349</v>
      </c>
      <c r="D6" s="19">
        <v>1124</v>
      </c>
      <c r="E6" s="19">
        <v>1328</v>
      </c>
      <c r="F6" s="19">
        <v>1146</v>
      </c>
      <c r="G6" s="19">
        <v>1129</v>
      </c>
      <c r="H6" s="19">
        <v>1443</v>
      </c>
      <c r="I6" s="19">
        <v>1399</v>
      </c>
      <c r="J6" s="19">
        <v>1495</v>
      </c>
      <c r="K6" s="19">
        <v>1634</v>
      </c>
      <c r="L6" s="19">
        <v>1570</v>
      </c>
    </row>
    <row r="7" spans="1:12" x14ac:dyDescent="0.4">
      <c r="A7" s="19" t="s">
        <v>39</v>
      </c>
      <c r="B7" s="19">
        <v>1497</v>
      </c>
      <c r="C7" s="19">
        <v>1525</v>
      </c>
      <c r="D7" s="19">
        <v>1393</v>
      </c>
      <c r="E7" s="19">
        <v>1481</v>
      </c>
      <c r="F7" s="19">
        <v>1452</v>
      </c>
      <c r="G7" s="19">
        <v>1421</v>
      </c>
      <c r="H7" s="19">
        <v>1502</v>
      </c>
      <c r="I7" s="19">
        <v>1535</v>
      </c>
      <c r="J7" s="19">
        <v>1640</v>
      </c>
      <c r="K7" s="19">
        <v>1697</v>
      </c>
      <c r="L7" s="19">
        <v>1629</v>
      </c>
    </row>
    <row r="8" spans="1:12" x14ac:dyDescent="0.4">
      <c r="A8" s="19" t="s">
        <v>5</v>
      </c>
      <c r="B8" s="19">
        <v>2359</v>
      </c>
      <c r="C8" s="19">
        <v>2289</v>
      </c>
      <c r="D8" s="19">
        <v>2507</v>
      </c>
      <c r="E8" s="19">
        <v>2330</v>
      </c>
      <c r="F8" s="19">
        <v>2397</v>
      </c>
      <c r="G8" s="19">
        <v>2169</v>
      </c>
      <c r="H8" s="19">
        <v>2271</v>
      </c>
      <c r="I8" s="19">
        <v>2245</v>
      </c>
      <c r="J8" s="19">
        <v>2526</v>
      </c>
      <c r="K8" s="19">
        <v>2340</v>
      </c>
      <c r="L8" s="19">
        <v>2560</v>
      </c>
    </row>
    <row r="9" spans="1:12" x14ac:dyDescent="0.4">
      <c r="A9" s="19" t="s">
        <v>98</v>
      </c>
      <c r="B9" s="19">
        <v>1919</v>
      </c>
      <c r="C9" s="19">
        <v>2778</v>
      </c>
      <c r="D9" s="19">
        <v>2555</v>
      </c>
      <c r="E9" s="19">
        <v>2609</v>
      </c>
      <c r="F9" s="19">
        <v>2375</v>
      </c>
      <c r="G9" s="19">
        <v>2378</v>
      </c>
      <c r="H9" s="19">
        <v>2258</v>
      </c>
      <c r="I9" s="19">
        <v>2294</v>
      </c>
      <c r="J9" s="19">
        <v>2556</v>
      </c>
      <c r="K9" s="19">
        <v>2908</v>
      </c>
      <c r="L9" s="19">
        <v>2946</v>
      </c>
    </row>
    <row r="10" spans="1:12" x14ac:dyDescent="0.4">
      <c r="A10" s="19" t="s">
        <v>335</v>
      </c>
      <c r="B10" s="19">
        <f>SUM(B11:B14)</f>
        <v>3039</v>
      </c>
      <c r="C10" s="19">
        <f t="shared" ref="C10:L10" si="2">SUM(C11:C14)</f>
        <v>3030</v>
      </c>
      <c r="D10" s="19">
        <f t="shared" si="2"/>
        <v>3138</v>
      </c>
      <c r="E10" s="19">
        <f t="shared" si="2"/>
        <v>2564</v>
      </c>
      <c r="F10" s="19">
        <f t="shared" si="2"/>
        <v>2523</v>
      </c>
      <c r="G10" s="19">
        <f t="shared" si="2"/>
        <v>2345</v>
      </c>
      <c r="H10" s="19">
        <f t="shared" si="2"/>
        <v>2409</v>
      </c>
      <c r="I10" s="19">
        <f t="shared" si="2"/>
        <v>2348</v>
      </c>
      <c r="J10" s="19">
        <f t="shared" si="2"/>
        <v>2403</v>
      </c>
      <c r="K10" s="19">
        <f t="shared" si="2"/>
        <v>2568</v>
      </c>
      <c r="L10" s="19">
        <f t="shared" si="2"/>
        <v>2752</v>
      </c>
    </row>
    <row r="11" spans="1:12" x14ac:dyDescent="0.4">
      <c r="A11" s="19" t="s">
        <v>11</v>
      </c>
      <c r="B11" s="19">
        <v>1600</v>
      </c>
      <c r="C11" s="19">
        <v>1432</v>
      </c>
      <c r="D11" s="19">
        <v>1896</v>
      </c>
      <c r="E11" s="19">
        <v>1311</v>
      </c>
      <c r="F11" s="19">
        <v>1372</v>
      </c>
      <c r="G11" s="19">
        <v>1296</v>
      </c>
      <c r="H11" s="19">
        <v>1346</v>
      </c>
      <c r="I11" s="19">
        <v>1356</v>
      </c>
      <c r="J11" s="19">
        <v>1280</v>
      </c>
      <c r="K11" s="19">
        <v>1348</v>
      </c>
      <c r="L11" s="19">
        <v>1382</v>
      </c>
    </row>
    <row r="12" spans="1:12" x14ac:dyDescent="0.4">
      <c r="A12" s="19" t="s">
        <v>12</v>
      </c>
      <c r="B12" s="19">
        <v>1111</v>
      </c>
      <c r="C12" s="19">
        <v>1178</v>
      </c>
      <c r="D12" s="19">
        <v>833</v>
      </c>
      <c r="E12" s="19">
        <v>867</v>
      </c>
      <c r="F12" s="19">
        <v>830</v>
      </c>
      <c r="G12" s="19">
        <v>716</v>
      </c>
      <c r="H12" s="19">
        <v>700</v>
      </c>
      <c r="I12" s="19">
        <v>642</v>
      </c>
      <c r="J12" s="19">
        <v>675</v>
      </c>
      <c r="K12" s="19">
        <v>642</v>
      </c>
      <c r="L12" s="19">
        <v>874</v>
      </c>
    </row>
    <row r="13" spans="1:12" x14ac:dyDescent="0.4">
      <c r="A13" s="19" t="s">
        <v>13</v>
      </c>
      <c r="B13" s="19">
        <v>142</v>
      </c>
      <c r="C13" s="19">
        <v>172</v>
      </c>
      <c r="D13" s="19">
        <v>153</v>
      </c>
      <c r="E13" s="19">
        <v>160</v>
      </c>
      <c r="F13" s="19">
        <v>146</v>
      </c>
      <c r="G13" s="19">
        <v>162</v>
      </c>
      <c r="H13" s="19">
        <v>191</v>
      </c>
      <c r="I13" s="19">
        <v>141</v>
      </c>
      <c r="J13" s="19">
        <v>204</v>
      </c>
      <c r="K13" s="19">
        <v>310</v>
      </c>
      <c r="L13" s="19">
        <v>211</v>
      </c>
    </row>
    <row r="14" spans="1:12" x14ac:dyDescent="0.4">
      <c r="A14" s="19" t="s">
        <v>14</v>
      </c>
      <c r="B14" s="19">
        <v>186</v>
      </c>
      <c r="C14" s="19">
        <v>248</v>
      </c>
      <c r="D14" s="19">
        <v>256</v>
      </c>
      <c r="E14" s="19">
        <v>226</v>
      </c>
      <c r="F14" s="19">
        <v>175</v>
      </c>
      <c r="G14" s="19">
        <v>171</v>
      </c>
      <c r="H14" s="19">
        <v>172</v>
      </c>
      <c r="I14" s="19">
        <v>209</v>
      </c>
      <c r="J14" s="19">
        <v>244</v>
      </c>
      <c r="K14" s="19">
        <v>268</v>
      </c>
      <c r="L14" s="19">
        <v>285</v>
      </c>
    </row>
    <row r="15" spans="1:12" x14ac:dyDescent="0.4">
      <c r="A15" s="19" t="s">
        <v>336</v>
      </c>
      <c r="B15" s="19">
        <f>SUM(B16:B22)</f>
        <v>14443</v>
      </c>
      <c r="C15" s="19">
        <f t="shared" ref="C15:L15" si="3">SUM(C16:C22)</f>
        <v>14790</v>
      </c>
      <c r="D15" s="19">
        <f t="shared" si="3"/>
        <v>13941</v>
      </c>
      <c r="E15" s="19">
        <f t="shared" si="3"/>
        <v>14216</v>
      </c>
      <c r="F15" s="19">
        <f t="shared" si="3"/>
        <v>13431</v>
      </c>
      <c r="G15" s="19">
        <f t="shared" si="3"/>
        <v>13407</v>
      </c>
      <c r="H15" s="19">
        <f t="shared" si="3"/>
        <v>13633</v>
      </c>
      <c r="I15" s="19">
        <f t="shared" si="3"/>
        <v>12857</v>
      </c>
      <c r="J15" s="19">
        <f t="shared" si="3"/>
        <v>12582</v>
      </c>
      <c r="K15" s="19">
        <f t="shared" si="3"/>
        <v>13294</v>
      </c>
      <c r="L15" s="19">
        <f t="shared" si="3"/>
        <v>13827</v>
      </c>
    </row>
    <row r="16" spans="1:12" x14ac:dyDescent="0.4">
      <c r="A16" s="19" t="s">
        <v>15</v>
      </c>
      <c r="B16" s="19">
        <v>3019</v>
      </c>
      <c r="C16" s="19">
        <v>2844</v>
      </c>
      <c r="D16" s="19">
        <v>2642</v>
      </c>
      <c r="E16" s="19">
        <v>2601</v>
      </c>
      <c r="F16" s="19">
        <v>2560</v>
      </c>
      <c r="G16" s="19">
        <v>2352</v>
      </c>
      <c r="H16" s="19">
        <v>2235</v>
      </c>
      <c r="I16" s="19">
        <v>2192</v>
      </c>
      <c r="J16" s="19">
        <v>2245</v>
      </c>
      <c r="K16" s="19">
        <v>2141</v>
      </c>
      <c r="L16" s="19">
        <v>2232</v>
      </c>
    </row>
    <row r="17" spans="1:12" x14ac:dyDescent="0.4">
      <c r="A17" s="19" t="s">
        <v>337</v>
      </c>
      <c r="B17" s="19">
        <v>4241</v>
      </c>
      <c r="C17" s="19">
        <v>4007</v>
      </c>
      <c r="D17" s="19">
        <v>4050</v>
      </c>
      <c r="E17" s="19">
        <v>3858</v>
      </c>
      <c r="F17" s="19">
        <v>3858</v>
      </c>
      <c r="G17" s="19">
        <v>3675</v>
      </c>
      <c r="H17" s="19">
        <v>3715</v>
      </c>
      <c r="I17" s="19">
        <v>3488</v>
      </c>
      <c r="J17" s="19">
        <v>3226</v>
      </c>
      <c r="K17" s="19">
        <v>3405</v>
      </c>
      <c r="L17" s="19">
        <v>3676</v>
      </c>
    </row>
    <row r="18" spans="1:12" x14ac:dyDescent="0.4">
      <c r="A18" s="19" t="s">
        <v>18</v>
      </c>
      <c r="B18" s="19">
        <v>2248</v>
      </c>
      <c r="C18" s="19">
        <v>2444</v>
      </c>
      <c r="D18" s="19">
        <v>1763</v>
      </c>
      <c r="E18" s="19">
        <v>2305</v>
      </c>
      <c r="F18" s="19">
        <v>2147</v>
      </c>
      <c r="G18" s="19">
        <v>2053</v>
      </c>
      <c r="H18" s="19">
        <v>2203</v>
      </c>
      <c r="I18" s="19">
        <v>2102</v>
      </c>
      <c r="J18" s="19">
        <v>1958</v>
      </c>
      <c r="K18" s="19">
        <v>2235</v>
      </c>
      <c r="L18" s="19">
        <v>2213</v>
      </c>
    </row>
    <row r="19" spans="1:12" x14ac:dyDescent="0.4">
      <c r="A19" s="19" t="s">
        <v>19</v>
      </c>
      <c r="B19" s="19">
        <v>1684</v>
      </c>
      <c r="C19" s="19">
        <v>1604</v>
      </c>
      <c r="D19" s="19">
        <v>1799</v>
      </c>
      <c r="E19" s="19">
        <v>1715</v>
      </c>
      <c r="F19" s="19">
        <v>1552</v>
      </c>
      <c r="G19" s="19">
        <v>1686</v>
      </c>
      <c r="H19" s="19">
        <v>1730</v>
      </c>
      <c r="I19" s="19">
        <v>1617</v>
      </c>
      <c r="J19" s="19">
        <v>1595</v>
      </c>
      <c r="K19" s="19">
        <v>1596</v>
      </c>
      <c r="L19" s="19">
        <v>1664</v>
      </c>
    </row>
    <row r="20" spans="1:12" x14ac:dyDescent="0.4">
      <c r="A20" s="19" t="s">
        <v>20</v>
      </c>
      <c r="B20" s="19">
        <v>1442</v>
      </c>
      <c r="C20" s="19">
        <v>1754</v>
      </c>
      <c r="D20" s="19">
        <v>1541</v>
      </c>
      <c r="E20" s="19">
        <v>1585</v>
      </c>
      <c r="F20" s="19">
        <v>1485</v>
      </c>
      <c r="G20" s="19">
        <v>1664</v>
      </c>
      <c r="H20" s="19">
        <v>1787</v>
      </c>
      <c r="I20" s="19">
        <v>1321</v>
      </c>
      <c r="J20" s="19">
        <v>1496</v>
      </c>
      <c r="K20" s="19">
        <v>1537</v>
      </c>
      <c r="L20" s="19">
        <v>1628</v>
      </c>
    </row>
    <row r="21" spans="1:12" x14ac:dyDescent="0.4">
      <c r="A21" s="19" t="s">
        <v>338</v>
      </c>
      <c r="B21" s="19">
        <v>774</v>
      </c>
      <c r="C21" s="19">
        <v>875</v>
      </c>
      <c r="D21" s="19">
        <v>921</v>
      </c>
      <c r="E21" s="19">
        <v>870</v>
      </c>
      <c r="F21" s="19">
        <v>788</v>
      </c>
      <c r="G21" s="19">
        <v>805</v>
      </c>
      <c r="H21" s="19">
        <v>754</v>
      </c>
      <c r="I21" s="19">
        <v>912</v>
      </c>
      <c r="J21" s="19">
        <v>810</v>
      </c>
      <c r="K21" s="19">
        <v>968</v>
      </c>
      <c r="L21" s="19">
        <v>983</v>
      </c>
    </row>
    <row r="22" spans="1:12" x14ac:dyDescent="0.4">
      <c r="A22" s="19" t="s">
        <v>22</v>
      </c>
      <c r="B22" s="19">
        <v>1035</v>
      </c>
      <c r="C22" s="19">
        <v>1262</v>
      </c>
      <c r="D22" s="19">
        <v>1225</v>
      </c>
      <c r="E22" s="19">
        <v>1282</v>
      </c>
      <c r="F22" s="19">
        <v>1041</v>
      </c>
      <c r="G22" s="19">
        <v>1172</v>
      </c>
      <c r="H22" s="19">
        <v>1209</v>
      </c>
      <c r="I22" s="19">
        <v>1225</v>
      </c>
      <c r="J22" s="19">
        <v>1252</v>
      </c>
      <c r="K22" s="19">
        <v>1412</v>
      </c>
      <c r="L22" s="19">
        <v>1431</v>
      </c>
    </row>
    <row r="23" spans="1:12" x14ac:dyDescent="0.4">
      <c r="A23" s="27" t="s">
        <v>97</v>
      </c>
    </row>
    <row r="26" spans="1:12" x14ac:dyDescent="0.4">
      <c r="A26" s="19" t="s">
        <v>339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E52B1-6A10-45C9-BE6A-C0F806D24F6E}">
  <dimension ref="A1:R15"/>
  <sheetViews>
    <sheetView view="pageBreakPreview" zoomScale="125" zoomScaleNormal="100" zoomScaleSheetLayoutView="125" workbookViewId="0">
      <selection activeCell="K28" sqref="K28"/>
    </sheetView>
  </sheetViews>
  <sheetFormatPr defaultRowHeight="10.5" x14ac:dyDescent="0.4"/>
  <cols>
    <col min="1" max="1" width="10.3671875" style="19" customWidth="1"/>
    <col min="2" max="18" width="4.68359375" style="1" customWidth="1"/>
    <col min="19" max="16384" width="8.83984375" style="19"/>
  </cols>
  <sheetData>
    <row r="1" spans="1:18" x14ac:dyDescent="0.4">
      <c r="A1" s="19" t="s">
        <v>262</v>
      </c>
    </row>
    <row r="2" spans="1:18" x14ac:dyDescent="0.4">
      <c r="A2" s="20"/>
      <c r="B2" s="5"/>
      <c r="C2" s="15" t="s">
        <v>257</v>
      </c>
      <c r="D2" s="15"/>
      <c r="E2" s="15" t="s">
        <v>258</v>
      </c>
      <c r="F2" s="15"/>
      <c r="G2" s="15"/>
      <c r="H2" s="15" t="s">
        <v>259</v>
      </c>
      <c r="I2" s="15"/>
      <c r="J2" s="15"/>
      <c r="K2" s="15"/>
      <c r="L2" s="15" t="s">
        <v>260</v>
      </c>
      <c r="M2" s="15"/>
      <c r="N2" s="15"/>
      <c r="O2" s="15" t="s">
        <v>261</v>
      </c>
      <c r="P2" s="15"/>
      <c r="Q2" s="15"/>
      <c r="R2" s="16"/>
    </row>
    <row r="3" spans="1:18" x14ac:dyDescent="0.4">
      <c r="A3" s="56"/>
      <c r="B3" s="7" t="s">
        <v>397</v>
      </c>
      <c r="C3" s="8" t="s">
        <v>399</v>
      </c>
      <c r="D3" s="8" t="s">
        <v>401</v>
      </c>
      <c r="E3" s="8" t="s">
        <v>236</v>
      </c>
      <c r="F3" s="8" t="s">
        <v>162</v>
      </c>
      <c r="G3" s="8"/>
      <c r="H3" s="8" t="s">
        <v>239</v>
      </c>
      <c r="I3" s="8" t="s">
        <v>241</v>
      </c>
      <c r="J3" s="8"/>
      <c r="K3" s="8"/>
      <c r="L3" s="8" t="s">
        <v>245</v>
      </c>
      <c r="M3" s="8" t="s">
        <v>247</v>
      </c>
      <c r="N3" s="8" t="s">
        <v>249</v>
      </c>
      <c r="O3" s="8" t="s">
        <v>251</v>
      </c>
      <c r="P3" s="8" t="s">
        <v>253</v>
      </c>
      <c r="Q3" s="8" t="s">
        <v>255</v>
      </c>
      <c r="R3" s="9" t="s">
        <v>256</v>
      </c>
    </row>
    <row r="4" spans="1:18" x14ac:dyDescent="0.4">
      <c r="A4" s="59"/>
      <c r="B4" s="11" t="s">
        <v>398</v>
      </c>
      <c r="C4" s="11" t="s">
        <v>400</v>
      </c>
      <c r="D4" s="11" t="s">
        <v>402</v>
      </c>
      <c r="E4" s="11" t="s">
        <v>237</v>
      </c>
      <c r="F4" s="11" t="s">
        <v>238</v>
      </c>
      <c r="G4" s="11" t="s">
        <v>205</v>
      </c>
      <c r="H4" s="11" t="s">
        <v>240</v>
      </c>
      <c r="I4" s="11" t="s">
        <v>242</v>
      </c>
      <c r="J4" s="11" t="s">
        <v>243</v>
      </c>
      <c r="K4" s="11" t="s">
        <v>244</v>
      </c>
      <c r="L4" s="11" t="s">
        <v>246</v>
      </c>
      <c r="M4" s="11" t="s">
        <v>248</v>
      </c>
      <c r="N4" s="11" t="s">
        <v>250</v>
      </c>
      <c r="O4" s="11" t="s">
        <v>252</v>
      </c>
      <c r="P4" s="11" t="s">
        <v>254</v>
      </c>
      <c r="Q4" s="11" t="s">
        <v>254</v>
      </c>
      <c r="R4" s="12" t="s">
        <v>254</v>
      </c>
    </row>
    <row r="5" spans="1:18" x14ac:dyDescent="0.4">
      <c r="A5" s="19" t="s">
        <v>231</v>
      </c>
      <c r="B5" s="1">
        <f>SUM(B6:B14)</f>
        <v>8882</v>
      </c>
      <c r="C5" s="1">
        <f t="shared" ref="C5:R5" si="0">SUM(C6:C14)</f>
        <v>6845</v>
      </c>
      <c r="D5" s="1">
        <f t="shared" si="0"/>
        <v>2037</v>
      </c>
      <c r="E5" s="1">
        <f t="shared" si="0"/>
        <v>2970</v>
      </c>
      <c r="F5" s="1">
        <f t="shared" si="0"/>
        <v>1463</v>
      </c>
      <c r="G5" s="1">
        <f t="shared" si="0"/>
        <v>4449</v>
      </c>
      <c r="H5" s="1">
        <f t="shared" si="0"/>
        <v>1041</v>
      </c>
      <c r="I5" s="1">
        <f t="shared" si="0"/>
        <v>379</v>
      </c>
      <c r="J5" s="1">
        <f t="shared" si="0"/>
        <v>1647</v>
      </c>
      <c r="K5" s="1">
        <f t="shared" si="0"/>
        <v>5815</v>
      </c>
      <c r="L5" s="1">
        <f t="shared" si="0"/>
        <v>453</v>
      </c>
      <c r="M5" s="1">
        <f t="shared" si="0"/>
        <v>2023</v>
      </c>
      <c r="N5" s="1">
        <f t="shared" si="0"/>
        <v>6406</v>
      </c>
      <c r="O5" s="1">
        <f t="shared" si="0"/>
        <v>1984</v>
      </c>
      <c r="P5" s="1">
        <f t="shared" si="0"/>
        <v>1809</v>
      </c>
      <c r="Q5" s="1">
        <f t="shared" si="0"/>
        <v>2598</v>
      </c>
      <c r="R5" s="1">
        <f t="shared" si="0"/>
        <v>2491</v>
      </c>
    </row>
    <row r="6" spans="1:18" x14ac:dyDescent="0.4">
      <c r="A6" s="19" t="s">
        <v>147</v>
      </c>
      <c r="B6" s="1">
        <v>2439</v>
      </c>
      <c r="C6" s="1">
        <v>918</v>
      </c>
      <c r="D6" s="1">
        <v>1521</v>
      </c>
      <c r="E6" s="1">
        <v>1366</v>
      </c>
      <c r="F6" s="1">
        <v>638</v>
      </c>
      <c r="G6" s="1">
        <v>435</v>
      </c>
      <c r="H6" s="1">
        <v>840</v>
      </c>
      <c r="I6" s="1">
        <v>279</v>
      </c>
      <c r="J6" s="1">
        <v>637</v>
      </c>
      <c r="K6" s="1">
        <v>683</v>
      </c>
      <c r="L6" s="1">
        <v>387</v>
      </c>
      <c r="M6" s="1">
        <v>1051</v>
      </c>
      <c r="N6" s="1">
        <v>1001</v>
      </c>
      <c r="O6" s="1">
        <v>1547</v>
      </c>
      <c r="P6" s="1">
        <v>280</v>
      </c>
      <c r="Q6" s="1">
        <v>297</v>
      </c>
      <c r="R6" s="1">
        <v>315</v>
      </c>
    </row>
    <row r="7" spans="1:18" x14ac:dyDescent="0.4">
      <c r="A7" s="19" t="s">
        <v>148</v>
      </c>
      <c r="B7" s="1">
        <v>18</v>
      </c>
      <c r="C7" s="1">
        <v>12</v>
      </c>
      <c r="D7" s="1">
        <v>6</v>
      </c>
      <c r="E7" s="1">
        <v>8</v>
      </c>
      <c r="F7" s="1">
        <v>5</v>
      </c>
      <c r="G7" s="1">
        <v>5</v>
      </c>
      <c r="H7" s="1">
        <v>6</v>
      </c>
      <c r="I7" s="1">
        <v>1</v>
      </c>
      <c r="J7" s="1">
        <v>1</v>
      </c>
      <c r="K7" s="1">
        <v>10</v>
      </c>
      <c r="L7" s="1">
        <v>1</v>
      </c>
      <c r="M7" s="1">
        <v>7</v>
      </c>
      <c r="N7" s="1">
        <v>10</v>
      </c>
      <c r="O7" s="1">
        <v>5</v>
      </c>
      <c r="P7" s="1">
        <v>4</v>
      </c>
      <c r="Q7" s="1">
        <v>5</v>
      </c>
      <c r="R7" s="1">
        <v>4</v>
      </c>
    </row>
    <row r="8" spans="1:18" x14ac:dyDescent="0.4">
      <c r="A8" s="19" t="s">
        <v>149</v>
      </c>
      <c r="B8" s="1">
        <v>8</v>
      </c>
      <c r="C8" s="1">
        <v>2</v>
      </c>
      <c r="D8" s="1">
        <v>6</v>
      </c>
      <c r="E8" s="1">
        <v>1</v>
      </c>
      <c r="F8" s="1">
        <v>6</v>
      </c>
      <c r="G8" s="1">
        <v>1</v>
      </c>
      <c r="H8" s="1">
        <v>3</v>
      </c>
      <c r="I8" s="1">
        <v>0</v>
      </c>
      <c r="J8" s="1">
        <v>4</v>
      </c>
      <c r="K8" s="1">
        <v>1</v>
      </c>
      <c r="L8" s="1">
        <v>0</v>
      </c>
      <c r="M8" s="1">
        <v>1</v>
      </c>
      <c r="N8" s="1">
        <v>7</v>
      </c>
      <c r="O8" s="1">
        <v>7</v>
      </c>
      <c r="P8" s="1">
        <v>0</v>
      </c>
      <c r="Q8" s="1">
        <v>0</v>
      </c>
      <c r="R8" s="1">
        <v>1</v>
      </c>
    </row>
    <row r="9" spans="1:18" x14ac:dyDescent="0.4">
      <c r="A9" s="19" t="s">
        <v>150</v>
      </c>
      <c r="B9" s="1">
        <v>3190</v>
      </c>
      <c r="C9" s="1">
        <v>3137</v>
      </c>
      <c r="D9" s="1">
        <v>53</v>
      </c>
      <c r="E9" s="1">
        <v>581</v>
      </c>
      <c r="F9" s="1">
        <v>299</v>
      </c>
      <c r="G9" s="1">
        <v>2310</v>
      </c>
      <c r="H9" s="1">
        <v>7</v>
      </c>
      <c r="I9" s="1">
        <v>14</v>
      </c>
      <c r="J9" s="1">
        <v>444</v>
      </c>
      <c r="K9" s="1">
        <v>2725</v>
      </c>
      <c r="L9" s="1">
        <v>3</v>
      </c>
      <c r="M9" s="1">
        <v>231</v>
      </c>
      <c r="N9" s="1">
        <v>2956</v>
      </c>
      <c r="O9" s="1">
        <v>24</v>
      </c>
      <c r="P9" s="1">
        <v>620</v>
      </c>
      <c r="Q9" s="1">
        <v>1142</v>
      </c>
      <c r="R9" s="1">
        <v>1404</v>
      </c>
    </row>
    <row r="10" spans="1:18" x14ac:dyDescent="0.4">
      <c r="A10" s="19" t="s">
        <v>151</v>
      </c>
      <c r="B10" s="1">
        <v>122</v>
      </c>
      <c r="C10" s="1">
        <v>106</v>
      </c>
      <c r="D10" s="1">
        <v>16</v>
      </c>
      <c r="E10" s="1">
        <v>31</v>
      </c>
      <c r="F10" s="1">
        <v>46</v>
      </c>
      <c r="G10" s="1">
        <v>45</v>
      </c>
      <c r="H10" s="1">
        <v>5</v>
      </c>
      <c r="I10" s="1">
        <v>6</v>
      </c>
      <c r="J10" s="1">
        <v>17</v>
      </c>
      <c r="K10" s="1">
        <v>94</v>
      </c>
      <c r="L10" s="1">
        <v>0</v>
      </c>
      <c r="M10" s="1">
        <v>17</v>
      </c>
      <c r="N10" s="1">
        <v>105</v>
      </c>
      <c r="O10" s="1">
        <v>4</v>
      </c>
      <c r="P10" s="1">
        <v>26</v>
      </c>
      <c r="Q10" s="1">
        <v>52</v>
      </c>
      <c r="R10" s="1">
        <v>40</v>
      </c>
    </row>
    <row r="11" spans="1:18" x14ac:dyDescent="0.4">
      <c r="A11" s="19" t="s">
        <v>152</v>
      </c>
      <c r="B11" s="1">
        <v>1713</v>
      </c>
      <c r="C11" s="1">
        <v>1337</v>
      </c>
      <c r="D11" s="1">
        <v>376</v>
      </c>
      <c r="E11" s="1">
        <v>606</v>
      </c>
      <c r="F11" s="1">
        <v>347</v>
      </c>
      <c r="G11" s="1">
        <v>760</v>
      </c>
      <c r="H11" s="1">
        <v>166</v>
      </c>
      <c r="I11" s="1">
        <v>71</v>
      </c>
      <c r="J11" s="1">
        <v>303</v>
      </c>
      <c r="K11" s="1">
        <v>1173</v>
      </c>
      <c r="L11" s="1">
        <v>59</v>
      </c>
      <c r="M11" s="1">
        <v>507</v>
      </c>
      <c r="N11" s="1">
        <v>1147</v>
      </c>
      <c r="O11" s="1">
        <v>369</v>
      </c>
      <c r="P11" s="1">
        <v>496</v>
      </c>
      <c r="Q11" s="1">
        <v>524</v>
      </c>
      <c r="R11" s="1">
        <v>324</v>
      </c>
    </row>
    <row r="12" spans="1:18" x14ac:dyDescent="0.4">
      <c r="A12" s="19" t="s">
        <v>155</v>
      </c>
      <c r="B12" s="1">
        <v>80</v>
      </c>
      <c r="C12" s="1">
        <v>75</v>
      </c>
      <c r="D12" s="1">
        <v>5</v>
      </c>
      <c r="E12" s="1">
        <v>14</v>
      </c>
      <c r="F12" s="1">
        <v>13</v>
      </c>
      <c r="G12" s="1">
        <v>53</v>
      </c>
      <c r="H12" s="1">
        <v>1</v>
      </c>
      <c r="I12" s="1">
        <v>3</v>
      </c>
      <c r="J12" s="1">
        <v>3</v>
      </c>
      <c r="K12" s="1">
        <v>73</v>
      </c>
      <c r="L12" s="1">
        <v>0</v>
      </c>
      <c r="M12" s="1">
        <v>22</v>
      </c>
      <c r="N12" s="1">
        <v>58</v>
      </c>
      <c r="O12" s="1">
        <v>4</v>
      </c>
      <c r="P12" s="1">
        <v>25</v>
      </c>
      <c r="Q12" s="1">
        <v>26</v>
      </c>
      <c r="R12" s="1">
        <v>25</v>
      </c>
    </row>
    <row r="13" spans="1:18" x14ac:dyDescent="0.4">
      <c r="A13" s="19" t="s">
        <v>153</v>
      </c>
      <c r="B13" s="1">
        <v>1119</v>
      </c>
      <c r="C13" s="1">
        <v>1086</v>
      </c>
      <c r="D13" s="1">
        <v>33</v>
      </c>
      <c r="E13" s="1">
        <v>307</v>
      </c>
      <c r="F13" s="1">
        <v>73</v>
      </c>
      <c r="G13" s="1">
        <v>739</v>
      </c>
      <c r="H13" s="1">
        <v>1</v>
      </c>
      <c r="I13" s="1">
        <v>2</v>
      </c>
      <c r="J13" s="1">
        <v>212</v>
      </c>
      <c r="K13" s="1">
        <v>904</v>
      </c>
      <c r="L13" s="1">
        <v>0</v>
      </c>
      <c r="M13" s="1">
        <v>166</v>
      </c>
      <c r="N13" s="1">
        <v>953</v>
      </c>
      <c r="O13" s="1">
        <v>4</v>
      </c>
      <c r="P13" s="1">
        <v>340</v>
      </c>
      <c r="Q13" s="1">
        <v>480</v>
      </c>
      <c r="R13" s="1">
        <v>295</v>
      </c>
    </row>
    <row r="14" spans="1:18" x14ac:dyDescent="0.4">
      <c r="A14" s="19" t="s">
        <v>154</v>
      </c>
      <c r="B14" s="1">
        <v>193</v>
      </c>
      <c r="C14" s="1">
        <v>172</v>
      </c>
      <c r="D14" s="1">
        <v>21</v>
      </c>
      <c r="E14" s="1">
        <v>56</v>
      </c>
      <c r="F14" s="1">
        <v>36</v>
      </c>
      <c r="G14" s="1">
        <v>101</v>
      </c>
      <c r="H14" s="1">
        <v>12</v>
      </c>
      <c r="I14" s="1">
        <v>3</v>
      </c>
      <c r="J14" s="1">
        <v>26</v>
      </c>
      <c r="K14" s="1">
        <v>152</v>
      </c>
      <c r="L14" s="1">
        <v>3</v>
      </c>
      <c r="M14" s="1">
        <v>21</v>
      </c>
      <c r="N14" s="1">
        <v>169</v>
      </c>
      <c r="O14" s="1">
        <v>20</v>
      </c>
      <c r="P14" s="1">
        <v>18</v>
      </c>
      <c r="Q14" s="1">
        <v>72</v>
      </c>
      <c r="R14" s="1">
        <v>83</v>
      </c>
    </row>
    <row r="15" spans="1:18" x14ac:dyDescent="0.4">
      <c r="A15" s="27" t="s">
        <v>97</v>
      </c>
    </row>
  </sheetData>
  <mergeCells count="5">
    <mergeCell ref="C2:D2"/>
    <mergeCell ref="E2:G2"/>
    <mergeCell ref="H2:K2"/>
    <mergeCell ref="L2:N2"/>
    <mergeCell ref="O2:R2"/>
  </mergeCell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A0A03-1647-4E9D-AE3E-8E8C1214C4A8}">
  <dimension ref="A1:T48"/>
  <sheetViews>
    <sheetView view="pageBreakPreview" zoomScale="125" zoomScaleNormal="100" zoomScaleSheetLayoutView="125" workbookViewId="0">
      <selection activeCell="A2" sqref="A2:XFD2"/>
    </sheetView>
  </sheetViews>
  <sheetFormatPr defaultRowHeight="9" x14ac:dyDescent="0.35"/>
  <cols>
    <col min="1" max="1" width="7.3671875" style="1" customWidth="1"/>
    <col min="2" max="2" width="4.9453125" style="1" customWidth="1"/>
    <col min="3" max="19" width="4.05078125" style="1" customWidth="1"/>
    <col min="20" max="20" width="3.578125" style="89" customWidth="1"/>
    <col min="21" max="16384" width="8.83984375" style="1"/>
  </cols>
  <sheetData>
    <row r="1" spans="1:20" x14ac:dyDescent="0.35">
      <c r="A1" s="1" t="s">
        <v>269</v>
      </c>
    </row>
    <row r="2" spans="1:20" x14ac:dyDescent="0.35">
      <c r="A2" s="4"/>
      <c r="B2" s="8" t="s">
        <v>33</v>
      </c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 t="s">
        <v>33</v>
      </c>
      <c r="T2" s="90" t="s">
        <v>403</v>
      </c>
    </row>
    <row r="3" spans="1:20" x14ac:dyDescent="0.35">
      <c r="A3" s="10"/>
      <c r="B3" s="11" t="s">
        <v>35</v>
      </c>
      <c r="C3" s="82">
        <v>0</v>
      </c>
      <c r="D3" s="82">
        <v>1</v>
      </c>
      <c r="E3" s="82">
        <v>2</v>
      </c>
      <c r="F3" s="82">
        <v>3</v>
      </c>
      <c r="G3" s="82">
        <v>4</v>
      </c>
      <c r="H3" s="82">
        <v>5</v>
      </c>
      <c r="I3" s="82">
        <v>6</v>
      </c>
      <c r="J3" s="82">
        <v>7</v>
      </c>
      <c r="K3" s="82">
        <v>8</v>
      </c>
      <c r="L3" s="82">
        <v>9</v>
      </c>
      <c r="M3" s="82">
        <v>10</v>
      </c>
      <c r="N3" s="82">
        <v>11</v>
      </c>
      <c r="O3" s="82">
        <v>12</v>
      </c>
      <c r="P3" s="82">
        <v>13</v>
      </c>
      <c r="Q3" s="82">
        <v>14</v>
      </c>
      <c r="R3" s="82" t="s">
        <v>94</v>
      </c>
      <c r="S3" s="82" t="s">
        <v>265</v>
      </c>
      <c r="T3" s="91" t="s">
        <v>404</v>
      </c>
    </row>
    <row r="4" spans="1:20" x14ac:dyDescent="0.35">
      <c r="A4" s="1" t="s">
        <v>156</v>
      </c>
      <c r="B4" s="1">
        <f>B34+B19</f>
        <v>17080</v>
      </c>
      <c r="C4" s="1">
        <f t="shared" ref="C4:S17" si="0">C34+C19</f>
        <v>5317</v>
      </c>
      <c r="D4" s="1">
        <f t="shared" si="0"/>
        <v>2021</v>
      </c>
      <c r="E4" s="1">
        <f t="shared" si="0"/>
        <v>1750</v>
      </c>
      <c r="F4" s="1">
        <f t="shared" si="0"/>
        <v>1451</v>
      </c>
      <c r="G4" s="1">
        <f t="shared" si="0"/>
        <v>1258</v>
      </c>
      <c r="H4" s="1">
        <f t="shared" si="0"/>
        <v>1136</v>
      </c>
      <c r="I4" s="1">
        <f t="shared" si="0"/>
        <v>1034</v>
      </c>
      <c r="J4" s="1">
        <f t="shared" si="0"/>
        <v>896</v>
      </c>
      <c r="K4" s="1">
        <f t="shared" si="0"/>
        <v>712</v>
      </c>
      <c r="L4" s="1">
        <f t="shared" si="0"/>
        <v>536</v>
      </c>
      <c r="M4" s="1">
        <f t="shared" si="0"/>
        <v>419</v>
      </c>
      <c r="N4" s="1">
        <f t="shared" si="0"/>
        <v>250</v>
      </c>
      <c r="O4" s="1">
        <f t="shared" si="0"/>
        <v>165</v>
      </c>
      <c r="P4" s="1">
        <f t="shared" si="0"/>
        <v>73</v>
      </c>
      <c r="Q4" s="1">
        <f t="shared" si="0"/>
        <v>44</v>
      </c>
      <c r="R4" s="1">
        <f t="shared" si="0"/>
        <v>18</v>
      </c>
      <c r="S4" s="1">
        <f t="shared" si="0"/>
        <v>54345</v>
      </c>
      <c r="T4" s="89">
        <f>S4/B4</f>
        <v>3.1817915690866512</v>
      </c>
    </row>
    <row r="5" spans="1:20" x14ac:dyDescent="0.35">
      <c r="A5" s="14" t="s">
        <v>51</v>
      </c>
      <c r="B5" s="1">
        <f t="shared" ref="B5:Q17" si="1">B35+B20</f>
        <v>3395</v>
      </c>
      <c r="C5" s="1">
        <f t="shared" si="1"/>
        <v>3015</v>
      </c>
      <c r="D5" s="1">
        <f t="shared" si="1"/>
        <v>312</v>
      </c>
      <c r="E5" s="1">
        <f t="shared" si="1"/>
        <v>55</v>
      </c>
      <c r="F5" s="1">
        <f t="shared" si="1"/>
        <v>9</v>
      </c>
      <c r="G5" s="1">
        <f t="shared" si="1"/>
        <v>3</v>
      </c>
      <c r="H5" s="1">
        <f t="shared" si="1"/>
        <v>1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  <c r="Q5" s="1">
        <f t="shared" si="1"/>
        <v>0</v>
      </c>
      <c r="R5" s="1">
        <f t="shared" si="0"/>
        <v>0</v>
      </c>
      <c r="S5" s="1">
        <f t="shared" si="0"/>
        <v>466</v>
      </c>
      <c r="T5" s="89">
        <f>S5/B5</f>
        <v>0.13726067746686305</v>
      </c>
    </row>
    <row r="6" spans="1:20" x14ac:dyDescent="0.35">
      <c r="A6" s="14" t="s">
        <v>52</v>
      </c>
      <c r="B6" s="1">
        <f t="shared" si="1"/>
        <v>2597</v>
      </c>
      <c r="C6" s="1">
        <f t="shared" si="0"/>
        <v>1132</v>
      </c>
      <c r="D6" s="1">
        <f t="shared" si="0"/>
        <v>671</v>
      </c>
      <c r="E6" s="1">
        <f t="shared" si="0"/>
        <v>487</v>
      </c>
      <c r="F6" s="1">
        <f t="shared" si="0"/>
        <v>218</v>
      </c>
      <c r="G6" s="1">
        <f t="shared" si="0"/>
        <v>68</v>
      </c>
      <c r="H6" s="1">
        <f t="shared" si="0"/>
        <v>13</v>
      </c>
      <c r="I6" s="1">
        <f t="shared" si="0"/>
        <v>6</v>
      </c>
      <c r="J6" s="1">
        <f t="shared" si="0"/>
        <v>1</v>
      </c>
      <c r="K6" s="1">
        <f t="shared" si="0"/>
        <v>1</v>
      </c>
      <c r="L6" s="1">
        <f t="shared" si="0"/>
        <v>0</v>
      </c>
      <c r="M6" s="1">
        <f t="shared" si="0"/>
        <v>0</v>
      </c>
      <c r="N6" s="1">
        <f t="shared" si="0"/>
        <v>0</v>
      </c>
      <c r="O6" s="1">
        <f t="shared" si="0"/>
        <v>0</v>
      </c>
      <c r="P6" s="1">
        <f t="shared" si="0"/>
        <v>0</v>
      </c>
      <c r="Q6" s="1">
        <f t="shared" si="0"/>
        <v>0</v>
      </c>
      <c r="R6" s="1">
        <f t="shared" si="0"/>
        <v>0</v>
      </c>
      <c r="S6" s="1">
        <f t="shared" si="0"/>
        <v>2687</v>
      </c>
      <c r="T6" s="89">
        <f>S6/B6</f>
        <v>1.0346553715825952</v>
      </c>
    </row>
    <row r="7" spans="1:20" x14ac:dyDescent="0.35">
      <c r="A7" s="14" t="s">
        <v>53</v>
      </c>
      <c r="B7" s="1">
        <f t="shared" si="1"/>
        <v>2147</v>
      </c>
      <c r="C7" s="1">
        <f t="shared" si="0"/>
        <v>379</v>
      </c>
      <c r="D7" s="1">
        <f t="shared" si="0"/>
        <v>410</v>
      </c>
      <c r="E7" s="1">
        <f t="shared" si="0"/>
        <v>469</v>
      </c>
      <c r="F7" s="1">
        <f t="shared" si="0"/>
        <v>377</v>
      </c>
      <c r="G7" s="1">
        <f t="shared" si="0"/>
        <v>272</v>
      </c>
      <c r="H7" s="1">
        <f t="shared" si="0"/>
        <v>144</v>
      </c>
      <c r="I7" s="1">
        <f t="shared" si="0"/>
        <v>68</v>
      </c>
      <c r="J7" s="1">
        <f t="shared" si="0"/>
        <v>12</v>
      </c>
      <c r="K7" s="1">
        <f t="shared" si="0"/>
        <v>5</v>
      </c>
      <c r="L7" s="1">
        <f t="shared" si="0"/>
        <v>1</v>
      </c>
      <c r="M7" s="1">
        <f t="shared" si="0"/>
        <v>10</v>
      </c>
      <c r="N7" s="1">
        <f t="shared" si="0"/>
        <v>0</v>
      </c>
      <c r="O7" s="1">
        <f t="shared" si="0"/>
        <v>0</v>
      </c>
      <c r="P7" s="1">
        <f t="shared" si="0"/>
        <v>0</v>
      </c>
      <c r="Q7" s="1">
        <f t="shared" si="0"/>
        <v>0</v>
      </c>
      <c r="R7" s="1">
        <f t="shared" si="0"/>
        <v>0</v>
      </c>
      <c r="S7" s="1">
        <f t="shared" si="0"/>
        <v>4928</v>
      </c>
      <c r="T7" s="89">
        <f>S7/B7</f>
        <v>2.2952957615277132</v>
      </c>
    </row>
    <row r="8" spans="1:20" x14ac:dyDescent="0.35">
      <c r="A8" s="14" t="s">
        <v>54</v>
      </c>
      <c r="B8" s="1">
        <f t="shared" si="1"/>
        <v>1594</v>
      </c>
      <c r="C8" s="1">
        <f t="shared" si="0"/>
        <v>181</v>
      </c>
      <c r="D8" s="1">
        <f t="shared" si="0"/>
        <v>154</v>
      </c>
      <c r="E8" s="1">
        <f t="shared" si="0"/>
        <v>210</v>
      </c>
      <c r="F8" s="1">
        <f t="shared" si="0"/>
        <v>268</v>
      </c>
      <c r="G8" s="1">
        <f t="shared" si="0"/>
        <v>234</v>
      </c>
      <c r="H8" s="1">
        <f t="shared" si="0"/>
        <v>202</v>
      </c>
      <c r="I8" s="1">
        <f t="shared" si="0"/>
        <v>165</v>
      </c>
      <c r="J8" s="1">
        <f t="shared" si="0"/>
        <v>93</v>
      </c>
      <c r="K8" s="1">
        <f t="shared" si="0"/>
        <v>55</v>
      </c>
      <c r="L8" s="1">
        <f t="shared" si="0"/>
        <v>22</v>
      </c>
      <c r="M8" s="1">
        <f t="shared" si="0"/>
        <v>6</v>
      </c>
      <c r="N8" s="1">
        <f t="shared" si="0"/>
        <v>2</v>
      </c>
      <c r="O8" s="1">
        <f t="shared" si="0"/>
        <v>2</v>
      </c>
      <c r="P8" s="1">
        <f t="shared" si="0"/>
        <v>0</v>
      </c>
      <c r="Q8" s="1">
        <f t="shared" si="0"/>
        <v>0</v>
      </c>
      <c r="R8" s="1">
        <f t="shared" si="0"/>
        <v>0</v>
      </c>
      <c r="S8" s="1">
        <f t="shared" si="0"/>
        <v>5709</v>
      </c>
      <c r="T8" s="89">
        <f>S8/B8</f>
        <v>3.5815558343789209</v>
      </c>
    </row>
    <row r="9" spans="1:20" x14ac:dyDescent="0.35">
      <c r="A9" s="14" t="s">
        <v>55</v>
      </c>
      <c r="B9" s="1">
        <f t="shared" si="1"/>
        <v>1489</v>
      </c>
      <c r="C9" s="1">
        <f t="shared" si="0"/>
        <v>124</v>
      </c>
      <c r="D9" s="1">
        <f t="shared" si="0"/>
        <v>83</v>
      </c>
      <c r="E9" s="1">
        <f t="shared" si="0"/>
        <v>99</v>
      </c>
      <c r="F9" s="1">
        <f t="shared" si="0"/>
        <v>124</v>
      </c>
      <c r="G9" s="1">
        <f t="shared" si="0"/>
        <v>184</v>
      </c>
      <c r="H9" s="1">
        <f t="shared" si="0"/>
        <v>214</v>
      </c>
      <c r="I9" s="1">
        <f t="shared" si="0"/>
        <v>222</v>
      </c>
      <c r="J9" s="1">
        <f t="shared" si="0"/>
        <v>165</v>
      </c>
      <c r="K9" s="1">
        <f t="shared" si="0"/>
        <v>116</v>
      </c>
      <c r="L9" s="1">
        <f t="shared" si="0"/>
        <v>76</v>
      </c>
      <c r="M9" s="1">
        <f t="shared" si="0"/>
        <v>49</v>
      </c>
      <c r="N9" s="1">
        <f t="shared" si="0"/>
        <v>23</v>
      </c>
      <c r="O9" s="1">
        <f t="shared" si="0"/>
        <v>4</v>
      </c>
      <c r="P9" s="1">
        <f t="shared" si="0"/>
        <v>4</v>
      </c>
      <c r="Q9" s="1">
        <f t="shared" si="0"/>
        <v>2</v>
      </c>
      <c r="R9" s="1">
        <f t="shared" si="0"/>
        <v>0</v>
      </c>
      <c r="S9" s="1">
        <f t="shared" si="0"/>
        <v>7429</v>
      </c>
      <c r="T9" s="89">
        <f>S9/B9</f>
        <v>4.9892545332437876</v>
      </c>
    </row>
    <row r="10" spans="1:20" x14ac:dyDescent="0.35">
      <c r="A10" s="14" t="s">
        <v>56</v>
      </c>
      <c r="B10" s="1">
        <f t="shared" si="1"/>
        <v>1172</v>
      </c>
      <c r="C10" s="1">
        <f t="shared" si="0"/>
        <v>82</v>
      </c>
      <c r="D10" s="1">
        <f t="shared" si="0"/>
        <v>67</v>
      </c>
      <c r="E10" s="1">
        <f t="shared" si="0"/>
        <v>75</v>
      </c>
      <c r="F10" s="1">
        <f t="shared" si="0"/>
        <v>103</v>
      </c>
      <c r="G10" s="1">
        <f t="shared" si="0"/>
        <v>109</v>
      </c>
      <c r="H10" s="1">
        <f t="shared" si="0"/>
        <v>122</v>
      </c>
      <c r="I10" s="1">
        <f t="shared" si="0"/>
        <v>137</v>
      </c>
      <c r="J10" s="1">
        <f t="shared" si="0"/>
        <v>147</v>
      </c>
      <c r="K10" s="1">
        <f t="shared" si="0"/>
        <v>114</v>
      </c>
      <c r="L10" s="1">
        <f t="shared" si="0"/>
        <v>76</v>
      </c>
      <c r="M10" s="1">
        <f t="shared" si="0"/>
        <v>68</v>
      </c>
      <c r="N10" s="1">
        <f t="shared" si="0"/>
        <v>41</v>
      </c>
      <c r="O10" s="1">
        <f t="shared" si="0"/>
        <v>19</v>
      </c>
      <c r="P10" s="1">
        <f t="shared" si="0"/>
        <v>9</v>
      </c>
      <c r="Q10" s="1">
        <f t="shared" si="0"/>
        <v>0</v>
      </c>
      <c r="R10" s="1">
        <f t="shared" si="0"/>
        <v>3</v>
      </c>
      <c r="S10" s="1">
        <f t="shared" si="0"/>
        <v>6542</v>
      </c>
      <c r="T10" s="89">
        <f>S10/B10</f>
        <v>5.5819112627986351</v>
      </c>
    </row>
    <row r="11" spans="1:20" x14ac:dyDescent="0.35">
      <c r="A11" s="14" t="s">
        <v>57</v>
      </c>
      <c r="B11" s="1">
        <f t="shared" si="1"/>
        <v>1123</v>
      </c>
      <c r="C11" s="1">
        <f t="shared" si="0"/>
        <v>66</v>
      </c>
      <c r="D11" s="1">
        <f t="shared" si="0"/>
        <v>55</v>
      </c>
      <c r="E11" s="1">
        <f t="shared" si="0"/>
        <v>78</v>
      </c>
      <c r="F11" s="1">
        <f t="shared" si="0"/>
        <v>62</v>
      </c>
      <c r="G11" s="1">
        <f t="shared" si="0"/>
        <v>93</v>
      </c>
      <c r="H11" s="1">
        <f t="shared" si="0"/>
        <v>100</v>
      </c>
      <c r="I11" s="1">
        <f t="shared" si="0"/>
        <v>105</v>
      </c>
      <c r="J11" s="1">
        <f t="shared" si="0"/>
        <v>141</v>
      </c>
      <c r="K11" s="1">
        <f t="shared" si="0"/>
        <v>119</v>
      </c>
      <c r="L11" s="1">
        <f t="shared" si="0"/>
        <v>91</v>
      </c>
      <c r="M11" s="1">
        <f t="shared" si="0"/>
        <v>95</v>
      </c>
      <c r="N11" s="1">
        <f t="shared" si="0"/>
        <v>57</v>
      </c>
      <c r="O11" s="1">
        <f t="shared" si="0"/>
        <v>33</v>
      </c>
      <c r="P11" s="1">
        <f t="shared" si="0"/>
        <v>13</v>
      </c>
      <c r="Q11" s="1">
        <f t="shared" si="0"/>
        <v>10</v>
      </c>
      <c r="R11" s="1">
        <f t="shared" si="0"/>
        <v>5</v>
      </c>
      <c r="S11" s="1">
        <f t="shared" si="0"/>
        <v>7016</v>
      </c>
      <c r="T11" s="89">
        <f>S11/B11</f>
        <v>6.2475512021371324</v>
      </c>
    </row>
    <row r="12" spans="1:20" x14ac:dyDescent="0.35">
      <c r="A12" s="14" t="s">
        <v>58</v>
      </c>
      <c r="B12" s="1">
        <f t="shared" si="1"/>
        <v>977</v>
      </c>
      <c r="C12" s="1">
        <f t="shared" si="0"/>
        <v>78</v>
      </c>
      <c r="D12" s="1">
        <f t="shared" si="0"/>
        <v>55</v>
      </c>
      <c r="E12" s="1">
        <f t="shared" si="0"/>
        <v>64</v>
      </c>
      <c r="F12" s="1">
        <f t="shared" si="0"/>
        <v>70</v>
      </c>
      <c r="G12" s="1">
        <f t="shared" si="0"/>
        <v>69</v>
      </c>
      <c r="H12" s="1">
        <f t="shared" si="0"/>
        <v>80</v>
      </c>
      <c r="I12" s="1">
        <f t="shared" si="0"/>
        <v>103</v>
      </c>
      <c r="J12" s="1">
        <f t="shared" si="0"/>
        <v>99</v>
      </c>
      <c r="K12" s="1">
        <f t="shared" si="0"/>
        <v>88</v>
      </c>
      <c r="L12" s="1">
        <f t="shared" si="0"/>
        <v>78</v>
      </c>
      <c r="M12" s="1">
        <f t="shared" si="0"/>
        <v>75</v>
      </c>
      <c r="N12" s="1">
        <f t="shared" si="0"/>
        <v>40</v>
      </c>
      <c r="O12" s="1">
        <f t="shared" si="0"/>
        <v>41</v>
      </c>
      <c r="P12" s="1">
        <f t="shared" si="0"/>
        <v>21</v>
      </c>
      <c r="Q12" s="1">
        <f t="shared" si="0"/>
        <v>13</v>
      </c>
      <c r="R12" s="1">
        <f t="shared" si="0"/>
        <v>3</v>
      </c>
      <c r="S12" s="1">
        <f t="shared" si="0"/>
        <v>5971</v>
      </c>
      <c r="T12" s="89">
        <f>S12/B12</f>
        <v>6.1115660184237459</v>
      </c>
    </row>
    <row r="13" spans="1:20" x14ac:dyDescent="0.35">
      <c r="A13" s="14" t="s">
        <v>59</v>
      </c>
      <c r="B13" s="1">
        <f t="shared" si="1"/>
        <v>741</v>
      </c>
      <c r="C13" s="1">
        <f t="shared" si="0"/>
        <v>62</v>
      </c>
      <c r="D13" s="1">
        <f t="shared" si="0"/>
        <v>51</v>
      </c>
      <c r="E13" s="1">
        <f t="shared" si="0"/>
        <v>64</v>
      </c>
      <c r="F13" s="1">
        <f t="shared" si="0"/>
        <v>50</v>
      </c>
      <c r="G13" s="1">
        <f t="shared" si="0"/>
        <v>55</v>
      </c>
      <c r="H13" s="1">
        <f t="shared" si="0"/>
        <v>70</v>
      </c>
      <c r="I13" s="1">
        <f t="shared" si="0"/>
        <v>66</v>
      </c>
      <c r="J13" s="1">
        <f t="shared" si="0"/>
        <v>70</v>
      </c>
      <c r="K13" s="1">
        <f t="shared" si="0"/>
        <v>69</v>
      </c>
      <c r="L13" s="1">
        <f t="shared" si="0"/>
        <v>63</v>
      </c>
      <c r="M13" s="1">
        <f t="shared" si="0"/>
        <v>42</v>
      </c>
      <c r="N13" s="1">
        <f t="shared" si="0"/>
        <v>33</v>
      </c>
      <c r="O13" s="1">
        <f t="shared" si="0"/>
        <v>23</v>
      </c>
      <c r="P13" s="1">
        <f t="shared" si="0"/>
        <v>10</v>
      </c>
      <c r="Q13" s="1">
        <f t="shared" si="0"/>
        <v>9</v>
      </c>
      <c r="R13" s="1">
        <f t="shared" si="0"/>
        <v>4</v>
      </c>
      <c r="S13" s="1">
        <f t="shared" si="0"/>
        <v>4280</v>
      </c>
      <c r="T13" s="89">
        <f>S13/B13</f>
        <v>5.7759784075573553</v>
      </c>
    </row>
    <row r="14" spans="1:20" x14ac:dyDescent="0.35">
      <c r="A14" s="14" t="s">
        <v>60</v>
      </c>
      <c r="B14" s="1">
        <f t="shared" si="1"/>
        <v>682</v>
      </c>
      <c r="C14" s="1">
        <f t="shared" si="0"/>
        <v>69</v>
      </c>
      <c r="D14" s="1">
        <f t="shared" si="0"/>
        <v>61</v>
      </c>
      <c r="E14" s="1">
        <f t="shared" si="0"/>
        <v>51</v>
      </c>
      <c r="F14" s="1">
        <f t="shared" si="0"/>
        <v>53</v>
      </c>
      <c r="G14" s="1">
        <f t="shared" si="0"/>
        <v>58</v>
      </c>
      <c r="H14" s="1">
        <f t="shared" si="0"/>
        <v>73</v>
      </c>
      <c r="I14" s="1">
        <f t="shared" si="0"/>
        <v>58</v>
      </c>
      <c r="J14" s="1">
        <f t="shared" si="0"/>
        <v>71</v>
      </c>
      <c r="K14" s="1">
        <f t="shared" si="0"/>
        <v>51</v>
      </c>
      <c r="L14" s="1">
        <f t="shared" si="0"/>
        <v>43</v>
      </c>
      <c r="M14" s="1">
        <f t="shared" si="0"/>
        <v>34</v>
      </c>
      <c r="N14" s="1">
        <f t="shared" si="0"/>
        <v>25</v>
      </c>
      <c r="O14" s="1">
        <f t="shared" si="0"/>
        <v>21</v>
      </c>
      <c r="P14" s="1">
        <f t="shared" si="0"/>
        <v>8</v>
      </c>
      <c r="Q14" s="1">
        <f t="shared" si="0"/>
        <v>5</v>
      </c>
      <c r="R14" s="1">
        <f t="shared" si="0"/>
        <v>1</v>
      </c>
      <c r="S14" s="1">
        <f t="shared" si="0"/>
        <v>3615</v>
      </c>
      <c r="T14" s="89">
        <f>S14/B14</f>
        <v>5.3005865102639298</v>
      </c>
    </row>
    <row r="15" spans="1:20" x14ac:dyDescent="0.35">
      <c r="A15" s="14" t="s">
        <v>61</v>
      </c>
      <c r="B15" s="1">
        <f t="shared" si="1"/>
        <v>485</v>
      </c>
      <c r="C15" s="1">
        <f t="shared" si="0"/>
        <v>45</v>
      </c>
      <c r="D15" s="1">
        <f t="shared" si="0"/>
        <v>30</v>
      </c>
      <c r="E15" s="1">
        <f t="shared" si="0"/>
        <v>36</v>
      </c>
      <c r="F15" s="1">
        <f t="shared" si="0"/>
        <v>51</v>
      </c>
      <c r="G15" s="1">
        <f t="shared" si="0"/>
        <v>42</v>
      </c>
      <c r="H15" s="1">
        <f t="shared" si="0"/>
        <v>50</v>
      </c>
      <c r="I15" s="1">
        <f t="shared" si="0"/>
        <v>45</v>
      </c>
      <c r="J15" s="1">
        <f t="shared" si="0"/>
        <v>44</v>
      </c>
      <c r="K15" s="1">
        <f t="shared" si="0"/>
        <v>53</v>
      </c>
      <c r="L15" s="1">
        <f t="shared" si="0"/>
        <v>42</v>
      </c>
      <c r="M15" s="1">
        <f t="shared" si="0"/>
        <v>19</v>
      </c>
      <c r="N15" s="1">
        <f t="shared" si="0"/>
        <v>13</v>
      </c>
      <c r="O15" s="1">
        <f t="shared" si="0"/>
        <v>7</v>
      </c>
      <c r="P15" s="1">
        <f t="shared" si="0"/>
        <v>6</v>
      </c>
      <c r="Q15" s="1">
        <f t="shared" si="0"/>
        <v>1</v>
      </c>
      <c r="R15" s="1">
        <f t="shared" si="0"/>
        <v>1</v>
      </c>
      <c r="S15" s="1">
        <f t="shared" si="0"/>
        <v>2577</v>
      </c>
      <c r="T15" s="89">
        <f>S15/B15</f>
        <v>5.3134020618556699</v>
      </c>
    </row>
    <row r="16" spans="1:20" x14ac:dyDescent="0.35">
      <c r="A16" s="14" t="s">
        <v>62</v>
      </c>
      <c r="B16" s="1">
        <f t="shared" si="1"/>
        <v>325</v>
      </c>
      <c r="C16" s="1">
        <f t="shared" si="0"/>
        <v>39</v>
      </c>
      <c r="D16" s="1">
        <f t="shared" si="0"/>
        <v>37</v>
      </c>
      <c r="E16" s="1">
        <f t="shared" si="0"/>
        <v>28</v>
      </c>
      <c r="F16" s="1">
        <f t="shared" si="0"/>
        <v>33</v>
      </c>
      <c r="G16" s="1">
        <f t="shared" si="0"/>
        <v>34</v>
      </c>
      <c r="H16" s="1">
        <f t="shared" si="0"/>
        <v>31</v>
      </c>
      <c r="I16" s="1">
        <f t="shared" si="0"/>
        <v>27</v>
      </c>
      <c r="J16" s="1">
        <f t="shared" si="0"/>
        <v>26</v>
      </c>
      <c r="K16" s="1">
        <f t="shared" si="0"/>
        <v>20</v>
      </c>
      <c r="L16" s="1">
        <f t="shared" si="0"/>
        <v>17</v>
      </c>
      <c r="M16" s="1">
        <f t="shared" si="0"/>
        <v>10</v>
      </c>
      <c r="N16" s="1">
        <f t="shared" si="0"/>
        <v>10</v>
      </c>
      <c r="O16" s="1">
        <f t="shared" si="0"/>
        <v>8</v>
      </c>
      <c r="P16" s="1">
        <f t="shared" si="0"/>
        <v>1</v>
      </c>
      <c r="Q16" s="1">
        <f t="shared" si="0"/>
        <v>3</v>
      </c>
      <c r="R16" s="1">
        <f t="shared" si="0"/>
        <v>1</v>
      </c>
      <c r="S16" s="1">
        <f t="shared" si="0"/>
        <v>1516</v>
      </c>
      <c r="T16" s="89">
        <f>S16/B16</f>
        <v>4.6646153846153844</v>
      </c>
    </row>
    <row r="17" spans="1:20" x14ac:dyDescent="0.35">
      <c r="A17" s="14" t="s">
        <v>63</v>
      </c>
      <c r="B17" s="1">
        <f t="shared" si="1"/>
        <v>353</v>
      </c>
      <c r="C17" s="1">
        <f t="shared" si="0"/>
        <v>45</v>
      </c>
      <c r="D17" s="1">
        <f t="shared" si="0"/>
        <v>35</v>
      </c>
      <c r="E17" s="1">
        <f t="shared" si="0"/>
        <v>34</v>
      </c>
      <c r="F17" s="1">
        <f t="shared" si="0"/>
        <v>33</v>
      </c>
      <c r="G17" s="1">
        <f t="shared" si="0"/>
        <v>37</v>
      </c>
      <c r="H17" s="1">
        <f t="shared" si="0"/>
        <v>36</v>
      </c>
      <c r="I17" s="1">
        <f t="shared" si="0"/>
        <v>32</v>
      </c>
      <c r="J17" s="1">
        <f t="shared" si="0"/>
        <v>27</v>
      </c>
      <c r="K17" s="1">
        <f t="shared" si="0"/>
        <v>21</v>
      </c>
      <c r="L17" s="1">
        <f t="shared" si="0"/>
        <v>27</v>
      </c>
      <c r="M17" s="1">
        <f t="shared" si="0"/>
        <v>11</v>
      </c>
      <c r="N17" s="1">
        <f t="shared" si="0"/>
        <v>6</v>
      </c>
      <c r="O17" s="1">
        <f t="shared" si="0"/>
        <v>7</v>
      </c>
      <c r="P17" s="1">
        <f t="shared" si="0"/>
        <v>1</v>
      </c>
      <c r="Q17" s="1">
        <f t="shared" si="0"/>
        <v>1</v>
      </c>
      <c r="R17" s="1">
        <f t="shared" si="0"/>
        <v>0</v>
      </c>
      <c r="S17" s="1">
        <f t="shared" si="0"/>
        <v>1609</v>
      </c>
      <c r="T17" s="89">
        <f>S17/B17</f>
        <v>4.5580736543909346</v>
      </c>
    </row>
    <row r="19" spans="1:20" x14ac:dyDescent="0.35">
      <c r="A19" s="1" t="s">
        <v>263</v>
      </c>
      <c r="B19" s="1">
        <f>SUM(B20:B32)</f>
        <v>5580</v>
      </c>
      <c r="C19" s="1">
        <f t="shared" ref="C19:S19" si="2">SUM(C20:C32)</f>
        <v>2052</v>
      </c>
      <c r="D19" s="1">
        <f t="shared" si="2"/>
        <v>700</v>
      </c>
      <c r="E19" s="1">
        <f t="shared" si="2"/>
        <v>607</v>
      </c>
      <c r="F19" s="1">
        <f t="shared" si="2"/>
        <v>435</v>
      </c>
      <c r="G19" s="1">
        <f t="shared" si="2"/>
        <v>371</v>
      </c>
      <c r="H19" s="1">
        <f t="shared" si="2"/>
        <v>357</v>
      </c>
      <c r="I19" s="1">
        <f t="shared" si="2"/>
        <v>271</v>
      </c>
      <c r="J19" s="1">
        <f t="shared" si="2"/>
        <v>250</v>
      </c>
      <c r="K19" s="1">
        <f t="shared" si="2"/>
        <v>171</v>
      </c>
      <c r="L19" s="1">
        <f t="shared" si="2"/>
        <v>119</v>
      </c>
      <c r="M19" s="1">
        <f t="shared" si="2"/>
        <v>115</v>
      </c>
      <c r="N19" s="1">
        <f t="shared" si="2"/>
        <v>61</v>
      </c>
      <c r="O19" s="1">
        <f t="shared" si="2"/>
        <v>38</v>
      </c>
      <c r="P19" s="1">
        <f t="shared" si="2"/>
        <v>15</v>
      </c>
      <c r="Q19" s="1">
        <f t="shared" si="2"/>
        <v>9</v>
      </c>
      <c r="R19" s="1">
        <f t="shared" si="2"/>
        <v>9</v>
      </c>
      <c r="S19" s="1">
        <f t="shared" si="2"/>
        <v>15039</v>
      </c>
      <c r="T19" s="89">
        <f>S19/B19</f>
        <v>2.6951612903225808</v>
      </c>
    </row>
    <row r="20" spans="1:20" x14ac:dyDescent="0.35">
      <c r="A20" s="14" t="s">
        <v>51</v>
      </c>
      <c r="B20" s="1">
        <f>SUM(C20:R20)</f>
        <v>1226</v>
      </c>
      <c r="C20" s="1">
        <v>1113</v>
      </c>
      <c r="D20" s="1">
        <v>98</v>
      </c>
      <c r="E20" s="1">
        <v>10</v>
      </c>
      <c r="F20" s="1">
        <v>3</v>
      </c>
      <c r="G20" s="1">
        <v>2</v>
      </c>
      <c r="H20" s="1">
        <v>0</v>
      </c>
      <c r="I20" s="1">
        <v>0</v>
      </c>
      <c r="J20" s="1">
        <v>0</v>
      </c>
      <c r="K20" s="1">
        <v>0</v>
      </c>
      <c r="S20" s="1">
        <v>135</v>
      </c>
      <c r="T20" s="89">
        <f>S20/B20</f>
        <v>0.11011419249592169</v>
      </c>
    </row>
    <row r="21" spans="1:20" x14ac:dyDescent="0.35">
      <c r="A21" s="14" t="s">
        <v>52</v>
      </c>
      <c r="B21" s="1">
        <f t="shared" ref="B21:B32" si="3">SUM(C21:R21)</f>
        <v>995</v>
      </c>
      <c r="C21" s="1">
        <v>491</v>
      </c>
      <c r="D21" s="1">
        <v>234</v>
      </c>
      <c r="E21" s="1">
        <v>173</v>
      </c>
      <c r="F21" s="1">
        <v>68</v>
      </c>
      <c r="G21" s="1">
        <v>19</v>
      </c>
      <c r="H21" s="1">
        <v>6</v>
      </c>
      <c r="I21" s="1">
        <v>4</v>
      </c>
      <c r="J21" s="1">
        <v>0</v>
      </c>
      <c r="K21" s="1">
        <v>0</v>
      </c>
      <c r="S21" s="1">
        <v>914</v>
      </c>
      <c r="T21" s="89">
        <f>S21/B21</f>
        <v>0.91859296482412056</v>
      </c>
    </row>
    <row r="22" spans="1:20" x14ac:dyDescent="0.35">
      <c r="A22" s="14" t="s">
        <v>53</v>
      </c>
      <c r="B22" s="1">
        <f t="shared" si="3"/>
        <v>775</v>
      </c>
      <c r="C22" s="1">
        <v>162</v>
      </c>
      <c r="D22" s="1">
        <v>161</v>
      </c>
      <c r="E22" s="1">
        <v>171</v>
      </c>
      <c r="F22" s="1">
        <v>120</v>
      </c>
      <c r="G22" s="1">
        <v>82</v>
      </c>
      <c r="H22" s="1">
        <v>45</v>
      </c>
      <c r="I22" s="1">
        <v>17</v>
      </c>
      <c r="J22" s="1">
        <v>4</v>
      </c>
      <c r="K22" s="1">
        <v>3</v>
      </c>
      <c r="M22" s="1">
        <v>10</v>
      </c>
      <c r="S22" s="1">
        <v>1670</v>
      </c>
      <c r="T22" s="89">
        <f>S22/B22</f>
        <v>2.1548387096774193</v>
      </c>
    </row>
    <row r="23" spans="1:20" x14ac:dyDescent="0.35">
      <c r="A23" s="14" t="s">
        <v>54</v>
      </c>
      <c r="B23" s="1">
        <f t="shared" si="3"/>
        <v>556</v>
      </c>
      <c r="C23" s="1">
        <v>88</v>
      </c>
      <c r="D23" s="1">
        <v>65</v>
      </c>
      <c r="E23" s="1">
        <v>89</v>
      </c>
      <c r="F23" s="1">
        <v>88</v>
      </c>
      <c r="G23" s="1">
        <v>76</v>
      </c>
      <c r="H23" s="1">
        <v>57</v>
      </c>
      <c r="I23" s="1">
        <v>47</v>
      </c>
      <c r="J23" s="1">
        <v>27</v>
      </c>
      <c r="K23" s="1">
        <v>11</v>
      </c>
      <c r="L23" s="1">
        <v>5</v>
      </c>
      <c r="M23" s="1">
        <v>3</v>
      </c>
      <c r="S23" s="1">
        <v>1730</v>
      </c>
      <c r="T23" s="89">
        <f>S23/B23</f>
        <v>3.1115107913669067</v>
      </c>
    </row>
    <row r="24" spans="1:20" x14ac:dyDescent="0.35">
      <c r="A24" s="14" t="s">
        <v>55</v>
      </c>
      <c r="B24" s="1">
        <f t="shared" si="3"/>
        <v>495</v>
      </c>
      <c r="C24" s="1">
        <v>62</v>
      </c>
      <c r="D24" s="1">
        <v>39</v>
      </c>
      <c r="E24" s="1">
        <v>33</v>
      </c>
      <c r="F24" s="1">
        <v>42</v>
      </c>
      <c r="G24" s="1">
        <v>59</v>
      </c>
      <c r="H24" s="1">
        <v>70</v>
      </c>
      <c r="I24" s="1">
        <v>66</v>
      </c>
      <c r="J24" s="1">
        <v>47</v>
      </c>
      <c r="K24" s="1">
        <v>34</v>
      </c>
      <c r="L24" s="1">
        <v>18</v>
      </c>
      <c r="M24" s="1">
        <v>13</v>
      </c>
      <c r="N24" s="1">
        <v>7</v>
      </c>
      <c r="O24" s="1">
        <v>2</v>
      </c>
      <c r="P24" s="1">
        <v>2</v>
      </c>
      <c r="Q24" s="1">
        <v>1</v>
      </c>
      <c r="S24" s="1">
        <v>2247</v>
      </c>
      <c r="T24" s="89">
        <f>S24/B24</f>
        <v>4.5393939393939391</v>
      </c>
    </row>
    <row r="25" spans="1:20" x14ac:dyDescent="0.35">
      <c r="A25" s="14" t="s">
        <v>56</v>
      </c>
      <c r="B25" s="1">
        <f t="shared" si="3"/>
        <v>331</v>
      </c>
      <c r="C25" s="1">
        <v>27</v>
      </c>
      <c r="D25" s="1">
        <v>14</v>
      </c>
      <c r="E25" s="1">
        <v>27</v>
      </c>
      <c r="F25" s="1">
        <v>35</v>
      </c>
      <c r="G25" s="1">
        <v>30</v>
      </c>
      <c r="H25" s="1">
        <v>33</v>
      </c>
      <c r="I25" s="1">
        <v>33</v>
      </c>
      <c r="J25" s="1">
        <v>50</v>
      </c>
      <c r="K25" s="1">
        <v>27</v>
      </c>
      <c r="L25" s="1">
        <v>18</v>
      </c>
      <c r="M25" s="1">
        <v>23</v>
      </c>
      <c r="N25" s="1">
        <v>9</v>
      </c>
      <c r="O25" s="1">
        <v>2</v>
      </c>
      <c r="P25" s="1">
        <v>2</v>
      </c>
      <c r="Q25" s="1">
        <v>0</v>
      </c>
      <c r="R25" s="1">
        <v>1</v>
      </c>
      <c r="S25" s="1">
        <v>1778</v>
      </c>
      <c r="T25" s="89">
        <f>S25/B25</f>
        <v>5.3716012084592144</v>
      </c>
    </row>
    <row r="26" spans="1:20" x14ac:dyDescent="0.35">
      <c r="A26" s="14" t="s">
        <v>57</v>
      </c>
      <c r="B26" s="1">
        <f t="shared" si="3"/>
        <v>298</v>
      </c>
      <c r="C26" s="1">
        <v>15</v>
      </c>
      <c r="D26" s="1">
        <v>14</v>
      </c>
      <c r="E26" s="1">
        <v>27</v>
      </c>
      <c r="F26" s="1">
        <v>19</v>
      </c>
      <c r="G26" s="1">
        <v>30</v>
      </c>
      <c r="H26" s="1">
        <v>31</v>
      </c>
      <c r="I26" s="1">
        <v>29</v>
      </c>
      <c r="J26" s="1">
        <v>40</v>
      </c>
      <c r="K26" s="1">
        <v>30</v>
      </c>
      <c r="L26" s="1">
        <v>10</v>
      </c>
      <c r="M26" s="1">
        <v>20</v>
      </c>
      <c r="N26" s="1">
        <v>15</v>
      </c>
      <c r="O26" s="1">
        <v>7</v>
      </c>
      <c r="P26" s="1">
        <v>4</v>
      </c>
      <c r="Q26" s="1">
        <v>4</v>
      </c>
      <c r="R26" s="1">
        <v>3</v>
      </c>
      <c r="S26" s="1">
        <v>1788</v>
      </c>
      <c r="T26" s="89">
        <f>S26/B26</f>
        <v>6</v>
      </c>
    </row>
    <row r="27" spans="1:20" x14ac:dyDescent="0.35">
      <c r="A27" s="14" t="s">
        <v>58</v>
      </c>
      <c r="B27" s="1">
        <f t="shared" si="3"/>
        <v>266</v>
      </c>
      <c r="C27" s="1">
        <v>31</v>
      </c>
      <c r="D27" s="1">
        <v>14</v>
      </c>
      <c r="E27" s="1">
        <v>25</v>
      </c>
      <c r="F27" s="1">
        <v>20</v>
      </c>
      <c r="G27" s="1">
        <v>19</v>
      </c>
      <c r="H27" s="1">
        <v>25</v>
      </c>
      <c r="I27" s="1">
        <v>29</v>
      </c>
      <c r="J27" s="1">
        <v>23</v>
      </c>
      <c r="K27" s="1">
        <v>18</v>
      </c>
      <c r="L27" s="1">
        <v>15</v>
      </c>
      <c r="M27" s="1">
        <v>21</v>
      </c>
      <c r="N27" s="1">
        <v>8</v>
      </c>
      <c r="O27" s="1">
        <v>12</v>
      </c>
      <c r="P27" s="1">
        <v>1</v>
      </c>
      <c r="Q27" s="1">
        <v>4</v>
      </c>
      <c r="R27" s="1">
        <v>1</v>
      </c>
      <c r="S27" s="1">
        <v>1465</v>
      </c>
      <c r="T27" s="89">
        <f>S27/B27</f>
        <v>5.507518796992481</v>
      </c>
    </row>
    <row r="28" spans="1:20" x14ac:dyDescent="0.35">
      <c r="A28" s="14" t="s">
        <v>59</v>
      </c>
      <c r="B28" s="1">
        <f t="shared" si="3"/>
        <v>202</v>
      </c>
      <c r="C28" s="1">
        <v>22</v>
      </c>
      <c r="D28" s="1">
        <v>12</v>
      </c>
      <c r="E28" s="1">
        <v>17</v>
      </c>
      <c r="F28" s="1">
        <v>10</v>
      </c>
      <c r="G28" s="1">
        <v>12</v>
      </c>
      <c r="H28" s="1">
        <v>26</v>
      </c>
      <c r="I28" s="1">
        <v>14</v>
      </c>
      <c r="J28" s="1">
        <v>24</v>
      </c>
      <c r="K28" s="1">
        <v>17</v>
      </c>
      <c r="L28" s="1">
        <v>16</v>
      </c>
      <c r="M28" s="1">
        <v>10</v>
      </c>
      <c r="N28" s="1">
        <v>9</v>
      </c>
      <c r="O28" s="1">
        <v>8</v>
      </c>
      <c r="P28" s="1">
        <v>2</v>
      </c>
      <c r="R28" s="1">
        <v>3</v>
      </c>
      <c r="S28" s="1">
        <v>1153</v>
      </c>
      <c r="T28" s="89">
        <f>S28/B28</f>
        <v>5.7079207920792081</v>
      </c>
    </row>
    <row r="29" spans="1:20" x14ac:dyDescent="0.35">
      <c r="A29" s="14" t="s">
        <v>60</v>
      </c>
      <c r="B29" s="1">
        <f t="shared" si="3"/>
        <v>167</v>
      </c>
      <c r="C29" s="1">
        <v>11</v>
      </c>
      <c r="D29" s="1">
        <v>19</v>
      </c>
      <c r="E29" s="1">
        <v>16</v>
      </c>
      <c r="F29" s="1">
        <v>8</v>
      </c>
      <c r="G29" s="1">
        <v>14</v>
      </c>
      <c r="H29" s="1">
        <v>28</v>
      </c>
      <c r="I29" s="1">
        <v>12</v>
      </c>
      <c r="J29" s="1">
        <v>16</v>
      </c>
      <c r="K29" s="1">
        <v>5</v>
      </c>
      <c r="L29" s="1">
        <v>13</v>
      </c>
      <c r="M29" s="1">
        <v>10</v>
      </c>
      <c r="N29" s="1">
        <v>9</v>
      </c>
      <c r="O29" s="1">
        <v>2</v>
      </c>
      <c r="P29" s="1">
        <v>3</v>
      </c>
      <c r="R29" s="1">
        <v>1</v>
      </c>
      <c r="S29" s="1">
        <v>889</v>
      </c>
      <c r="T29" s="89">
        <f>S29/B29</f>
        <v>5.3233532934131738</v>
      </c>
    </row>
    <row r="30" spans="1:20" x14ac:dyDescent="0.35">
      <c r="A30" s="14" t="s">
        <v>61</v>
      </c>
      <c r="B30" s="1">
        <f t="shared" si="3"/>
        <v>121</v>
      </c>
      <c r="C30" s="1">
        <v>9</v>
      </c>
      <c r="D30" s="1">
        <v>11</v>
      </c>
      <c r="E30" s="1">
        <v>9</v>
      </c>
      <c r="F30" s="1">
        <v>10</v>
      </c>
      <c r="G30" s="1">
        <v>7</v>
      </c>
      <c r="H30" s="1">
        <v>17</v>
      </c>
      <c r="I30" s="1">
        <v>10</v>
      </c>
      <c r="J30" s="1">
        <v>9</v>
      </c>
      <c r="K30" s="1">
        <v>15</v>
      </c>
      <c r="L30" s="1">
        <v>15</v>
      </c>
      <c r="M30" s="1">
        <v>3</v>
      </c>
      <c r="N30" s="1">
        <v>2</v>
      </c>
      <c r="O30" s="1">
        <v>3</v>
      </c>
      <c r="P30" s="1">
        <v>1</v>
      </c>
      <c r="S30" s="1">
        <v>651</v>
      </c>
      <c r="T30" s="89">
        <f>S30/B30</f>
        <v>5.3801652892561984</v>
      </c>
    </row>
    <row r="31" spans="1:20" x14ac:dyDescent="0.35">
      <c r="A31" s="14" t="s">
        <v>62</v>
      </c>
      <c r="B31" s="1">
        <f t="shared" si="3"/>
        <v>78</v>
      </c>
      <c r="C31" s="1">
        <v>12</v>
      </c>
      <c r="D31" s="1">
        <v>9</v>
      </c>
      <c r="E31" s="1">
        <v>7</v>
      </c>
      <c r="F31" s="1">
        <v>6</v>
      </c>
      <c r="G31" s="1">
        <v>10</v>
      </c>
      <c r="H31" s="1">
        <v>11</v>
      </c>
      <c r="I31" s="1">
        <v>4</v>
      </c>
      <c r="J31" s="1">
        <v>6</v>
      </c>
      <c r="K31" s="1">
        <v>6</v>
      </c>
      <c r="L31" s="1">
        <v>4</v>
      </c>
      <c r="M31" s="1">
        <v>1</v>
      </c>
      <c r="N31" s="1">
        <v>1</v>
      </c>
      <c r="O31" s="1">
        <v>1</v>
      </c>
      <c r="S31" s="1">
        <v>319</v>
      </c>
      <c r="T31" s="89">
        <f>S31/B31</f>
        <v>4.0897435897435894</v>
      </c>
    </row>
    <row r="32" spans="1:20" x14ac:dyDescent="0.35">
      <c r="A32" s="14" t="s">
        <v>63</v>
      </c>
      <c r="B32" s="1">
        <f t="shared" si="3"/>
        <v>70</v>
      </c>
      <c r="C32" s="1">
        <v>9</v>
      </c>
      <c r="D32" s="1">
        <v>10</v>
      </c>
      <c r="E32" s="1">
        <v>3</v>
      </c>
      <c r="F32" s="1">
        <v>6</v>
      </c>
      <c r="G32" s="1">
        <v>11</v>
      </c>
      <c r="H32" s="1">
        <v>8</v>
      </c>
      <c r="I32" s="1">
        <v>6</v>
      </c>
      <c r="J32" s="1">
        <v>4</v>
      </c>
      <c r="K32" s="1">
        <v>5</v>
      </c>
      <c r="L32" s="1">
        <v>5</v>
      </c>
      <c r="M32" s="1">
        <v>1</v>
      </c>
      <c r="N32" s="1">
        <v>1</v>
      </c>
      <c r="O32" s="1">
        <v>1</v>
      </c>
      <c r="S32" s="1">
        <v>300</v>
      </c>
      <c r="T32" s="89">
        <f>S32/B32</f>
        <v>4.2857142857142856</v>
      </c>
    </row>
    <row r="34" spans="1:20" x14ac:dyDescent="0.35">
      <c r="A34" s="1" t="s">
        <v>264</v>
      </c>
      <c r="B34" s="1">
        <f>SUM(B35:B47)</f>
        <v>11500</v>
      </c>
      <c r="C34" s="1">
        <f t="shared" ref="C34" si="4">SUM(C35:C47)</f>
        <v>3265</v>
      </c>
      <c r="D34" s="1">
        <f t="shared" ref="D34" si="5">SUM(D35:D47)</f>
        <v>1321</v>
      </c>
      <c r="E34" s="1">
        <f t="shared" ref="E34" si="6">SUM(E35:E47)</f>
        <v>1143</v>
      </c>
      <c r="F34" s="1">
        <f t="shared" ref="F34" si="7">SUM(F35:F47)</f>
        <v>1016</v>
      </c>
      <c r="G34" s="1">
        <f t="shared" ref="G34" si="8">SUM(G35:G47)</f>
        <v>887</v>
      </c>
      <c r="H34" s="1">
        <f t="shared" ref="H34" si="9">SUM(H35:H47)</f>
        <v>779</v>
      </c>
      <c r="I34" s="1">
        <f t="shared" ref="I34" si="10">SUM(I35:I47)</f>
        <v>763</v>
      </c>
      <c r="J34" s="1">
        <f t="shared" ref="J34" si="11">SUM(J35:J47)</f>
        <v>646</v>
      </c>
      <c r="K34" s="1">
        <f t="shared" ref="K34" si="12">SUM(K35:K47)</f>
        <v>541</v>
      </c>
      <c r="L34" s="1">
        <f t="shared" ref="L34" si="13">SUM(L35:L47)</f>
        <v>417</v>
      </c>
      <c r="M34" s="1">
        <f t="shared" ref="M34" si="14">SUM(M35:M47)</f>
        <v>304</v>
      </c>
      <c r="N34" s="1">
        <f t="shared" ref="N34" si="15">SUM(N35:N47)</f>
        <v>189</v>
      </c>
      <c r="O34" s="1">
        <f t="shared" ref="O34" si="16">SUM(O35:O47)</f>
        <v>127</v>
      </c>
      <c r="P34" s="1">
        <f t="shared" ref="P34" si="17">SUM(P35:P47)</f>
        <v>58</v>
      </c>
      <c r="Q34" s="1">
        <f t="shared" ref="Q34" si="18">SUM(Q35:Q47)</f>
        <v>35</v>
      </c>
      <c r="R34" s="1">
        <f t="shared" ref="R34" si="19">SUM(R35:R47)</f>
        <v>9</v>
      </c>
      <c r="S34" s="1">
        <f t="shared" ref="S34" si="20">SUM(S35:S47)</f>
        <v>39306</v>
      </c>
      <c r="T34" s="89">
        <f>S34/B34</f>
        <v>3.417913043478261</v>
      </c>
    </row>
    <row r="35" spans="1:20" x14ac:dyDescent="0.35">
      <c r="A35" s="14" t="s">
        <v>51</v>
      </c>
      <c r="B35" s="1">
        <f>SUM(C35:R35)</f>
        <v>2169</v>
      </c>
      <c r="C35" s="1">
        <v>1902</v>
      </c>
      <c r="D35" s="1">
        <v>214</v>
      </c>
      <c r="E35" s="1">
        <v>45</v>
      </c>
      <c r="F35" s="1">
        <v>6</v>
      </c>
      <c r="G35" s="1">
        <v>1</v>
      </c>
      <c r="H35" s="1">
        <v>1</v>
      </c>
      <c r="I35" s="1">
        <v>0</v>
      </c>
      <c r="J35" s="1">
        <v>0</v>
      </c>
      <c r="K35" s="1">
        <v>0</v>
      </c>
      <c r="S35" s="1">
        <v>331</v>
      </c>
      <c r="T35" s="89">
        <f>S35/B35</f>
        <v>0.15260488704472108</v>
      </c>
    </row>
    <row r="36" spans="1:20" x14ac:dyDescent="0.35">
      <c r="A36" s="14" t="s">
        <v>52</v>
      </c>
      <c r="B36" s="1">
        <f>SUM(C36:R36)</f>
        <v>1602</v>
      </c>
      <c r="C36" s="1">
        <v>641</v>
      </c>
      <c r="D36" s="1">
        <v>437</v>
      </c>
      <c r="E36" s="1">
        <v>314</v>
      </c>
      <c r="F36" s="1">
        <v>150</v>
      </c>
      <c r="G36" s="1">
        <v>49</v>
      </c>
      <c r="H36" s="1">
        <v>7</v>
      </c>
      <c r="I36" s="1">
        <v>2</v>
      </c>
      <c r="J36" s="1">
        <v>1</v>
      </c>
      <c r="K36" s="1">
        <v>1</v>
      </c>
      <c r="S36" s="1">
        <v>1773</v>
      </c>
      <c r="T36" s="89">
        <f>S36/B36</f>
        <v>1.1067415730337078</v>
      </c>
    </row>
    <row r="37" spans="1:20" x14ac:dyDescent="0.35">
      <c r="A37" s="14" t="s">
        <v>53</v>
      </c>
      <c r="B37" s="1">
        <f>SUM(C37:R37)</f>
        <v>1372</v>
      </c>
      <c r="C37" s="1">
        <v>217</v>
      </c>
      <c r="D37" s="1">
        <v>249</v>
      </c>
      <c r="E37" s="1">
        <v>298</v>
      </c>
      <c r="F37" s="1">
        <v>257</v>
      </c>
      <c r="G37" s="1">
        <v>190</v>
      </c>
      <c r="H37" s="1">
        <v>99</v>
      </c>
      <c r="I37" s="1">
        <v>51</v>
      </c>
      <c r="J37" s="1">
        <v>8</v>
      </c>
      <c r="K37" s="1">
        <v>2</v>
      </c>
      <c r="L37" s="1">
        <v>1</v>
      </c>
      <c r="S37" s="1">
        <v>3258</v>
      </c>
      <c r="T37" s="89">
        <f>S37/B37</f>
        <v>2.3746355685131197</v>
      </c>
    </row>
    <row r="38" spans="1:20" x14ac:dyDescent="0.35">
      <c r="A38" s="14" t="s">
        <v>54</v>
      </c>
      <c r="B38" s="1">
        <f>SUM(C38:R38)</f>
        <v>1038</v>
      </c>
      <c r="C38" s="1">
        <v>93</v>
      </c>
      <c r="D38" s="1">
        <v>89</v>
      </c>
      <c r="E38" s="1">
        <v>121</v>
      </c>
      <c r="F38" s="1">
        <v>180</v>
      </c>
      <c r="G38" s="1">
        <v>158</v>
      </c>
      <c r="H38" s="1">
        <v>145</v>
      </c>
      <c r="I38" s="1">
        <v>118</v>
      </c>
      <c r="J38" s="1">
        <v>66</v>
      </c>
      <c r="K38" s="1">
        <v>44</v>
      </c>
      <c r="L38" s="1">
        <v>17</v>
      </c>
      <c r="M38" s="1">
        <v>3</v>
      </c>
      <c r="N38" s="1">
        <v>2</v>
      </c>
      <c r="O38" s="1">
        <v>2</v>
      </c>
      <c r="S38" s="1">
        <v>3979</v>
      </c>
      <c r="T38" s="89">
        <f>S38/B38</f>
        <v>3.8333333333333335</v>
      </c>
    </row>
    <row r="39" spans="1:20" x14ac:dyDescent="0.35">
      <c r="A39" s="14" t="s">
        <v>55</v>
      </c>
      <c r="B39" s="1">
        <f>SUM(C39:R39)</f>
        <v>994</v>
      </c>
      <c r="C39" s="1">
        <v>62</v>
      </c>
      <c r="D39" s="1">
        <v>44</v>
      </c>
      <c r="E39" s="1">
        <v>66</v>
      </c>
      <c r="F39" s="1">
        <v>82</v>
      </c>
      <c r="G39" s="1">
        <v>125</v>
      </c>
      <c r="H39" s="1">
        <v>144</v>
      </c>
      <c r="I39" s="1">
        <v>156</v>
      </c>
      <c r="J39" s="1">
        <v>118</v>
      </c>
      <c r="K39" s="1">
        <v>82</v>
      </c>
      <c r="L39" s="1">
        <v>58</v>
      </c>
      <c r="M39" s="1">
        <v>36</v>
      </c>
      <c r="N39" s="1">
        <v>16</v>
      </c>
      <c r="O39" s="1">
        <v>2</v>
      </c>
      <c r="P39" s="1">
        <v>2</v>
      </c>
      <c r="Q39" s="1">
        <v>1</v>
      </c>
      <c r="S39" s="1">
        <v>5182</v>
      </c>
      <c r="T39" s="89">
        <f>S39/B39</f>
        <v>5.2132796780684103</v>
      </c>
    </row>
    <row r="40" spans="1:20" x14ac:dyDescent="0.35">
      <c r="A40" s="14" t="s">
        <v>56</v>
      </c>
      <c r="B40" s="1">
        <f>SUM(C40:R40)</f>
        <v>841</v>
      </c>
      <c r="C40" s="1">
        <v>55</v>
      </c>
      <c r="D40" s="1">
        <v>53</v>
      </c>
      <c r="E40" s="1">
        <v>48</v>
      </c>
      <c r="F40" s="1">
        <v>68</v>
      </c>
      <c r="G40" s="1">
        <v>79</v>
      </c>
      <c r="H40" s="1">
        <v>89</v>
      </c>
      <c r="I40" s="1">
        <v>104</v>
      </c>
      <c r="J40" s="1">
        <v>97</v>
      </c>
      <c r="K40" s="1">
        <v>87</v>
      </c>
      <c r="L40" s="1">
        <v>58</v>
      </c>
      <c r="M40" s="1">
        <v>45</v>
      </c>
      <c r="N40" s="1">
        <v>32</v>
      </c>
      <c r="O40" s="1">
        <v>17</v>
      </c>
      <c r="P40" s="1">
        <v>7</v>
      </c>
      <c r="Q40" s="1">
        <v>0</v>
      </c>
      <c r="R40" s="1">
        <v>2</v>
      </c>
      <c r="S40" s="1">
        <v>4764</v>
      </c>
      <c r="T40" s="89">
        <f>S40/B40</f>
        <v>5.6646848989298455</v>
      </c>
    </row>
    <row r="41" spans="1:20" x14ac:dyDescent="0.35">
      <c r="A41" s="14" t="s">
        <v>57</v>
      </c>
      <c r="B41" s="1">
        <f>SUM(C41:R41)</f>
        <v>825</v>
      </c>
      <c r="C41" s="1">
        <v>51</v>
      </c>
      <c r="D41" s="1">
        <v>41</v>
      </c>
      <c r="E41" s="1">
        <v>51</v>
      </c>
      <c r="F41" s="1">
        <v>43</v>
      </c>
      <c r="G41" s="1">
        <v>63</v>
      </c>
      <c r="H41" s="1">
        <v>69</v>
      </c>
      <c r="I41" s="1">
        <v>76</v>
      </c>
      <c r="J41" s="1">
        <v>101</v>
      </c>
      <c r="K41" s="1">
        <v>89</v>
      </c>
      <c r="L41" s="1">
        <v>81</v>
      </c>
      <c r="M41" s="1">
        <v>75</v>
      </c>
      <c r="N41" s="1">
        <v>42</v>
      </c>
      <c r="O41" s="1">
        <v>26</v>
      </c>
      <c r="P41" s="1">
        <v>9</v>
      </c>
      <c r="Q41" s="1">
        <v>6</v>
      </c>
      <c r="R41" s="1">
        <v>2</v>
      </c>
      <c r="S41" s="1">
        <v>5228</v>
      </c>
      <c r="T41" s="89">
        <f>S41/B41</f>
        <v>6.3369696969696969</v>
      </c>
    </row>
    <row r="42" spans="1:20" x14ac:dyDescent="0.35">
      <c r="A42" s="14" t="s">
        <v>58</v>
      </c>
      <c r="B42" s="1">
        <f>SUM(C42:R42)</f>
        <v>711</v>
      </c>
      <c r="C42" s="1">
        <v>47</v>
      </c>
      <c r="D42" s="1">
        <v>41</v>
      </c>
      <c r="E42" s="1">
        <v>39</v>
      </c>
      <c r="F42" s="1">
        <v>50</v>
      </c>
      <c r="G42" s="1">
        <v>50</v>
      </c>
      <c r="H42" s="1">
        <v>55</v>
      </c>
      <c r="I42" s="1">
        <v>74</v>
      </c>
      <c r="J42" s="1">
        <v>76</v>
      </c>
      <c r="K42" s="1">
        <v>70</v>
      </c>
      <c r="L42" s="1">
        <v>63</v>
      </c>
      <c r="M42" s="1">
        <v>54</v>
      </c>
      <c r="N42" s="1">
        <v>32</v>
      </c>
      <c r="O42" s="1">
        <v>29</v>
      </c>
      <c r="P42" s="1">
        <v>20</v>
      </c>
      <c r="Q42" s="1">
        <v>9</v>
      </c>
      <c r="R42" s="1">
        <v>2</v>
      </c>
      <c r="S42" s="1">
        <v>4506</v>
      </c>
      <c r="T42" s="89">
        <f>S42/B42</f>
        <v>6.3375527426160341</v>
      </c>
    </row>
    <row r="43" spans="1:20" x14ac:dyDescent="0.35">
      <c r="A43" s="14" t="s">
        <v>59</v>
      </c>
      <c r="B43" s="1">
        <f>SUM(C43:R43)</f>
        <v>539</v>
      </c>
      <c r="C43" s="1">
        <v>40</v>
      </c>
      <c r="D43" s="1">
        <v>39</v>
      </c>
      <c r="E43" s="1">
        <v>47</v>
      </c>
      <c r="F43" s="1">
        <v>40</v>
      </c>
      <c r="G43" s="1">
        <v>43</v>
      </c>
      <c r="H43" s="1">
        <v>44</v>
      </c>
      <c r="I43" s="1">
        <v>52</v>
      </c>
      <c r="J43" s="1">
        <v>46</v>
      </c>
      <c r="K43" s="1">
        <v>52</v>
      </c>
      <c r="L43" s="1">
        <v>47</v>
      </c>
      <c r="M43" s="1">
        <v>32</v>
      </c>
      <c r="N43" s="1">
        <v>24</v>
      </c>
      <c r="O43" s="1">
        <v>15</v>
      </c>
      <c r="P43" s="1">
        <v>8</v>
      </c>
      <c r="Q43" s="1">
        <v>9</v>
      </c>
      <c r="R43" s="1">
        <v>1</v>
      </c>
      <c r="S43" s="1">
        <v>3127</v>
      </c>
      <c r="T43" s="89">
        <f>S43/B43</f>
        <v>5.8014842300556584</v>
      </c>
    </row>
    <row r="44" spans="1:20" x14ac:dyDescent="0.35">
      <c r="A44" s="14" t="s">
        <v>60</v>
      </c>
      <c r="B44" s="1">
        <f>SUM(C44:R44)</f>
        <v>515</v>
      </c>
      <c r="C44" s="1">
        <v>58</v>
      </c>
      <c r="D44" s="1">
        <v>42</v>
      </c>
      <c r="E44" s="1">
        <v>35</v>
      </c>
      <c r="F44" s="1">
        <v>45</v>
      </c>
      <c r="G44" s="1">
        <v>44</v>
      </c>
      <c r="H44" s="1">
        <v>45</v>
      </c>
      <c r="I44" s="1">
        <v>46</v>
      </c>
      <c r="J44" s="1">
        <v>55</v>
      </c>
      <c r="K44" s="1">
        <v>46</v>
      </c>
      <c r="L44" s="1">
        <v>30</v>
      </c>
      <c r="M44" s="1">
        <v>24</v>
      </c>
      <c r="N44" s="1">
        <v>16</v>
      </c>
      <c r="O44" s="1">
        <v>19</v>
      </c>
      <c r="P44" s="1">
        <v>5</v>
      </c>
      <c r="Q44" s="1">
        <v>5</v>
      </c>
      <c r="R44" s="1">
        <v>0</v>
      </c>
      <c r="S44" s="1">
        <v>2726</v>
      </c>
      <c r="T44" s="89">
        <f>S44/B44</f>
        <v>5.2932038834951456</v>
      </c>
    </row>
    <row r="45" spans="1:20" x14ac:dyDescent="0.35">
      <c r="A45" s="14" t="s">
        <v>61</v>
      </c>
      <c r="B45" s="1">
        <f>SUM(C45:R45)</f>
        <v>364</v>
      </c>
      <c r="C45" s="1">
        <v>36</v>
      </c>
      <c r="D45" s="1">
        <v>19</v>
      </c>
      <c r="E45" s="1">
        <v>27</v>
      </c>
      <c r="F45" s="1">
        <v>41</v>
      </c>
      <c r="G45" s="1">
        <v>35</v>
      </c>
      <c r="H45" s="1">
        <v>33</v>
      </c>
      <c r="I45" s="1">
        <v>35</v>
      </c>
      <c r="J45" s="1">
        <v>35</v>
      </c>
      <c r="K45" s="1">
        <v>38</v>
      </c>
      <c r="L45" s="1">
        <v>27</v>
      </c>
      <c r="M45" s="1">
        <v>16</v>
      </c>
      <c r="N45" s="1">
        <v>11</v>
      </c>
      <c r="O45" s="1">
        <v>4</v>
      </c>
      <c r="P45" s="1">
        <v>5</v>
      </c>
      <c r="Q45" s="1">
        <v>1</v>
      </c>
      <c r="R45" s="1">
        <v>1</v>
      </c>
      <c r="S45" s="1">
        <v>1926</v>
      </c>
      <c r="T45" s="89">
        <f>S45/B45</f>
        <v>5.2912087912087911</v>
      </c>
    </row>
    <row r="46" spans="1:20" x14ac:dyDescent="0.35">
      <c r="A46" s="14" t="s">
        <v>62</v>
      </c>
      <c r="B46" s="1">
        <f>SUM(C46:R46)</f>
        <v>247</v>
      </c>
      <c r="C46" s="1">
        <v>27</v>
      </c>
      <c r="D46" s="1">
        <v>28</v>
      </c>
      <c r="E46" s="1">
        <v>21</v>
      </c>
      <c r="F46" s="1">
        <v>27</v>
      </c>
      <c r="G46" s="1">
        <v>24</v>
      </c>
      <c r="H46" s="1">
        <v>20</v>
      </c>
      <c r="I46" s="1">
        <v>23</v>
      </c>
      <c r="J46" s="1">
        <v>20</v>
      </c>
      <c r="K46" s="1">
        <v>14</v>
      </c>
      <c r="L46" s="1">
        <v>13</v>
      </c>
      <c r="M46" s="1">
        <v>9</v>
      </c>
      <c r="N46" s="1">
        <v>9</v>
      </c>
      <c r="O46" s="1">
        <v>7</v>
      </c>
      <c r="P46" s="1">
        <v>1</v>
      </c>
      <c r="Q46" s="1">
        <v>3</v>
      </c>
      <c r="R46" s="1">
        <v>1</v>
      </c>
      <c r="S46" s="1">
        <v>1197</v>
      </c>
      <c r="T46" s="89">
        <f>S46/B46</f>
        <v>4.8461538461538458</v>
      </c>
    </row>
    <row r="47" spans="1:20" x14ac:dyDescent="0.35">
      <c r="A47" s="14" t="s">
        <v>63</v>
      </c>
      <c r="B47" s="1">
        <f>SUM(C47:R47)</f>
        <v>283</v>
      </c>
      <c r="C47" s="1">
        <v>36</v>
      </c>
      <c r="D47" s="1">
        <v>25</v>
      </c>
      <c r="E47" s="1">
        <v>31</v>
      </c>
      <c r="F47" s="1">
        <v>27</v>
      </c>
      <c r="G47" s="1">
        <v>26</v>
      </c>
      <c r="H47" s="1">
        <v>28</v>
      </c>
      <c r="I47" s="1">
        <v>26</v>
      </c>
      <c r="J47" s="1">
        <v>23</v>
      </c>
      <c r="K47" s="1">
        <v>16</v>
      </c>
      <c r="L47" s="1">
        <v>22</v>
      </c>
      <c r="M47" s="1">
        <v>10</v>
      </c>
      <c r="N47" s="1">
        <v>5</v>
      </c>
      <c r="O47" s="1">
        <v>6</v>
      </c>
      <c r="P47" s="1">
        <v>1</v>
      </c>
      <c r="Q47" s="1">
        <v>1</v>
      </c>
      <c r="R47" s="1">
        <v>0</v>
      </c>
      <c r="S47" s="1">
        <v>1309</v>
      </c>
      <c r="T47" s="89">
        <f>S47/B47</f>
        <v>4.6254416961130742</v>
      </c>
    </row>
    <row r="48" spans="1:20" x14ac:dyDescent="0.35">
      <c r="A48" s="83" t="s">
        <v>97</v>
      </c>
    </row>
  </sheetData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146738-D3CD-4CA8-BEC2-19FD80BB6733}">
  <dimension ref="A1:S48"/>
  <sheetViews>
    <sheetView view="pageBreakPreview" zoomScale="125" zoomScaleNormal="100" zoomScaleSheetLayoutView="125" workbookViewId="0">
      <selection activeCell="A2" sqref="A2:XFD2"/>
    </sheetView>
  </sheetViews>
  <sheetFormatPr defaultColWidth="7.89453125" defaultRowHeight="9" x14ac:dyDescent="0.35"/>
  <cols>
    <col min="1" max="1" width="7.89453125" style="1"/>
    <col min="2" max="18" width="4.20703125" style="1" customWidth="1"/>
    <col min="19" max="19" width="4.20703125" style="3" customWidth="1"/>
    <col min="20" max="16384" width="7.89453125" style="1"/>
  </cols>
  <sheetData>
    <row r="1" spans="1:19" x14ac:dyDescent="0.35">
      <c r="A1" s="1" t="s">
        <v>274</v>
      </c>
    </row>
    <row r="2" spans="1:19" s="13" customFormat="1" x14ac:dyDescent="0.35">
      <c r="A2" s="92"/>
      <c r="B2" s="8" t="s">
        <v>33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 t="s">
        <v>33</v>
      </c>
      <c r="S2" s="90" t="s">
        <v>266</v>
      </c>
    </row>
    <row r="3" spans="1:19" s="13" customFormat="1" x14ac:dyDescent="0.35">
      <c r="A3" s="93"/>
      <c r="B3" s="11" t="s">
        <v>35</v>
      </c>
      <c r="C3" s="11">
        <v>0</v>
      </c>
      <c r="D3" s="11">
        <v>1</v>
      </c>
      <c r="E3" s="11">
        <v>2</v>
      </c>
      <c r="F3" s="11">
        <v>3</v>
      </c>
      <c r="G3" s="11">
        <v>4</v>
      </c>
      <c r="H3" s="11">
        <v>5</v>
      </c>
      <c r="I3" s="11">
        <v>6</v>
      </c>
      <c r="J3" s="11">
        <v>7</v>
      </c>
      <c r="K3" s="11">
        <v>8</v>
      </c>
      <c r="L3" s="11">
        <v>9</v>
      </c>
      <c r="M3" s="11">
        <v>10</v>
      </c>
      <c r="N3" s="11">
        <v>11</v>
      </c>
      <c r="O3" s="11">
        <v>12</v>
      </c>
      <c r="P3" s="11">
        <v>13</v>
      </c>
      <c r="Q3" s="11">
        <v>14</v>
      </c>
      <c r="R3" s="11" t="s">
        <v>265</v>
      </c>
      <c r="S3" s="91" t="s">
        <v>267</v>
      </c>
    </row>
    <row r="4" spans="1:19" x14ac:dyDescent="0.35">
      <c r="A4" s="1" t="s">
        <v>156</v>
      </c>
      <c r="B4" s="1">
        <f>B34+B19</f>
        <v>17077</v>
      </c>
      <c r="C4" s="1">
        <f t="shared" ref="C4:R17" si="0">C34+C19</f>
        <v>5634</v>
      </c>
      <c r="D4" s="1">
        <f t="shared" si="0"/>
        <v>2364</v>
      </c>
      <c r="E4" s="1">
        <f t="shared" si="0"/>
        <v>2059</v>
      </c>
      <c r="F4" s="1">
        <f t="shared" si="0"/>
        <v>1726</v>
      </c>
      <c r="G4" s="1">
        <f t="shared" si="0"/>
        <v>1539</v>
      </c>
      <c r="H4" s="1">
        <f t="shared" si="0"/>
        <v>1251</v>
      </c>
      <c r="I4" s="1">
        <f t="shared" si="0"/>
        <v>987</v>
      </c>
      <c r="J4" s="1">
        <f t="shared" si="0"/>
        <v>708</v>
      </c>
      <c r="K4" s="1">
        <f t="shared" si="0"/>
        <v>409</v>
      </c>
      <c r="L4" s="1">
        <f t="shared" si="0"/>
        <v>246</v>
      </c>
      <c r="M4" s="1">
        <f t="shared" si="0"/>
        <v>92</v>
      </c>
      <c r="N4" s="1">
        <f t="shared" si="0"/>
        <v>37</v>
      </c>
      <c r="O4" s="1">
        <f t="shared" si="0"/>
        <v>20</v>
      </c>
      <c r="P4" s="1">
        <f t="shared" si="0"/>
        <v>4</v>
      </c>
      <c r="Q4" s="1">
        <f t="shared" si="0"/>
        <v>1</v>
      </c>
      <c r="R4" s="1">
        <f t="shared" si="0"/>
        <v>42068</v>
      </c>
      <c r="S4" s="3">
        <f>R4/B4</f>
        <v>2.4634303449083563</v>
      </c>
    </row>
    <row r="5" spans="1:19" x14ac:dyDescent="0.35">
      <c r="A5" s="14" t="s">
        <v>51</v>
      </c>
      <c r="B5" s="1">
        <f t="shared" ref="B5:Q17" si="1">B35+B20</f>
        <v>3395</v>
      </c>
      <c r="C5" s="1">
        <f t="shared" si="1"/>
        <v>3041</v>
      </c>
      <c r="D5" s="1">
        <f t="shared" si="1"/>
        <v>301</v>
      </c>
      <c r="E5" s="1">
        <f t="shared" si="1"/>
        <v>45</v>
      </c>
      <c r="F5" s="1">
        <f t="shared" si="1"/>
        <v>6</v>
      </c>
      <c r="G5" s="1">
        <f t="shared" si="1"/>
        <v>1</v>
      </c>
      <c r="H5" s="1">
        <f t="shared" si="1"/>
        <v>1</v>
      </c>
      <c r="I5" s="1">
        <f t="shared" si="1"/>
        <v>0</v>
      </c>
      <c r="J5" s="1">
        <f t="shared" si="1"/>
        <v>0</v>
      </c>
      <c r="K5" s="1">
        <f t="shared" si="1"/>
        <v>0</v>
      </c>
      <c r="L5" s="1">
        <f t="shared" si="1"/>
        <v>0</v>
      </c>
      <c r="M5" s="1">
        <f t="shared" si="1"/>
        <v>0</v>
      </c>
      <c r="N5" s="1">
        <f t="shared" si="1"/>
        <v>0</v>
      </c>
      <c r="O5" s="1">
        <f t="shared" si="1"/>
        <v>0</v>
      </c>
      <c r="P5" s="1">
        <f t="shared" si="1"/>
        <v>0</v>
      </c>
      <c r="Q5" s="1">
        <f t="shared" si="1"/>
        <v>0</v>
      </c>
      <c r="R5" s="1">
        <f t="shared" si="0"/>
        <v>418</v>
      </c>
      <c r="S5" s="3">
        <f>R5/B5</f>
        <v>0.12312223858615612</v>
      </c>
    </row>
    <row r="6" spans="1:19" x14ac:dyDescent="0.35">
      <c r="A6" s="14" t="s">
        <v>52</v>
      </c>
      <c r="B6" s="1">
        <f t="shared" si="1"/>
        <v>2597</v>
      </c>
      <c r="C6" s="1">
        <f t="shared" si="0"/>
        <v>1179</v>
      </c>
      <c r="D6" s="1">
        <f t="shared" si="0"/>
        <v>719</v>
      </c>
      <c r="E6" s="1">
        <f t="shared" si="0"/>
        <v>484</v>
      </c>
      <c r="F6" s="1">
        <f t="shared" si="0"/>
        <v>170</v>
      </c>
      <c r="G6" s="1">
        <f t="shared" si="0"/>
        <v>35</v>
      </c>
      <c r="H6" s="1">
        <f t="shared" si="0"/>
        <v>7</v>
      </c>
      <c r="I6" s="1">
        <f t="shared" si="0"/>
        <v>3</v>
      </c>
      <c r="J6" s="1">
        <f t="shared" si="0"/>
        <v>0</v>
      </c>
      <c r="K6" s="1">
        <f t="shared" si="0"/>
        <v>0</v>
      </c>
      <c r="L6" s="1">
        <f t="shared" si="0"/>
        <v>0</v>
      </c>
      <c r="M6" s="1">
        <f t="shared" si="0"/>
        <v>0</v>
      </c>
      <c r="N6" s="1">
        <f t="shared" si="0"/>
        <v>0</v>
      </c>
      <c r="O6" s="1">
        <f t="shared" si="0"/>
        <v>0</v>
      </c>
      <c r="P6" s="1">
        <f t="shared" si="0"/>
        <v>0</v>
      </c>
      <c r="Q6" s="1">
        <f t="shared" si="0"/>
        <v>0</v>
      </c>
      <c r="R6" s="1">
        <f t="shared" si="0"/>
        <v>2390</v>
      </c>
      <c r="S6" s="3">
        <f>R6/B6</f>
        <v>0.92029264536003086</v>
      </c>
    </row>
    <row r="7" spans="1:19" x14ac:dyDescent="0.35">
      <c r="A7" s="14" t="s">
        <v>53</v>
      </c>
      <c r="B7" s="1">
        <f t="shared" si="1"/>
        <v>2146</v>
      </c>
      <c r="C7" s="1">
        <f t="shared" si="0"/>
        <v>417</v>
      </c>
      <c r="D7" s="1">
        <f t="shared" si="0"/>
        <v>450</v>
      </c>
      <c r="E7" s="1">
        <f t="shared" si="0"/>
        <v>537</v>
      </c>
      <c r="F7" s="1">
        <f t="shared" si="0"/>
        <v>402</v>
      </c>
      <c r="G7" s="1">
        <f t="shared" si="0"/>
        <v>213</v>
      </c>
      <c r="H7" s="1">
        <f t="shared" si="0"/>
        <v>88</v>
      </c>
      <c r="I7" s="1">
        <f t="shared" si="0"/>
        <v>32</v>
      </c>
      <c r="J7" s="1">
        <f t="shared" si="0"/>
        <v>7</v>
      </c>
      <c r="K7" s="1">
        <f t="shared" si="0"/>
        <v>0</v>
      </c>
      <c r="L7" s="1">
        <f t="shared" si="0"/>
        <v>0</v>
      </c>
      <c r="M7" s="1">
        <f t="shared" si="0"/>
        <v>0</v>
      </c>
      <c r="N7" s="1">
        <f t="shared" si="0"/>
        <v>0</v>
      </c>
      <c r="O7" s="1">
        <f t="shared" si="0"/>
        <v>0</v>
      </c>
      <c r="P7" s="1">
        <f t="shared" si="0"/>
        <v>0</v>
      </c>
      <c r="Q7" s="1">
        <f t="shared" si="0"/>
        <v>0</v>
      </c>
      <c r="R7" s="1">
        <f t="shared" si="0"/>
        <v>4263</v>
      </c>
      <c r="S7" s="3">
        <f>R7/B7</f>
        <v>1.9864864864864864</v>
      </c>
    </row>
    <row r="8" spans="1:19" x14ac:dyDescent="0.35">
      <c r="A8" s="14" t="s">
        <v>54</v>
      </c>
      <c r="B8" s="1">
        <f t="shared" si="1"/>
        <v>1594</v>
      </c>
      <c r="C8" s="1">
        <f t="shared" si="0"/>
        <v>198</v>
      </c>
      <c r="D8" s="1">
        <f t="shared" si="0"/>
        <v>184</v>
      </c>
      <c r="E8" s="1">
        <f t="shared" si="0"/>
        <v>267</v>
      </c>
      <c r="F8" s="1">
        <f t="shared" si="0"/>
        <v>295</v>
      </c>
      <c r="G8" s="1">
        <f t="shared" si="0"/>
        <v>270</v>
      </c>
      <c r="H8" s="1">
        <f t="shared" si="0"/>
        <v>175</v>
      </c>
      <c r="I8" s="1">
        <f t="shared" si="0"/>
        <v>125</v>
      </c>
      <c r="J8" s="1">
        <f t="shared" si="0"/>
        <v>59</v>
      </c>
      <c r="K8" s="1">
        <f t="shared" si="0"/>
        <v>15</v>
      </c>
      <c r="L8" s="1">
        <f t="shared" si="0"/>
        <v>5</v>
      </c>
      <c r="M8" s="1">
        <f t="shared" si="0"/>
        <v>1</v>
      </c>
      <c r="N8" s="1">
        <f t="shared" si="0"/>
        <v>0</v>
      </c>
      <c r="O8" s="1">
        <f t="shared" si="0"/>
        <v>0</v>
      </c>
      <c r="P8" s="1">
        <f t="shared" si="0"/>
        <v>0</v>
      </c>
      <c r="Q8" s="1">
        <f t="shared" si="0"/>
        <v>0</v>
      </c>
      <c r="R8" s="1">
        <f t="shared" si="0"/>
        <v>4896</v>
      </c>
      <c r="S8" s="3">
        <f>R8/B8</f>
        <v>3.0715181932245921</v>
      </c>
    </row>
    <row r="9" spans="1:19" x14ac:dyDescent="0.35">
      <c r="A9" s="14" t="s">
        <v>55</v>
      </c>
      <c r="B9" s="1">
        <f t="shared" si="1"/>
        <v>1487</v>
      </c>
      <c r="C9" s="1">
        <f t="shared" si="0"/>
        <v>137</v>
      </c>
      <c r="D9" s="1">
        <f t="shared" si="0"/>
        <v>105</v>
      </c>
      <c r="E9" s="1">
        <f t="shared" si="0"/>
        <v>130</v>
      </c>
      <c r="F9" s="1">
        <f t="shared" si="0"/>
        <v>191</v>
      </c>
      <c r="G9" s="1">
        <f t="shared" si="0"/>
        <v>240</v>
      </c>
      <c r="H9" s="1">
        <f t="shared" si="0"/>
        <v>253</v>
      </c>
      <c r="I9" s="1">
        <f t="shared" si="0"/>
        <v>200</v>
      </c>
      <c r="J9" s="1">
        <f t="shared" si="0"/>
        <v>119</v>
      </c>
      <c r="K9" s="1">
        <f t="shared" si="0"/>
        <v>61</v>
      </c>
      <c r="L9" s="1">
        <f t="shared" si="0"/>
        <v>31</v>
      </c>
      <c r="M9" s="1">
        <f t="shared" si="0"/>
        <v>17</v>
      </c>
      <c r="N9" s="1">
        <f t="shared" si="0"/>
        <v>1</v>
      </c>
      <c r="O9" s="1">
        <f t="shared" si="0"/>
        <v>2</v>
      </c>
      <c r="P9" s="1">
        <f t="shared" si="0"/>
        <v>0</v>
      </c>
      <c r="Q9" s="1">
        <f t="shared" si="0"/>
        <v>0</v>
      </c>
      <c r="R9" s="1">
        <f t="shared" si="0"/>
        <v>6168</v>
      </c>
      <c r="S9" s="3">
        <f>R9/B9</f>
        <v>4.1479488903833222</v>
      </c>
    </row>
    <row r="10" spans="1:19" x14ac:dyDescent="0.35">
      <c r="A10" s="14" t="s">
        <v>56</v>
      </c>
      <c r="B10" s="1">
        <f t="shared" si="1"/>
        <v>1172</v>
      </c>
      <c r="C10" s="1">
        <f t="shared" si="0"/>
        <v>100</v>
      </c>
      <c r="D10" s="1">
        <f t="shared" si="0"/>
        <v>83</v>
      </c>
      <c r="E10" s="1">
        <f t="shared" si="0"/>
        <v>98</v>
      </c>
      <c r="F10" s="1">
        <f t="shared" si="0"/>
        <v>129</v>
      </c>
      <c r="G10" s="1">
        <f t="shared" si="0"/>
        <v>167</v>
      </c>
      <c r="H10" s="1">
        <f t="shared" si="0"/>
        <v>165</v>
      </c>
      <c r="I10" s="1">
        <f t="shared" si="0"/>
        <v>150</v>
      </c>
      <c r="J10" s="1">
        <f t="shared" si="0"/>
        <v>125</v>
      </c>
      <c r="K10" s="1">
        <f t="shared" si="0"/>
        <v>82</v>
      </c>
      <c r="L10" s="1">
        <f t="shared" si="0"/>
        <v>51</v>
      </c>
      <c r="M10" s="1">
        <f t="shared" si="0"/>
        <v>17</v>
      </c>
      <c r="N10" s="1">
        <f t="shared" si="0"/>
        <v>3</v>
      </c>
      <c r="O10" s="1">
        <f t="shared" si="0"/>
        <v>1</v>
      </c>
      <c r="P10" s="1">
        <f t="shared" si="0"/>
        <v>1</v>
      </c>
      <c r="Q10" s="1">
        <f t="shared" si="0"/>
        <v>0</v>
      </c>
      <c r="R10" s="1">
        <f t="shared" si="0"/>
        <v>5277</v>
      </c>
      <c r="S10" s="3">
        <f>R10/B10</f>
        <v>4.5025597269624571</v>
      </c>
    </row>
    <row r="11" spans="1:19" x14ac:dyDescent="0.35">
      <c r="A11" s="14" t="s">
        <v>57</v>
      </c>
      <c r="B11" s="1">
        <f t="shared" si="1"/>
        <v>1123</v>
      </c>
      <c r="C11" s="1">
        <f t="shared" si="0"/>
        <v>86</v>
      </c>
      <c r="D11" s="1">
        <f t="shared" si="0"/>
        <v>84</v>
      </c>
      <c r="E11" s="1">
        <f t="shared" si="0"/>
        <v>87</v>
      </c>
      <c r="F11" s="1">
        <f t="shared" si="0"/>
        <v>101</v>
      </c>
      <c r="G11" s="1">
        <f t="shared" si="0"/>
        <v>141</v>
      </c>
      <c r="H11" s="1">
        <f t="shared" si="0"/>
        <v>157</v>
      </c>
      <c r="I11" s="1">
        <f t="shared" si="0"/>
        <v>146</v>
      </c>
      <c r="J11" s="1">
        <f t="shared" si="0"/>
        <v>134</v>
      </c>
      <c r="K11" s="1">
        <f t="shared" si="0"/>
        <v>88</v>
      </c>
      <c r="L11" s="1">
        <f t="shared" si="0"/>
        <v>67</v>
      </c>
      <c r="M11" s="1">
        <f t="shared" si="0"/>
        <v>15</v>
      </c>
      <c r="N11" s="1">
        <f t="shared" si="0"/>
        <v>10</v>
      </c>
      <c r="O11" s="1">
        <f t="shared" si="0"/>
        <v>5</v>
      </c>
      <c r="P11" s="1">
        <f t="shared" si="0"/>
        <v>1</v>
      </c>
      <c r="Q11" s="1">
        <f t="shared" si="0"/>
        <v>1</v>
      </c>
      <c r="R11" s="1">
        <f t="shared" si="0"/>
        <v>5378</v>
      </c>
      <c r="S11" s="3">
        <f>R11/B11</f>
        <v>4.7889581478183434</v>
      </c>
    </row>
    <row r="12" spans="1:19" x14ac:dyDescent="0.35">
      <c r="A12" s="14" t="s">
        <v>58</v>
      </c>
      <c r="B12" s="1">
        <f t="shared" si="1"/>
        <v>977</v>
      </c>
      <c r="C12" s="1">
        <f t="shared" si="0"/>
        <v>96</v>
      </c>
      <c r="D12" s="1">
        <f t="shared" si="0"/>
        <v>87</v>
      </c>
      <c r="E12" s="1">
        <f t="shared" si="0"/>
        <v>92</v>
      </c>
      <c r="F12" s="1">
        <f t="shared" si="0"/>
        <v>93</v>
      </c>
      <c r="G12" s="1">
        <f t="shared" si="0"/>
        <v>119</v>
      </c>
      <c r="H12" s="1">
        <f t="shared" si="0"/>
        <v>117</v>
      </c>
      <c r="I12" s="1">
        <f t="shared" si="0"/>
        <v>117</v>
      </c>
      <c r="J12" s="1">
        <f t="shared" si="0"/>
        <v>102</v>
      </c>
      <c r="K12" s="1">
        <f t="shared" si="0"/>
        <v>78</v>
      </c>
      <c r="L12" s="1">
        <f t="shared" si="0"/>
        <v>38</v>
      </c>
      <c r="M12" s="1">
        <f t="shared" si="0"/>
        <v>20</v>
      </c>
      <c r="N12" s="1">
        <f t="shared" si="0"/>
        <v>11</v>
      </c>
      <c r="O12" s="1">
        <f t="shared" si="0"/>
        <v>7</v>
      </c>
      <c r="P12" s="1">
        <f t="shared" si="0"/>
        <v>0</v>
      </c>
      <c r="Q12" s="1">
        <f t="shared" si="0"/>
        <v>0</v>
      </c>
      <c r="R12" s="1">
        <f t="shared" si="0"/>
        <v>4398</v>
      </c>
      <c r="S12" s="3">
        <f>R12/B12</f>
        <v>4.5015353121801436</v>
      </c>
    </row>
    <row r="13" spans="1:19" x14ac:dyDescent="0.35">
      <c r="A13" s="14" t="s">
        <v>59</v>
      </c>
      <c r="B13" s="1">
        <f t="shared" si="1"/>
        <v>741</v>
      </c>
      <c r="C13" s="1">
        <f t="shared" si="0"/>
        <v>82</v>
      </c>
      <c r="D13" s="1">
        <f t="shared" si="0"/>
        <v>84</v>
      </c>
      <c r="E13" s="1">
        <f t="shared" si="0"/>
        <v>90</v>
      </c>
      <c r="F13" s="1">
        <f t="shared" si="0"/>
        <v>86</v>
      </c>
      <c r="G13" s="1">
        <f t="shared" si="0"/>
        <v>105</v>
      </c>
      <c r="H13" s="1">
        <f t="shared" si="0"/>
        <v>77</v>
      </c>
      <c r="I13" s="1">
        <f t="shared" si="0"/>
        <v>79</v>
      </c>
      <c r="J13" s="1">
        <f t="shared" si="0"/>
        <v>51</v>
      </c>
      <c r="K13" s="1">
        <f t="shared" si="0"/>
        <v>37</v>
      </c>
      <c r="L13" s="1">
        <f t="shared" si="0"/>
        <v>26</v>
      </c>
      <c r="M13" s="1">
        <f t="shared" si="0"/>
        <v>14</v>
      </c>
      <c r="N13" s="1">
        <f t="shared" si="0"/>
        <v>6</v>
      </c>
      <c r="O13" s="1">
        <f t="shared" si="0"/>
        <v>2</v>
      </c>
      <c r="P13" s="1">
        <f t="shared" si="0"/>
        <v>2</v>
      </c>
      <c r="Q13" s="1">
        <f t="shared" si="0"/>
        <v>0</v>
      </c>
      <c r="R13" s="1">
        <f t="shared" si="0"/>
        <v>2944</v>
      </c>
      <c r="S13" s="3">
        <f>R13/B13</f>
        <v>3.9730094466936574</v>
      </c>
    </row>
    <row r="14" spans="1:19" x14ac:dyDescent="0.35">
      <c r="A14" s="14" t="s">
        <v>60</v>
      </c>
      <c r="B14" s="1">
        <f t="shared" si="1"/>
        <v>682</v>
      </c>
      <c r="C14" s="1">
        <f t="shared" si="0"/>
        <v>88</v>
      </c>
      <c r="D14" s="1">
        <f t="shared" si="0"/>
        <v>104</v>
      </c>
      <c r="E14" s="1">
        <f t="shared" si="0"/>
        <v>75</v>
      </c>
      <c r="F14" s="1">
        <f t="shared" si="0"/>
        <v>96</v>
      </c>
      <c r="G14" s="1">
        <f t="shared" si="0"/>
        <v>86</v>
      </c>
      <c r="H14" s="1">
        <f t="shared" si="0"/>
        <v>94</v>
      </c>
      <c r="I14" s="1">
        <f t="shared" si="0"/>
        <v>48</v>
      </c>
      <c r="J14" s="1">
        <f t="shared" si="0"/>
        <v>43</v>
      </c>
      <c r="K14" s="1">
        <f t="shared" si="0"/>
        <v>26</v>
      </c>
      <c r="L14" s="1">
        <f t="shared" si="0"/>
        <v>14</v>
      </c>
      <c r="M14" s="1">
        <f t="shared" si="0"/>
        <v>4</v>
      </c>
      <c r="N14" s="1">
        <f t="shared" si="0"/>
        <v>3</v>
      </c>
      <c r="O14" s="1">
        <f t="shared" si="0"/>
        <v>1</v>
      </c>
      <c r="P14" s="1">
        <f t="shared" si="0"/>
        <v>0</v>
      </c>
      <c r="Q14" s="1">
        <f t="shared" si="0"/>
        <v>0</v>
      </c>
      <c r="R14" s="1">
        <f t="shared" si="0"/>
        <v>2364</v>
      </c>
      <c r="S14" s="3">
        <f>R14/B14</f>
        <v>3.466275659824047</v>
      </c>
    </row>
    <row r="15" spans="1:19" x14ac:dyDescent="0.35">
      <c r="A15" s="14" t="s">
        <v>61</v>
      </c>
      <c r="B15" s="1">
        <f t="shared" si="1"/>
        <v>485</v>
      </c>
      <c r="C15" s="1">
        <f t="shared" si="0"/>
        <v>69</v>
      </c>
      <c r="D15" s="1">
        <f t="shared" si="0"/>
        <v>49</v>
      </c>
      <c r="E15" s="1">
        <f t="shared" si="0"/>
        <v>65</v>
      </c>
      <c r="F15" s="1">
        <f t="shared" si="0"/>
        <v>65</v>
      </c>
      <c r="G15" s="1">
        <f t="shared" si="0"/>
        <v>81</v>
      </c>
      <c r="H15" s="1">
        <f t="shared" si="0"/>
        <v>62</v>
      </c>
      <c r="I15" s="1">
        <f t="shared" si="0"/>
        <v>40</v>
      </c>
      <c r="J15" s="1">
        <f t="shared" si="0"/>
        <v>34</v>
      </c>
      <c r="K15" s="1">
        <f t="shared" si="0"/>
        <v>10</v>
      </c>
      <c r="L15" s="1">
        <f t="shared" si="0"/>
        <v>6</v>
      </c>
      <c r="M15" s="1">
        <f t="shared" si="0"/>
        <v>2</v>
      </c>
      <c r="N15" s="1">
        <f t="shared" si="0"/>
        <v>1</v>
      </c>
      <c r="O15" s="1">
        <f t="shared" si="0"/>
        <v>1</v>
      </c>
      <c r="P15" s="1">
        <f t="shared" si="0"/>
        <v>0</v>
      </c>
      <c r="Q15" s="1">
        <f t="shared" si="0"/>
        <v>0</v>
      </c>
      <c r="R15" s="1">
        <f t="shared" si="0"/>
        <v>1663</v>
      </c>
      <c r="S15" s="3">
        <f>R15/B15</f>
        <v>3.4288659793814431</v>
      </c>
    </row>
    <row r="16" spans="1:19" x14ac:dyDescent="0.35">
      <c r="A16" s="14" t="s">
        <v>62</v>
      </c>
      <c r="B16" s="1">
        <f t="shared" si="1"/>
        <v>325</v>
      </c>
      <c r="C16" s="1">
        <f t="shared" si="0"/>
        <v>64</v>
      </c>
      <c r="D16" s="1">
        <f t="shared" si="0"/>
        <v>45</v>
      </c>
      <c r="E16" s="1">
        <f t="shared" si="0"/>
        <v>54</v>
      </c>
      <c r="F16" s="1">
        <f t="shared" si="0"/>
        <v>40</v>
      </c>
      <c r="G16" s="1">
        <f t="shared" si="0"/>
        <v>39</v>
      </c>
      <c r="H16" s="1">
        <f t="shared" si="0"/>
        <v>27</v>
      </c>
      <c r="I16" s="1">
        <f t="shared" si="0"/>
        <v>32</v>
      </c>
      <c r="J16" s="1">
        <f t="shared" si="0"/>
        <v>12</v>
      </c>
      <c r="K16" s="1">
        <f t="shared" si="0"/>
        <v>6</v>
      </c>
      <c r="L16" s="1">
        <f t="shared" si="0"/>
        <v>3</v>
      </c>
      <c r="M16" s="1">
        <f t="shared" si="0"/>
        <v>2</v>
      </c>
      <c r="N16" s="1">
        <f t="shared" si="0"/>
        <v>1</v>
      </c>
      <c r="O16" s="1">
        <f t="shared" si="0"/>
        <v>0</v>
      </c>
      <c r="P16" s="1">
        <f t="shared" si="0"/>
        <v>0</v>
      </c>
      <c r="Q16" s="1">
        <f t="shared" si="0"/>
        <v>0</v>
      </c>
      <c r="R16" s="1">
        <f t="shared" si="0"/>
        <v>946</v>
      </c>
      <c r="S16" s="3">
        <f>R16/B16</f>
        <v>2.9107692307692306</v>
      </c>
    </row>
    <row r="17" spans="1:19" x14ac:dyDescent="0.35">
      <c r="A17" s="14" t="s">
        <v>63</v>
      </c>
      <c r="B17" s="1">
        <f t="shared" si="1"/>
        <v>353</v>
      </c>
      <c r="C17" s="1">
        <f t="shared" si="0"/>
        <v>77</v>
      </c>
      <c r="D17" s="1">
        <f t="shared" si="0"/>
        <v>69</v>
      </c>
      <c r="E17" s="1">
        <f t="shared" si="0"/>
        <v>35</v>
      </c>
      <c r="F17" s="1">
        <f t="shared" si="0"/>
        <v>52</v>
      </c>
      <c r="G17" s="1">
        <f t="shared" si="0"/>
        <v>42</v>
      </c>
      <c r="H17" s="1">
        <f t="shared" si="0"/>
        <v>28</v>
      </c>
      <c r="I17" s="1">
        <f t="shared" si="0"/>
        <v>15</v>
      </c>
      <c r="J17" s="1">
        <f t="shared" si="0"/>
        <v>22</v>
      </c>
      <c r="K17" s="1">
        <f t="shared" si="0"/>
        <v>6</v>
      </c>
      <c r="L17" s="1">
        <f t="shared" si="0"/>
        <v>5</v>
      </c>
      <c r="M17" s="1">
        <f t="shared" si="0"/>
        <v>0</v>
      </c>
      <c r="N17" s="1">
        <f t="shared" si="0"/>
        <v>1</v>
      </c>
      <c r="O17" s="1">
        <f t="shared" si="0"/>
        <v>1</v>
      </c>
      <c r="P17" s="1">
        <f t="shared" si="0"/>
        <v>0</v>
      </c>
      <c r="Q17" s="1">
        <f t="shared" si="0"/>
        <v>0</v>
      </c>
      <c r="R17" s="1">
        <f t="shared" si="0"/>
        <v>963</v>
      </c>
      <c r="S17" s="3">
        <f>R17/B17</f>
        <v>2.7280453257790369</v>
      </c>
    </row>
    <row r="19" spans="1:19" x14ac:dyDescent="0.35">
      <c r="A19" s="1" t="s">
        <v>263</v>
      </c>
      <c r="B19" s="1">
        <f>SUM(B20:B32)</f>
        <v>5579</v>
      </c>
      <c r="C19" s="1">
        <f t="shared" ref="C19:R19" si="2">SUM(C20:C32)</f>
        <v>2140</v>
      </c>
      <c r="D19" s="1">
        <f t="shared" si="2"/>
        <v>801</v>
      </c>
      <c r="E19" s="1">
        <f t="shared" si="2"/>
        <v>675</v>
      </c>
      <c r="F19" s="1">
        <f t="shared" si="2"/>
        <v>533</v>
      </c>
      <c r="G19" s="1">
        <f t="shared" si="2"/>
        <v>449</v>
      </c>
      <c r="H19" s="1">
        <f t="shared" si="2"/>
        <v>334</v>
      </c>
      <c r="I19" s="1">
        <f t="shared" si="2"/>
        <v>249</v>
      </c>
      <c r="J19" s="1">
        <f t="shared" si="2"/>
        <v>185</v>
      </c>
      <c r="K19" s="1">
        <f t="shared" si="2"/>
        <v>113</v>
      </c>
      <c r="L19" s="1">
        <f t="shared" si="2"/>
        <v>51</v>
      </c>
      <c r="M19" s="1">
        <f t="shared" si="2"/>
        <v>25</v>
      </c>
      <c r="N19" s="1">
        <f t="shared" si="2"/>
        <v>12</v>
      </c>
      <c r="O19" s="1">
        <f t="shared" si="2"/>
        <v>8</v>
      </c>
      <c r="P19" s="1">
        <f t="shared" si="2"/>
        <v>4</v>
      </c>
      <c r="Q19" s="1">
        <f t="shared" si="2"/>
        <v>0</v>
      </c>
      <c r="R19" s="1">
        <f t="shared" si="2"/>
        <v>11898</v>
      </c>
      <c r="S19" s="3">
        <f>R19/B19</f>
        <v>2.1326402581107726</v>
      </c>
    </row>
    <row r="20" spans="1:19" x14ac:dyDescent="0.35">
      <c r="A20" s="14" t="s">
        <v>51</v>
      </c>
      <c r="B20" s="1">
        <f>SUM(C20:Q20)</f>
        <v>1226</v>
      </c>
      <c r="C20" s="1">
        <v>1122</v>
      </c>
      <c r="D20" s="1">
        <v>94</v>
      </c>
      <c r="E20" s="1">
        <v>7</v>
      </c>
      <c r="F20" s="1">
        <v>2</v>
      </c>
      <c r="G20" s="1">
        <v>1</v>
      </c>
      <c r="R20" s="1">
        <v>118</v>
      </c>
      <c r="S20" s="3">
        <f>R20/B20</f>
        <v>9.6247960848287115E-2</v>
      </c>
    </row>
    <row r="21" spans="1:19" x14ac:dyDescent="0.35">
      <c r="A21" s="14" t="s">
        <v>52</v>
      </c>
      <c r="B21" s="1">
        <f>SUM(C21:Q21)</f>
        <v>995</v>
      </c>
      <c r="C21" s="1">
        <v>504</v>
      </c>
      <c r="D21" s="1">
        <v>259</v>
      </c>
      <c r="E21" s="1">
        <v>168</v>
      </c>
      <c r="F21" s="1">
        <v>53</v>
      </c>
      <c r="G21" s="1">
        <v>6</v>
      </c>
      <c r="H21" s="1">
        <v>3</v>
      </c>
      <c r="I21" s="1">
        <v>2</v>
      </c>
      <c r="R21" s="1">
        <v>805</v>
      </c>
      <c r="S21" s="3">
        <f>R21/B21</f>
        <v>0.80904522613065322</v>
      </c>
    </row>
    <row r="22" spans="1:19" x14ac:dyDescent="0.35">
      <c r="A22" s="14" t="s">
        <v>53</v>
      </c>
      <c r="B22" s="1">
        <f>SUM(C22:Q22)</f>
        <v>774</v>
      </c>
      <c r="C22" s="1">
        <v>180</v>
      </c>
      <c r="D22" s="1">
        <v>169</v>
      </c>
      <c r="E22" s="1">
        <v>182</v>
      </c>
      <c r="F22" s="1">
        <v>141</v>
      </c>
      <c r="G22" s="1">
        <v>60</v>
      </c>
      <c r="H22" s="1">
        <v>30</v>
      </c>
      <c r="I22" s="1">
        <v>10</v>
      </c>
      <c r="J22" s="1">
        <v>2</v>
      </c>
      <c r="R22" s="1">
        <v>1420</v>
      </c>
      <c r="S22" s="3">
        <f>R22/B22</f>
        <v>1.8346253229974161</v>
      </c>
    </row>
    <row r="23" spans="1:19" x14ac:dyDescent="0.35">
      <c r="A23" s="14" t="s">
        <v>54</v>
      </c>
      <c r="B23" s="1">
        <f>SUM(C23:Q23)</f>
        <v>556</v>
      </c>
      <c r="C23" s="1">
        <v>97</v>
      </c>
      <c r="D23" s="1">
        <v>80</v>
      </c>
      <c r="E23" s="1">
        <v>104</v>
      </c>
      <c r="F23" s="1">
        <v>94</v>
      </c>
      <c r="G23" s="1">
        <v>82</v>
      </c>
      <c r="H23" s="1">
        <v>44</v>
      </c>
      <c r="I23" s="1">
        <v>32</v>
      </c>
      <c r="J23" s="1">
        <v>18</v>
      </c>
      <c r="K23" s="1">
        <v>4</v>
      </c>
      <c r="L23" s="1">
        <v>1</v>
      </c>
      <c r="R23" s="1">
        <v>1477</v>
      </c>
      <c r="S23" s="3">
        <f>R23/B23</f>
        <v>2.656474820143885</v>
      </c>
    </row>
    <row r="24" spans="1:19" x14ac:dyDescent="0.35">
      <c r="A24" s="14" t="s">
        <v>55</v>
      </c>
      <c r="B24" s="1">
        <f>SUM(C24:Q24)</f>
        <v>495</v>
      </c>
      <c r="C24" s="1">
        <v>69</v>
      </c>
      <c r="D24" s="1">
        <v>41</v>
      </c>
      <c r="E24" s="1">
        <v>45</v>
      </c>
      <c r="F24" s="1">
        <v>65</v>
      </c>
      <c r="G24" s="1">
        <v>70</v>
      </c>
      <c r="H24" s="1">
        <v>83</v>
      </c>
      <c r="I24" s="1">
        <v>61</v>
      </c>
      <c r="J24" s="1">
        <v>29</v>
      </c>
      <c r="K24" s="1">
        <v>19</v>
      </c>
      <c r="L24" s="1">
        <v>5</v>
      </c>
      <c r="M24" s="1">
        <v>6</v>
      </c>
      <c r="O24" s="1">
        <v>2</v>
      </c>
      <c r="R24" s="1">
        <v>1871</v>
      </c>
      <c r="S24" s="3">
        <f>R24/B24</f>
        <v>3.7797979797979799</v>
      </c>
    </row>
    <row r="25" spans="1:19" x14ac:dyDescent="0.35">
      <c r="A25" s="14" t="s">
        <v>56</v>
      </c>
      <c r="B25" s="1">
        <f>SUM(C25:Q25)</f>
        <v>331</v>
      </c>
      <c r="C25" s="1">
        <v>31</v>
      </c>
      <c r="D25" s="1">
        <v>20</v>
      </c>
      <c r="E25" s="1">
        <v>35</v>
      </c>
      <c r="F25" s="1">
        <v>38</v>
      </c>
      <c r="G25" s="1">
        <v>49</v>
      </c>
      <c r="H25" s="1">
        <v>39</v>
      </c>
      <c r="I25" s="1">
        <v>40</v>
      </c>
      <c r="J25" s="1">
        <v>37</v>
      </c>
      <c r="K25" s="1">
        <v>21</v>
      </c>
      <c r="L25" s="1">
        <v>12</v>
      </c>
      <c r="M25" s="1">
        <v>7</v>
      </c>
      <c r="N25" s="1">
        <v>1</v>
      </c>
      <c r="O25" s="1">
        <v>0</v>
      </c>
      <c r="P25" s="1">
        <v>1</v>
      </c>
      <c r="R25" s="1">
        <v>1464</v>
      </c>
      <c r="S25" s="3">
        <f>R25/B25</f>
        <v>4.4229607250755283</v>
      </c>
    </row>
    <row r="26" spans="1:19" x14ac:dyDescent="0.35">
      <c r="A26" s="14" t="s">
        <v>57</v>
      </c>
      <c r="B26" s="1">
        <f>SUM(C26:Q26)</f>
        <v>298</v>
      </c>
      <c r="C26" s="1">
        <v>21</v>
      </c>
      <c r="D26" s="1">
        <v>23</v>
      </c>
      <c r="E26" s="1">
        <v>33</v>
      </c>
      <c r="F26" s="1">
        <v>30</v>
      </c>
      <c r="G26" s="1">
        <v>43</v>
      </c>
      <c r="H26" s="1">
        <v>37</v>
      </c>
      <c r="I26" s="1">
        <v>35</v>
      </c>
      <c r="J26" s="1">
        <v>27</v>
      </c>
      <c r="K26" s="1">
        <v>22</v>
      </c>
      <c r="L26" s="1">
        <v>14</v>
      </c>
      <c r="M26" s="1">
        <v>5</v>
      </c>
      <c r="N26" s="1">
        <v>4</v>
      </c>
      <c r="O26" s="1">
        <v>3</v>
      </c>
      <c r="P26" s="1">
        <v>1</v>
      </c>
      <c r="R26" s="1">
        <v>1380</v>
      </c>
      <c r="S26" s="3">
        <f>R26/B26</f>
        <v>4.6308724832214763</v>
      </c>
    </row>
    <row r="27" spans="1:19" x14ac:dyDescent="0.35">
      <c r="A27" s="14" t="s">
        <v>58</v>
      </c>
      <c r="B27" s="1">
        <f>SUM(C27:Q27)</f>
        <v>266</v>
      </c>
      <c r="C27" s="1">
        <v>33</v>
      </c>
      <c r="D27" s="1">
        <v>29</v>
      </c>
      <c r="E27" s="1">
        <v>30</v>
      </c>
      <c r="F27" s="1">
        <v>24</v>
      </c>
      <c r="G27" s="1">
        <v>41</v>
      </c>
      <c r="H27" s="1">
        <v>32</v>
      </c>
      <c r="I27" s="1">
        <v>25</v>
      </c>
      <c r="J27" s="1">
        <v>22</v>
      </c>
      <c r="K27" s="1">
        <v>21</v>
      </c>
      <c r="L27" s="1">
        <v>4</v>
      </c>
      <c r="M27" s="1">
        <v>1</v>
      </c>
      <c r="N27" s="1">
        <v>3</v>
      </c>
      <c r="O27" s="1">
        <v>1</v>
      </c>
      <c r="P27" s="1">
        <v>0</v>
      </c>
      <c r="R27" s="1">
        <v>1048</v>
      </c>
      <c r="S27" s="3">
        <f>R27/B27</f>
        <v>3.9398496240601504</v>
      </c>
    </row>
    <row r="28" spans="1:19" x14ac:dyDescent="0.35">
      <c r="A28" s="14" t="s">
        <v>59</v>
      </c>
      <c r="B28" s="1">
        <f>SUM(C28:Q28)</f>
        <v>202</v>
      </c>
      <c r="C28" s="1">
        <v>24</v>
      </c>
      <c r="D28" s="1">
        <v>21</v>
      </c>
      <c r="E28" s="1">
        <v>23</v>
      </c>
      <c r="F28" s="1">
        <v>23</v>
      </c>
      <c r="G28" s="1">
        <v>31</v>
      </c>
      <c r="H28" s="1">
        <v>19</v>
      </c>
      <c r="I28" s="1">
        <v>17</v>
      </c>
      <c r="J28" s="1">
        <v>18</v>
      </c>
      <c r="K28" s="1">
        <v>8</v>
      </c>
      <c r="L28" s="1">
        <v>8</v>
      </c>
      <c r="M28" s="1">
        <v>6</v>
      </c>
      <c r="N28" s="1">
        <v>1</v>
      </c>
      <c r="O28" s="1">
        <v>1</v>
      </c>
      <c r="P28" s="1">
        <v>2</v>
      </c>
      <c r="R28" s="1">
        <v>828</v>
      </c>
      <c r="S28" s="3">
        <f>R28/B28</f>
        <v>4.0990099009900991</v>
      </c>
    </row>
    <row r="29" spans="1:19" x14ac:dyDescent="0.35">
      <c r="A29" s="14" t="s">
        <v>60</v>
      </c>
      <c r="B29" s="1">
        <f>SUM(C29:Q29)</f>
        <v>167</v>
      </c>
      <c r="C29" s="1">
        <v>13</v>
      </c>
      <c r="D29" s="1">
        <v>28</v>
      </c>
      <c r="E29" s="1">
        <v>17</v>
      </c>
      <c r="F29" s="1">
        <v>26</v>
      </c>
      <c r="G29" s="1">
        <v>25</v>
      </c>
      <c r="H29" s="1">
        <v>24</v>
      </c>
      <c r="I29" s="1">
        <v>5</v>
      </c>
      <c r="J29" s="1">
        <v>14</v>
      </c>
      <c r="K29" s="1">
        <v>10</v>
      </c>
      <c r="L29" s="1">
        <v>3</v>
      </c>
      <c r="N29" s="1">
        <v>2</v>
      </c>
      <c r="R29" s="1">
        <v>617</v>
      </c>
      <c r="S29" s="3">
        <f>R29/B29</f>
        <v>3.6946107784431139</v>
      </c>
    </row>
    <row r="30" spans="1:19" x14ac:dyDescent="0.35">
      <c r="A30" s="14" t="s">
        <v>61</v>
      </c>
      <c r="B30" s="1">
        <f>SUM(C30:Q30)</f>
        <v>121</v>
      </c>
      <c r="C30" s="1">
        <v>14</v>
      </c>
      <c r="D30" s="1">
        <v>14</v>
      </c>
      <c r="E30" s="1">
        <v>12</v>
      </c>
      <c r="F30" s="1">
        <v>18</v>
      </c>
      <c r="G30" s="1">
        <v>21</v>
      </c>
      <c r="H30" s="1">
        <v>10</v>
      </c>
      <c r="I30" s="1">
        <v>13</v>
      </c>
      <c r="J30" s="1">
        <v>13</v>
      </c>
      <c r="K30" s="1">
        <v>4</v>
      </c>
      <c r="L30" s="1">
        <v>2</v>
      </c>
      <c r="N30" s="1">
        <v>0</v>
      </c>
      <c r="R30" s="1">
        <v>445</v>
      </c>
      <c r="S30" s="3">
        <f>R30/B30</f>
        <v>3.6776859504132231</v>
      </c>
    </row>
    <row r="31" spans="1:19" x14ac:dyDescent="0.35">
      <c r="A31" s="14" t="s">
        <v>62</v>
      </c>
      <c r="B31" s="1">
        <f>SUM(C31:Q31)</f>
        <v>78</v>
      </c>
      <c r="C31" s="1">
        <v>17</v>
      </c>
      <c r="D31" s="1">
        <v>9</v>
      </c>
      <c r="E31" s="1">
        <v>15</v>
      </c>
      <c r="F31" s="1">
        <v>9</v>
      </c>
      <c r="G31" s="1">
        <v>9</v>
      </c>
      <c r="H31" s="1">
        <v>8</v>
      </c>
      <c r="I31" s="1">
        <v>6</v>
      </c>
      <c r="J31" s="1">
        <v>2</v>
      </c>
      <c r="K31" s="1">
        <v>2</v>
      </c>
      <c r="L31" s="1">
        <v>0</v>
      </c>
      <c r="N31" s="1">
        <v>1</v>
      </c>
      <c r="R31" s="1">
        <v>219</v>
      </c>
      <c r="S31" s="3">
        <f>R31/B31</f>
        <v>2.8076923076923075</v>
      </c>
    </row>
    <row r="32" spans="1:19" x14ac:dyDescent="0.35">
      <c r="A32" s="14" t="s">
        <v>63</v>
      </c>
      <c r="B32" s="1">
        <f>SUM(C32:Q32)</f>
        <v>70</v>
      </c>
      <c r="C32" s="1">
        <v>15</v>
      </c>
      <c r="D32" s="1">
        <v>14</v>
      </c>
      <c r="E32" s="1">
        <v>4</v>
      </c>
      <c r="F32" s="1">
        <v>10</v>
      </c>
      <c r="G32" s="1">
        <v>11</v>
      </c>
      <c r="H32" s="1">
        <v>5</v>
      </c>
      <c r="I32" s="1">
        <v>3</v>
      </c>
      <c r="J32" s="1">
        <v>3</v>
      </c>
      <c r="K32" s="1">
        <v>2</v>
      </c>
      <c r="L32" s="1">
        <v>2</v>
      </c>
      <c r="O32" s="1">
        <v>1</v>
      </c>
      <c r="R32" s="1">
        <v>206</v>
      </c>
      <c r="S32" s="3">
        <f>R32/B32</f>
        <v>2.9428571428571431</v>
      </c>
    </row>
    <row r="34" spans="1:19" x14ac:dyDescent="0.35">
      <c r="A34" s="1" t="s">
        <v>264</v>
      </c>
      <c r="B34" s="1">
        <f>SUM(B35:B47)</f>
        <v>11498</v>
      </c>
      <c r="C34" s="1">
        <f t="shared" ref="C34:R34" si="3">SUM(C35:C47)</f>
        <v>3494</v>
      </c>
      <c r="D34" s="1">
        <f t="shared" si="3"/>
        <v>1563</v>
      </c>
      <c r="E34" s="1">
        <f t="shared" si="3"/>
        <v>1384</v>
      </c>
      <c r="F34" s="1">
        <f t="shared" si="3"/>
        <v>1193</v>
      </c>
      <c r="G34" s="1">
        <f t="shared" si="3"/>
        <v>1090</v>
      </c>
      <c r="H34" s="1">
        <f t="shared" si="3"/>
        <v>917</v>
      </c>
      <c r="I34" s="1">
        <f t="shared" si="3"/>
        <v>738</v>
      </c>
      <c r="J34" s="1">
        <f t="shared" si="3"/>
        <v>523</v>
      </c>
      <c r="K34" s="1">
        <f t="shared" si="3"/>
        <v>296</v>
      </c>
      <c r="L34" s="1">
        <f t="shared" si="3"/>
        <v>195</v>
      </c>
      <c r="M34" s="1">
        <f t="shared" si="3"/>
        <v>67</v>
      </c>
      <c r="N34" s="1">
        <f t="shared" si="3"/>
        <v>25</v>
      </c>
      <c r="O34" s="1">
        <f t="shared" si="3"/>
        <v>12</v>
      </c>
      <c r="P34" s="1">
        <f t="shared" si="3"/>
        <v>0</v>
      </c>
      <c r="Q34" s="1">
        <f t="shared" si="3"/>
        <v>1</v>
      </c>
      <c r="R34" s="1">
        <f t="shared" si="3"/>
        <v>30170</v>
      </c>
      <c r="S34" s="3">
        <f>R34/B34</f>
        <v>2.6239345973212731</v>
      </c>
    </row>
    <row r="35" spans="1:19" x14ac:dyDescent="0.35">
      <c r="A35" s="14" t="s">
        <v>51</v>
      </c>
      <c r="B35" s="1">
        <f>SUM(C35:Q35)</f>
        <v>2169</v>
      </c>
      <c r="C35" s="1">
        <v>1919</v>
      </c>
      <c r="D35" s="1">
        <v>207</v>
      </c>
      <c r="E35" s="1">
        <v>38</v>
      </c>
      <c r="F35" s="1">
        <v>4</v>
      </c>
      <c r="G35" s="1">
        <v>0</v>
      </c>
      <c r="H35" s="1">
        <v>1</v>
      </c>
      <c r="R35" s="1">
        <v>300</v>
      </c>
      <c r="S35" s="3">
        <f>R35/B35</f>
        <v>0.13831258644536654</v>
      </c>
    </row>
    <row r="36" spans="1:19" x14ac:dyDescent="0.35">
      <c r="A36" s="14" t="s">
        <v>52</v>
      </c>
      <c r="B36" s="1">
        <f>SUM(C36:Q36)</f>
        <v>1602</v>
      </c>
      <c r="C36" s="1">
        <v>675</v>
      </c>
      <c r="D36" s="1">
        <v>460</v>
      </c>
      <c r="E36" s="1">
        <v>316</v>
      </c>
      <c r="F36" s="1">
        <v>117</v>
      </c>
      <c r="G36" s="1">
        <v>29</v>
      </c>
      <c r="H36" s="1">
        <v>4</v>
      </c>
      <c r="I36" s="1">
        <v>1</v>
      </c>
      <c r="R36" s="1">
        <v>1585</v>
      </c>
      <c r="S36" s="3">
        <f>R36/B36</f>
        <v>0.98938826466916352</v>
      </c>
    </row>
    <row r="37" spans="1:19" x14ac:dyDescent="0.35">
      <c r="A37" s="14" t="s">
        <v>53</v>
      </c>
      <c r="B37" s="1">
        <f>SUM(C37:Q37)</f>
        <v>1372</v>
      </c>
      <c r="C37" s="1">
        <v>237</v>
      </c>
      <c r="D37" s="1">
        <v>281</v>
      </c>
      <c r="E37" s="1">
        <v>355</v>
      </c>
      <c r="F37" s="1">
        <v>261</v>
      </c>
      <c r="G37" s="1">
        <v>153</v>
      </c>
      <c r="H37" s="1">
        <v>58</v>
      </c>
      <c r="I37" s="1">
        <v>22</v>
      </c>
      <c r="J37" s="1">
        <v>5</v>
      </c>
      <c r="R37" s="1">
        <v>2843</v>
      </c>
      <c r="S37" s="3">
        <f>R37/B37</f>
        <v>2.0721574344023326</v>
      </c>
    </row>
    <row r="38" spans="1:19" x14ac:dyDescent="0.35">
      <c r="A38" s="14" t="s">
        <v>54</v>
      </c>
      <c r="B38" s="1">
        <f>SUM(C38:Q38)</f>
        <v>1038</v>
      </c>
      <c r="C38" s="1">
        <v>101</v>
      </c>
      <c r="D38" s="1">
        <v>104</v>
      </c>
      <c r="E38" s="1">
        <v>163</v>
      </c>
      <c r="F38" s="1">
        <v>201</v>
      </c>
      <c r="G38" s="1">
        <v>188</v>
      </c>
      <c r="H38" s="1">
        <v>131</v>
      </c>
      <c r="I38" s="1">
        <v>93</v>
      </c>
      <c r="J38" s="1">
        <v>41</v>
      </c>
      <c r="K38" s="1">
        <v>11</v>
      </c>
      <c r="L38" s="1">
        <v>4</v>
      </c>
      <c r="M38" s="1">
        <v>1</v>
      </c>
      <c r="R38" s="1">
        <v>3419</v>
      </c>
      <c r="S38" s="3">
        <f>R38/B38</f>
        <v>3.2938342967244703</v>
      </c>
    </row>
    <row r="39" spans="1:19" x14ac:dyDescent="0.35">
      <c r="A39" s="14" t="s">
        <v>55</v>
      </c>
      <c r="B39" s="1">
        <f>SUM(C39:Q39)</f>
        <v>992</v>
      </c>
      <c r="C39" s="1">
        <v>68</v>
      </c>
      <c r="D39" s="1">
        <v>64</v>
      </c>
      <c r="E39" s="1">
        <v>85</v>
      </c>
      <c r="F39" s="1">
        <v>126</v>
      </c>
      <c r="G39" s="1">
        <v>170</v>
      </c>
      <c r="H39" s="1">
        <v>170</v>
      </c>
      <c r="I39" s="1">
        <v>139</v>
      </c>
      <c r="J39" s="1">
        <v>90</v>
      </c>
      <c r="K39" s="1">
        <v>42</v>
      </c>
      <c r="L39" s="1">
        <v>26</v>
      </c>
      <c r="M39" s="1">
        <v>11</v>
      </c>
      <c r="N39" s="1">
        <v>1</v>
      </c>
      <c r="R39" s="1">
        <v>4297</v>
      </c>
      <c r="S39" s="3">
        <f>R39/B39</f>
        <v>4.331653225806452</v>
      </c>
    </row>
    <row r="40" spans="1:19" x14ac:dyDescent="0.35">
      <c r="A40" s="14" t="s">
        <v>56</v>
      </c>
      <c r="B40" s="1">
        <f>SUM(C40:Q40)</f>
        <v>841</v>
      </c>
      <c r="C40" s="1">
        <v>69</v>
      </c>
      <c r="D40" s="1">
        <v>63</v>
      </c>
      <c r="E40" s="1">
        <v>63</v>
      </c>
      <c r="F40" s="1">
        <v>91</v>
      </c>
      <c r="G40" s="1">
        <v>118</v>
      </c>
      <c r="H40" s="1">
        <v>126</v>
      </c>
      <c r="I40" s="1">
        <v>110</v>
      </c>
      <c r="J40" s="1">
        <v>88</v>
      </c>
      <c r="K40" s="1">
        <v>61</v>
      </c>
      <c r="L40" s="1">
        <v>39</v>
      </c>
      <c r="M40" s="1">
        <v>10</v>
      </c>
      <c r="N40" s="1">
        <v>2</v>
      </c>
      <c r="O40" s="1">
        <v>1</v>
      </c>
      <c r="R40" s="1">
        <v>3813</v>
      </c>
      <c r="S40" s="3">
        <f>R40/B40</f>
        <v>4.5338882282996433</v>
      </c>
    </row>
    <row r="41" spans="1:19" x14ac:dyDescent="0.35">
      <c r="A41" s="14" t="s">
        <v>57</v>
      </c>
      <c r="B41" s="1">
        <f>SUM(C41:Q41)</f>
        <v>825</v>
      </c>
      <c r="C41" s="1">
        <v>65</v>
      </c>
      <c r="D41" s="1">
        <v>61</v>
      </c>
      <c r="E41" s="1">
        <v>54</v>
      </c>
      <c r="F41" s="1">
        <v>71</v>
      </c>
      <c r="G41" s="1">
        <v>98</v>
      </c>
      <c r="H41" s="1">
        <v>120</v>
      </c>
      <c r="I41" s="1">
        <v>111</v>
      </c>
      <c r="J41" s="1">
        <v>107</v>
      </c>
      <c r="K41" s="1">
        <v>66</v>
      </c>
      <c r="L41" s="1">
        <v>53</v>
      </c>
      <c r="M41" s="1">
        <v>10</v>
      </c>
      <c r="N41" s="1">
        <v>6</v>
      </c>
      <c r="O41" s="1">
        <v>2</v>
      </c>
      <c r="Q41" s="1">
        <v>1</v>
      </c>
      <c r="R41" s="1">
        <v>3998</v>
      </c>
      <c r="S41" s="3">
        <f>R41/B41</f>
        <v>4.8460606060606057</v>
      </c>
    </row>
    <row r="42" spans="1:19" x14ac:dyDescent="0.35">
      <c r="A42" s="14" t="s">
        <v>58</v>
      </c>
      <c r="B42" s="1">
        <f>SUM(C42:Q42)</f>
        <v>711</v>
      </c>
      <c r="C42" s="1">
        <v>63</v>
      </c>
      <c r="D42" s="1">
        <v>58</v>
      </c>
      <c r="E42" s="1">
        <v>62</v>
      </c>
      <c r="F42" s="1">
        <v>69</v>
      </c>
      <c r="G42" s="1">
        <v>78</v>
      </c>
      <c r="H42" s="1">
        <v>85</v>
      </c>
      <c r="I42" s="1">
        <v>92</v>
      </c>
      <c r="J42" s="1">
        <v>80</v>
      </c>
      <c r="K42" s="1">
        <v>57</v>
      </c>
      <c r="L42" s="1">
        <v>34</v>
      </c>
      <c r="M42" s="1">
        <v>19</v>
      </c>
      <c r="N42" s="1">
        <v>8</v>
      </c>
      <c r="O42" s="1">
        <v>6</v>
      </c>
      <c r="R42" s="1">
        <v>3350</v>
      </c>
      <c r="S42" s="3">
        <f>R42/B42</f>
        <v>4.7116736990154715</v>
      </c>
    </row>
    <row r="43" spans="1:19" x14ac:dyDescent="0.35">
      <c r="A43" s="14" t="s">
        <v>59</v>
      </c>
      <c r="B43" s="1">
        <f>SUM(C43:Q43)</f>
        <v>539</v>
      </c>
      <c r="C43" s="1">
        <v>58</v>
      </c>
      <c r="D43" s="1">
        <v>63</v>
      </c>
      <c r="E43" s="1">
        <v>67</v>
      </c>
      <c r="F43" s="1">
        <v>63</v>
      </c>
      <c r="G43" s="1">
        <v>74</v>
      </c>
      <c r="H43" s="1">
        <v>58</v>
      </c>
      <c r="I43" s="1">
        <v>62</v>
      </c>
      <c r="J43" s="1">
        <v>33</v>
      </c>
      <c r="K43" s="1">
        <v>29</v>
      </c>
      <c r="L43" s="1">
        <v>18</v>
      </c>
      <c r="M43" s="1">
        <v>8</v>
      </c>
      <c r="N43" s="1">
        <v>5</v>
      </c>
      <c r="O43" s="1">
        <v>1</v>
      </c>
      <c r="R43" s="1">
        <v>2116</v>
      </c>
      <c r="S43" s="3">
        <f>R43/B43</f>
        <v>3.9257884972170687</v>
      </c>
    </row>
    <row r="44" spans="1:19" x14ac:dyDescent="0.35">
      <c r="A44" s="14" t="s">
        <v>60</v>
      </c>
      <c r="B44" s="1">
        <f>SUM(C44:Q44)</f>
        <v>515</v>
      </c>
      <c r="C44" s="1">
        <v>75</v>
      </c>
      <c r="D44" s="1">
        <v>76</v>
      </c>
      <c r="E44" s="1">
        <v>58</v>
      </c>
      <c r="F44" s="1">
        <v>70</v>
      </c>
      <c r="G44" s="1">
        <v>61</v>
      </c>
      <c r="H44" s="1">
        <v>70</v>
      </c>
      <c r="I44" s="1">
        <v>43</v>
      </c>
      <c r="J44" s="1">
        <v>29</v>
      </c>
      <c r="K44" s="1">
        <v>16</v>
      </c>
      <c r="L44" s="1">
        <v>11</v>
      </c>
      <c r="M44" s="1">
        <v>4</v>
      </c>
      <c r="N44" s="1">
        <v>1</v>
      </c>
      <c r="O44" s="1">
        <v>1</v>
      </c>
      <c r="R44" s="1">
        <v>1747</v>
      </c>
      <c r="S44" s="3">
        <f>R44/B44</f>
        <v>3.3922330097087379</v>
      </c>
    </row>
    <row r="45" spans="1:19" x14ac:dyDescent="0.35">
      <c r="A45" s="14" t="s">
        <v>61</v>
      </c>
      <c r="B45" s="1">
        <f>SUM(C45:Q45)</f>
        <v>364</v>
      </c>
      <c r="C45" s="1">
        <v>55</v>
      </c>
      <c r="D45" s="1">
        <v>35</v>
      </c>
      <c r="E45" s="1">
        <v>53</v>
      </c>
      <c r="F45" s="1">
        <v>47</v>
      </c>
      <c r="G45" s="1">
        <v>60</v>
      </c>
      <c r="H45" s="1">
        <v>52</v>
      </c>
      <c r="I45" s="1">
        <v>27</v>
      </c>
      <c r="J45" s="1">
        <v>21</v>
      </c>
      <c r="K45" s="1">
        <v>6</v>
      </c>
      <c r="L45" s="1">
        <v>4</v>
      </c>
      <c r="M45" s="1">
        <v>2</v>
      </c>
      <c r="N45" s="1">
        <v>1</v>
      </c>
      <c r="O45" s="1">
        <v>1</v>
      </c>
      <c r="R45" s="1">
        <v>1218</v>
      </c>
      <c r="S45" s="3">
        <f>R45/B45</f>
        <v>3.3461538461538463</v>
      </c>
    </row>
    <row r="46" spans="1:19" x14ac:dyDescent="0.35">
      <c r="A46" s="14" t="s">
        <v>62</v>
      </c>
      <c r="B46" s="1">
        <f>SUM(C46:Q46)</f>
        <v>247</v>
      </c>
      <c r="C46" s="1">
        <v>47</v>
      </c>
      <c r="D46" s="1">
        <v>36</v>
      </c>
      <c r="E46" s="1">
        <v>39</v>
      </c>
      <c r="F46" s="1">
        <v>31</v>
      </c>
      <c r="G46" s="1">
        <v>30</v>
      </c>
      <c r="H46" s="1">
        <v>19</v>
      </c>
      <c r="I46" s="1">
        <v>26</v>
      </c>
      <c r="J46" s="1">
        <v>10</v>
      </c>
      <c r="K46" s="1">
        <v>4</v>
      </c>
      <c r="L46" s="1">
        <v>3</v>
      </c>
      <c r="M46" s="1">
        <v>2</v>
      </c>
      <c r="N46" s="1">
        <v>0</v>
      </c>
      <c r="R46" s="1">
        <v>727</v>
      </c>
      <c r="S46" s="3">
        <f>R46/B46</f>
        <v>2.9433198380566803</v>
      </c>
    </row>
    <row r="47" spans="1:19" x14ac:dyDescent="0.35">
      <c r="A47" s="14" t="s">
        <v>63</v>
      </c>
      <c r="B47" s="1">
        <f>SUM(C47:Q47)</f>
        <v>283</v>
      </c>
      <c r="C47" s="1">
        <v>62</v>
      </c>
      <c r="D47" s="1">
        <v>55</v>
      </c>
      <c r="E47" s="1">
        <v>31</v>
      </c>
      <c r="F47" s="1">
        <v>42</v>
      </c>
      <c r="G47" s="1">
        <v>31</v>
      </c>
      <c r="H47" s="1">
        <v>23</v>
      </c>
      <c r="I47" s="1">
        <v>12</v>
      </c>
      <c r="J47" s="1">
        <v>19</v>
      </c>
      <c r="K47" s="1">
        <v>4</v>
      </c>
      <c r="L47" s="1">
        <v>3</v>
      </c>
      <c r="M47" s="1">
        <v>0</v>
      </c>
      <c r="N47" s="1">
        <v>1</v>
      </c>
      <c r="R47" s="1">
        <v>757</v>
      </c>
      <c r="S47" s="3">
        <f>R47/B47</f>
        <v>2.6749116607773851</v>
      </c>
    </row>
    <row r="48" spans="1:19" x14ac:dyDescent="0.35">
      <c r="A48" s="83" t="s">
        <v>97</v>
      </c>
    </row>
  </sheetData>
  <pageMargins left="0.7" right="0.7" top="0.75" bottom="0.75" header="0.3" footer="0.3"/>
  <pageSetup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124D3-FAE4-4B15-A8C3-96496B648D1C}">
  <dimension ref="A1:K17"/>
  <sheetViews>
    <sheetView view="pageBreakPreview" zoomScale="125" zoomScaleNormal="100" zoomScaleSheetLayoutView="125" workbookViewId="0">
      <selection activeCell="D8" sqref="D8"/>
    </sheetView>
  </sheetViews>
  <sheetFormatPr defaultRowHeight="10.5" x14ac:dyDescent="0.4"/>
  <cols>
    <col min="1" max="1" width="8.83984375" style="19"/>
    <col min="2" max="11" width="7.1015625" style="19" customWidth="1"/>
    <col min="12" max="16384" width="8.83984375" style="19"/>
  </cols>
  <sheetData>
    <row r="1" spans="1:11" x14ac:dyDescent="0.4">
      <c r="A1" s="19" t="s">
        <v>275</v>
      </c>
    </row>
    <row r="2" spans="1:11" s="37" customFormat="1" x14ac:dyDescent="0.4">
      <c r="A2" s="34"/>
      <c r="B2" s="35" t="s">
        <v>271</v>
      </c>
      <c r="C2" s="35" t="s">
        <v>272</v>
      </c>
      <c r="D2" s="35" t="s">
        <v>51</v>
      </c>
      <c r="E2" s="35" t="s">
        <v>52</v>
      </c>
      <c r="F2" s="35" t="s">
        <v>53</v>
      </c>
      <c r="G2" s="35" t="s">
        <v>54</v>
      </c>
      <c r="H2" s="35" t="s">
        <v>55</v>
      </c>
      <c r="I2" s="35" t="s">
        <v>56</v>
      </c>
      <c r="J2" s="35" t="s">
        <v>273</v>
      </c>
      <c r="K2" s="36" t="s">
        <v>268</v>
      </c>
    </row>
    <row r="3" spans="1:11" x14ac:dyDescent="0.4">
      <c r="A3" s="19" t="s">
        <v>270</v>
      </c>
      <c r="B3" s="19">
        <f>SUM(C3:K3)</f>
        <v>11765</v>
      </c>
      <c r="C3" s="19">
        <f>SUM(C4:C16)</f>
        <v>250</v>
      </c>
      <c r="D3" s="19">
        <f t="shared" ref="D3:K3" si="0">SUM(D4:D16)</f>
        <v>4949</v>
      </c>
      <c r="E3" s="19">
        <f t="shared" si="0"/>
        <v>4723</v>
      </c>
      <c r="F3" s="19">
        <f t="shared" si="0"/>
        <v>1342</v>
      </c>
      <c r="G3" s="19">
        <f t="shared" si="0"/>
        <v>375</v>
      </c>
      <c r="H3" s="19">
        <f t="shared" si="0"/>
        <v>94</v>
      </c>
      <c r="I3" s="19">
        <f t="shared" si="0"/>
        <v>18</v>
      </c>
      <c r="J3" s="19">
        <f t="shared" si="0"/>
        <v>1</v>
      </c>
      <c r="K3" s="19">
        <f t="shared" si="0"/>
        <v>13</v>
      </c>
    </row>
    <row r="4" spans="1:11" x14ac:dyDescent="0.4">
      <c r="A4" s="18" t="s">
        <v>51</v>
      </c>
      <c r="B4" s="19">
        <f t="shared" ref="B4:B16" si="1">SUM(C4:K4)</f>
        <v>381</v>
      </c>
      <c r="C4" s="19">
        <v>21</v>
      </c>
      <c r="D4" s="19">
        <v>357</v>
      </c>
      <c r="K4" s="19">
        <v>3</v>
      </c>
    </row>
    <row r="5" spans="1:11" x14ac:dyDescent="0.4">
      <c r="A5" s="18" t="s">
        <v>52</v>
      </c>
      <c r="B5" s="19">
        <f t="shared" si="1"/>
        <v>1465</v>
      </c>
      <c r="C5" s="19">
        <v>43</v>
      </c>
      <c r="D5" s="19">
        <v>719</v>
      </c>
      <c r="E5" s="19">
        <v>702</v>
      </c>
      <c r="K5" s="19">
        <v>1</v>
      </c>
    </row>
    <row r="6" spans="1:11" x14ac:dyDescent="0.4">
      <c r="A6" s="18" t="s">
        <v>53</v>
      </c>
      <c r="B6" s="19">
        <f t="shared" si="1"/>
        <v>1768</v>
      </c>
      <c r="C6" s="19">
        <v>23</v>
      </c>
      <c r="D6" s="19">
        <v>716</v>
      </c>
      <c r="E6" s="19">
        <v>826</v>
      </c>
      <c r="F6" s="19">
        <v>202</v>
      </c>
      <c r="K6" s="19">
        <v>1</v>
      </c>
    </row>
    <row r="7" spans="1:11" x14ac:dyDescent="0.4">
      <c r="A7" s="18" t="s">
        <v>54</v>
      </c>
      <c r="B7" s="19">
        <f t="shared" si="1"/>
        <v>1413</v>
      </c>
      <c r="C7" s="19">
        <v>26</v>
      </c>
      <c r="D7" s="19">
        <v>568</v>
      </c>
      <c r="E7" s="19">
        <v>577</v>
      </c>
      <c r="F7" s="19">
        <v>188</v>
      </c>
      <c r="G7" s="19">
        <v>53</v>
      </c>
      <c r="K7" s="19">
        <v>1</v>
      </c>
    </row>
    <row r="8" spans="1:11" x14ac:dyDescent="0.4">
      <c r="A8" s="18" t="s">
        <v>55</v>
      </c>
      <c r="B8" s="19">
        <f t="shared" si="1"/>
        <v>1365</v>
      </c>
      <c r="C8" s="19">
        <v>27</v>
      </c>
      <c r="D8" s="19">
        <v>585</v>
      </c>
      <c r="E8" s="19">
        <v>544</v>
      </c>
      <c r="F8" s="19">
        <v>146</v>
      </c>
      <c r="G8" s="19">
        <v>55</v>
      </c>
      <c r="H8" s="19">
        <v>8</v>
      </c>
      <c r="K8" s="19">
        <v>0</v>
      </c>
    </row>
    <row r="9" spans="1:11" x14ac:dyDescent="0.4">
      <c r="A9" s="18" t="s">
        <v>56</v>
      </c>
      <c r="B9" s="19">
        <f t="shared" si="1"/>
        <v>1090</v>
      </c>
      <c r="C9" s="19">
        <v>27</v>
      </c>
      <c r="D9" s="19">
        <v>429</v>
      </c>
      <c r="E9" s="19">
        <v>459</v>
      </c>
      <c r="F9" s="19">
        <v>119</v>
      </c>
      <c r="G9" s="19">
        <v>41</v>
      </c>
      <c r="H9" s="19">
        <v>13</v>
      </c>
      <c r="I9" s="19">
        <v>1</v>
      </c>
      <c r="K9" s="19">
        <v>1</v>
      </c>
    </row>
    <row r="10" spans="1:11" x14ac:dyDescent="0.4">
      <c r="A10" s="18" t="s">
        <v>57</v>
      </c>
      <c r="B10" s="19">
        <f t="shared" si="1"/>
        <v>1055</v>
      </c>
      <c r="C10" s="19">
        <v>22</v>
      </c>
      <c r="D10" s="19">
        <v>429</v>
      </c>
      <c r="E10" s="19">
        <v>411</v>
      </c>
      <c r="F10" s="19">
        <v>132</v>
      </c>
      <c r="G10" s="19">
        <v>47</v>
      </c>
      <c r="H10" s="19">
        <v>12</v>
      </c>
      <c r="I10" s="19">
        <v>2</v>
      </c>
      <c r="K10" s="19">
        <v>0</v>
      </c>
    </row>
    <row r="11" spans="1:11" x14ac:dyDescent="0.4">
      <c r="A11" s="18" t="s">
        <v>58</v>
      </c>
      <c r="B11" s="19">
        <f t="shared" si="1"/>
        <v>901</v>
      </c>
      <c r="C11" s="19">
        <v>18</v>
      </c>
      <c r="D11" s="19">
        <v>331</v>
      </c>
      <c r="E11" s="19">
        <v>365</v>
      </c>
      <c r="F11" s="19">
        <v>134</v>
      </c>
      <c r="G11" s="19">
        <v>41</v>
      </c>
      <c r="H11" s="19">
        <v>8</v>
      </c>
      <c r="I11" s="19">
        <v>2</v>
      </c>
      <c r="K11" s="19">
        <v>2</v>
      </c>
    </row>
    <row r="12" spans="1:11" x14ac:dyDescent="0.4">
      <c r="A12" s="18" t="s">
        <v>59</v>
      </c>
      <c r="B12" s="19">
        <f t="shared" si="1"/>
        <v>679</v>
      </c>
      <c r="C12" s="19">
        <v>12</v>
      </c>
      <c r="D12" s="19">
        <v>267</v>
      </c>
      <c r="E12" s="19">
        <v>240</v>
      </c>
      <c r="F12" s="19">
        <v>110</v>
      </c>
      <c r="G12" s="19">
        <v>34</v>
      </c>
      <c r="H12" s="19">
        <v>10</v>
      </c>
      <c r="I12" s="19">
        <v>5</v>
      </c>
      <c r="J12" s="19">
        <v>1</v>
      </c>
      <c r="K12" s="19">
        <v>0</v>
      </c>
    </row>
    <row r="13" spans="1:11" x14ac:dyDescent="0.4">
      <c r="A13" s="18" t="s">
        <v>60</v>
      </c>
      <c r="B13" s="19">
        <f t="shared" si="1"/>
        <v>613</v>
      </c>
      <c r="C13" s="19">
        <v>16</v>
      </c>
      <c r="D13" s="19">
        <v>211</v>
      </c>
      <c r="E13" s="19">
        <v>229</v>
      </c>
      <c r="F13" s="19">
        <v>96</v>
      </c>
      <c r="G13" s="19">
        <v>45</v>
      </c>
      <c r="H13" s="19">
        <v>14</v>
      </c>
      <c r="I13" s="19">
        <v>0</v>
      </c>
      <c r="K13" s="19">
        <v>2</v>
      </c>
    </row>
    <row r="14" spans="1:11" x14ac:dyDescent="0.4">
      <c r="A14" s="18" t="s">
        <v>61</v>
      </c>
      <c r="B14" s="19">
        <f t="shared" si="1"/>
        <v>440</v>
      </c>
      <c r="C14" s="19">
        <v>5</v>
      </c>
      <c r="D14" s="19">
        <v>147</v>
      </c>
      <c r="E14" s="19">
        <v>167</v>
      </c>
      <c r="F14" s="19">
        <v>85</v>
      </c>
      <c r="G14" s="19">
        <v>24</v>
      </c>
      <c r="H14" s="19">
        <v>10</v>
      </c>
      <c r="I14" s="19">
        <v>2</v>
      </c>
      <c r="K14" s="19">
        <v>0</v>
      </c>
    </row>
    <row r="15" spans="1:11" x14ac:dyDescent="0.4">
      <c r="A15" s="18" t="s">
        <v>62</v>
      </c>
      <c r="B15" s="19">
        <f t="shared" si="1"/>
        <v>287</v>
      </c>
      <c r="C15" s="19">
        <v>7</v>
      </c>
      <c r="D15" s="19">
        <v>100</v>
      </c>
      <c r="E15" s="19">
        <v>107</v>
      </c>
      <c r="F15" s="19">
        <v>51</v>
      </c>
      <c r="G15" s="19">
        <v>10</v>
      </c>
      <c r="H15" s="19">
        <v>8</v>
      </c>
      <c r="I15" s="19">
        <v>2</v>
      </c>
      <c r="K15" s="19">
        <v>2</v>
      </c>
    </row>
    <row r="16" spans="1:11" x14ac:dyDescent="0.4">
      <c r="A16" s="18" t="s">
        <v>63</v>
      </c>
      <c r="B16" s="19">
        <f t="shared" si="1"/>
        <v>308</v>
      </c>
      <c r="C16" s="19">
        <v>3</v>
      </c>
      <c r="D16" s="19">
        <v>90</v>
      </c>
      <c r="E16" s="19">
        <v>96</v>
      </c>
      <c r="F16" s="19">
        <v>79</v>
      </c>
      <c r="G16" s="19">
        <v>25</v>
      </c>
      <c r="H16" s="19">
        <v>11</v>
      </c>
      <c r="I16" s="19">
        <v>4</v>
      </c>
      <c r="K16" s="19">
        <v>0</v>
      </c>
    </row>
    <row r="17" spans="1:1" x14ac:dyDescent="0.4">
      <c r="A17" s="27" t="s">
        <v>97</v>
      </c>
    </row>
  </sheetData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3A467-3C28-497E-9749-6CB3FB80D830}">
  <dimension ref="A1:P34"/>
  <sheetViews>
    <sheetView tabSelected="1" view="pageBreakPreview" zoomScale="125" zoomScaleNormal="100" zoomScaleSheetLayoutView="125" workbookViewId="0">
      <selection activeCell="L18" sqref="L18"/>
    </sheetView>
  </sheetViews>
  <sheetFormatPr defaultRowHeight="10.5" x14ac:dyDescent="0.4"/>
  <cols>
    <col min="1" max="1" width="8.26171875" style="18" customWidth="1"/>
    <col min="2" max="2" width="7.26171875" style="19" customWidth="1"/>
    <col min="3" max="16" width="5.15625" style="19" customWidth="1"/>
    <col min="17" max="16384" width="8.83984375" style="19"/>
  </cols>
  <sheetData>
    <row r="1" spans="1:16" ht="10.8" thickBot="1" x14ac:dyDescent="0.45">
      <c r="A1" s="18" t="s">
        <v>276</v>
      </c>
    </row>
    <row r="2" spans="1:16" ht="10.8" thickBot="1" x14ac:dyDescent="0.45">
      <c r="A2" s="49"/>
      <c r="B2" s="50" t="s">
        <v>362</v>
      </c>
      <c r="C2" s="86" t="s">
        <v>33</v>
      </c>
      <c r="D2" s="86" t="s">
        <v>51</v>
      </c>
      <c r="E2" s="86" t="s">
        <v>52</v>
      </c>
      <c r="F2" s="86" t="s">
        <v>53</v>
      </c>
      <c r="G2" s="86" t="s">
        <v>54</v>
      </c>
      <c r="H2" s="86" t="s">
        <v>55</v>
      </c>
      <c r="I2" s="86" t="s">
        <v>56</v>
      </c>
      <c r="J2" s="86" t="s">
        <v>57</v>
      </c>
      <c r="K2" s="86" t="s">
        <v>58</v>
      </c>
      <c r="L2" s="86" t="s">
        <v>59</v>
      </c>
      <c r="M2" s="86" t="s">
        <v>60</v>
      </c>
      <c r="N2" s="86" t="s">
        <v>61</v>
      </c>
      <c r="O2" s="86" t="s">
        <v>62</v>
      </c>
      <c r="P2" s="87" t="s">
        <v>63</v>
      </c>
    </row>
    <row r="3" spans="1:16" x14ac:dyDescent="0.4">
      <c r="A3" s="18" t="s">
        <v>33</v>
      </c>
      <c r="B3" s="19" t="s">
        <v>33</v>
      </c>
      <c r="C3" s="19">
        <f>C4+C5</f>
        <v>11561</v>
      </c>
      <c r="D3" s="19">
        <f t="shared" ref="D3:P3" si="0">D4+D5</f>
        <v>375</v>
      </c>
      <c r="E3" s="19">
        <f t="shared" si="0"/>
        <v>1444</v>
      </c>
      <c r="F3" s="19">
        <f t="shared" si="0"/>
        <v>1747</v>
      </c>
      <c r="G3" s="19">
        <f t="shared" si="0"/>
        <v>1396</v>
      </c>
      <c r="H3" s="19">
        <f t="shared" si="0"/>
        <v>1344</v>
      </c>
      <c r="I3" s="19">
        <f t="shared" si="0"/>
        <v>1064</v>
      </c>
      <c r="J3" s="19">
        <f t="shared" si="0"/>
        <v>1046</v>
      </c>
      <c r="K3" s="19">
        <f t="shared" si="0"/>
        <v>883</v>
      </c>
      <c r="L3" s="19">
        <f t="shared" si="0"/>
        <v>666</v>
      </c>
      <c r="M3" s="19">
        <f t="shared" si="0"/>
        <v>595</v>
      </c>
      <c r="N3" s="19">
        <f t="shared" si="0"/>
        <v>431</v>
      </c>
      <c r="O3" s="19">
        <f t="shared" si="0"/>
        <v>272</v>
      </c>
      <c r="P3" s="19">
        <f t="shared" si="0"/>
        <v>298</v>
      </c>
    </row>
    <row r="4" spans="1:16" x14ac:dyDescent="0.4">
      <c r="B4" s="19" t="s">
        <v>363</v>
      </c>
      <c r="C4" s="19">
        <f>C6+C8+C10+C12+C14+C16+C18+C20+C22+C24+C26+C28+C30+C32</f>
        <v>5873</v>
      </c>
      <c r="D4" s="19">
        <f t="shared" ref="D4:P4" si="1">D6+D8+D10+D12+D14+D16+D18+D20+D22+D24+D26+D28+D30+D32</f>
        <v>183</v>
      </c>
      <c r="E4" s="19">
        <f t="shared" si="1"/>
        <v>730</v>
      </c>
      <c r="F4" s="19">
        <f t="shared" si="1"/>
        <v>903</v>
      </c>
      <c r="G4" s="19">
        <f t="shared" si="1"/>
        <v>712</v>
      </c>
      <c r="H4" s="19">
        <f t="shared" si="1"/>
        <v>683</v>
      </c>
      <c r="I4" s="19">
        <f t="shared" si="1"/>
        <v>538</v>
      </c>
      <c r="J4" s="19">
        <f t="shared" si="1"/>
        <v>556</v>
      </c>
      <c r="K4" s="19">
        <f t="shared" si="1"/>
        <v>438</v>
      </c>
      <c r="L4" s="19">
        <f t="shared" si="1"/>
        <v>329</v>
      </c>
      <c r="M4" s="19">
        <f t="shared" si="1"/>
        <v>293</v>
      </c>
      <c r="N4" s="19">
        <f t="shared" si="1"/>
        <v>219</v>
      </c>
      <c r="O4" s="19">
        <f t="shared" si="1"/>
        <v>136</v>
      </c>
      <c r="P4" s="19">
        <f t="shared" si="1"/>
        <v>153</v>
      </c>
    </row>
    <row r="5" spans="1:16" x14ac:dyDescent="0.4">
      <c r="B5" s="19" t="s">
        <v>35</v>
      </c>
      <c r="C5" s="19">
        <f>C7+C9+C11+C13+C15+C17+C19+C21+C23+C25+C27+C29+C31+C33</f>
        <v>5688</v>
      </c>
      <c r="D5" s="19">
        <f t="shared" ref="D5:P5" si="2">D7+D9+D11+D13+D15+D17+D19+D21+D23+D25+D27+D29+D31+D33</f>
        <v>192</v>
      </c>
      <c r="E5" s="19">
        <f t="shared" si="2"/>
        <v>714</v>
      </c>
      <c r="F5" s="19">
        <f t="shared" si="2"/>
        <v>844</v>
      </c>
      <c r="G5" s="19">
        <f t="shared" si="2"/>
        <v>684</v>
      </c>
      <c r="H5" s="19">
        <f t="shared" si="2"/>
        <v>661</v>
      </c>
      <c r="I5" s="19">
        <f t="shared" si="2"/>
        <v>526</v>
      </c>
      <c r="J5" s="19">
        <f t="shared" si="2"/>
        <v>490</v>
      </c>
      <c r="K5" s="19">
        <f t="shared" si="2"/>
        <v>445</v>
      </c>
      <c r="L5" s="19">
        <f t="shared" si="2"/>
        <v>337</v>
      </c>
      <c r="M5" s="19">
        <f t="shared" si="2"/>
        <v>302</v>
      </c>
      <c r="N5" s="19">
        <f t="shared" si="2"/>
        <v>212</v>
      </c>
      <c r="O5" s="19">
        <f t="shared" si="2"/>
        <v>136</v>
      </c>
      <c r="P5" s="19">
        <f t="shared" si="2"/>
        <v>145</v>
      </c>
    </row>
    <row r="6" spans="1:16" x14ac:dyDescent="0.4">
      <c r="A6" s="18">
        <v>1978</v>
      </c>
      <c r="B6" s="19" t="s">
        <v>363</v>
      </c>
      <c r="C6" s="19">
        <f>SUM(D6:R6)</f>
        <v>859</v>
      </c>
      <c r="D6" s="19">
        <v>96</v>
      </c>
      <c r="E6" s="19">
        <v>262</v>
      </c>
      <c r="F6" s="19">
        <v>213</v>
      </c>
      <c r="G6" s="19">
        <v>148</v>
      </c>
      <c r="H6" s="19">
        <v>97</v>
      </c>
      <c r="I6" s="19">
        <v>36</v>
      </c>
      <c r="J6" s="19">
        <v>7</v>
      </c>
    </row>
    <row r="7" spans="1:16" x14ac:dyDescent="0.4">
      <c r="B7" s="19" t="s">
        <v>35</v>
      </c>
      <c r="C7" s="19">
        <f t="shared" ref="C7:C33" si="3">SUM(D7:R7)</f>
        <v>911</v>
      </c>
      <c r="D7" s="19">
        <v>108</v>
      </c>
      <c r="E7" s="19">
        <v>285</v>
      </c>
      <c r="F7" s="19">
        <v>230</v>
      </c>
      <c r="G7" s="19">
        <v>151</v>
      </c>
      <c r="H7" s="19">
        <v>103</v>
      </c>
      <c r="I7" s="19">
        <v>28</v>
      </c>
      <c r="J7" s="19">
        <v>6</v>
      </c>
    </row>
    <row r="8" spans="1:16" x14ac:dyDescent="0.4">
      <c r="A8" s="18">
        <v>1977</v>
      </c>
      <c r="B8" s="19" t="s">
        <v>363</v>
      </c>
      <c r="C8" s="19">
        <f t="shared" si="3"/>
        <v>785</v>
      </c>
      <c r="D8" s="19">
        <v>56</v>
      </c>
      <c r="E8" s="19">
        <v>210</v>
      </c>
      <c r="F8" s="19">
        <v>213</v>
      </c>
      <c r="G8" s="19">
        <v>166</v>
      </c>
      <c r="H8" s="19">
        <v>90</v>
      </c>
      <c r="I8" s="19">
        <v>39</v>
      </c>
      <c r="J8" s="19">
        <v>9</v>
      </c>
      <c r="K8" s="19">
        <v>2</v>
      </c>
    </row>
    <row r="9" spans="1:16" x14ac:dyDescent="0.4">
      <c r="B9" s="19" t="s">
        <v>35</v>
      </c>
      <c r="C9" s="19">
        <f t="shared" si="3"/>
        <v>733</v>
      </c>
      <c r="D9" s="19">
        <v>56</v>
      </c>
      <c r="E9" s="19">
        <v>201</v>
      </c>
      <c r="F9" s="19">
        <v>183</v>
      </c>
      <c r="G9" s="19">
        <v>146</v>
      </c>
      <c r="H9" s="19">
        <v>103</v>
      </c>
      <c r="I9" s="19">
        <v>33</v>
      </c>
      <c r="J9" s="19">
        <v>9</v>
      </c>
      <c r="K9" s="19">
        <v>2</v>
      </c>
    </row>
    <row r="10" spans="1:16" x14ac:dyDescent="0.4">
      <c r="A10" s="18">
        <v>1976</v>
      </c>
      <c r="B10" s="19" t="s">
        <v>363</v>
      </c>
      <c r="C10" s="19">
        <f t="shared" si="3"/>
        <v>536</v>
      </c>
      <c r="D10" s="19">
        <v>22</v>
      </c>
      <c r="E10" s="19">
        <v>122</v>
      </c>
      <c r="F10" s="19">
        <v>155</v>
      </c>
      <c r="G10" s="19">
        <v>99</v>
      </c>
      <c r="H10" s="19">
        <v>99</v>
      </c>
      <c r="I10" s="19">
        <v>30</v>
      </c>
      <c r="J10" s="19">
        <v>8</v>
      </c>
      <c r="K10" s="19">
        <v>1</v>
      </c>
    </row>
    <row r="11" spans="1:16" x14ac:dyDescent="0.4">
      <c r="B11" s="19" t="s">
        <v>35</v>
      </c>
      <c r="C11" s="19">
        <f t="shared" si="3"/>
        <v>504</v>
      </c>
      <c r="D11" s="19">
        <v>17</v>
      </c>
      <c r="E11" s="19">
        <v>116</v>
      </c>
      <c r="F11" s="19">
        <v>155</v>
      </c>
      <c r="G11" s="19">
        <v>92</v>
      </c>
      <c r="H11" s="19">
        <v>76</v>
      </c>
      <c r="I11" s="19">
        <v>39</v>
      </c>
      <c r="J11" s="19">
        <v>7</v>
      </c>
      <c r="K11" s="19">
        <v>2</v>
      </c>
    </row>
    <row r="12" spans="1:16" x14ac:dyDescent="0.4">
      <c r="A12" s="18">
        <v>1975</v>
      </c>
      <c r="B12" s="19" t="s">
        <v>363</v>
      </c>
      <c r="C12" s="19">
        <f t="shared" si="3"/>
        <v>300</v>
      </c>
      <c r="D12" s="19">
        <v>6</v>
      </c>
      <c r="E12" s="19">
        <v>56</v>
      </c>
      <c r="F12" s="19">
        <v>99</v>
      </c>
      <c r="G12" s="19">
        <v>50</v>
      </c>
      <c r="H12" s="19">
        <v>55</v>
      </c>
      <c r="I12" s="19">
        <v>24</v>
      </c>
      <c r="J12" s="19">
        <v>8</v>
      </c>
      <c r="K12" s="19">
        <v>2</v>
      </c>
    </row>
    <row r="13" spans="1:16" x14ac:dyDescent="0.4">
      <c r="B13" s="19" t="s">
        <v>35</v>
      </c>
      <c r="C13" s="19">
        <f t="shared" si="3"/>
        <v>332</v>
      </c>
      <c r="D13" s="19">
        <v>4</v>
      </c>
      <c r="E13" s="19">
        <v>57</v>
      </c>
      <c r="F13" s="19">
        <v>80</v>
      </c>
      <c r="G13" s="19">
        <v>74</v>
      </c>
      <c r="H13" s="19">
        <v>61</v>
      </c>
      <c r="I13" s="19">
        <v>41</v>
      </c>
      <c r="J13" s="19">
        <v>13</v>
      </c>
      <c r="K13" s="19">
        <v>1</v>
      </c>
      <c r="L13" s="19">
        <v>0</v>
      </c>
      <c r="M13" s="19">
        <v>1</v>
      </c>
    </row>
    <row r="14" spans="1:16" x14ac:dyDescent="0.4">
      <c r="A14" s="18">
        <v>1974</v>
      </c>
      <c r="B14" s="19" t="s">
        <v>363</v>
      </c>
      <c r="C14" s="19">
        <f t="shared" si="3"/>
        <v>276</v>
      </c>
      <c r="D14" s="19">
        <v>1</v>
      </c>
      <c r="E14" s="19">
        <v>42</v>
      </c>
      <c r="F14" s="19">
        <v>70</v>
      </c>
      <c r="G14" s="19">
        <v>46</v>
      </c>
      <c r="H14" s="19">
        <v>49</v>
      </c>
      <c r="I14" s="19">
        <v>40</v>
      </c>
      <c r="J14" s="19">
        <v>23</v>
      </c>
      <c r="K14" s="19">
        <v>4</v>
      </c>
      <c r="L14" s="19">
        <v>1</v>
      </c>
    </row>
    <row r="15" spans="1:16" x14ac:dyDescent="0.4">
      <c r="B15" s="19" t="s">
        <v>35</v>
      </c>
      <c r="C15" s="19">
        <f t="shared" si="3"/>
        <v>226</v>
      </c>
      <c r="D15" s="19">
        <v>5</v>
      </c>
      <c r="E15" s="19">
        <v>24</v>
      </c>
      <c r="F15" s="19">
        <v>56</v>
      </c>
      <c r="G15" s="19">
        <v>43</v>
      </c>
      <c r="H15" s="19">
        <v>45</v>
      </c>
      <c r="I15" s="19">
        <v>36</v>
      </c>
      <c r="J15" s="19">
        <v>15</v>
      </c>
      <c r="K15" s="19">
        <v>2</v>
      </c>
    </row>
    <row r="16" spans="1:16" x14ac:dyDescent="0.4">
      <c r="A16" s="18">
        <v>1973</v>
      </c>
      <c r="B16" s="19" t="s">
        <v>363</v>
      </c>
      <c r="C16" s="19">
        <f t="shared" si="3"/>
        <v>197</v>
      </c>
      <c r="D16" s="19">
        <v>2</v>
      </c>
      <c r="E16" s="19">
        <v>10</v>
      </c>
      <c r="F16" s="19">
        <v>49</v>
      </c>
      <c r="G16" s="19">
        <v>36</v>
      </c>
      <c r="H16" s="19">
        <v>31</v>
      </c>
      <c r="I16" s="19">
        <v>32</v>
      </c>
      <c r="J16" s="19">
        <v>31</v>
      </c>
      <c r="K16" s="19">
        <v>3</v>
      </c>
      <c r="L16" s="19">
        <v>3</v>
      </c>
    </row>
    <row r="17" spans="1:16" x14ac:dyDescent="0.4">
      <c r="B17" s="19" t="s">
        <v>35</v>
      </c>
      <c r="C17" s="19">
        <f t="shared" si="3"/>
        <v>172</v>
      </c>
      <c r="D17" s="19">
        <v>1</v>
      </c>
      <c r="E17" s="19">
        <v>14</v>
      </c>
      <c r="F17" s="19">
        <v>39</v>
      </c>
      <c r="G17" s="19">
        <v>29</v>
      </c>
      <c r="H17" s="19">
        <v>34</v>
      </c>
      <c r="I17" s="19">
        <v>39</v>
      </c>
      <c r="J17" s="19">
        <v>13</v>
      </c>
      <c r="K17" s="19">
        <v>3</v>
      </c>
    </row>
    <row r="18" spans="1:16" x14ac:dyDescent="0.4">
      <c r="A18" s="18">
        <v>1972</v>
      </c>
      <c r="B18" s="19" t="s">
        <v>363</v>
      </c>
      <c r="C18" s="19">
        <f t="shared" si="3"/>
        <v>195</v>
      </c>
      <c r="D18" s="19">
        <v>0</v>
      </c>
      <c r="E18" s="19">
        <v>14</v>
      </c>
      <c r="F18" s="19">
        <v>38</v>
      </c>
      <c r="G18" s="19">
        <v>41</v>
      </c>
      <c r="H18" s="19">
        <v>40</v>
      </c>
      <c r="I18" s="19">
        <v>25</v>
      </c>
      <c r="J18" s="19">
        <v>30</v>
      </c>
      <c r="K18" s="19">
        <v>4</v>
      </c>
      <c r="L18" s="19">
        <v>0</v>
      </c>
      <c r="M18" s="19">
        <v>1</v>
      </c>
      <c r="N18" s="19">
        <v>1</v>
      </c>
      <c r="O18" s="19">
        <v>0</v>
      </c>
      <c r="P18" s="19">
        <v>1</v>
      </c>
    </row>
    <row r="19" spans="1:16" x14ac:dyDescent="0.4">
      <c r="B19" s="19" t="s">
        <v>35</v>
      </c>
      <c r="C19" s="19">
        <f t="shared" si="3"/>
        <v>171</v>
      </c>
      <c r="D19" s="19">
        <v>1</v>
      </c>
      <c r="E19" s="19">
        <v>7</v>
      </c>
      <c r="F19" s="19">
        <v>35</v>
      </c>
      <c r="G19" s="19">
        <v>33</v>
      </c>
      <c r="H19" s="19">
        <v>23</v>
      </c>
      <c r="I19" s="19">
        <v>36</v>
      </c>
      <c r="J19" s="19">
        <v>26</v>
      </c>
      <c r="K19" s="19">
        <v>10</v>
      </c>
    </row>
    <row r="20" spans="1:16" x14ac:dyDescent="0.4">
      <c r="A20" s="18">
        <v>1971</v>
      </c>
      <c r="B20" s="19" t="s">
        <v>363</v>
      </c>
      <c r="C20" s="19">
        <f t="shared" si="3"/>
        <v>170</v>
      </c>
      <c r="D20" s="19">
        <v>0</v>
      </c>
      <c r="E20" s="19">
        <v>7</v>
      </c>
      <c r="F20" s="19">
        <v>17</v>
      </c>
      <c r="G20" s="19">
        <v>29</v>
      </c>
      <c r="H20" s="19">
        <v>36</v>
      </c>
      <c r="I20" s="19">
        <v>36</v>
      </c>
      <c r="J20" s="19">
        <v>39</v>
      </c>
      <c r="K20" s="19">
        <v>3</v>
      </c>
      <c r="L20" s="19">
        <v>2</v>
      </c>
      <c r="M20" s="19">
        <v>1</v>
      </c>
    </row>
    <row r="21" spans="1:16" x14ac:dyDescent="0.4">
      <c r="B21" s="19" t="s">
        <v>35</v>
      </c>
      <c r="C21" s="19">
        <f t="shared" si="3"/>
        <v>177</v>
      </c>
      <c r="E21" s="19">
        <v>6</v>
      </c>
      <c r="F21" s="19">
        <v>21</v>
      </c>
      <c r="G21" s="19">
        <v>30</v>
      </c>
      <c r="H21" s="19">
        <v>34</v>
      </c>
      <c r="I21" s="19">
        <v>35</v>
      </c>
      <c r="J21" s="19">
        <v>35</v>
      </c>
      <c r="K21" s="19">
        <v>13</v>
      </c>
      <c r="L21" s="19">
        <v>3</v>
      </c>
    </row>
    <row r="22" spans="1:16" x14ac:dyDescent="0.4">
      <c r="A22" s="18">
        <v>1970</v>
      </c>
      <c r="B22" s="19" t="s">
        <v>363</v>
      </c>
      <c r="C22" s="19">
        <f t="shared" si="3"/>
        <v>201</v>
      </c>
      <c r="E22" s="19">
        <v>4</v>
      </c>
      <c r="F22" s="19">
        <v>23</v>
      </c>
      <c r="G22" s="19">
        <v>26</v>
      </c>
      <c r="H22" s="19">
        <v>36</v>
      </c>
      <c r="I22" s="19">
        <v>50</v>
      </c>
      <c r="J22" s="19">
        <v>45</v>
      </c>
      <c r="K22" s="19">
        <v>17</v>
      </c>
    </row>
    <row r="23" spans="1:16" x14ac:dyDescent="0.4">
      <c r="B23" s="19" t="s">
        <v>35</v>
      </c>
      <c r="C23" s="19">
        <f t="shared" si="3"/>
        <v>205</v>
      </c>
      <c r="E23" s="19">
        <v>2</v>
      </c>
      <c r="F23" s="19">
        <v>18</v>
      </c>
      <c r="G23" s="19">
        <v>23</v>
      </c>
      <c r="H23" s="19">
        <v>44</v>
      </c>
      <c r="I23" s="19">
        <v>41</v>
      </c>
      <c r="J23" s="19">
        <v>52</v>
      </c>
      <c r="K23" s="19">
        <v>19</v>
      </c>
      <c r="L23" s="19">
        <v>5</v>
      </c>
      <c r="M23" s="19">
        <v>1</v>
      </c>
    </row>
    <row r="24" spans="1:16" x14ac:dyDescent="0.4">
      <c r="A24" s="18">
        <v>1969</v>
      </c>
      <c r="B24" s="19" t="s">
        <v>363</v>
      </c>
      <c r="C24" s="19">
        <f t="shared" si="3"/>
        <v>213</v>
      </c>
      <c r="E24" s="19">
        <v>1</v>
      </c>
      <c r="F24" s="19">
        <v>16</v>
      </c>
      <c r="G24" s="19">
        <v>19</v>
      </c>
      <c r="H24" s="19">
        <v>43</v>
      </c>
      <c r="I24" s="19">
        <v>50</v>
      </c>
      <c r="J24" s="19">
        <v>47</v>
      </c>
      <c r="K24" s="19">
        <v>31</v>
      </c>
      <c r="L24" s="19">
        <v>4</v>
      </c>
      <c r="M24" s="19">
        <v>1</v>
      </c>
      <c r="N24" s="19">
        <v>1</v>
      </c>
    </row>
    <row r="25" spans="1:16" x14ac:dyDescent="0.4">
      <c r="B25" s="19" t="s">
        <v>35</v>
      </c>
      <c r="C25" s="19">
        <f t="shared" si="3"/>
        <v>178</v>
      </c>
      <c r="E25" s="19">
        <v>1</v>
      </c>
      <c r="F25" s="19">
        <v>12</v>
      </c>
      <c r="G25" s="19">
        <v>23</v>
      </c>
      <c r="H25" s="19">
        <v>31</v>
      </c>
      <c r="I25" s="19">
        <v>35</v>
      </c>
      <c r="J25" s="19">
        <v>48</v>
      </c>
      <c r="K25" s="19">
        <v>22</v>
      </c>
      <c r="L25" s="19">
        <v>5</v>
      </c>
      <c r="M25" s="19">
        <v>1</v>
      </c>
    </row>
    <row r="26" spans="1:16" x14ac:dyDescent="0.4">
      <c r="A26" s="18" t="s">
        <v>358</v>
      </c>
      <c r="B26" s="19" t="s">
        <v>363</v>
      </c>
      <c r="C26" s="19">
        <f t="shared" si="3"/>
        <v>652</v>
      </c>
      <c r="E26" s="19">
        <v>2</v>
      </c>
      <c r="F26" s="19">
        <v>9</v>
      </c>
      <c r="G26" s="19">
        <v>44</v>
      </c>
      <c r="H26" s="19">
        <v>87</v>
      </c>
      <c r="I26" s="19">
        <v>123</v>
      </c>
      <c r="J26" s="19">
        <v>175</v>
      </c>
      <c r="K26" s="19">
        <v>157</v>
      </c>
      <c r="L26" s="19">
        <v>49</v>
      </c>
      <c r="M26" s="19">
        <v>5</v>
      </c>
      <c r="N26" s="19">
        <v>1</v>
      </c>
    </row>
    <row r="27" spans="1:16" x14ac:dyDescent="0.4">
      <c r="B27" s="19" t="s">
        <v>35</v>
      </c>
      <c r="C27" s="19">
        <f t="shared" si="3"/>
        <v>663</v>
      </c>
      <c r="E27" s="19">
        <v>1</v>
      </c>
      <c r="F27" s="19">
        <v>15</v>
      </c>
      <c r="G27" s="19">
        <v>38</v>
      </c>
      <c r="H27" s="19">
        <v>87</v>
      </c>
      <c r="I27" s="19">
        <v>100</v>
      </c>
      <c r="J27" s="19">
        <v>157</v>
      </c>
      <c r="K27" s="19">
        <v>191</v>
      </c>
      <c r="L27" s="19">
        <v>59</v>
      </c>
      <c r="M27" s="19">
        <v>12</v>
      </c>
      <c r="N27" s="19">
        <v>3</v>
      </c>
    </row>
    <row r="28" spans="1:16" x14ac:dyDescent="0.4">
      <c r="A28" s="18" t="s">
        <v>359</v>
      </c>
      <c r="B28" s="19" t="s">
        <v>363</v>
      </c>
      <c r="C28" s="19">
        <f t="shared" si="3"/>
        <v>396</v>
      </c>
      <c r="G28" s="19">
        <v>6</v>
      </c>
      <c r="H28" s="19">
        <v>13</v>
      </c>
      <c r="I28" s="19">
        <v>39</v>
      </c>
      <c r="J28" s="19">
        <v>66</v>
      </c>
      <c r="K28" s="19">
        <v>105</v>
      </c>
      <c r="L28" s="19">
        <v>106</v>
      </c>
      <c r="M28" s="19">
        <v>45</v>
      </c>
      <c r="N28" s="19">
        <v>13</v>
      </c>
      <c r="O28" s="19">
        <v>2</v>
      </c>
      <c r="P28" s="19">
        <v>1</v>
      </c>
    </row>
    <row r="29" spans="1:16" x14ac:dyDescent="0.4">
      <c r="B29" s="19" t="s">
        <v>35</v>
      </c>
      <c r="C29" s="19">
        <f t="shared" si="3"/>
        <v>358</v>
      </c>
      <c r="G29" s="19">
        <v>2</v>
      </c>
      <c r="H29" s="19">
        <v>15</v>
      </c>
      <c r="I29" s="19">
        <v>35</v>
      </c>
      <c r="J29" s="19">
        <v>67</v>
      </c>
      <c r="K29" s="19">
        <v>86</v>
      </c>
      <c r="L29" s="19">
        <v>99</v>
      </c>
      <c r="M29" s="19">
        <v>39</v>
      </c>
      <c r="N29" s="19">
        <v>15</v>
      </c>
      <c r="O29" s="19">
        <v>0</v>
      </c>
      <c r="P29" s="19">
        <v>0</v>
      </c>
    </row>
    <row r="30" spans="1:16" x14ac:dyDescent="0.4">
      <c r="A30" s="18" t="s">
        <v>360</v>
      </c>
      <c r="B30" s="19" t="s">
        <v>363</v>
      </c>
      <c r="C30" s="19">
        <f t="shared" si="3"/>
        <v>558</v>
      </c>
      <c r="F30" s="19">
        <v>1</v>
      </c>
      <c r="G30" s="19">
        <v>2</v>
      </c>
      <c r="H30" s="19">
        <v>7</v>
      </c>
      <c r="I30" s="19">
        <v>14</v>
      </c>
      <c r="J30" s="19">
        <v>64</v>
      </c>
      <c r="K30" s="19">
        <v>87</v>
      </c>
      <c r="L30" s="19">
        <v>112</v>
      </c>
      <c r="M30" s="19">
        <v>151</v>
      </c>
      <c r="N30" s="19">
        <v>89</v>
      </c>
      <c r="O30" s="19">
        <v>26</v>
      </c>
      <c r="P30" s="19">
        <v>5</v>
      </c>
    </row>
    <row r="31" spans="1:16" x14ac:dyDescent="0.4">
      <c r="B31" s="19" t="s">
        <v>35</v>
      </c>
      <c r="C31" s="19">
        <f t="shared" si="3"/>
        <v>516</v>
      </c>
      <c r="H31" s="19">
        <v>5</v>
      </c>
      <c r="I31" s="19">
        <v>28</v>
      </c>
      <c r="J31" s="19">
        <v>33</v>
      </c>
      <c r="K31" s="19">
        <v>70</v>
      </c>
      <c r="L31" s="19">
        <v>114</v>
      </c>
      <c r="M31" s="19">
        <v>143</v>
      </c>
      <c r="N31" s="19">
        <v>90</v>
      </c>
      <c r="O31" s="19">
        <v>24</v>
      </c>
      <c r="P31" s="19">
        <v>9</v>
      </c>
    </row>
    <row r="32" spans="1:16" x14ac:dyDescent="0.4">
      <c r="A32" s="18" t="s">
        <v>361</v>
      </c>
      <c r="B32" s="19" t="s">
        <v>363</v>
      </c>
      <c r="C32" s="19">
        <f t="shared" si="3"/>
        <v>535</v>
      </c>
      <c r="J32" s="19">
        <v>4</v>
      </c>
      <c r="K32" s="19">
        <v>22</v>
      </c>
      <c r="L32" s="19">
        <v>52</v>
      </c>
      <c r="M32" s="19">
        <v>89</v>
      </c>
      <c r="N32" s="19">
        <v>114</v>
      </c>
      <c r="O32" s="19">
        <v>108</v>
      </c>
      <c r="P32" s="19">
        <v>146</v>
      </c>
    </row>
    <row r="33" spans="1:16" x14ac:dyDescent="0.4">
      <c r="B33" s="19" t="s">
        <v>35</v>
      </c>
      <c r="C33" s="19">
        <f t="shared" si="3"/>
        <v>542</v>
      </c>
      <c r="J33" s="19">
        <v>9</v>
      </c>
      <c r="K33" s="19">
        <v>24</v>
      </c>
      <c r="L33" s="19">
        <v>52</v>
      </c>
      <c r="M33" s="19">
        <v>105</v>
      </c>
      <c r="N33" s="19">
        <v>104</v>
      </c>
      <c r="O33" s="19">
        <v>112</v>
      </c>
      <c r="P33" s="19">
        <v>136</v>
      </c>
    </row>
    <row r="34" spans="1:16" x14ac:dyDescent="0.4">
      <c r="A34" s="27" t="s">
        <v>97</v>
      </c>
    </row>
  </sheetData>
  <pageMargins left="0.7" right="0.7" top="0.75" bottom="0.75" header="0.3" footer="0.3"/>
  <pageSetup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E19F-90DC-4DEF-8BDB-06D0E883F375}">
  <dimension ref="A1:P35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8.83984375" style="18"/>
    <col min="2" max="16384" width="8.83984375" style="19"/>
  </cols>
  <sheetData>
    <row r="1" spans="1:16" x14ac:dyDescent="0.4">
      <c r="A1" s="18" t="s">
        <v>364</v>
      </c>
    </row>
    <row r="3" spans="1:16" x14ac:dyDescent="0.4">
      <c r="B3" s="19" t="s">
        <v>362</v>
      </c>
      <c r="C3" s="37" t="s">
        <v>33</v>
      </c>
      <c r="D3" s="37" t="s">
        <v>51</v>
      </c>
      <c r="E3" s="37" t="s">
        <v>52</v>
      </c>
      <c r="F3" s="37" t="s">
        <v>53</v>
      </c>
      <c r="G3" s="37" t="s">
        <v>54</v>
      </c>
      <c r="H3" s="37" t="s">
        <v>55</v>
      </c>
      <c r="I3" s="37" t="s">
        <v>56</v>
      </c>
      <c r="J3" s="37" t="s">
        <v>57</v>
      </c>
      <c r="K3" s="37" t="s">
        <v>58</v>
      </c>
      <c r="L3" s="37" t="s">
        <v>59</v>
      </c>
      <c r="M3" s="37" t="s">
        <v>60</v>
      </c>
      <c r="N3" s="37" t="s">
        <v>61</v>
      </c>
      <c r="O3" s="37" t="s">
        <v>62</v>
      </c>
      <c r="P3" s="37" t="s">
        <v>63</v>
      </c>
    </row>
    <row r="4" spans="1:16" x14ac:dyDescent="0.4">
      <c r="A4" s="18" t="s">
        <v>33</v>
      </c>
      <c r="B4" s="19" t="s">
        <v>33</v>
      </c>
      <c r="C4" s="19">
        <f>C5+C6</f>
        <v>10414</v>
      </c>
      <c r="D4" s="19">
        <f t="shared" ref="D4:P4" si="0">D5+D6</f>
        <v>344</v>
      </c>
      <c r="E4" s="19">
        <f t="shared" si="0"/>
        <v>1330</v>
      </c>
      <c r="F4" s="19">
        <f t="shared" si="0"/>
        <v>1619</v>
      </c>
      <c r="G4" s="19">
        <f t="shared" si="0"/>
        <v>1319</v>
      </c>
      <c r="H4" s="19">
        <f t="shared" si="0"/>
        <v>1264</v>
      </c>
      <c r="I4" s="19">
        <f t="shared" si="0"/>
        <v>970</v>
      </c>
      <c r="J4" s="19">
        <f t="shared" si="0"/>
        <v>952</v>
      </c>
      <c r="K4" s="19">
        <f t="shared" si="0"/>
        <v>773</v>
      </c>
      <c r="L4" s="19">
        <f t="shared" si="0"/>
        <v>583</v>
      </c>
      <c r="M4" s="19">
        <f t="shared" si="0"/>
        <v>481</v>
      </c>
      <c r="N4" s="19">
        <f t="shared" si="0"/>
        <v>349</v>
      </c>
      <c r="O4" s="19">
        <f t="shared" si="0"/>
        <v>211</v>
      </c>
      <c r="P4" s="19">
        <f t="shared" si="0"/>
        <v>219</v>
      </c>
    </row>
    <row r="5" spans="1:16" x14ac:dyDescent="0.4">
      <c r="B5" s="19" t="s">
        <v>363</v>
      </c>
      <c r="C5" s="19">
        <f>C7+C9+C11+C13+C15+C17+C19+C21+C23+C25+C27+C29+C31+C33</f>
        <v>5248</v>
      </c>
      <c r="D5" s="19">
        <f t="shared" ref="D5:P6" si="1">D7+D9+D11+D13+D15+D17+D19+D21+D23+D25+D27+D29+D31+D33</f>
        <v>168</v>
      </c>
      <c r="E5" s="19">
        <f t="shared" si="1"/>
        <v>678</v>
      </c>
      <c r="F5" s="19">
        <f t="shared" si="1"/>
        <v>834</v>
      </c>
      <c r="G5" s="19">
        <f t="shared" si="1"/>
        <v>662</v>
      </c>
      <c r="H5" s="19">
        <f t="shared" si="1"/>
        <v>630</v>
      </c>
      <c r="I5" s="19">
        <f t="shared" si="1"/>
        <v>491</v>
      </c>
      <c r="J5" s="19">
        <f t="shared" si="1"/>
        <v>507</v>
      </c>
      <c r="K5" s="19">
        <f t="shared" si="1"/>
        <v>380</v>
      </c>
      <c r="L5" s="19">
        <f t="shared" si="1"/>
        <v>285</v>
      </c>
      <c r="M5" s="19">
        <f t="shared" si="1"/>
        <v>237</v>
      </c>
      <c r="N5" s="19">
        <f t="shared" si="1"/>
        <v>164</v>
      </c>
      <c r="O5" s="19">
        <f t="shared" si="1"/>
        <v>106</v>
      </c>
      <c r="P5" s="19">
        <f t="shared" si="1"/>
        <v>106</v>
      </c>
    </row>
    <row r="6" spans="1:16" x14ac:dyDescent="0.4">
      <c r="B6" s="19" t="s">
        <v>35</v>
      </c>
      <c r="C6" s="19">
        <f>C8+C10+C12+C14+C16+C18+C20+C22+C24+C26+C28+C30+C32+C34</f>
        <v>5166</v>
      </c>
      <c r="D6" s="19">
        <f t="shared" si="1"/>
        <v>176</v>
      </c>
      <c r="E6" s="19">
        <f t="shared" si="1"/>
        <v>652</v>
      </c>
      <c r="F6" s="19">
        <f t="shared" si="1"/>
        <v>785</v>
      </c>
      <c r="G6" s="19">
        <f t="shared" si="1"/>
        <v>657</v>
      </c>
      <c r="H6" s="19">
        <f t="shared" si="1"/>
        <v>634</v>
      </c>
      <c r="I6" s="19">
        <f t="shared" si="1"/>
        <v>479</v>
      </c>
      <c r="J6" s="19">
        <f t="shared" si="1"/>
        <v>445</v>
      </c>
      <c r="K6" s="19">
        <f t="shared" si="1"/>
        <v>393</v>
      </c>
      <c r="L6" s="19">
        <f t="shared" si="1"/>
        <v>298</v>
      </c>
      <c r="M6" s="19">
        <f t="shared" si="1"/>
        <v>244</v>
      </c>
      <c r="N6" s="19">
        <f t="shared" si="1"/>
        <v>185</v>
      </c>
      <c r="O6" s="19">
        <f t="shared" si="1"/>
        <v>105</v>
      </c>
      <c r="P6" s="19">
        <f t="shared" si="1"/>
        <v>113</v>
      </c>
    </row>
    <row r="7" spans="1:16" x14ac:dyDescent="0.4">
      <c r="A7" s="18">
        <v>1978</v>
      </c>
      <c r="B7" s="19" t="s">
        <v>363</v>
      </c>
      <c r="C7" s="19">
        <f>SUM(D7:R7)</f>
        <v>805</v>
      </c>
      <c r="D7" s="19">
        <v>89</v>
      </c>
      <c r="E7" s="19">
        <v>247</v>
      </c>
      <c r="F7" s="19">
        <v>201</v>
      </c>
      <c r="G7" s="19">
        <v>137</v>
      </c>
      <c r="H7" s="19">
        <v>93</v>
      </c>
      <c r="I7" s="19">
        <v>31</v>
      </c>
      <c r="J7" s="19">
        <v>7</v>
      </c>
    </row>
    <row r="8" spans="1:16" x14ac:dyDescent="0.4">
      <c r="B8" s="19" t="s">
        <v>35</v>
      </c>
      <c r="C8" s="19">
        <f t="shared" ref="C8:C34" si="2">SUM(D8:R8)</f>
        <v>876</v>
      </c>
      <c r="D8" s="19">
        <v>103</v>
      </c>
      <c r="E8" s="19">
        <v>272</v>
      </c>
      <c r="F8" s="19">
        <v>223</v>
      </c>
      <c r="G8" s="19">
        <v>148</v>
      </c>
      <c r="H8" s="19">
        <v>102</v>
      </c>
      <c r="I8" s="19">
        <v>22</v>
      </c>
      <c r="J8" s="19">
        <v>6</v>
      </c>
    </row>
    <row r="9" spans="1:16" x14ac:dyDescent="0.4">
      <c r="A9" s="18">
        <v>1977</v>
      </c>
      <c r="B9" s="19" t="s">
        <v>363</v>
      </c>
      <c r="C9" s="19">
        <f t="shared" si="2"/>
        <v>718</v>
      </c>
      <c r="D9" s="19">
        <v>49</v>
      </c>
      <c r="E9" s="19">
        <v>190</v>
      </c>
      <c r="F9" s="19">
        <v>196</v>
      </c>
      <c r="G9" s="19">
        <v>155</v>
      </c>
      <c r="H9" s="19">
        <v>82</v>
      </c>
      <c r="I9" s="19">
        <v>35</v>
      </c>
      <c r="J9" s="19">
        <v>9</v>
      </c>
      <c r="K9" s="19">
        <v>2</v>
      </c>
    </row>
    <row r="10" spans="1:16" x14ac:dyDescent="0.4">
      <c r="B10" s="19" t="s">
        <v>35</v>
      </c>
      <c r="C10" s="19">
        <f t="shared" si="2"/>
        <v>675</v>
      </c>
      <c r="D10" s="19">
        <v>50</v>
      </c>
      <c r="E10" s="19">
        <v>181</v>
      </c>
      <c r="F10" s="19">
        <v>165</v>
      </c>
      <c r="G10" s="19">
        <v>138</v>
      </c>
      <c r="H10" s="19">
        <v>99</v>
      </c>
      <c r="I10" s="19">
        <v>31</v>
      </c>
      <c r="J10" s="19">
        <v>9</v>
      </c>
      <c r="K10" s="19">
        <v>2</v>
      </c>
    </row>
    <row r="11" spans="1:16" x14ac:dyDescent="0.4">
      <c r="A11" s="18">
        <v>1976</v>
      </c>
      <c r="B11" s="19" t="s">
        <v>363</v>
      </c>
      <c r="C11" s="19">
        <f t="shared" si="2"/>
        <v>495</v>
      </c>
      <c r="D11" s="19">
        <v>21</v>
      </c>
      <c r="E11" s="19">
        <v>114</v>
      </c>
      <c r="F11" s="19">
        <v>140</v>
      </c>
      <c r="G11" s="19">
        <v>94</v>
      </c>
      <c r="H11" s="19">
        <v>92</v>
      </c>
      <c r="I11" s="19">
        <v>26</v>
      </c>
      <c r="J11" s="19">
        <v>7</v>
      </c>
      <c r="K11" s="19">
        <v>1</v>
      </c>
    </row>
    <row r="12" spans="1:16" x14ac:dyDescent="0.4">
      <c r="B12" s="19" t="s">
        <v>35</v>
      </c>
      <c r="C12" s="19">
        <f t="shared" si="2"/>
        <v>475</v>
      </c>
      <c r="D12" s="19">
        <v>13</v>
      </c>
      <c r="E12" s="19">
        <v>103</v>
      </c>
      <c r="F12" s="19">
        <v>150</v>
      </c>
      <c r="G12" s="19">
        <v>89</v>
      </c>
      <c r="H12" s="19">
        <v>73</v>
      </c>
      <c r="I12" s="19">
        <v>38</v>
      </c>
      <c r="J12" s="19">
        <v>7</v>
      </c>
      <c r="K12" s="19">
        <v>2</v>
      </c>
    </row>
    <row r="13" spans="1:16" x14ac:dyDescent="0.4">
      <c r="A13" s="18">
        <v>1975</v>
      </c>
      <c r="B13" s="19" t="s">
        <v>363</v>
      </c>
      <c r="C13" s="19">
        <f t="shared" si="2"/>
        <v>286</v>
      </c>
      <c r="D13" s="19">
        <v>6</v>
      </c>
      <c r="E13" s="19">
        <v>56</v>
      </c>
      <c r="F13" s="19">
        <v>92</v>
      </c>
      <c r="G13" s="19">
        <v>47</v>
      </c>
      <c r="H13" s="19">
        <v>53</v>
      </c>
      <c r="I13" s="19">
        <v>23</v>
      </c>
      <c r="J13" s="19">
        <v>7</v>
      </c>
      <c r="K13" s="19">
        <v>2</v>
      </c>
    </row>
    <row r="14" spans="1:16" x14ac:dyDescent="0.4">
      <c r="B14" s="19" t="s">
        <v>35</v>
      </c>
      <c r="C14" s="19">
        <f t="shared" si="2"/>
        <v>306</v>
      </c>
      <c r="D14" s="19">
        <v>4</v>
      </c>
      <c r="E14" s="19">
        <v>48</v>
      </c>
      <c r="F14" s="19">
        <v>74</v>
      </c>
      <c r="G14" s="19">
        <v>69</v>
      </c>
      <c r="H14" s="19">
        <v>59</v>
      </c>
      <c r="I14" s="19">
        <v>37</v>
      </c>
      <c r="J14" s="19">
        <v>13</v>
      </c>
      <c r="K14" s="19">
        <v>1</v>
      </c>
      <c r="L14" s="19">
        <v>0</v>
      </c>
      <c r="M14" s="19">
        <v>1</v>
      </c>
    </row>
    <row r="15" spans="1:16" x14ac:dyDescent="0.4">
      <c r="A15" s="18">
        <v>1974</v>
      </c>
      <c r="B15" s="19" t="s">
        <v>363</v>
      </c>
      <c r="C15" s="19">
        <f t="shared" si="2"/>
        <v>254</v>
      </c>
      <c r="D15" s="19">
        <v>1</v>
      </c>
      <c r="E15" s="19">
        <v>38</v>
      </c>
      <c r="F15" s="19">
        <v>64</v>
      </c>
      <c r="G15" s="19">
        <v>45</v>
      </c>
      <c r="H15" s="19">
        <v>43</v>
      </c>
      <c r="I15" s="19">
        <v>36</v>
      </c>
      <c r="J15" s="19">
        <v>23</v>
      </c>
      <c r="K15" s="19">
        <v>4</v>
      </c>
    </row>
    <row r="16" spans="1:16" x14ac:dyDescent="0.4">
      <c r="B16" s="19" t="s">
        <v>35</v>
      </c>
      <c r="C16" s="19">
        <f t="shared" si="2"/>
        <v>204</v>
      </c>
      <c r="D16" s="19">
        <v>4</v>
      </c>
      <c r="E16" s="19">
        <v>22</v>
      </c>
      <c r="F16" s="19">
        <v>53</v>
      </c>
      <c r="G16" s="19">
        <v>41</v>
      </c>
      <c r="H16" s="19">
        <v>38</v>
      </c>
      <c r="I16" s="19">
        <v>34</v>
      </c>
      <c r="J16" s="19">
        <v>10</v>
      </c>
      <c r="K16" s="19">
        <v>2</v>
      </c>
    </row>
    <row r="17" spans="1:16" x14ac:dyDescent="0.4">
      <c r="A17" s="18">
        <v>1973</v>
      </c>
      <c r="B17" s="19" t="s">
        <v>363</v>
      </c>
      <c r="C17" s="19">
        <f t="shared" si="2"/>
        <v>185</v>
      </c>
      <c r="D17" s="19">
        <v>2</v>
      </c>
      <c r="E17" s="19">
        <v>10</v>
      </c>
      <c r="F17" s="19">
        <v>46</v>
      </c>
      <c r="G17" s="19">
        <v>34</v>
      </c>
      <c r="H17" s="19">
        <v>31</v>
      </c>
      <c r="I17" s="19">
        <v>28</v>
      </c>
      <c r="J17" s="19">
        <v>28</v>
      </c>
      <c r="K17" s="19">
        <v>3</v>
      </c>
      <c r="L17" s="19">
        <v>3</v>
      </c>
    </row>
    <row r="18" spans="1:16" x14ac:dyDescent="0.4">
      <c r="B18" s="19" t="s">
        <v>35</v>
      </c>
      <c r="C18" s="19">
        <f t="shared" si="2"/>
        <v>163</v>
      </c>
      <c r="D18" s="19">
        <v>1</v>
      </c>
      <c r="E18" s="19">
        <v>12</v>
      </c>
      <c r="F18" s="19">
        <v>36</v>
      </c>
      <c r="G18" s="19">
        <v>29</v>
      </c>
      <c r="H18" s="19">
        <v>33</v>
      </c>
      <c r="I18" s="19">
        <v>37</v>
      </c>
      <c r="J18" s="19">
        <v>12</v>
      </c>
      <c r="K18" s="19">
        <v>3</v>
      </c>
    </row>
    <row r="19" spans="1:16" x14ac:dyDescent="0.4">
      <c r="A19" s="18">
        <v>1972</v>
      </c>
      <c r="B19" s="19" t="s">
        <v>363</v>
      </c>
      <c r="C19" s="19">
        <f t="shared" si="2"/>
        <v>169</v>
      </c>
      <c r="E19" s="19">
        <v>11</v>
      </c>
      <c r="F19" s="19">
        <v>33</v>
      </c>
      <c r="G19" s="19">
        <v>36</v>
      </c>
      <c r="H19" s="19">
        <v>33</v>
      </c>
      <c r="I19" s="19">
        <v>22</v>
      </c>
      <c r="J19" s="19">
        <v>28</v>
      </c>
      <c r="K19" s="19">
        <v>4</v>
      </c>
      <c r="L19" s="19">
        <v>0</v>
      </c>
      <c r="M19" s="19">
        <v>1</v>
      </c>
      <c r="N19" s="19">
        <v>1</v>
      </c>
    </row>
    <row r="20" spans="1:16" x14ac:dyDescent="0.4">
      <c r="B20" s="19" t="s">
        <v>35</v>
      </c>
      <c r="C20" s="19">
        <f t="shared" si="2"/>
        <v>164</v>
      </c>
      <c r="D20" s="19">
        <v>1</v>
      </c>
      <c r="E20" s="19">
        <v>6</v>
      </c>
      <c r="F20" s="19">
        <v>31</v>
      </c>
      <c r="G20" s="19">
        <v>33</v>
      </c>
      <c r="H20" s="19">
        <v>23</v>
      </c>
      <c r="I20" s="19">
        <v>33</v>
      </c>
      <c r="J20" s="19">
        <v>27</v>
      </c>
      <c r="K20" s="19">
        <v>10</v>
      </c>
    </row>
    <row r="21" spans="1:16" x14ac:dyDescent="0.4">
      <c r="A21" s="18">
        <v>1971</v>
      </c>
      <c r="B21" s="19" t="s">
        <v>363</v>
      </c>
      <c r="C21" s="19">
        <f t="shared" si="2"/>
        <v>167</v>
      </c>
      <c r="E21" s="19">
        <v>8</v>
      </c>
      <c r="F21" s="19">
        <v>17</v>
      </c>
      <c r="G21" s="19">
        <v>30</v>
      </c>
      <c r="H21" s="19">
        <v>34</v>
      </c>
      <c r="I21" s="19">
        <v>35</v>
      </c>
      <c r="J21" s="19">
        <v>37</v>
      </c>
      <c r="K21" s="19">
        <v>3</v>
      </c>
      <c r="L21" s="19">
        <v>2</v>
      </c>
      <c r="M21" s="19">
        <v>1</v>
      </c>
    </row>
    <row r="22" spans="1:16" x14ac:dyDescent="0.4">
      <c r="B22" s="19" t="s">
        <v>35</v>
      </c>
      <c r="C22" s="19">
        <f t="shared" si="2"/>
        <v>165</v>
      </c>
      <c r="E22" s="19">
        <v>4</v>
      </c>
      <c r="F22" s="19">
        <v>17</v>
      </c>
      <c r="G22" s="19">
        <v>25</v>
      </c>
      <c r="H22" s="19">
        <v>34</v>
      </c>
      <c r="I22" s="19">
        <v>35</v>
      </c>
      <c r="J22" s="19">
        <v>34</v>
      </c>
      <c r="K22" s="19">
        <v>13</v>
      </c>
      <c r="L22" s="19">
        <v>3</v>
      </c>
    </row>
    <row r="23" spans="1:16" x14ac:dyDescent="0.4">
      <c r="A23" s="18">
        <v>1970</v>
      </c>
      <c r="B23" s="19" t="s">
        <v>363</v>
      </c>
      <c r="C23" s="19">
        <f t="shared" si="2"/>
        <v>181</v>
      </c>
      <c r="E23" s="19">
        <v>1</v>
      </c>
      <c r="F23" s="19">
        <v>22</v>
      </c>
      <c r="G23" s="19">
        <v>21</v>
      </c>
      <c r="H23" s="19">
        <v>34</v>
      </c>
      <c r="I23" s="19">
        <v>47</v>
      </c>
      <c r="J23" s="19">
        <v>42</v>
      </c>
      <c r="K23" s="19">
        <v>13</v>
      </c>
      <c r="L23" s="19">
        <v>1</v>
      </c>
    </row>
    <row r="24" spans="1:16" x14ac:dyDescent="0.4">
      <c r="B24" s="19" t="s">
        <v>35</v>
      </c>
      <c r="C24" s="19">
        <f t="shared" si="2"/>
        <v>183</v>
      </c>
      <c r="E24" s="19">
        <v>2</v>
      </c>
      <c r="F24" s="19">
        <v>13</v>
      </c>
      <c r="G24" s="19">
        <v>26</v>
      </c>
      <c r="H24" s="19">
        <v>41</v>
      </c>
      <c r="I24" s="19">
        <v>37</v>
      </c>
      <c r="J24" s="19">
        <v>44</v>
      </c>
      <c r="K24" s="19">
        <v>16</v>
      </c>
      <c r="L24" s="19">
        <v>3</v>
      </c>
      <c r="M24" s="19">
        <v>0</v>
      </c>
      <c r="N24" s="19">
        <v>1</v>
      </c>
    </row>
    <row r="25" spans="1:16" x14ac:dyDescent="0.4">
      <c r="A25" s="18">
        <v>1969</v>
      </c>
      <c r="B25" s="19" t="s">
        <v>363</v>
      </c>
      <c r="C25" s="19">
        <f t="shared" si="2"/>
        <v>197</v>
      </c>
      <c r="E25" s="19">
        <v>1</v>
      </c>
      <c r="F25" s="19">
        <v>14</v>
      </c>
      <c r="G25" s="19">
        <v>19</v>
      </c>
      <c r="H25" s="19">
        <v>38</v>
      </c>
      <c r="I25" s="19">
        <v>46</v>
      </c>
      <c r="J25" s="19">
        <v>45</v>
      </c>
      <c r="K25" s="19">
        <v>27</v>
      </c>
      <c r="L25" s="19">
        <v>6</v>
      </c>
      <c r="M25" s="19">
        <v>0</v>
      </c>
      <c r="N25" s="19">
        <v>1</v>
      </c>
    </row>
    <row r="26" spans="1:16" x14ac:dyDescent="0.4">
      <c r="B26" s="19" t="s">
        <v>35</v>
      </c>
      <c r="C26" s="19">
        <f t="shared" si="2"/>
        <v>163</v>
      </c>
      <c r="E26" s="19">
        <v>1</v>
      </c>
      <c r="F26" s="19">
        <v>11</v>
      </c>
      <c r="G26" s="19">
        <v>21</v>
      </c>
      <c r="H26" s="19">
        <v>31</v>
      </c>
      <c r="I26" s="19">
        <v>30</v>
      </c>
      <c r="J26" s="19">
        <v>45</v>
      </c>
      <c r="K26" s="19">
        <v>19</v>
      </c>
      <c r="L26" s="19">
        <v>4</v>
      </c>
      <c r="M26" s="19">
        <v>1</v>
      </c>
    </row>
    <row r="27" spans="1:16" x14ac:dyDescent="0.4">
      <c r="A27" s="18" t="s">
        <v>358</v>
      </c>
      <c r="B27" s="19" t="s">
        <v>363</v>
      </c>
      <c r="C27" s="19">
        <f t="shared" si="2"/>
        <v>602</v>
      </c>
      <c r="E27" s="19">
        <v>2</v>
      </c>
      <c r="F27" s="19">
        <v>9</v>
      </c>
      <c r="G27" s="19">
        <v>40</v>
      </c>
      <c r="H27" s="19">
        <v>78</v>
      </c>
      <c r="I27" s="19">
        <v>118</v>
      </c>
      <c r="J27" s="19">
        <v>163</v>
      </c>
      <c r="K27" s="19">
        <v>143</v>
      </c>
      <c r="L27" s="19">
        <v>44</v>
      </c>
      <c r="M27" s="19">
        <v>4</v>
      </c>
      <c r="N27" s="19">
        <v>1</v>
      </c>
    </row>
    <row r="28" spans="1:16" x14ac:dyDescent="0.4">
      <c r="B28" s="19" t="s">
        <v>35</v>
      </c>
      <c r="C28" s="19">
        <f t="shared" si="2"/>
        <v>606</v>
      </c>
      <c r="E28" s="19">
        <v>1</v>
      </c>
      <c r="F28" s="19">
        <v>12</v>
      </c>
      <c r="G28" s="19">
        <v>37</v>
      </c>
      <c r="H28" s="19">
        <v>82</v>
      </c>
      <c r="I28" s="19">
        <v>89</v>
      </c>
      <c r="J28" s="19">
        <v>146</v>
      </c>
      <c r="K28" s="19">
        <v>171</v>
      </c>
      <c r="L28" s="19">
        <v>55</v>
      </c>
      <c r="M28" s="19">
        <v>10</v>
      </c>
      <c r="N28" s="19">
        <v>3</v>
      </c>
    </row>
    <row r="29" spans="1:16" x14ac:dyDescent="0.4">
      <c r="A29" s="18" t="s">
        <v>359</v>
      </c>
      <c r="B29" s="19" t="s">
        <v>363</v>
      </c>
      <c r="C29" s="19">
        <f t="shared" si="2"/>
        <v>349</v>
      </c>
      <c r="G29" s="19">
        <v>3</v>
      </c>
      <c r="H29" s="19">
        <v>12</v>
      </c>
      <c r="I29" s="19">
        <v>37</v>
      </c>
      <c r="J29" s="19">
        <v>54</v>
      </c>
      <c r="K29" s="19">
        <v>94</v>
      </c>
      <c r="L29" s="19">
        <v>95</v>
      </c>
      <c r="M29" s="19">
        <v>40</v>
      </c>
      <c r="N29" s="19">
        <v>11</v>
      </c>
      <c r="O29" s="19">
        <v>2</v>
      </c>
      <c r="P29" s="19">
        <v>1</v>
      </c>
    </row>
    <row r="30" spans="1:16" x14ac:dyDescent="0.4">
      <c r="B30" s="19" t="s">
        <v>35</v>
      </c>
      <c r="C30" s="19">
        <f t="shared" si="2"/>
        <v>322</v>
      </c>
      <c r="G30" s="19">
        <v>1</v>
      </c>
      <c r="H30" s="19">
        <v>14</v>
      </c>
      <c r="I30" s="19">
        <v>30</v>
      </c>
      <c r="J30" s="19">
        <v>59</v>
      </c>
      <c r="K30" s="19">
        <v>77</v>
      </c>
      <c r="L30" s="19">
        <v>93</v>
      </c>
      <c r="M30" s="19">
        <v>34</v>
      </c>
      <c r="N30" s="19">
        <v>14</v>
      </c>
    </row>
    <row r="31" spans="1:16" x14ac:dyDescent="0.4">
      <c r="A31" s="18" t="s">
        <v>360</v>
      </c>
      <c r="B31" s="19" t="s">
        <v>363</v>
      </c>
      <c r="C31" s="19">
        <f t="shared" si="2"/>
        <v>446</v>
      </c>
      <c r="G31" s="19">
        <v>1</v>
      </c>
      <c r="H31" s="19">
        <v>7</v>
      </c>
      <c r="I31" s="19">
        <v>7</v>
      </c>
      <c r="J31" s="19">
        <v>52</v>
      </c>
      <c r="K31" s="19">
        <v>71</v>
      </c>
      <c r="L31" s="19">
        <v>91</v>
      </c>
      <c r="M31" s="19">
        <v>122</v>
      </c>
      <c r="N31" s="19">
        <v>71</v>
      </c>
      <c r="O31" s="19">
        <v>19</v>
      </c>
      <c r="P31" s="19">
        <v>5</v>
      </c>
    </row>
    <row r="32" spans="1:16" x14ac:dyDescent="0.4">
      <c r="B32" s="19" t="s">
        <v>35</v>
      </c>
      <c r="C32" s="19">
        <f t="shared" si="2"/>
        <v>447</v>
      </c>
      <c r="H32" s="19">
        <v>5</v>
      </c>
      <c r="I32" s="19">
        <v>26</v>
      </c>
      <c r="J32" s="19">
        <v>26</v>
      </c>
      <c r="K32" s="19">
        <v>57</v>
      </c>
      <c r="L32" s="19">
        <v>100</v>
      </c>
      <c r="M32" s="19">
        <v>119</v>
      </c>
      <c r="N32" s="19">
        <v>85</v>
      </c>
      <c r="O32" s="19">
        <v>21</v>
      </c>
      <c r="P32" s="19">
        <v>8</v>
      </c>
    </row>
    <row r="33" spans="1:16" x14ac:dyDescent="0.4">
      <c r="A33" s="18" t="s">
        <v>361</v>
      </c>
      <c r="B33" s="19" t="s">
        <v>363</v>
      </c>
      <c r="C33" s="19">
        <f t="shared" si="2"/>
        <v>394</v>
      </c>
      <c r="J33" s="19">
        <v>5</v>
      </c>
      <c r="K33" s="19">
        <v>13</v>
      </c>
      <c r="L33" s="19">
        <v>43</v>
      </c>
      <c r="M33" s="19">
        <v>69</v>
      </c>
      <c r="N33" s="19">
        <v>79</v>
      </c>
      <c r="O33" s="19">
        <v>85</v>
      </c>
      <c r="P33" s="19">
        <v>100</v>
      </c>
    </row>
    <row r="34" spans="1:16" x14ac:dyDescent="0.4">
      <c r="B34" s="19" t="s">
        <v>35</v>
      </c>
      <c r="C34" s="19">
        <f t="shared" si="2"/>
        <v>417</v>
      </c>
      <c r="J34" s="19">
        <v>7</v>
      </c>
      <c r="K34" s="19">
        <v>20</v>
      </c>
      <c r="L34" s="19">
        <v>40</v>
      </c>
      <c r="M34" s="19">
        <v>79</v>
      </c>
      <c r="N34" s="19">
        <v>82</v>
      </c>
      <c r="O34" s="19">
        <v>84</v>
      </c>
      <c r="P34" s="19">
        <v>105</v>
      </c>
    </row>
    <row r="35" spans="1:16" x14ac:dyDescent="0.4">
      <c r="A35" s="27" t="s">
        <v>97</v>
      </c>
    </row>
  </sheetData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591AC-FCC4-4317-ACDE-84E961D519C5}">
  <dimension ref="A1:G70"/>
  <sheetViews>
    <sheetView view="pageBreakPreview" topLeftCell="A46" zoomScale="125" zoomScaleNormal="100" zoomScaleSheetLayoutView="125" workbookViewId="0">
      <selection activeCell="C11" sqref="C11"/>
    </sheetView>
  </sheetViews>
  <sheetFormatPr defaultRowHeight="10.5" x14ac:dyDescent="0.4"/>
  <cols>
    <col min="1" max="1" width="8.83984375" style="19"/>
    <col min="2" max="7" width="15" style="19" customWidth="1"/>
    <col min="8" max="16384" width="8.83984375" style="19"/>
  </cols>
  <sheetData>
    <row r="1" spans="1:7" x14ac:dyDescent="0.4">
      <c r="A1" s="19" t="s">
        <v>288</v>
      </c>
    </row>
    <row r="6" spans="1:7" x14ac:dyDescent="0.4">
      <c r="B6" s="61" t="s">
        <v>286</v>
      </c>
      <c r="C6" s="61"/>
      <c r="D6" s="61"/>
      <c r="E6" s="61" t="s">
        <v>287</v>
      </c>
      <c r="F6" s="61"/>
      <c r="G6" s="61"/>
    </row>
    <row r="7" spans="1:7" x14ac:dyDescent="0.4">
      <c r="B7" s="37"/>
      <c r="C7" s="37" t="s">
        <v>282</v>
      </c>
      <c r="D7" s="37" t="s">
        <v>284</v>
      </c>
      <c r="E7" s="37"/>
      <c r="F7" s="37" t="s">
        <v>282</v>
      </c>
      <c r="G7" s="37" t="s">
        <v>284</v>
      </c>
    </row>
    <row r="8" spans="1:7" x14ac:dyDescent="0.4">
      <c r="B8" s="37" t="s">
        <v>33</v>
      </c>
      <c r="C8" s="37" t="s">
        <v>283</v>
      </c>
      <c r="D8" s="37" t="s">
        <v>285</v>
      </c>
      <c r="E8" s="37" t="s">
        <v>33</v>
      </c>
      <c r="F8" s="37" t="s">
        <v>283</v>
      </c>
      <c r="G8" s="37" t="s">
        <v>285</v>
      </c>
    </row>
    <row r="9" spans="1:7" x14ac:dyDescent="0.4">
      <c r="A9" s="18" t="s">
        <v>47</v>
      </c>
      <c r="B9" s="19">
        <f>B31+B53</f>
        <v>27498</v>
      </c>
      <c r="C9" s="19">
        <f t="shared" ref="C9:G9" si="0">C31+C53</f>
        <v>21276</v>
      </c>
      <c r="D9" s="19">
        <f t="shared" si="0"/>
        <v>6222</v>
      </c>
      <c r="E9" s="19">
        <f t="shared" si="0"/>
        <v>28327</v>
      </c>
      <c r="F9" s="19">
        <f t="shared" si="0"/>
        <v>21329</v>
      </c>
      <c r="G9" s="19">
        <f t="shared" si="0"/>
        <v>6998</v>
      </c>
    </row>
    <row r="10" spans="1:7" x14ac:dyDescent="0.4">
      <c r="A10" s="18" t="s">
        <v>48</v>
      </c>
      <c r="B10" s="19">
        <f t="shared" ref="B10:G10" si="1">B32+B54</f>
        <v>3875</v>
      </c>
      <c r="C10" s="19">
        <f t="shared" si="1"/>
        <v>3848</v>
      </c>
      <c r="D10" s="19">
        <f t="shared" si="1"/>
        <v>27</v>
      </c>
      <c r="E10" s="19">
        <f t="shared" si="1"/>
        <v>3864</v>
      </c>
      <c r="F10" s="19">
        <f t="shared" si="1"/>
        <v>3843</v>
      </c>
      <c r="G10" s="19">
        <f t="shared" si="1"/>
        <v>21</v>
      </c>
    </row>
    <row r="11" spans="1:7" x14ac:dyDescent="0.4">
      <c r="A11" s="18" t="s">
        <v>49</v>
      </c>
      <c r="B11" s="19">
        <f t="shared" ref="B11:G11" si="2">B33+B55</f>
        <v>3642</v>
      </c>
      <c r="C11" s="19">
        <f t="shared" si="2"/>
        <v>3544</v>
      </c>
      <c r="D11" s="19">
        <f t="shared" si="2"/>
        <v>98</v>
      </c>
      <c r="E11" s="19">
        <f t="shared" si="2"/>
        <v>3461</v>
      </c>
      <c r="F11" s="19">
        <f t="shared" si="2"/>
        <v>3370</v>
      </c>
      <c r="G11" s="19">
        <f t="shared" si="2"/>
        <v>91</v>
      </c>
    </row>
    <row r="12" spans="1:7" x14ac:dyDescent="0.4">
      <c r="A12" s="18" t="s">
        <v>50</v>
      </c>
      <c r="B12" s="19">
        <f t="shared" ref="B12:G12" si="3">B34+B56</f>
        <v>4209</v>
      </c>
      <c r="C12" s="19">
        <f t="shared" si="3"/>
        <v>3968</v>
      </c>
      <c r="D12" s="19">
        <f t="shared" si="3"/>
        <v>241</v>
      </c>
      <c r="E12" s="19">
        <f t="shared" si="3"/>
        <v>3924</v>
      </c>
      <c r="F12" s="19">
        <f t="shared" si="3"/>
        <v>3713</v>
      </c>
      <c r="G12" s="19">
        <f t="shared" si="3"/>
        <v>211</v>
      </c>
    </row>
    <row r="13" spans="1:7" x14ac:dyDescent="0.4">
      <c r="A13" s="18" t="s">
        <v>51</v>
      </c>
      <c r="B13" s="19">
        <f t="shared" ref="B13:G13" si="4">B35+B57</f>
        <v>3336</v>
      </c>
      <c r="C13" s="19">
        <f t="shared" si="4"/>
        <v>3045</v>
      </c>
      <c r="D13" s="19">
        <f t="shared" si="4"/>
        <v>291</v>
      </c>
      <c r="E13" s="19">
        <f t="shared" si="4"/>
        <v>3396</v>
      </c>
      <c r="F13" s="19">
        <f t="shared" si="4"/>
        <v>3074</v>
      </c>
      <c r="G13" s="19">
        <f t="shared" si="4"/>
        <v>322</v>
      </c>
    </row>
    <row r="14" spans="1:7" x14ac:dyDescent="0.4">
      <c r="A14" s="18" t="s">
        <v>52</v>
      </c>
      <c r="B14" s="19">
        <f t="shared" ref="B14:G14" si="5">B36+B58</f>
        <v>2311</v>
      </c>
      <c r="C14" s="19">
        <f t="shared" si="5"/>
        <v>2004</v>
      </c>
      <c r="D14" s="19">
        <f t="shared" si="5"/>
        <v>307</v>
      </c>
      <c r="E14" s="19">
        <f t="shared" si="5"/>
        <v>2596</v>
      </c>
      <c r="F14" s="19">
        <f t="shared" si="5"/>
        <v>2260</v>
      </c>
      <c r="G14" s="19">
        <f t="shared" si="5"/>
        <v>336</v>
      </c>
    </row>
    <row r="15" spans="1:7" x14ac:dyDescent="0.4">
      <c r="A15" s="18" t="s">
        <v>53</v>
      </c>
      <c r="B15" s="19">
        <f t="shared" ref="B15:G15" si="6">B37+B59</f>
        <v>1955</v>
      </c>
      <c r="C15" s="19">
        <f t="shared" si="6"/>
        <v>1597</v>
      </c>
      <c r="D15" s="19">
        <f t="shared" si="6"/>
        <v>358</v>
      </c>
      <c r="E15" s="19">
        <f t="shared" si="6"/>
        <v>2146</v>
      </c>
      <c r="F15" s="19">
        <f t="shared" si="6"/>
        <v>1681</v>
      </c>
      <c r="G15" s="19">
        <f t="shared" si="6"/>
        <v>465</v>
      </c>
    </row>
    <row r="16" spans="1:7" x14ac:dyDescent="0.4">
      <c r="A16" s="18" t="s">
        <v>54</v>
      </c>
      <c r="B16" s="19">
        <f t="shared" ref="B16:G16" si="7">B38+B60</f>
        <v>1593</v>
      </c>
      <c r="C16" s="19">
        <f t="shared" si="7"/>
        <v>1132</v>
      </c>
      <c r="D16" s="19">
        <f t="shared" si="7"/>
        <v>461</v>
      </c>
      <c r="E16" s="19">
        <f t="shared" si="7"/>
        <v>1594</v>
      </c>
      <c r="F16" s="19">
        <f t="shared" si="7"/>
        <v>1142</v>
      </c>
      <c r="G16" s="19">
        <f t="shared" si="7"/>
        <v>452</v>
      </c>
    </row>
    <row r="17" spans="1:7" x14ac:dyDescent="0.4">
      <c r="A17" s="18" t="s">
        <v>55</v>
      </c>
      <c r="B17" s="19">
        <f t="shared" ref="B17:G17" si="8">B39+B61</f>
        <v>1420</v>
      </c>
      <c r="C17" s="19">
        <f t="shared" si="8"/>
        <v>849</v>
      </c>
      <c r="D17" s="19">
        <f t="shared" si="8"/>
        <v>571</v>
      </c>
      <c r="E17" s="19">
        <f t="shared" si="8"/>
        <v>1488</v>
      </c>
      <c r="F17" s="19">
        <f t="shared" si="8"/>
        <v>905</v>
      </c>
      <c r="G17" s="19">
        <f t="shared" si="8"/>
        <v>583</v>
      </c>
    </row>
    <row r="18" spans="1:7" x14ac:dyDescent="0.4">
      <c r="A18" s="18" t="s">
        <v>56</v>
      </c>
      <c r="B18" s="19">
        <f t="shared" ref="B18:G18" si="9">B40+B62</f>
        <v>1036</v>
      </c>
      <c r="C18" s="19">
        <f t="shared" si="9"/>
        <v>497</v>
      </c>
      <c r="D18" s="19">
        <f t="shared" si="9"/>
        <v>539</v>
      </c>
      <c r="E18" s="19">
        <f t="shared" si="9"/>
        <v>1172</v>
      </c>
      <c r="F18" s="19">
        <f t="shared" si="9"/>
        <v>573</v>
      </c>
      <c r="G18" s="19">
        <f t="shared" si="9"/>
        <v>599</v>
      </c>
    </row>
    <row r="19" spans="1:7" x14ac:dyDescent="0.4">
      <c r="A19" s="18" t="s">
        <v>57</v>
      </c>
      <c r="B19" s="19">
        <f t="shared" ref="B19:G19" si="10">B41+B63</f>
        <v>1180</v>
      </c>
      <c r="C19" s="19">
        <f t="shared" si="10"/>
        <v>423</v>
      </c>
      <c r="D19" s="19">
        <f t="shared" si="10"/>
        <v>757</v>
      </c>
      <c r="E19" s="19">
        <f t="shared" si="10"/>
        <v>1123</v>
      </c>
      <c r="F19" s="19">
        <f t="shared" si="10"/>
        <v>379</v>
      </c>
      <c r="G19" s="19">
        <f t="shared" si="10"/>
        <v>744</v>
      </c>
    </row>
    <row r="20" spans="1:7" x14ac:dyDescent="0.4">
      <c r="A20" s="18" t="s">
        <v>58</v>
      </c>
      <c r="B20" s="19">
        <f t="shared" ref="B20:G20" si="11">B42+B64</f>
        <v>852</v>
      </c>
      <c r="C20" s="19">
        <f t="shared" si="11"/>
        <v>227</v>
      </c>
      <c r="D20" s="19">
        <f t="shared" si="11"/>
        <v>625</v>
      </c>
      <c r="E20" s="19">
        <f t="shared" si="11"/>
        <v>977</v>
      </c>
      <c r="F20" s="19">
        <f t="shared" si="11"/>
        <v>220</v>
      </c>
      <c r="G20" s="19">
        <f t="shared" si="11"/>
        <v>757</v>
      </c>
    </row>
    <row r="21" spans="1:7" x14ac:dyDescent="0.4">
      <c r="A21" s="18" t="s">
        <v>59</v>
      </c>
      <c r="B21" s="19">
        <f t="shared" ref="B21:G21" si="12">B43+B65</f>
        <v>682</v>
      </c>
      <c r="C21" s="19">
        <f t="shared" si="12"/>
        <v>83</v>
      </c>
      <c r="D21" s="19">
        <f t="shared" si="12"/>
        <v>599</v>
      </c>
      <c r="E21" s="19">
        <f t="shared" si="12"/>
        <v>740</v>
      </c>
      <c r="F21" s="19">
        <f t="shared" si="12"/>
        <v>102</v>
      </c>
      <c r="G21" s="19">
        <f t="shared" si="12"/>
        <v>638</v>
      </c>
    </row>
    <row r="22" spans="1:7" x14ac:dyDescent="0.4">
      <c r="A22" s="18" t="s">
        <v>60</v>
      </c>
      <c r="B22" s="19">
        <f t="shared" ref="B22:G22" si="13">B44+B66</f>
        <v>545</v>
      </c>
      <c r="C22" s="19">
        <f t="shared" si="13"/>
        <v>40</v>
      </c>
      <c r="D22" s="19">
        <f t="shared" si="13"/>
        <v>505</v>
      </c>
      <c r="E22" s="19">
        <f t="shared" si="13"/>
        <v>682</v>
      </c>
      <c r="F22" s="19">
        <f t="shared" si="13"/>
        <v>45</v>
      </c>
      <c r="G22" s="19">
        <f t="shared" si="13"/>
        <v>637</v>
      </c>
    </row>
    <row r="23" spans="1:7" x14ac:dyDescent="0.4">
      <c r="A23" s="18" t="s">
        <v>61</v>
      </c>
      <c r="B23" s="19">
        <f t="shared" ref="B23:G23" si="14">B45+B67</f>
        <v>390</v>
      </c>
      <c r="C23" s="19">
        <f t="shared" si="14"/>
        <v>11</v>
      </c>
      <c r="D23" s="19">
        <f t="shared" si="14"/>
        <v>379</v>
      </c>
      <c r="E23" s="19">
        <f t="shared" si="14"/>
        <v>485</v>
      </c>
      <c r="F23" s="19">
        <f t="shared" si="14"/>
        <v>11</v>
      </c>
      <c r="G23" s="19">
        <f t="shared" si="14"/>
        <v>474</v>
      </c>
    </row>
    <row r="24" spans="1:7" x14ac:dyDescent="0.4">
      <c r="A24" s="18" t="s">
        <v>62</v>
      </c>
      <c r="B24" s="19">
        <f t="shared" ref="B24:G24" si="15">B46+B68</f>
        <v>255</v>
      </c>
      <c r="C24" s="19">
        <f t="shared" si="15"/>
        <v>7</v>
      </c>
      <c r="D24" s="19">
        <f t="shared" si="15"/>
        <v>248</v>
      </c>
      <c r="E24" s="19">
        <f t="shared" si="15"/>
        <v>326</v>
      </c>
      <c r="F24" s="19">
        <f t="shared" si="15"/>
        <v>5</v>
      </c>
      <c r="G24" s="19">
        <f t="shared" si="15"/>
        <v>321</v>
      </c>
    </row>
    <row r="25" spans="1:7" x14ac:dyDescent="0.4">
      <c r="A25" s="18" t="s">
        <v>63</v>
      </c>
      <c r="B25" s="19">
        <f t="shared" ref="B25:G25" si="16">B47+B69</f>
        <v>217</v>
      </c>
      <c r="C25" s="19">
        <f t="shared" si="16"/>
        <v>1</v>
      </c>
      <c r="D25" s="19">
        <f t="shared" si="16"/>
        <v>216</v>
      </c>
      <c r="E25" s="19">
        <f t="shared" si="16"/>
        <v>353</v>
      </c>
      <c r="F25" s="19">
        <f t="shared" si="16"/>
        <v>6</v>
      </c>
      <c r="G25" s="19">
        <f t="shared" si="16"/>
        <v>347</v>
      </c>
    </row>
    <row r="27" spans="1:7" x14ac:dyDescent="0.4">
      <c r="A27" s="19" t="s">
        <v>277</v>
      </c>
    </row>
    <row r="28" spans="1:7" x14ac:dyDescent="0.4">
      <c r="A28" s="19" t="s">
        <v>278</v>
      </c>
    </row>
    <row r="29" spans="1:7" x14ac:dyDescent="0.4">
      <c r="A29" s="19" t="s">
        <v>279</v>
      </c>
    </row>
    <row r="30" spans="1:7" x14ac:dyDescent="0.4">
      <c r="A30" s="19" t="s">
        <v>280</v>
      </c>
    </row>
    <row r="31" spans="1:7" x14ac:dyDescent="0.4">
      <c r="A31" s="18" t="s">
        <v>47</v>
      </c>
      <c r="B31" s="19">
        <f>C31+D31</f>
        <v>6908</v>
      </c>
      <c r="C31" s="19">
        <f>SUM(C32:C47)</f>
        <v>5226</v>
      </c>
      <c r="D31" s="19">
        <f t="shared" ref="D31:G31" si="17">SUM(D32:D47)</f>
        <v>1682</v>
      </c>
      <c r="E31" s="19">
        <f>F31+G31</f>
        <v>7062</v>
      </c>
      <c r="F31" s="19">
        <f t="shared" si="17"/>
        <v>5236</v>
      </c>
      <c r="G31" s="19">
        <f t="shared" si="17"/>
        <v>1826</v>
      </c>
    </row>
    <row r="32" spans="1:7" x14ac:dyDescent="0.4">
      <c r="A32" s="18" t="s">
        <v>48</v>
      </c>
      <c r="B32" s="19">
        <f t="shared" ref="B32:B47" si="18">C32+D32</f>
        <v>991</v>
      </c>
      <c r="C32" s="19">
        <v>985</v>
      </c>
      <c r="D32" s="19">
        <v>6</v>
      </c>
      <c r="E32" s="19">
        <f t="shared" ref="E32:E47" si="19">F32+G32</f>
        <v>1010</v>
      </c>
      <c r="F32" s="19">
        <v>1006</v>
      </c>
      <c r="G32" s="19">
        <v>4</v>
      </c>
    </row>
    <row r="33" spans="1:7" x14ac:dyDescent="0.4">
      <c r="A33" s="18" t="s">
        <v>49</v>
      </c>
      <c r="B33" s="19">
        <f t="shared" si="18"/>
        <v>866</v>
      </c>
      <c r="C33" s="19">
        <v>846</v>
      </c>
      <c r="D33" s="19">
        <v>20</v>
      </c>
      <c r="E33" s="19">
        <f t="shared" si="19"/>
        <v>762</v>
      </c>
      <c r="F33" s="19">
        <v>748</v>
      </c>
      <c r="G33" s="19">
        <v>14</v>
      </c>
    </row>
    <row r="34" spans="1:7" x14ac:dyDescent="0.4">
      <c r="A34" s="18" t="s">
        <v>50</v>
      </c>
      <c r="B34" s="19">
        <f t="shared" si="18"/>
        <v>772</v>
      </c>
      <c r="C34" s="19">
        <v>737</v>
      </c>
      <c r="D34" s="19">
        <v>35</v>
      </c>
      <c r="E34" s="19">
        <f t="shared" si="19"/>
        <v>695</v>
      </c>
      <c r="F34" s="19">
        <v>661</v>
      </c>
      <c r="G34" s="19">
        <v>34</v>
      </c>
    </row>
    <row r="35" spans="1:7" x14ac:dyDescent="0.4">
      <c r="A35" s="18" t="s">
        <v>51</v>
      </c>
      <c r="B35" s="19">
        <f t="shared" si="18"/>
        <v>668</v>
      </c>
      <c r="C35" s="19">
        <v>620</v>
      </c>
      <c r="D35" s="19">
        <v>48</v>
      </c>
      <c r="E35" s="19">
        <f t="shared" si="19"/>
        <v>703</v>
      </c>
      <c r="F35" s="19">
        <v>638</v>
      </c>
      <c r="G35" s="19">
        <v>65</v>
      </c>
    </row>
    <row r="36" spans="1:7" x14ac:dyDescent="0.4">
      <c r="A36" s="18" t="s">
        <v>52</v>
      </c>
      <c r="B36" s="19">
        <f t="shared" si="18"/>
        <v>551</v>
      </c>
      <c r="C36" s="19">
        <v>485</v>
      </c>
      <c r="D36" s="19">
        <v>66</v>
      </c>
      <c r="E36" s="19">
        <f t="shared" si="19"/>
        <v>620</v>
      </c>
      <c r="F36" s="19">
        <v>546</v>
      </c>
      <c r="G36" s="19">
        <v>74</v>
      </c>
    </row>
    <row r="37" spans="1:7" x14ac:dyDescent="0.4">
      <c r="A37" s="18" t="s">
        <v>53</v>
      </c>
      <c r="B37" s="19">
        <f t="shared" si="18"/>
        <v>540</v>
      </c>
      <c r="C37" s="19">
        <v>457</v>
      </c>
      <c r="D37" s="19">
        <v>83</v>
      </c>
      <c r="E37" s="19">
        <f t="shared" si="19"/>
        <v>595</v>
      </c>
      <c r="F37" s="19">
        <v>476</v>
      </c>
      <c r="G37" s="19">
        <v>119</v>
      </c>
    </row>
    <row r="38" spans="1:7" x14ac:dyDescent="0.4">
      <c r="A38" s="18" t="s">
        <v>54</v>
      </c>
      <c r="B38" s="19">
        <f t="shared" si="18"/>
        <v>470</v>
      </c>
      <c r="C38" s="19">
        <v>351</v>
      </c>
      <c r="D38" s="19">
        <v>119</v>
      </c>
      <c r="E38" s="19">
        <f t="shared" si="19"/>
        <v>438</v>
      </c>
      <c r="F38" s="19">
        <v>338</v>
      </c>
      <c r="G38" s="19">
        <v>100</v>
      </c>
    </row>
    <row r="39" spans="1:7" x14ac:dyDescent="0.4">
      <c r="A39" s="18" t="s">
        <v>55</v>
      </c>
      <c r="B39" s="19">
        <f t="shared" si="18"/>
        <v>423</v>
      </c>
      <c r="C39" s="19">
        <v>266</v>
      </c>
      <c r="D39" s="19">
        <v>157</v>
      </c>
      <c r="E39" s="19">
        <f t="shared" si="19"/>
        <v>422</v>
      </c>
      <c r="F39" s="19">
        <v>271</v>
      </c>
      <c r="G39" s="19">
        <v>151</v>
      </c>
    </row>
    <row r="40" spans="1:7" x14ac:dyDescent="0.4">
      <c r="A40" s="18" t="s">
        <v>56</v>
      </c>
      <c r="B40" s="19">
        <f t="shared" si="18"/>
        <v>291</v>
      </c>
      <c r="C40" s="19">
        <v>157</v>
      </c>
      <c r="D40" s="19">
        <v>134</v>
      </c>
      <c r="E40" s="19">
        <f t="shared" si="19"/>
        <v>330</v>
      </c>
      <c r="F40" s="19">
        <v>210</v>
      </c>
      <c r="G40" s="19">
        <v>120</v>
      </c>
    </row>
    <row r="41" spans="1:7" x14ac:dyDescent="0.4">
      <c r="A41" s="18" t="s">
        <v>57</v>
      </c>
      <c r="B41" s="19">
        <f t="shared" si="18"/>
        <v>353</v>
      </c>
      <c r="C41" s="19">
        <v>154</v>
      </c>
      <c r="D41" s="19">
        <v>199</v>
      </c>
      <c r="E41" s="19">
        <f t="shared" si="19"/>
        <v>324</v>
      </c>
      <c r="F41" s="19">
        <v>154</v>
      </c>
      <c r="G41" s="19">
        <v>170</v>
      </c>
    </row>
    <row r="42" spans="1:7" x14ac:dyDescent="0.4">
      <c r="A42" s="18" t="s">
        <v>58</v>
      </c>
      <c r="B42" s="19">
        <f t="shared" si="18"/>
        <v>246</v>
      </c>
      <c r="C42" s="19">
        <v>98</v>
      </c>
      <c r="D42" s="19">
        <v>148</v>
      </c>
      <c r="E42" s="19">
        <f t="shared" si="19"/>
        <v>302</v>
      </c>
      <c r="F42" s="19">
        <v>98</v>
      </c>
      <c r="G42" s="19">
        <v>204</v>
      </c>
    </row>
    <row r="43" spans="1:7" x14ac:dyDescent="0.4">
      <c r="A43" s="18" t="s">
        <v>59</v>
      </c>
      <c r="B43" s="19">
        <f t="shared" si="18"/>
        <v>222</v>
      </c>
      <c r="C43" s="19">
        <v>38</v>
      </c>
      <c r="D43" s="19">
        <v>184</v>
      </c>
      <c r="E43" s="19">
        <f t="shared" si="19"/>
        <v>236</v>
      </c>
      <c r="F43" s="19">
        <v>58</v>
      </c>
      <c r="G43" s="19">
        <v>178</v>
      </c>
    </row>
    <row r="44" spans="1:7" x14ac:dyDescent="0.4">
      <c r="A44" s="18" t="s">
        <v>60</v>
      </c>
      <c r="B44" s="19">
        <f t="shared" si="18"/>
        <v>191</v>
      </c>
      <c r="C44" s="19">
        <v>24</v>
      </c>
      <c r="D44" s="19">
        <v>167</v>
      </c>
      <c r="E44" s="19">
        <f t="shared" si="19"/>
        <v>208</v>
      </c>
      <c r="F44" s="19">
        <v>21</v>
      </c>
      <c r="G44" s="19">
        <v>187</v>
      </c>
    </row>
    <row r="45" spans="1:7" x14ac:dyDescent="0.4">
      <c r="A45" s="18" t="s">
        <v>61</v>
      </c>
      <c r="B45" s="19">
        <f t="shared" si="18"/>
        <v>150</v>
      </c>
      <c r="C45" s="19">
        <v>4</v>
      </c>
      <c r="D45" s="19">
        <v>146</v>
      </c>
      <c r="E45" s="19">
        <f t="shared" si="19"/>
        <v>166</v>
      </c>
      <c r="F45" s="19">
        <v>3</v>
      </c>
      <c r="G45" s="19">
        <v>163</v>
      </c>
    </row>
    <row r="46" spans="1:7" x14ac:dyDescent="0.4">
      <c r="A46" s="18" t="s">
        <v>62</v>
      </c>
      <c r="B46" s="19">
        <f t="shared" si="18"/>
        <v>98</v>
      </c>
      <c r="C46" s="19">
        <v>4</v>
      </c>
      <c r="D46" s="19">
        <v>94</v>
      </c>
      <c r="E46" s="19">
        <f t="shared" si="19"/>
        <v>115</v>
      </c>
      <c r="F46" s="19">
        <v>5</v>
      </c>
      <c r="G46" s="19">
        <v>110</v>
      </c>
    </row>
    <row r="47" spans="1:7" x14ac:dyDescent="0.4">
      <c r="A47" s="18" t="s">
        <v>63</v>
      </c>
      <c r="B47" s="19">
        <f t="shared" si="18"/>
        <v>76</v>
      </c>
      <c r="C47" s="19">
        <v>0</v>
      </c>
      <c r="D47" s="19">
        <v>76</v>
      </c>
      <c r="E47" s="19">
        <f t="shared" si="19"/>
        <v>136</v>
      </c>
      <c r="F47" s="19">
        <v>3</v>
      </c>
      <c r="G47" s="19">
        <v>133</v>
      </c>
    </row>
    <row r="49" spans="1:7" x14ac:dyDescent="0.4">
      <c r="A49" s="19" t="s">
        <v>281</v>
      </c>
    </row>
    <row r="50" spans="1:7" x14ac:dyDescent="0.4">
      <c r="A50" s="19" t="s">
        <v>278</v>
      </c>
    </row>
    <row r="51" spans="1:7" x14ac:dyDescent="0.4">
      <c r="A51" s="19" t="s">
        <v>279</v>
      </c>
    </row>
    <row r="52" spans="1:7" x14ac:dyDescent="0.4">
      <c r="A52" s="19" t="s">
        <v>280</v>
      </c>
    </row>
    <row r="53" spans="1:7" x14ac:dyDescent="0.4">
      <c r="A53" s="18" t="s">
        <v>47</v>
      </c>
      <c r="B53" s="19">
        <f>C53+D53</f>
        <v>20590</v>
      </c>
      <c r="C53" s="19">
        <f>SUM(C54:C69)</f>
        <v>16050</v>
      </c>
      <c r="D53" s="19">
        <f t="shared" ref="D53" si="20">SUM(D54:D69)</f>
        <v>4540</v>
      </c>
      <c r="E53" s="19">
        <f>F53+G53</f>
        <v>21265</v>
      </c>
      <c r="F53" s="19">
        <f t="shared" ref="F53" si="21">SUM(F54:F69)</f>
        <v>16093</v>
      </c>
      <c r="G53" s="19">
        <f t="shared" ref="G53" si="22">SUM(G54:G69)</f>
        <v>5172</v>
      </c>
    </row>
    <row r="54" spans="1:7" x14ac:dyDescent="0.4">
      <c r="A54" s="18" t="s">
        <v>48</v>
      </c>
      <c r="B54" s="19">
        <f t="shared" ref="B54:B69" si="23">C54+D54</f>
        <v>2884</v>
      </c>
      <c r="C54" s="19">
        <v>2863</v>
      </c>
      <c r="D54" s="19">
        <v>21</v>
      </c>
      <c r="E54" s="19">
        <f t="shared" ref="E54:E69" si="24">F54+G54</f>
        <v>2854</v>
      </c>
      <c r="F54" s="19">
        <v>2837</v>
      </c>
      <c r="G54" s="19">
        <v>17</v>
      </c>
    </row>
    <row r="55" spans="1:7" x14ac:dyDescent="0.4">
      <c r="A55" s="18" t="s">
        <v>49</v>
      </c>
      <c r="B55" s="19">
        <f t="shared" si="23"/>
        <v>2776</v>
      </c>
      <c r="C55" s="19">
        <v>2698</v>
      </c>
      <c r="D55" s="19">
        <v>78</v>
      </c>
      <c r="E55" s="19">
        <f t="shared" si="24"/>
        <v>2699</v>
      </c>
      <c r="F55" s="19">
        <v>2622</v>
      </c>
      <c r="G55" s="19">
        <v>77</v>
      </c>
    </row>
    <row r="56" spans="1:7" x14ac:dyDescent="0.4">
      <c r="A56" s="18" t="s">
        <v>50</v>
      </c>
      <c r="B56" s="19">
        <f t="shared" si="23"/>
        <v>3437</v>
      </c>
      <c r="C56" s="19">
        <v>3231</v>
      </c>
      <c r="D56" s="19">
        <v>206</v>
      </c>
      <c r="E56" s="19">
        <f t="shared" si="24"/>
        <v>3229</v>
      </c>
      <c r="F56" s="19">
        <v>3052</v>
      </c>
      <c r="G56" s="19">
        <v>177</v>
      </c>
    </row>
    <row r="57" spans="1:7" x14ac:dyDescent="0.4">
      <c r="A57" s="18" t="s">
        <v>51</v>
      </c>
      <c r="B57" s="19">
        <f t="shared" si="23"/>
        <v>2668</v>
      </c>
      <c r="C57" s="19">
        <v>2425</v>
      </c>
      <c r="D57" s="19">
        <v>243</v>
      </c>
      <c r="E57" s="19">
        <f t="shared" si="24"/>
        <v>2693</v>
      </c>
      <c r="F57" s="19">
        <v>2436</v>
      </c>
      <c r="G57" s="19">
        <v>257</v>
      </c>
    </row>
    <row r="58" spans="1:7" x14ac:dyDescent="0.4">
      <c r="A58" s="18" t="s">
        <v>52</v>
      </c>
      <c r="B58" s="19">
        <f t="shared" si="23"/>
        <v>1760</v>
      </c>
      <c r="C58" s="19">
        <v>1519</v>
      </c>
      <c r="D58" s="19">
        <v>241</v>
      </c>
      <c r="E58" s="19">
        <f t="shared" si="24"/>
        <v>1976</v>
      </c>
      <c r="F58" s="19">
        <v>1714</v>
      </c>
      <c r="G58" s="19">
        <v>262</v>
      </c>
    </row>
    <row r="59" spans="1:7" x14ac:dyDescent="0.4">
      <c r="A59" s="18" t="s">
        <v>53</v>
      </c>
      <c r="B59" s="19">
        <f t="shared" si="23"/>
        <v>1415</v>
      </c>
      <c r="C59" s="19">
        <v>1140</v>
      </c>
      <c r="D59" s="19">
        <v>275</v>
      </c>
      <c r="E59" s="19">
        <f t="shared" si="24"/>
        <v>1551</v>
      </c>
      <c r="F59" s="19">
        <v>1205</v>
      </c>
      <c r="G59" s="19">
        <v>346</v>
      </c>
    </row>
    <row r="60" spans="1:7" x14ac:dyDescent="0.4">
      <c r="A60" s="18" t="s">
        <v>54</v>
      </c>
      <c r="B60" s="19">
        <f t="shared" si="23"/>
        <v>1123</v>
      </c>
      <c r="C60" s="19">
        <v>781</v>
      </c>
      <c r="D60" s="19">
        <v>342</v>
      </c>
      <c r="E60" s="19">
        <f t="shared" si="24"/>
        <v>1156</v>
      </c>
      <c r="F60" s="19">
        <v>804</v>
      </c>
      <c r="G60" s="19">
        <v>352</v>
      </c>
    </row>
    <row r="61" spans="1:7" x14ac:dyDescent="0.4">
      <c r="A61" s="18" t="s">
        <v>55</v>
      </c>
      <c r="B61" s="19">
        <f t="shared" si="23"/>
        <v>997</v>
      </c>
      <c r="C61" s="19">
        <v>583</v>
      </c>
      <c r="D61" s="19">
        <v>414</v>
      </c>
      <c r="E61" s="19">
        <f t="shared" si="24"/>
        <v>1066</v>
      </c>
      <c r="F61" s="19">
        <v>634</v>
      </c>
      <c r="G61" s="19">
        <v>432</v>
      </c>
    </row>
    <row r="62" spans="1:7" x14ac:dyDescent="0.4">
      <c r="A62" s="18" t="s">
        <v>56</v>
      </c>
      <c r="B62" s="19">
        <f t="shared" si="23"/>
        <v>745</v>
      </c>
      <c r="C62" s="19">
        <v>340</v>
      </c>
      <c r="D62" s="19">
        <v>405</v>
      </c>
      <c r="E62" s="19">
        <f t="shared" si="24"/>
        <v>842</v>
      </c>
      <c r="F62" s="19">
        <v>363</v>
      </c>
      <c r="G62" s="19">
        <v>479</v>
      </c>
    </row>
    <row r="63" spans="1:7" x14ac:dyDescent="0.4">
      <c r="A63" s="18" t="s">
        <v>57</v>
      </c>
      <c r="B63" s="19">
        <f t="shared" si="23"/>
        <v>827</v>
      </c>
      <c r="C63" s="19">
        <v>269</v>
      </c>
      <c r="D63" s="19">
        <v>558</v>
      </c>
      <c r="E63" s="19">
        <f t="shared" si="24"/>
        <v>799</v>
      </c>
      <c r="F63" s="19">
        <v>225</v>
      </c>
      <c r="G63" s="19">
        <v>574</v>
      </c>
    </row>
    <row r="64" spans="1:7" x14ac:dyDescent="0.4">
      <c r="A64" s="18" t="s">
        <v>58</v>
      </c>
      <c r="B64" s="19">
        <f t="shared" si="23"/>
        <v>606</v>
      </c>
      <c r="C64" s="19">
        <v>129</v>
      </c>
      <c r="D64" s="19">
        <v>477</v>
      </c>
      <c r="E64" s="19">
        <f t="shared" si="24"/>
        <v>675</v>
      </c>
      <c r="F64" s="19">
        <v>122</v>
      </c>
      <c r="G64" s="19">
        <v>553</v>
      </c>
    </row>
    <row r="65" spans="1:7" x14ac:dyDescent="0.4">
      <c r="A65" s="18" t="s">
        <v>59</v>
      </c>
      <c r="B65" s="19">
        <f t="shared" si="23"/>
        <v>460</v>
      </c>
      <c r="C65" s="19">
        <v>45</v>
      </c>
      <c r="D65" s="19">
        <v>415</v>
      </c>
      <c r="E65" s="19">
        <f t="shared" si="24"/>
        <v>504</v>
      </c>
      <c r="F65" s="19">
        <v>44</v>
      </c>
      <c r="G65" s="19">
        <v>460</v>
      </c>
    </row>
    <row r="66" spans="1:7" x14ac:dyDescent="0.4">
      <c r="A66" s="18" t="s">
        <v>60</v>
      </c>
      <c r="B66" s="19">
        <f t="shared" si="23"/>
        <v>354</v>
      </c>
      <c r="C66" s="19">
        <v>16</v>
      </c>
      <c r="D66" s="19">
        <v>338</v>
      </c>
      <c r="E66" s="19">
        <f t="shared" si="24"/>
        <v>474</v>
      </c>
      <c r="F66" s="19">
        <v>24</v>
      </c>
      <c r="G66" s="19">
        <v>450</v>
      </c>
    </row>
    <row r="67" spans="1:7" x14ac:dyDescent="0.4">
      <c r="A67" s="18" t="s">
        <v>61</v>
      </c>
      <c r="B67" s="19">
        <f t="shared" si="23"/>
        <v>240</v>
      </c>
      <c r="C67" s="19">
        <v>7</v>
      </c>
      <c r="D67" s="19">
        <v>233</v>
      </c>
      <c r="E67" s="19">
        <f t="shared" si="24"/>
        <v>319</v>
      </c>
      <c r="F67" s="19">
        <v>8</v>
      </c>
      <c r="G67" s="19">
        <v>311</v>
      </c>
    </row>
    <row r="68" spans="1:7" x14ac:dyDescent="0.4">
      <c r="A68" s="18" t="s">
        <v>62</v>
      </c>
      <c r="B68" s="19">
        <f t="shared" si="23"/>
        <v>157</v>
      </c>
      <c r="C68" s="19">
        <v>3</v>
      </c>
      <c r="D68" s="19">
        <v>154</v>
      </c>
      <c r="E68" s="19">
        <f t="shared" si="24"/>
        <v>211</v>
      </c>
      <c r="F68" s="19">
        <v>0</v>
      </c>
      <c r="G68" s="19">
        <v>211</v>
      </c>
    </row>
    <row r="69" spans="1:7" x14ac:dyDescent="0.4">
      <c r="A69" s="18" t="s">
        <v>63</v>
      </c>
      <c r="B69" s="19">
        <f t="shared" si="23"/>
        <v>141</v>
      </c>
      <c r="C69" s="19">
        <v>1</v>
      </c>
      <c r="D69" s="19">
        <v>140</v>
      </c>
      <c r="E69" s="19">
        <f t="shared" si="24"/>
        <v>217</v>
      </c>
      <c r="F69" s="19">
        <v>3</v>
      </c>
      <c r="G69" s="19">
        <v>214</v>
      </c>
    </row>
    <row r="70" spans="1:7" x14ac:dyDescent="0.4">
      <c r="A70" s="27" t="s">
        <v>97</v>
      </c>
    </row>
  </sheetData>
  <mergeCells count="2">
    <mergeCell ref="B6:D6"/>
    <mergeCell ref="E6:G6"/>
  </mergeCells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0ECDFF-DA87-46BD-938A-2E6A1F0582D5}">
  <dimension ref="A1:G22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6384" width="8.83984375" style="19"/>
  </cols>
  <sheetData>
    <row r="1" spans="1:7" x14ac:dyDescent="0.4">
      <c r="A1" s="19" t="s">
        <v>290</v>
      </c>
    </row>
    <row r="2" spans="1:7" x14ac:dyDescent="0.4">
      <c r="A2" s="20"/>
      <c r="B2" s="54" t="s">
        <v>286</v>
      </c>
      <c r="C2" s="54"/>
      <c r="D2" s="54"/>
      <c r="E2" s="54" t="s">
        <v>287</v>
      </c>
      <c r="F2" s="54"/>
      <c r="G2" s="55"/>
    </row>
    <row r="3" spans="1:7" x14ac:dyDescent="0.4">
      <c r="A3" s="56"/>
      <c r="B3" s="57"/>
      <c r="C3" s="57" t="s">
        <v>289</v>
      </c>
      <c r="D3" s="57" t="s">
        <v>289</v>
      </c>
      <c r="E3" s="57"/>
      <c r="F3" s="57" t="s">
        <v>289</v>
      </c>
      <c r="G3" s="58" t="s">
        <v>289</v>
      </c>
    </row>
    <row r="4" spans="1:7" x14ac:dyDescent="0.4">
      <c r="A4" s="59"/>
      <c r="B4" s="30" t="s">
        <v>33</v>
      </c>
      <c r="C4" s="30" t="s">
        <v>283</v>
      </c>
      <c r="D4" s="30" t="s">
        <v>285</v>
      </c>
      <c r="E4" s="30" t="s">
        <v>33</v>
      </c>
      <c r="F4" s="30" t="s">
        <v>283</v>
      </c>
      <c r="G4" s="60" t="s">
        <v>285</v>
      </c>
    </row>
    <row r="5" spans="1:7" x14ac:dyDescent="0.4">
      <c r="A5" s="18" t="s">
        <v>47</v>
      </c>
      <c r="B5" s="19">
        <f>C5+D5</f>
        <v>27493</v>
      </c>
      <c r="C5" s="19">
        <f>SUM(C6:C21)</f>
        <v>19152</v>
      </c>
      <c r="D5" s="19">
        <f t="shared" ref="D5:G5" si="0">SUM(D6:D21)</f>
        <v>8341</v>
      </c>
      <c r="E5" s="19">
        <f>F5+G5</f>
        <v>28321</v>
      </c>
      <c r="F5" s="19">
        <f t="shared" si="0"/>
        <v>19112</v>
      </c>
      <c r="G5" s="19">
        <f t="shared" si="0"/>
        <v>9209</v>
      </c>
    </row>
    <row r="6" spans="1:7" x14ac:dyDescent="0.4">
      <c r="A6" s="18" t="s">
        <v>48</v>
      </c>
      <c r="B6" s="19">
        <f t="shared" ref="B6:B21" si="1">C6+D6</f>
        <v>3873</v>
      </c>
      <c r="C6" s="19">
        <v>3801</v>
      </c>
      <c r="D6" s="19">
        <v>72</v>
      </c>
      <c r="E6" s="19">
        <f t="shared" ref="E6:E21" si="2">F6+G6</f>
        <v>3863</v>
      </c>
      <c r="F6" s="19">
        <v>3790</v>
      </c>
      <c r="G6" s="19">
        <v>73</v>
      </c>
    </row>
    <row r="7" spans="1:7" x14ac:dyDescent="0.4">
      <c r="A7" s="18" t="s">
        <v>49</v>
      </c>
      <c r="B7" s="19">
        <f t="shared" si="1"/>
        <v>3641</v>
      </c>
      <c r="C7" s="19">
        <v>3451</v>
      </c>
      <c r="D7" s="19">
        <v>190</v>
      </c>
      <c r="E7" s="19">
        <f t="shared" si="2"/>
        <v>3458</v>
      </c>
      <c r="F7" s="19">
        <v>3264</v>
      </c>
      <c r="G7" s="19">
        <v>194</v>
      </c>
    </row>
    <row r="8" spans="1:7" x14ac:dyDescent="0.4">
      <c r="A8" s="18" t="s">
        <v>50</v>
      </c>
      <c r="B8" s="19">
        <f t="shared" si="1"/>
        <v>4206</v>
      </c>
      <c r="C8" s="19">
        <v>3759</v>
      </c>
      <c r="D8" s="19">
        <v>447</v>
      </c>
      <c r="E8" s="19">
        <f t="shared" si="2"/>
        <v>3922</v>
      </c>
      <c r="F8" s="19">
        <v>3504</v>
      </c>
      <c r="G8" s="19">
        <v>418</v>
      </c>
    </row>
    <row r="9" spans="1:7" x14ac:dyDescent="0.4">
      <c r="A9" s="18" t="s">
        <v>51</v>
      </c>
      <c r="B9" s="19">
        <f t="shared" si="1"/>
        <v>3335</v>
      </c>
      <c r="C9" s="19">
        <v>2800</v>
      </c>
      <c r="D9" s="19">
        <v>535</v>
      </c>
      <c r="E9" s="19">
        <f t="shared" si="2"/>
        <v>3396</v>
      </c>
      <c r="F9" s="19">
        <v>2881</v>
      </c>
      <c r="G9" s="19">
        <v>515</v>
      </c>
    </row>
    <row r="10" spans="1:7" x14ac:dyDescent="0.4">
      <c r="A10" s="18" t="s">
        <v>52</v>
      </c>
      <c r="B10" s="19">
        <f t="shared" si="1"/>
        <v>2311</v>
      </c>
      <c r="C10" s="19">
        <v>1774</v>
      </c>
      <c r="D10" s="19">
        <v>537</v>
      </c>
      <c r="E10" s="19">
        <f t="shared" si="2"/>
        <v>2596</v>
      </c>
      <c r="F10" s="19">
        <v>1946</v>
      </c>
      <c r="G10" s="19">
        <v>650</v>
      </c>
    </row>
    <row r="11" spans="1:7" x14ac:dyDescent="0.4">
      <c r="A11" s="18" t="s">
        <v>53</v>
      </c>
      <c r="B11" s="19">
        <f t="shared" si="1"/>
        <v>1955</v>
      </c>
      <c r="C11" s="19">
        <v>1328</v>
      </c>
      <c r="D11" s="19">
        <v>627</v>
      </c>
      <c r="E11" s="19">
        <f t="shared" si="2"/>
        <v>2146</v>
      </c>
      <c r="F11" s="19">
        <v>1468</v>
      </c>
      <c r="G11" s="19">
        <v>678</v>
      </c>
    </row>
    <row r="12" spans="1:7" x14ac:dyDescent="0.4">
      <c r="A12" s="18" t="s">
        <v>54</v>
      </c>
      <c r="B12" s="19">
        <f t="shared" si="1"/>
        <v>1593</v>
      </c>
      <c r="C12" s="19">
        <v>915</v>
      </c>
      <c r="D12" s="19">
        <v>678</v>
      </c>
      <c r="E12" s="19">
        <f t="shared" si="2"/>
        <v>1593</v>
      </c>
      <c r="F12" s="19">
        <v>857</v>
      </c>
      <c r="G12" s="19">
        <v>736</v>
      </c>
    </row>
    <row r="13" spans="1:7" x14ac:dyDescent="0.4">
      <c r="A13" s="18" t="s">
        <v>55</v>
      </c>
      <c r="B13" s="19">
        <f t="shared" si="1"/>
        <v>1421</v>
      </c>
      <c r="C13" s="19">
        <v>612</v>
      </c>
      <c r="D13" s="19">
        <v>809</v>
      </c>
      <c r="E13" s="19">
        <f t="shared" si="2"/>
        <v>1488</v>
      </c>
      <c r="F13" s="19">
        <v>634</v>
      </c>
      <c r="G13" s="19">
        <v>854</v>
      </c>
    </row>
    <row r="14" spans="1:7" x14ac:dyDescent="0.4">
      <c r="A14" s="18" t="s">
        <v>56</v>
      </c>
      <c r="B14" s="19">
        <f t="shared" si="1"/>
        <v>1037</v>
      </c>
      <c r="C14" s="19">
        <v>330</v>
      </c>
      <c r="D14" s="19">
        <v>707</v>
      </c>
      <c r="E14" s="19">
        <f t="shared" si="2"/>
        <v>1172</v>
      </c>
      <c r="F14" s="19">
        <v>350</v>
      </c>
      <c r="G14" s="19">
        <v>822</v>
      </c>
    </row>
    <row r="15" spans="1:7" x14ac:dyDescent="0.4">
      <c r="A15" s="18" t="s">
        <v>57</v>
      </c>
      <c r="B15" s="19">
        <f t="shared" si="1"/>
        <v>1180</v>
      </c>
      <c r="C15" s="19">
        <v>224</v>
      </c>
      <c r="D15" s="19">
        <v>956</v>
      </c>
      <c r="E15" s="19">
        <f t="shared" si="2"/>
        <v>1123</v>
      </c>
      <c r="F15" s="19">
        <v>209</v>
      </c>
      <c r="G15" s="19">
        <v>914</v>
      </c>
    </row>
    <row r="16" spans="1:7" x14ac:dyDescent="0.4">
      <c r="A16" s="18" t="s">
        <v>58</v>
      </c>
      <c r="B16" s="19">
        <f t="shared" si="1"/>
        <v>852</v>
      </c>
      <c r="C16" s="19">
        <v>99</v>
      </c>
      <c r="D16" s="19">
        <v>753</v>
      </c>
      <c r="E16" s="19">
        <f t="shared" si="2"/>
        <v>977</v>
      </c>
      <c r="F16" s="19">
        <v>125</v>
      </c>
      <c r="G16" s="19">
        <v>852</v>
      </c>
    </row>
    <row r="17" spans="1:7" x14ac:dyDescent="0.4">
      <c r="A17" s="18" t="s">
        <v>59</v>
      </c>
      <c r="B17" s="19">
        <f t="shared" si="1"/>
        <v>682</v>
      </c>
      <c r="C17" s="19">
        <v>38</v>
      </c>
      <c r="D17" s="19">
        <v>644</v>
      </c>
      <c r="E17" s="19">
        <f t="shared" si="2"/>
        <v>741</v>
      </c>
      <c r="F17" s="19">
        <v>43</v>
      </c>
      <c r="G17" s="19">
        <v>698</v>
      </c>
    </row>
    <row r="18" spans="1:7" x14ac:dyDescent="0.4">
      <c r="A18" s="18" t="s">
        <v>60</v>
      </c>
      <c r="B18" s="19">
        <f t="shared" si="1"/>
        <v>545</v>
      </c>
      <c r="C18" s="19">
        <v>11</v>
      </c>
      <c r="D18" s="19">
        <v>534</v>
      </c>
      <c r="E18" s="19">
        <f t="shared" si="2"/>
        <v>682</v>
      </c>
      <c r="F18" s="19">
        <v>22</v>
      </c>
      <c r="G18" s="19">
        <v>660</v>
      </c>
    </row>
    <row r="19" spans="1:7" x14ac:dyDescent="0.4">
      <c r="A19" s="18" t="s">
        <v>61</v>
      </c>
      <c r="B19" s="19">
        <f t="shared" si="1"/>
        <v>390</v>
      </c>
      <c r="C19" s="19">
        <v>2</v>
      </c>
      <c r="D19" s="19">
        <v>388</v>
      </c>
      <c r="E19" s="19">
        <f t="shared" si="2"/>
        <v>485</v>
      </c>
      <c r="F19" s="19">
        <v>13</v>
      </c>
      <c r="G19" s="19">
        <v>472</v>
      </c>
    </row>
    <row r="20" spans="1:7" x14ac:dyDescent="0.4">
      <c r="A20" s="18" t="s">
        <v>62</v>
      </c>
      <c r="B20" s="19">
        <f t="shared" si="1"/>
        <v>255</v>
      </c>
      <c r="C20" s="19">
        <v>6</v>
      </c>
      <c r="D20" s="19">
        <v>249</v>
      </c>
      <c r="E20" s="19">
        <f t="shared" si="2"/>
        <v>326</v>
      </c>
      <c r="F20" s="19">
        <v>4</v>
      </c>
      <c r="G20" s="19">
        <v>322</v>
      </c>
    </row>
    <row r="21" spans="1:7" x14ac:dyDescent="0.4">
      <c r="A21" s="18" t="s">
        <v>63</v>
      </c>
      <c r="B21" s="19">
        <f t="shared" si="1"/>
        <v>217</v>
      </c>
      <c r="C21" s="19">
        <v>2</v>
      </c>
      <c r="D21" s="19">
        <v>215</v>
      </c>
      <c r="E21" s="19">
        <f t="shared" si="2"/>
        <v>353</v>
      </c>
      <c r="F21" s="19">
        <v>2</v>
      </c>
      <c r="G21" s="19">
        <v>351</v>
      </c>
    </row>
    <row r="22" spans="1:7" x14ac:dyDescent="0.4">
      <c r="A22" s="27" t="s">
        <v>97</v>
      </c>
    </row>
  </sheetData>
  <mergeCells count="2">
    <mergeCell ref="B2:D2"/>
    <mergeCell ref="E2:G2"/>
  </mergeCells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31791-8E2B-42E8-AC34-33B203E3336D}">
  <dimension ref="A1:Q60"/>
  <sheetViews>
    <sheetView view="pageBreakPreview" topLeftCell="A33" zoomScale="125" zoomScaleNormal="100" zoomScaleSheetLayoutView="125" workbookViewId="0">
      <selection activeCell="C11" sqref="C11"/>
    </sheetView>
  </sheetViews>
  <sheetFormatPr defaultRowHeight="10.5" x14ac:dyDescent="0.4"/>
  <cols>
    <col min="1" max="1" width="8.83984375" style="18"/>
    <col min="2" max="16384" width="8.83984375" style="19"/>
  </cols>
  <sheetData>
    <row r="1" spans="1:17" ht="10.8" thickBot="1" x14ac:dyDescent="0.45">
      <c r="A1" s="18" t="s">
        <v>293</v>
      </c>
    </row>
    <row r="2" spans="1:17" ht="10.8" thickBot="1" x14ac:dyDescent="0.45">
      <c r="A2" s="49"/>
      <c r="B2" s="50" t="s">
        <v>271</v>
      </c>
      <c r="C2" s="50">
        <v>0</v>
      </c>
      <c r="D2" s="50">
        <v>1</v>
      </c>
      <c r="E2" s="50">
        <v>2</v>
      </c>
      <c r="F2" s="50">
        <v>3</v>
      </c>
      <c r="G2" s="50">
        <v>4</v>
      </c>
      <c r="H2" s="50">
        <v>5</v>
      </c>
      <c r="I2" s="50">
        <v>6</v>
      </c>
      <c r="J2" s="50">
        <v>7</v>
      </c>
      <c r="K2" s="50">
        <v>8</v>
      </c>
      <c r="L2" s="50">
        <v>9</v>
      </c>
      <c r="M2" s="50">
        <v>10</v>
      </c>
      <c r="N2" s="50">
        <v>11</v>
      </c>
      <c r="O2" s="50">
        <v>12</v>
      </c>
      <c r="P2" s="50">
        <v>13</v>
      </c>
      <c r="Q2" s="51">
        <v>14</v>
      </c>
    </row>
    <row r="3" spans="1:17" x14ac:dyDescent="0.4">
      <c r="A3" s="18" t="s">
        <v>33</v>
      </c>
      <c r="B3" s="19">
        <f>SUM(B4:B55)</f>
        <v>17702</v>
      </c>
      <c r="C3" s="19">
        <f t="shared" ref="C3:Q3" si="0">SUM(C4:C55)</f>
        <v>1680</v>
      </c>
      <c r="D3" s="19">
        <f t="shared" si="0"/>
        <v>1388</v>
      </c>
      <c r="E3" s="19">
        <f t="shared" si="0"/>
        <v>1377</v>
      </c>
      <c r="F3" s="19">
        <f t="shared" si="0"/>
        <v>1168</v>
      </c>
      <c r="G3" s="19">
        <f t="shared" si="0"/>
        <v>1083</v>
      </c>
      <c r="H3" s="19">
        <f t="shared" si="0"/>
        <v>1022</v>
      </c>
      <c r="I3" s="19">
        <f t="shared" si="0"/>
        <v>1046</v>
      </c>
      <c r="J3" s="19">
        <f t="shared" si="0"/>
        <v>1115</v>
      </c>
      <c r="K3" s="19">
        <f t="shared" si="0"/>
        <v>1122</v>
      </c>
      <c r="L3" s="19">
        <f t="shared" si="0"/>
        <v>1148</v>
      </c>
      <c r="M3" s="19">
        <f t="shared" si="0"/>
        <v>1241</v>
      </c>
      <c r="N3" s="19">
        <f t="shared" si="0"/>
        <v>1201</v>
      </c>
      <c r="O3" s="19">
        <f t="shared" si="0"/>
        <v>1071</v>
      </c>
      <c r="P3" s="19">
        <f t="shared" si="0"/>
        <v>1082</v>
      </c>
      <c r="Q3" s="19">
        <f t="shared" si="0"/>
        <v>958</v>
      </c>
    </row>
    <row r="4" spans="1:17" x14ac:dyDescent="0.4">
      <c r="A4" s="18">
        <v>14</v>
      </c>
      <c r="B4" s="19">
        <f>SUM(C4:Q4)</f>
        <v>1</v>
      </c>
      <c r="D4" s="19">
        <v>1</v>
      </c>
    </row>
    <row r="5" spans="1:17" x14ac:dyDescent="0.4">
      <c r="A5" s="18">
        <f>A4+1</f>
        <v>15</v>
      </c>
      <c r="B5" s="19">
        <f t="shared" ref="B5:B59" si="1">SUM(C5:Q5)</f>
        <v>5</v>
      </c>
      <c r="C5" s="19">
        <v>3</v>
      </c>
      <c r="D5" s="19">
        <v>1</v>
      </c>
      <c r="E5" s="19">
        <v>1</v>
      </c>
    </row>
    <row r="6" spans="1:17" x14ac:dyDescent="0.4">
      <c r="A6" s="18">
        <f t="shared" ref="A6:A55" si="2">A5+1</f>
        <v>16</v>
      </c>
      <c r="B6" s="19">
        <f t="shared" si="1"/>
        <v>18</v>
      </c>
      <c r="C6" s="19">
        <v>12</v>
      </c>
      <c r="D6" s="19">
        <v>6</v>
      </c>
      <c r="E6" s="19">
        <v>0</v>
      </c>
    </row>
    <row r="7" spans="1:17" x14ac:dyDescent="0.4">
      <c r="A7" s="18">
        <f t="shared" si="2"/>
        <v>17</v>
      </c>
      <c r="B7" s="19">
        <f t="shared" si="1"/>
        <v>48</v>
      </c>
      <c r="C7" s="19">
        <v>32</v>
      </c>
      <c r="D7" s="19">
        <v>9</v>
      </c>
      <c r="E7" s="19">
        <v>5</v>
      </c>
      <c r="F7" s="19">
        <v>2</v>
      </c>
    </row>
    <row r="8" spans="1:17" x14ac:dyDescent="0.4">
      <c r="A8" s="18">
        <f t="shared" si="2"/>
        <v>18</v>
      </c>
      <c r="B8" s="19">
        <f t="shared" si="1"/>
        <v>103</v>
      </c>
      <c r="C8" s="19">
        <v>63</v>
      </c>
      <c r="D8" s="19">
        <v>23</v>
      </c>
      <c r="E8" s="19">
        <v>11</v>
      </c>
      <c r="F8" s="19">
        <v>4</v>
      </c>
      <c r="G8" s="19">
        <v>1</v>
      </c>
      <c r="H8" s="19">
        <v>1</v>
      </c>
    </row>
    <row r="9" spans="1:17" x14ac:dyDescent="0.4">
      <c r="A9" s="18">
        <f t="shared" si="2"/>
        <v>19</v>
      </c>
      <c r="B9" s="19">
        <f t="shared" si="1"/>
        <v>212</v>
      </c>
      <c r="C9" s="19">
        <v>85</v>
      </c>
      <c r="D9" s="19">
        <v>57</v>
      </c>
      <c r="E9" s="19">
        <v>32</v>
      </c>
      <c r="F9" s="19">
        <v>14</v>
      </c>
      <c r="G9" s="19">
        <v>8</v>
      </c>
      <c r="H9" s="19">
        <v>8</v>
      </c>
      <c r="I9" s="19">
        <v>5</v>
      </c>
      <c r="J9" s="19">
        <v>1</v>
      </c>
      <c r="K9" s="19">
        <v>2</v>
      </c>
    </row>
    <row r="10" spans="1:17" x14ac:dyDescent="0.4">
      <c r="A10" s="18">
        <f t="shared" si="2"/>
        <v>20</v>
      </c>
      <c r="B10" s="19">
        <f t="shared" si="1"/>
        <v>239</v>
      </c>
      <c r="C10" s="19">
        <v>100</v>
      </c>
      <c r="D10" s="19">
        <v>51</v>
      </c>
      <c r="E10" s="19">
        <v>47</v>
      </c>
      <c r="F10" s="19">
        <v>23</v>
      </c>
      <c r="G10" s="19">
        <v>12</v>
      </c>
      <c r="H10" s="19">
        <v>3</v>
      </c>
      <c r="I10" s="19">
        <v>2</v>
      </c>
      <c r="J10" s="19">
        <v>1</v>
      </c>
      <c r="K10" s="19">
        <v>0</v>
      </c>
    </row>
    <row r="11" spans="1:17" x14ac:dyDescent="0.4">
      <c r="A11" s="18">
        <f t="shared" si="2"/>
        <v>21</v>
      </c>
      <c r="B11" s="19">
        <f t="shared" si="1"/>
        <v>264</v>
      </c>
      <c r="C11" s="19">
        <v>88</v>
      </c>
      <c r="D11" s="19">
        <v>63</v>
      </c>
      <c r="E11" s="19">
        <v>43</v>
      </c>
      <c r="F11" s="19">
        <v>38</v>
      </c>
      <c r="G11" s="19">
        <v>15</v>
      </c>
      <c r="H11" s="19">
        <v>6</v>
      </c>
      <c r="I11" s="19">
        <v>7</v>
      </c>
      <c r="J11" s="19">
        <v>2</v>
      </c>
      <c r="K11" s="19">
        <v>2</v>
      </c>
    </row>
    <row r="12" spans="1:17" x14ac:dyDescent="0.4">
      <c r="A12" s="18">
        <f t="shared" si="2"/>
        <v>22</v>
      </c>
      <c r="B12" s="19">
        <f t="shared" si="1"/>
        <v>366</v>
      </c>
      <c r="C12" s="19">
        <v>100</v>
      </c>
      <c r="D12" s="19">
        <v>87</v>
      </c>
      <c r="E12" s="19">
        <v>66</v>
      </c>
      <c r="F12" s="19">
        <v>40</v>
      </c>
      <c r="G12" s="19">
        <v>25</v>
      </c>
      <c r="H12" s="19">
        <v>22</v>
      </c>
      <c r="I12" s="19">
        <v>8</v>
      </c>
      <c r="J12" s="19">
        <v>7</v>
      </c>
      <c r="K12" s="19">
        <v>4</v>
      </c>
      <c r="L12" s="19">
        <v>5</v>
      </c>
      <c r="M12" s="19">
        <v>1</v>
      </c>
      <c r="N12" s="19">
        <v>1</v>
      </c>
    </row>
    <row r="13" spans="1:17" x14ac:dyDescent="0.4">
      <c r="A13" s="18">
        <f t="shared" si="2"/>
        <v>23</v>
      </c>
      <c r="B13" s="19">
        <f t="shared" si="1"/>
        <v>424</v>
      </c>
      <c r="C13" s="19">
        <v>98</v>
      </c>
      <c r="D13" s="19">
        <v>86</v>
      </c>
      <c r="E13" s="19">
        <v>87</v>
      </c>
      <c r="F13" s="19">
        <v>51</v>
      </c>
      <c r="G13" s="19">
        <v>36</v>
      </c>
      <c r="H13" s="19">
        <v>29</v>
      </c>
      <c r="I13" s="19">
        <v>14</v>
      </c>
      <c r="J13" s="19">
        <v>10</v>
      </c>
      <c r="K13" s="19">
        <v>4</v>
      </c>
      <c r="L13" s="19">
        <v>3</v>
      </c>
      <c r="M13" s="19">
        <v>3</v>
      </c>
      <c r="N13" s="19">
        <v>2</v>
      </c>
      <c r="O13" s="19">
        <v>1</v>
      </c>
    </row>
    <row r="14" spans="1:17" x14ac:dyDescent="0.4">
      <c r="A14" s="18">
        <f t="shared" si="2"/>
        <v>24</v>
      </c>
      <c r="B14" s="19">
        <f t="shared" si="1"/>
        <v>637</v>
      </c>
      <c r="C14" s="19">
        <v>137</v>
      </c>
      <c r="D14" s="19">
        <v>85</v>
      </c>
      <c r="E14" s="19">
        <v>108</v>
      </c>
      <c r="F14" s="19">
        <v>74</v>
      </c>
      <c r="G14" s="19">
        <v>80</v>
      </c>
      <c r="H14" s="19">
        <v>50</v>
      </c>
      <c r="I14" s="19">
        <v>45</v>
      </c>
      <c r="J14" s="19">
        <v>24</v>
      </c>
      <c r="K14" s="19">
        <v>18</v>
      </c>
      <c r="L14" s="19">
        <v>7</v>
      </c>
      <c r="M14" s="19">
        <v>3</v>
      </c>
      <c r="N14" s="19">
        <v>0</v>
      </c>
      <c r="O14" s="19">
        <v>3</v>
      </c>
      <c r="P14" s="19">
        <v>2</v>
      </c>
      <c r="Q14" s="19">
        <v>1</v>
      </c>
    </row>
    <row r="15" spans="1:17" x14ac:dyDescent="0.4">
      <c r="A15" s="18">
        <f t="shared" si="2"/>
        <v>25</v>
      </c>
      <c r="B15" s="19">
        <f t="shared" si="1"/>
        <v>593</v>
      </c>
      <c r="C15" s="19">
        <v>94</v>
      </c>
      <c r="D15" s="19">
        <v>68</v>
      </c>
      <c r="E15" s="19">
        <v>86</v>
      </c>
      <c r="F15" s="19">
        <v>86</v>
      </c>
      <c r="G15" s="19">
        <v>56</v>
      </c>
      <c r="H15" s="19">
        <v>60</v>
      </c>
      <c r="I15" s="19">
        <v>49</v>
      </c>
      <c r="J15" s="19">
        <v>38</v>
      </c>
      <c r="K15" s="19">
        <v>31</v>
      </c>
      <c r="L15" s="19">
        <v>14</v>
      </c>
      <c r="M15" s="19">
        <v>7</v>
      </c>
      <c r="N15" s="19">
        <v>2</v>
      </c>
      <c r="O15" s="19">
        <v>0</v>
      </c>
      <c r="P15" s="19">
        <v>1</v>
      </c>
      <c r="Q15" s="19">
        <v>1</v>
      </c>
    </row>
    <row r="16" spans="1:17" x14ac:dyDescent="0.4">
      <c r="A16" s="18">
        <f t="shared" si="2"/>
        <v>26</v>
      </c>
      <c r="B16" s="19">
        <f t="shared" si="1"/>
        <v>716</v>
      </c>
      <c r="C16" s="19">
        <v>109</v>
      </c>
      <c r="D16" s="19">
        <v>88</v>
      </c>
      <c r="E16" s="19">
        <v>101</v>
      </c>
      <c r="F16" s="19">
        <v>80</v>
      </c>
      <c r="G16" s="19">
        <v>72</v>
      </c>
      <c r="H16" s="19">
        <v>71</v>
      </c>
      <c r="I16" s="19">
        <v>53</v>
      </c>
      <c r="J16" s="19">
        <v>72</v>
      </c>
      <c r="K16" s="19">
        <v>27</v>
      </c>
      <c r="L16" s="19">
        <v>21</v>
      </c>
      <c r="M16" s="19">
        <v>17</v>
      </c>
      <c r="N16" s="19">
        <v>2</v>
      </c>
      <c r="O16" s="19">
        <v>1</v>
      </c>
      <c r="P16" s="19">
        <v>1</v>
      </c>
      <c r="Q16" s="19">
        <v>1</v>
      </c>
    </row>
    <row r="17" spans="1:17" x14ac:dyDescent="0.4">
      <c r="A17" s="18">
        <f t="shared" si="2"/>
        <v>27</v>
      </c>
      <c r="B17" s="19">
        <f t="shared" si="1"/>
        <v>511</v>
      </c>
      <c r="C17" s="19">
        <v>66</v>
      </c>
      <c r="D17" s="19">
        <v>51</v>
      </c>
      <c r="E17" s="19">
        <v>62</v>
      </c>
      <c r="F17" s="19">
        <v>47</v>
      </c>
      <c r="G17" s="19">
        <v>53</v>
      </c>
      <c r="H17" s="19">
        <v>47</v>
      </c>
      <c r="I17" s="19">
        <v>47</v>
      </c>
      <c r="J17" s="19">
        <v>45</v>
      </c>
      <c r="K17" s="19">
        <v>30</v>
      </c>
      <c r="L17" s="19">
        <v>24</v>
      </c>
      <c r="M17" s="19">
        <v>20</v>
      </c>
      <c r="N17" s="19">
        <v>7</v>
      </c>
      <c r="O17" s="19">
        <v>5</v>
      </c>
      <c r="P17" s="19">
        <v>3</v>
      </c>
      <c r="Q17" s="19">
        <v>4</v>
      </c>
    </row>
    <row r="18" spans="1:17" x14ac:dyDescent="0.4">
      <c r="A18" s="18">
        <f t="shared" si="2"/>
        <v>28</v>
      </c>
      <c r="B18" s="19">
        <f t="shared" si="1"/>
        <v>712</v>
      </c>
      <c r="C18" s="19">
        <v>75</v>
      </c>
      <c r="D18" s="19">
        <v>68</v>
      </c>
      <c r="E18" s="19">
        <v>79</v>
      </c>
      <c r="F18" s="19">
        <v>63</v>
      </c>
      <c r="G18" s="19">
        <v>72</v>
      </c>
      <c r="H18" s="19">
        <v>65</v>
      </c>
      <c r="I18" s="19">
        <v>59</v>
      </c>
      <c r="J18" s="19">
        <v>63</v>
      </c>
      <c r="K18" s="19">
        <v>53</v>
      </c>
      <c r="L18" s="19">
        <v>48</v>
      </c>
      <c r="M18" s="19">
        <v>23</v>
      </c>
      <c r="N18" s="19">
        <v>28</v>
      </c>
      <c r="O18" s="19">
        <v>12</v>
      </c>
      <c r="P18" s="19">
        <v>4</v>
      </c>
      <c r="Q18" s="19">
        <v>0</v>
      </c>
    </row>
    <row r="19" spans="1:17" x14ac:dyDescent="0.4">
      <c r="A19" s="18">
        <f t="shared" si="2"/>
        <v>29</v>
      </c>
      <c r="B19" s="19">
        <f t="shared" si="1"/>
        <v>853</v>
      </c>
      <c r="C19" s="19">
        <v>72</v>
      </c>
      <c r="D19" s="19">
        <v>67</v>
      </c>
      <c r="E19" s="19">
        <v>77</v>
      </c>
      <c r="F19" s="19">
        <v>66</v>
      </c>
      <c r="G19" s="19">
        <v>65</v>
      </c>
      <c r="H19" s="19">
        <v>79</v>
      </c>
      <c r="I19" s="19">
        <v>75</v>
      </c>
      <c r="J19" s="19">
        <v>71</v>
      </c>
      <c r="K19" s="19">
        <v>71</v>
      </c>
      <c r="L19" s="19">
        <v>72</v>
      </c>
      <c r="M19" s="19">
        <v>57</v>
      </c>
      <c r="N19" s="19">
        <v>48</v>
      </c>
      <c r="O19" s="19">
        <v>20</v>
      </c>
      <c r="P19" s="19">
        <v>9</v>
      </c>
      <c r="Q19" s="19">
        <v>4</v>
      </c>
    </row>
    <row r="20" spans="1:17" x14ac:dyDescent="0.4">
      <c r="A20" s="18">
        <f t="shared" si="2"/>
        <v>30</v>
      </c>
      <c r="B20" s="19">
        <f t="shared" si="1"/>
        <v>754</v>
      </c>
      <c r="C20" s="19">
        <v>85</v>
      </c>
      <c r="D20" s="19">
        <v>66</v>
      </c>
      <c r="E20" s="19">
        <v>67</v>
      </c>
      <c r="F20" s="19">
        <v>63</v>
      </c>
      <c r="G20" s="19">
        <v>52</v>
      </c>
      <c r="H20" s="19">
        <v>52</v>
      </c>
      <c r="I20" s="19">
        <v>56</v>
      </c>
      <c r="J20" s="19">
        <v>68</v>
      </c>
      <c r="K20" s="19">
        <v>50</v>
      </c>
      <c r="L20" s="19">
        <v>46</v>
      </c>
      <c r="M20" s="19">
        <v>49</v>
      </c>
      <c r="N20" s="19">
        <v>41</v>
      </c>
      <c r="O20" s="19">
        <v>25</v>
      </c>
      <c r="P20" s="19">
        <v>24</v>
      </c>
      <c r="Q20" s="19">
        <v>10</v>
      </c>
    </row>
    <row r="21" spans="1:17" x14ac:dyDescent="0.4">
      <c r="A21" s="18">
        <f t="shared" si="2"/>
        <v>31</v>
      </c>
      <c r="B21" s="19">
        <f t="shared" si="1"/>
        <v>748</v>
      </c>
      <c r="C21" s="19">
        <v>55</v>
      </c>
      <c r="D21" s="19">
        <v>76</v>
      </c>
      <c r="E21" s="19">
        <v>58</v>
      </c>
      <c r="F21" s="19">
        <v>63</v>
      </c>
      <c r="G21" s="19">
        <v>52</v>
      </c>
      <c r="H21" s="19">
        <v>42</v>
      </c>
      <c r="I21" s="19">
        <v>66</v>
      </c>
      <c r="J21" s="19">
        <v>59</v>
      </c>
      <c r="K21" s="19">
        <v>50</v>
      </c>
      <c r="L21" s="19">
        <v>53</v>
      </c>
      <c r="M21" s="19">
        <v>57</v>
      </c>
      <c r="N21" s="19">
        <v>39</v>
      </c>
      <c r="O21" s="19">
        <v>32</v>
      </c>
      <c r="P21" s="19">
        <v>30</v>
      </c>
      <c r="Q21" s="19">
        <v>16</v>
      </c>
    </row>
    <row r="22" spans="1:17" x14ac:dyDescent="0.4">
      <c r="A22" s="18">
        <f t="shared" si="2"/>
        <v>32</v>
      </c>
      <c r="B22" s="19">
        <f t="shared" si="1"/>
        <v>726</v>
      </c>
      <c r="C22" s="19">
        <v>53</v>
      </c>
      <c r="D22" s="19">
        <v>58</v>
      </c>
      <c r="E22" s="19">
        <v>57</v>
      </c>
      <c r="F22" s="19">
        <v>45</v>
      </c>
      <c r="G22" s="19">
        <v>49</v>
      </c>
      <c r="H22" s="19">
        <v>44</v>
      </c>
      <c r="I22" s="19">
        <v>52</v>
      </c>
      <c r="J22" s="19">
        <v>52</v>
      </c>
      <c r="K22" s="19">
        <v>48</v>
      </c>
      <c r="L22" s="19">
        <v>54</v>
      </c>
      <c r="M22" s="19">
        <v>57</v>
      </c>
      <c r="N22" s="19">
        <v>54</v>
      </c>
      <c r="O22" s="19">
        <v>44</v>
      </c>
      <c r="P22" s="19">
        <v>37</v>
      </c>
      <c r="Q22" s="19">
        <v>22</v>
      </c>
    </row>
    <row r="23" spans="1:17" x14ac:dyDescent="0.4">
      <c r="A23" s="18">
        <f t="shared" si="2"/>
        <v>33</v>
      </c>
      <c r="B23" s="19">
        <f t="shared" si="1"/>
        <v>718</v>
      </c>
      <c r="C23" s="19">
        <v>48</v>
      </c>
      <c r="D23" s="19">
        <v>49</v>
      </c>
      <c r="E23" s="19">
        <v>43</v>
      </c>
      <c r="F23" s="19">
        <v>55</v>
      </c>
      <c r="G23" s="19">
        <v>43</v>
      </c>
      <c r="H23" s="19">
        <v>42</v>
      </c>
      <c r="I23" s="19">
        <v>53</v>
      </c>
      <c r="J23" s="19">
        <v>37</v>
      </c>
      <c r="K23" s="19">
        <v>54</v>
      </c>
      <c r="L23" s="19">
        <v>57</v>
      </c>
      <c r="M23" s="19">
        <v>55</v>
      </c>
      <c r="N23" s="19">
        <v>58</v>
      </c>
      <c r="O23" s="19">
        <v>48</v>
      </c>
      <c r="P23" s="19">
        <v>39</v>
      </c>
      <c r="Q23" s="19">
        <v>37</v>
      </c>
    </row>
    <row r="24" spans="1:17" x14ac:dyDescent="0.4">
      <c r="A24" s="18">
        <f t="shared" si="2"/>
        <v>34</v>
      </c>
      <c r="B24" s="19">
        <f t="shared" si="1"/>
        <v>743</v>
      </c>
      <c r="C24" s="19">
        <v>42</v>
      </c>
      <c r="D24" s="19">
        <v>48</v>
      </c>
      <c r="E24" s="19">
        <v>38</v>
      </c>
      <c r="F24" s="19">
        <v>42</v>
      </c>
      <c r="G24" s="19">
        <v>41</v>
      </c>
      <c r="H24" s="19">
        <v>45</v>
      </c>
      <c r="I24" s="19">
        <v>53</v>
      </c>
      <c r="J24" s="19">
        <v>53</v>
      </c>
      <c r="K24" s="19">
        <v>45</v>
      </c>
      <c r="L24" s="19">
        <v>61</v>
      </c>
      <c r="M24" s="19">
        <v>60</v>
      </c>
      <c r="N24" s="19">
        <v>59</v>
      </c>
      <c r="O24" s="19">
        <v>62</v>
      </c>
      <c r="P24" s="19">
        <v>54</v>
      </c>
      <c r="Q24" s="19">
        <v>40</v>
      </c>
    </row>
    <row r="25" spans="1:17" x14ac:dyDescent="0.4">
      <c r="A25" s="18">
        <f t="shared" si="2"/>
        <v>35</v>
      </c>
      <c r="B25" s="19">
        <f t="shared" si="1"/>
        <v>665</v>
      </c>
      <c r="C25" s="19">
        <v>43</v>
      </c>
      <c r="D25" s="19">
        <v>42</v>
      </c>
      <c r="E25" s="19">
        <v>47</v>
      </c>
      <c r="F25" s="19">
        <v>33</v>
      </c>
      <c r="G25" s="19">
        <v>40</v>
      </c>
      <c r="H25" s="19">
        <v>37</v>
      </c>
      <c r="I25" s="19">
        <v>36</v>
      </c>
      <c r="J25" s="19">
        <v>41</v>
      </c>
      <c r="K25" s="19">
        <v>54</v>
      </c>
      <c r="L25" s="19">
        <v>42</v>
      </c>
      <c r="M25" s="19">
        <v>55</v>
      </c>
      <c r="N25" s="19">
        <v>54</v>
      </c>
      <c r="O25" s="19">
        <v>53</v>
      </c>
      <c r="P25" s="19">
        <v>48</v>
      </c>
      <c r="Q25" s="19">
        <v>40</v>
      </c>
    </row>
    <row r="26" spans="1:17" x14ac:dyDescent="0.4">
      <c r="A26" s="18">
        <f t="shared" si="2"/>
        <v>36</v>
      </c>
      <c r="B26" s="19">
        <f t="shared" si="1"/>
        <v>754</v>
      </c>
      <c r="C26" s="19">
        <v>35</v>
      </c>
      <c r="D26" s="19">
        <v>48</v>
      </c>
      <c r="E26" s="19">
        <v>49</v>
      </c>
      <c r="F26" s="19">
        <v>42</v>
      </c>
      <c r="G26" s="19">
        <v>42</v>
      </c>
      <c r="H26" s="19">
        <v>32</v>
      </c>
      <c r="I26" s="19">
        <v>48</v>
      </c>
      <c r="J26" s="19">
        <v>55</v>
      </c>
      <c r="K26" s="19">
        <v>49</v>
      </c>
      <c r="L26" s="19">
        <v>66</v>
      </c>
      <c r="M26" s="19">
        <v>55</v>
      </c>
      <c r="N26" s="19">
        <v>71</v>
      </c>
      <c r="O26" s="19">
        <v>57</v>
      </c>
      <c r="P26" s="19">
        <v>61</v>
      </c>
      <c r="Q26" s="19">
        <v>44</v>
      </c>
    </row>
    <row r="27" spans="1:17" x14ac:dyDescent="0.4">
      <c r="A27" s="18">
        <f t="shared" si="2"/>
        <v>37</v>
      </c>
      <c r="B27" s="19">
        <f t="shared" si="1"/>
        <v>690</v>
      </c>
      <c r="C27" s="19">
        <v>31</v>
      </c>
      <c r="D27" s="19">
        <v>34</v>
      </c>
      <c r="E27" s="19">
        <v>40</v>
      </c>
      <c r="F27" s="19">
        <v>49</v>
      </c>
      <c r="G27" s="19">
        <v>34</v>
      </c>
      <c r="H27" s="19">
        <v>32</v>
      </c>
      <c r="I27" s="19">
        <v>35</v>
      </c>
      <c r="J27" s="19">
        <v>42</v>
      </c>
      <c r="K27" s="19">
        <v>48</v>
      </c>
      <c r="L27" s="19">
        <v>54</v>
      </c>
      <c r="M27" s="19">
        <v>60</v>
      </c>
      <c r="N27" s="19">
        <v>61</v>
      </c>
      <c r="O27" s="19">
        <v>59</v>
      </c>
      <c r="P27" s="19">
        <v>60</v>
      </c>
      <c r="Q27" s="19">
        <v>51</v>
      </c>
    </row>
    <row r="28" spans="1:17" x14ac:dyDescent="0.4">
      <c r="A28" s="18">
        <f t="shared" si="2"/>
        <v>38</v>
      </c>
      <c r="B28" s="19">
        <f t="shared" si="1"/>
        <v>891</v>
      </c>
      <c r="C28" s="19">
        <v>46</v>
      </c>
      <c r="D28" s="19">
        <v>45</v>
      </c>
      <c r="E28" s="19">
        <v>47</v>
      </c>
      <c r="F28" s="19">
        <v>42</v>
      </c>
      <c r="G28" s="19">
        <v>47</v>
      </c>
      <c r="H28" s="19">
        <v>40</v>
      </c>
      <c r="I28" s="19">
        <v>54</v>
      </c>
      <c r="J28" s="19">
        <v>61</v>
      </c>
      <c r="K28" s="19">
        <v>62</v>
      </c>
      <c r="L28" s="19">
        <v>75</v>
      </c>
      <c r="M28" s="19">
        <v>85</v>
      </c>
      <c r="N28" s="19">
        <v>82</v>
      </c>
      <c r="O28" s="19">
        <v>66</v>
      </c>
      <c r="P28" s="19">
        <v>77</v>
      </c>
      <c r="Q28" s="19">
        <v>62</v>
      </c>
    </row>
    <row r="29" spans="1:17" x14ac:dyDescent="0.4">
      <c r="A29" s="18">
        <f t="shared" si="2"/>
        <v>39</v>
      </c>
      <c r="B29" s="19">
        <f t="shared" si="1"/>
        <v>635</v>
      </c>
      <c r="C29" s="19">
        <v>33</v>
      </c>
      <c r="D29" s="19">
        <v>26</v>
      </c>
      <c r="E29" s="19">
        <v>21</v>
      </c>
      <c r="F29" s="19">
        <v>39</v>
      </c>
      <c r="G29" s="19">
        <v>27</v>
      </c>
      <c r="H29" s="19">
        <v>42</v>
      </c>
      <c r="I29" s="19">
        <v>33</v>
      </c>
      <c r="J29" s="19">
        <v>44</v>
      </c>
      <c r="K29" s="19">
        <v>46</v>
      </c>
      <c r="L29" s="19">
        <v>52</v>
      </c>
      <c r="M29" s="19">
        <v>50</v>
      </c>
      <c r="N29" s="19">
        <v>56</v>
      </c>
      <c r="O29" s="19">
        <v>50</v>
      </c>
      <c r="P29" s="19">
        <v>66</v>
      </c>
      <c r="Q29" s="19">
        <v>50</v>
      </c>
    </row>
    <row r="30" spans="1:17" x14ac:dyDescent="0.4">
      <c r="A30" s="18">
        <f t="shared" si="2"/>
        <v>40</v>
      </c>
      <c r="B30" s="19">
        <f t="shared" si="1"/>
        <v>664</v>
      </c>
      <c r="C30" s="19">
        <v>25</v>
      </c>
      <c r="D30" s="19">
        <v>27</v>
      </c>
      <c r="E30" s="19">
        <v>26</v>
      </c>
      <c r="F30" s="19">
        <v>30</v>
      </c>
      <c r="G30" s="19">
        <v>29</v>
      </c>
      <c r="H30" s="19">
        <v>33</v>
      </c>
      <c r="I30" s="19">
        <v>38</v>
      </c>
      <c r="J30" s="19">
        <v>44</v>
      </c>
      <c r="K30" s="19">
        <v>51</v>
      </c>
      <c r="L30" s="19">
        <v>45</v>
      </c>
      <c r="M30" s="19">
        <v>82</v>
      </c>
      <c r="N30" s="19">
        <v>58</v>
      </c>
      <c r="O30" s="19">
        <v>62</v>
      </c>
      <c r="P30" s="19">
        <v>60</v>
      </c>
      <c r="Q30" s="19">
        <v>54</v>
      </c>
    </row>
    <row r="31" spans="1:17" x14ac:dyDescent="0.4">
      <c r="A31" s="18">
        <f t="shared" si="2"/>
        <v>41</v>
      </c>
      <c r="B31" s="19">
        <f t="shared" si="1"/>
        <v>560</v>
      </c>
      <c r="C31" s="19">
        <v>17</v>
      </c>
      <c r="D31" s="19">
        <v>13</v>
      </c>
      <c r="E31" s="19">
        <v>26</v>
      </c>
      <c r="F31" s="19">
        <v>22</v>
      </c>
      <c r="G31" s="19">
        <v>31</v>
      </c>
      <c r="H31" s="19">
        <v>28</v>
      </c>
      <c r="I31" s="19">
        <v>23</v>
      </c>
      <c r="J31" s="19">
        <v>37</v>
      </c>
      <c r="K31" s="19">
        <v>56</v>
      </c>
      <c r="L31" s="19">
        <v>53</v>
      </c>
      <c r="M31" s="19">
        <v>47</v>
      </c>
      <c r="N31" s="19">
        <v>54</v>
      </c>
      <c r="O31" s="19">
        <v>54</v>
      </c>
      <c r="P31" s="19">
        <v>44</v>
      </c>
      <c r="Q31" s="19">
        <v>55</v>
      </c>
    </row>
    <row r="32" spans="1:17" x14ac:dyDescent="0.4">
      <c r="A32" s="18">
        <f t="shared" si="2"/>
        <v>42</v>
      </c>
      <c r="B32" s="19">
        <f t="shared" si="1"/>
        <v>434</v>
      </c>
      <c r="C32" s="19">
        <v>8</v>
      </c>
      <c r="D32" s="19">
        <v>13</v>
      </c>
      <c r="E32" s="19">
        <v>13</v>
      </c>
      <c r="F32" s="19">
        <v>13</v>
      </c>
      <c r="G32" s="19">
        <v>23</v>
      </c>
      <c r="H32" s="19">
        <v>30</v>
      </c>
      <c r="I32" s="19">
        <v>23</v>
      </c>
      <c r="J32" s="19">
        <v>30</v>
      </c>
      <c r="K32" s="19">
        <v>38</v>
      </c>
      <c r="L32" s="19">
        <v>31</v>
      </c>
      <c r="M32" s="19">
        <v>43</v>
      </c>
      <c r="N32" s="19">
        <v>49</v>
      </c>
      <c r="O32" s="19">
        <v>42</v>
      </c>
      <c r="P32" s="19">
        <v>43</v>
      </c>
      <c r="Q32" s="19">
        <v>35</v>
      </c>
    </row>
    <row r="33" spans="1:17" x14ac:dyDescent="0.4">
      <c r="A33" s="18">
        <f t="shared" si="2"/>
        <v>43</v>
      </c>
      <c r="B33" s="19">
        <f t="shared" si="1"/>
        <v>311</v>
      </c>
      <c r="C33" s="19">
        <v>4</v>
      </c>
      <c r="D33" s="19">
        <v>6</v>
      </c>
      <c r="E33" s="19">
        <v>15</v>
      </c>
      <c r="F33" s="19">
        <v>7</v>
      </c>
      <c r="G33" s="19">
        <v>13</v>
      </c>
      <c r="H33" s="19">
        <v>12</v>
      </c>
      <c r="I33" s="19">
        <v>17</v>
      </c>
      <c r="J33" s="19">
        <v>18</v>
      </c>
      <c r="K33" s="19">
        <v>24</v>
      </c>
      <c r="L33" s="19">
        <v>28</v>
      </c>
      <c r="M33" s="19">
        <v>36</v>
      </c>
      <c r="N33" s="19">
        <v>33</v>
      </c>
      <c r="O33" s="19">
        <v>36</v>
      </c>
      <c r="P33" s="19">
        <v>35</v>
      </c>
      <c r="Q33" s="19">
        <v>27</v>
      </c>
    </row>
    <row r="34" spans="1:17" x14ac:dyDescent="0.4">
      <c r="A34" s="18">
        <f t="shared" si="2"/>
        <v>44</v>
      </c>
      <c r="B34" s="19">
        <f t="shared" si="1"/>
        <v>340</v>
      </c>
      <c r="C34" s="19">
        <v>4</v>
      </c>
      <c r="D34" s="19">
        <v>7</v>
      </c>
      <c r="E34" s="19">
        <v>7</v>
      </c>
      <c r="F34" s="19">
        <v>8</v>
      </c>
      <c r="G34" s="19">
        <v>15</v>
      </c>
      <c r="H34" s="19">
        <v>17</v>
      </c>
      <c r="I34" s="19">
        <v>15</v>
      </c>
      <c r="J34" s="19">
        <v>20</v>
      </c>
      <c r="K34" s="19">
        <v>35</v>
      </c>
      <c r="L34" s="19">
        <v>34</v>
      </c>
      <c r="M34" s="19">
        <v>34</v>
      </c>
      <c r="N34" s="19">
        <v>40</v>
      </c>
      <c r="O34" s="19">
        <v>24</v>
      </c>
      <c r="P34" s="19">
        <v>42</v>
      </c>
      <c r="Q34" s="19">
        <v>38</v>
      </c>
    </row>
    <row r="35" spans="1:17" x14ac:dyDescent="0.4">
      <c r="A35" s="18">
        <f t="shared" si="2"/>
        <v>45</v>
      </c>
      <c r="B35" s="19">
        <f t="shared" si="1"/>
        <v>354</v>
      </c>
      <c r="C35" s="19">
        <v>5</v>
      </c>
      <c r="D35" s="19">
        <v>6</v>
      </c>
      <c r="E35" s="19">
        <v>6</v>
      </c>
      <c r="F35" s="19">
        <v>3</v>
      </c>
      <c r="G35" s="19">
        <v>14</v>
      </c>
      <c r="H35" s="19">
        <v>12</v>
      </c>
      <c r="I35" s="19">
        <v>16</v>
      </c>
      <c r="J35" s="19">
        <v>22</v>
      </c>
      <c r="K35" s="19">
        <v>32</v>
      </c>
      <c r="L35" s="19">
        <v>38</v>
      </c>
      <c r="M35" s="19">
        <v>43</v>
      </c>
      <c r="N35" s="19">
        <v>36</v>
      </c>
      <c r="O35" s="19">
        <v>44</v>
      </c>
      <c r="P35" s="19">
        <v>41</v>
      </c>
      <c r="Q35" s="19">
        <v>36</v>
      </c>
    </row>
    <row r="36" spans="1:17" x14ac:dyDescent="0.4">
      <c r="A36" s="18">
        <f t="shared" si="2"/>
        <v>46</v>
      </c>
      <c r="B36" s="19">
        <f t="shared" si="1"/>
        <v>404</v>
      </c>
      <c r="C36" s="19">
        <v>6</v>
      </c>
      <c r="D36" s="19">
        <v>4</v>
      </c>
      <c r="E36" s="19">
        <v>5</v>
      </c>
      <c r="F36" s="19">
        <v>11</v>
      </c>
      <c r="G36" s="19">
        <v>12</v>
      </c>
      <c r="H36" s="19">
        <v>14</v>
      </c>
      <c r="I36" s="19">
        <v>19</v>
      </c>
      <c r="J36" s="19">
        <v>25</v>
      </c>
      <c r="K36" s="19">
        <v>39</v>
      </c>
      <c r="L36" s="19">
        <v>40</v>
      </c>
      <c r="M36" s="19">
        <v>38</v>
      </c>
      <c r="N36" s="19">
        <v>51</v>
      </c>
      <c r="O36" s="19">
        <v>51</v>
      </c>
      <c r="P36" s="19">
        <v>48</v>
      </c>
      <c r="Q36" s="19">
        <v>41</v>
      </c>
    </row>
    <row r="37" spans="1:17" x14ac:dyDescent="0.4">
      <c r="A37" s="18">
        <f t="shared" si="2"/>
        <v>47</v>
      </c>
      <c r="B37" s="19">
        <f t="shared" si="1"/>
        <v>239</v>
      </c>
      <c r="C37" s="19">
        <v>0</v>
      </c>
      <c r="D37" s="19">
        <v>1</v>
      </c>
      <c r="E37" s="19">
        <v>1</v>
      </c>
      <c r="F37" s="19">
        <v>4</v>
      </c>
      <c r="G37" s="19">
        <v>7</v>
      </c>
      <c r="H37" s="19">
        <v>2</v>
      </c>
      <c r="I37" s="19">
        <v>8</v>
      </c>
      <c r="J37" s="19">
        <v>16</v>
      </c>
      <c r="K37" s="19">
        <v>20</v>
      </c>
      <c r="L37" s="19">
        <v>20</v>
      </c>
      <c r="M37" s="19">
        <v>40</v>
      </c>
      <c r="N37" s="19">
        <v>28</v>
      </c>
      <c r="O37" s="19">
        <v>29</v>
      </c>
      <c r="P37" s="19">
        <v>35</v>
      </c>
      <c r="Q37" s="19">
        <v>28</v>
      </c>
    </row>
    <row r="38" spans="1:17" x14ac:dyDescent="0.4">
      <c r="A38" s="18">
        <f t="shared" si="2"/>
        <v>48</v>
      </c>
      <c r="B38" s="19">
        <f t="shared" si="1"/>
        <v>327</v>
      </c>
      <c r="C38" s="19">
        <v>5</v>
      </c>
      <c r="D38" s="19">
        <v>3</v>
      </c>
      <c r="E38" s="19">
        <v>1</v>
      </c>
      <c r="F38" s="19">
        <v>4</v>
      </c>
      <c r="G38" s="19">
        <v>8</v>
      </c>
      <c r="H38" s="19">
        <v>13</v>
      </c>
      <c r="I38" s="19">
        <v>13</v>
      </c>
      <c r="J38" s="19">
        <v>18</v>
      </c>
      <c r="K38" s="19">
        <v>25</v>
      </c>
      <c r="L38" s="19">
        <v>24</v>
      </c>
      <c r="M38" s="19">
        <v>40</v>
      </c>
      <c r="N38" s="19">
        <v>40</v>
      </c>
      <c r="O38" s="19">
        <v>45</v>
      </c>
      <c r="P38" s="19">
        <v>41</v>
      </c>
      <c r="Q38" s="19">
        <v>47</v>
      </c>
    </row>
    <row r="39" spans="1:17" x14ac:dyDescent="0.4">
      <c r="A39" s="18">
        <f t="shared" si="2"/>
        <v>49</v>
      </c>
      <c r="B39" s="19">
        <f t="shared" si="1"/>
        <v>225</v>
      </c>
      <c r="D39" s="19">
        <v>2</v>
      </c>
      <c r="E39" s="19">
        <v>3</v>
      </c>
      <c r="F39" s="19">
        <v>1</v>
      </c>
      <c r="G39" s="19">
        <v>3</v>
      </c>
      <c r="H39" s="19">
        <v>3</v>
      </c>
      <c r="I39" s="19">
        <v>8</v>
      </c>
      <c r="J39" s="19">
        <v>12</v>
      </c>
      <c r="K39" s="19">
        <v>17</v>
      </c>
      <c r="L39" s="19">
        <v>21</v>
      </c>
      <c r="M39" s="19">
        <v>22</v>
      </c>
      <c r="N39" s="19">
        <v>34</v>
      </c>
      <c r="O39" s="19">
        <v>30</v>
      </c>
      <c r="P39" s="19">
        <v>33</v>
      </c>
      <c r="Q39" s="19">
        <v>36</v>
      </c>
    </row>
    <row r="40" spans="1:17" x14ac:dyDescent="0.4">
      <c r="A40" s="18">
        <f t="shared" si="2"/>
        <v>50</v>
      </c>
      <c r="B40" s="19">
        <f t="shared" si="1"/>
        <v>212</v>
      </c>
      <c r="D40" s="19">
        <v>2</v>
      </c>
      <c r="E40" s="19">
        <v>1</v>
      </c>
      <c r="F40" s="19">
        <v>3</v>
      </c>
      <c r="G40" s="19">
        <v>4</v>
      </c>
      <c r="H40" s="19">
        <v>2</v>
      </c>
      <c r="I40" s="19">
        <v>4</v>
      </c>
      <c r="J40" s="19">
        <v>8</v>
      </c>
      <c r="K40" s="19">
        <v>14</v>
      </c>
      <c r="L40" s="19">
        <v>16</v>
      </c>
      <c r="M40" s="19">
        <v>30</v>
      </c>
      <c r="N40" s="19">
        <v>31</v>
      </c>
      <c r="O40" s="19">
        <v>29</v>
      </c>
      <c r="P40" s="19">
        <v>31</v>
      </c>
      <c r="Q40" s="19">
        <v>37</v>
      </c>
    </row>
    <row r="41" spans="1:17" x14ac:dyDescent="0.4">
      <c r="A41" s="18">
        <f t="shared" si="2"/>
        <v>51</v>
      </c>
      <c r="B41" s="19">
        <f t="shared" si="1"/>
        <v>149</v>
      </c>
      <c r="D41" s="19">
        <v>0</v>
      </c>
      <c r="H41" s="19">
        <v>2</v>
      </c>
      <c r="I41" s="19">
        <v>5</v>
      </c>
      <c r="J41" s="19">
        <v>5</v>
      </c>
      <c r="K41" s="19">
        <v>5</v>
      </c>
      <c r="L41" s="19">
        <v>11</v>
      </c>
      <c r="M41" s="19">
        <v>21</v>
      </c>
      <c r="N41" s="19">
        <v>24</v>
      </c>
      <c r="O41" s="19">
        <v>19</v>
      </c>
      <c r="P41" s="19">
        <v>25</v>
      </c>
      <c r="Q41" s="19">
        <v>32</v>
      </c>
    </row>
    <row r="42" spans="1:17" x14ac:dyDescent="0.4">
      <c r="A42" s="18">
        <f t="shared" si="2"/>
        <v>52</v>
      </c>
      <c r="B42" s="19">
        <f t="shared" si="1"/>
        <v>120</v>
      </c>
      <c r="D42" s="19">
        <v>0</v>
      </c>
      <c r="H42" s="19">
        <v>3</v>
      </c>
      <c r="I42" s="19">
        <v>1</v>
      </c>
      <c r="J42" s="19">
        <v>4</v>
      </c>
      <c r="K42" s="19">
        <v>3</v>
      </c>
      <c r="L42" s="19">
        <v>16</v>
      </c>
      <c r="M42" s="19">
        <v>17</v>
      </c>
      <c r="N42" s="19">
        <v>14</v>
      </c>
      <c r="O42" s="19">
        <v>15</v>
      </c>
      <c r="P42" s="19">
        <v>25</v>
      </c>
      <c r="Q42" s="19">
        <v>22</v>
      </c>
    </row>
    <row r="43" spans="1:17" x14ac:dyDescent="0.4">
      <c r="A43" s="18">
        <f>A42+1</f>
        <v>53</v>
      </c>
      <c r="B43" s="19">
        <f t="shared" si="1"/>
        <v>106</v>
      </c>
      <c r="D43" s="19">
        <v>0</v>
      </c>
      <c r="E43" s="19">
        <v>1</v>
      </c>
      <c r="F43" s="19">
        <v>1</v>
      </c>
      <c r="G43" s="19">
        <v>1</v>
      </c>
      <c r="I43" s="19">
        <v>1</v>
      </c>
      <c r="J43" s="19">
        <v>2</v>
      </c>
      <c r="K43" s="19">
        <v>5</v>
      </c>
      <c r="L43" s="19">
        <v>5</v>
      </c>
      <c r="M43" s="19">
        <v>15</v>
      </c>
      <c r="N43" s="19">
        <v>19</v>
      </c>
      <c r="O43" s="19">
        <v>14</v>
      </c>
      <c r="P43" s="19">
        <v>16</v>
      </c>
      <c r="Q43" s="19">
        <v>26</v>
      </c>
    </row>
    <row r="44" spans="1:17" x14ac:dyDescent="0.4">
      <c r="A44" s="18">
        <f t="shared" si="2"/>
        <v>54</v>
      </c>
      <c r="B44" s="19">
        <f t="shared" si="1"/>
        <v>75</v>
      </c>
      <c r="C44" s="19">
        <v>1</v>
      </c>
      <c r="D44" s="19">
        <v>1</v>
      </c>
      <c r="I44" s="19">
        <v>5</v>
      </c>
      <c r="J44" s="19">
        <v>1</v>
      </c>
      <c r="K44" s="19">
        <v>5</v>
      </c>
      <c r="L44" s="19">
        <v>4</v>
      </c>
      <c r="M44" s="19">
        <v>6</v>
      </c>
      <c r="N44" s="19">
        <v>7</v>
      </c>
      <c r="O44" s="19">
        <v>15</v>
      </c>
      <c r="P44" s="19">
        <v>15</v>
      </c>
      <c r="Q44" s="19">
        <v>15</v>
      </c>
    </row>
    <row r="45" spans="1:17" x14ac:dyDescent="0.4">
      <c r="A45" s="18">
        <f t="shared" si="2"/>
        <v>55</v>
      </c>
      <c r="B45" s="19">
        <f t="shared" si="1"/>
        <v>35</v>
      </c>
      <c r="J45" s="19">
        <v>0</v>
      </c>
      <c r="K45" s="19">
        <v>2</v>
      </c>
      <c r="L45" s="19">
        <v>1</v>
      </c>
      <c r="M45" s="19">
        <v>2</v>
      </c>
      <c r="N45" s="19">
        <v>7</v>
      </c>
      <c r="O45" s="19">
        <v>5</v>
      </c>
      <c r="P45" s="19">
        <v>6</v>
      </c>
      <c r="Q45" s="19">
        <v>12</v>
      </c>
    </row>
    <row r="46" spans="1:17" x14ac:dyDescent="0.4">
      <c r="A46" s="18">
        <f t="shared" si="2"/>
        <v>56</v>
      </c>
      <c r="B46" s="19">
        <f t="shared" si="1"/>
        <v>28</v>
      </c>
      <c r="G46" s="19">
        <v>1</v>
      </c>
      <c r="J46" s="19">
        <v>2</v>
      </c>
      <c r="K46" s="19">
        <v>1</v>
      </c>
      <c r="L46" s="19">
        <v>0</v>
      </c>
      <c r="M46" s="19">
        <v>2</v>
      </c>
      <c r="N46" s="19">
        <v>4</v>
      </c>
      <c r="O46" s="19">
        <v>4</v>
      </c>
      <c r="P46" s="19">
        <v>7</v>
      </c>
      <c r="Q46" s="19">
        <v>7</v>
      </c>
    </row>
    <row r="47" spans="1:17" x14ac:dyDescent="0.4">
      <c r="A47" s="18">
        <f t="shared" si="2"/>
        <v>57</v>
      </c>
      <c r="B47" s="19">
        <f t="shared" si="1"/>
        <v>39</v>
      </c>
      <c r="H47" s="19">
        <v>2</v>
      </c>
      <c r="J47" s="19">
        <v>1</v>
      </c>
      <c r="K47" s="19">
        <v>1</v>
      </c>
      <c r="L47" s="19">
        <v>1</v>
      </c>
      <c r="M47" s="19">
        <v>4</v>
      </c>
      <c r="N47" s="19">
        <v>3</v>
      </c>
      <c r="O47" s="19">
        <v>9</v>
      </c>
      <c r="P47" s="19">
        <v>10</v>
      </c>
      <c r="Q47" s="19">
        <v>8</v>
      </c>
    </row>
    <row r="48" spans="1:17" x14ac:dyDescent="0.4">
      <c r="A48" s="18">
        <f t="shared" si="2"/>
        <v>58</v>
      </c>
      <c r="B48" s="19">
        <f t="shared" si="1"/>
        <v>22</v>
      </c>
      <c r="J48" s="19">
        <v>2</v>
      </c>
      <c r="K48" s="19">
        <v>1</v>
      </c>
      <c r="L48" s="19">
        <v>3</v>
      </c>
      <c r="M48" s="19">
        <v>0</v>
      </c>
      <c r="N48" s="19">
        <v>2</v>
      </c>
      <c r="O48" s="19">
        <v>2</v>
      </c>
      <c r="P48" s="19">
        <v>4</v>
      </c>
      <c r="Q48" s="19">
        <v>8</v>
      </c>
    </row>
    <row r="49" spans="1:17" x14ac:dyDescent="0.4">
      <c r="A49" s="18">
        <f t="shared" si="2"/>
        <v>59</v>
      </c>
      <c r="B49" s="19">
        <f t="shared" si="1"/>
        <v>14</v>
      </c>
      <c r="J49" s="19">
        <v>1</v>
      </c>
      <c r="L49" s="19">
        <v>2</v>
      </c>
      <c r="M49" s="19">
        <v>2</v>
      </c>
      <c r="N49" s="19">
        <v>1</v>
      </c>
      <c r="O49" s="19">
        <v>0</v>
      </c>
      <c r="P49" s="19">
        <v>2</v>
      </c>
      <c r="Q49" s="19">
        <v>6</v>
      </c>
    </row>
    <row r="50" spans="1:17" x14ac:dyDescent="0.4">
      <c r="A50" s="18">
        <f t="shared" si="2"/>
        <v>60</v>
      </c>
      <c r="B50" s="19">
        <f t="shared" si="1"/>
        <v>10</v>
      </c>
      <c r="J50" s="19">
        <v>1</v>
      </c>
      <c r="L50" s="19">
        <v>1</v>
      </c>
      <c r="M50" s="19">
        <v>2</v>
      </c>
      <c r="N50" s="19">
        <v>1</v>
      </c>
      <c r="O50" s="19">
        <v>1</v>
      </c>
      <c r="P50" s="19">
        <v>2</v>
      </c>
      <c r="Q50" s="19">
        <v>2</v>
      </c>
    </row>
    <row r="51" spans="1:17" x14ac:dyDescent="0.4">
      <c r="A51" s="18">
        <f t="shared" si="2"/>
        <v>61</v>
      </c>
      <c r="B51" s="19">
        <f t="shared" si="1"/>
        <v>4</v>
      </c>
      <c r="M51" s="19">
        <v>0</v>
      </c>
      <c r="O51" s="19">
        <v>2</v>
      </c>
      <c r="P51" s="19">
        <v>0</v>
      </c>
      <c r="Q51" s="19">
        <v>2</v>
      </c>
    </row>
    <row r="52" spans="1:17" x14ac:dyDescent="0.4">
      <c r="A52" s="18">
        <f t="shared" si="2"/>
        <v>62</v>
      </c>
      <c r="B52" s="19">
        <f t="shared" si="1"/>
        <v>3</v>
      </c>
      <c r="M52" s="19">
        <v>1</v>
      </c>
      <c r="O52" s="19">
        <v>0</v>
      </c>
      <c r="P52" s="19">
        <v>1</v>
      </c>
      <c r="Q52" s="19">
        <v>1</v>
      </c>
    </row>
    <row r="53" spans="1:17" x14ac:dyDescent="0.4">
      <c r="A53" s="18">
        <f t="shared" si="2"/>
        <v>63</v>
      </c>
      <c r="B53" s="19">
        <f t="shared" si="1"/>
        <v>0</v>
      </c>
      <c r="O53" s="19">
        <v>0</v>
      </c>
      <c r="Q53" s="19">
        <v>0</v>
      </c>
    </row>
    <row r="54" spans="1:17" x14ac:dyDescent="0.4">
      <c r="A54" s="18">
        <f t="shared" si="2"/>
        <v>64</v>
      </c>
      <c r="B54" s="19">
        <f t="shared" si="1"/>
        <v>1</v>
      </c>
      <c r="O54" s="19">
        <v>1</v>
      </c>
      <c r="Q54" s="19">
        <v>0</v>
      </c>
    </row>
    <row r="55" spans="1:17" x14ac:dyDescent="0.4">
      <c r="A55" s="18">
        <f t="shared" si="2"/>
        <v>65</v>
      </c>
      <c r="B55" s="19">
        <f t="shared" si="1"/>
        <v>0</v>
      </c>
      <c r="Q55" s="19">
        <v>0</v>
      </c>
    </row>
    <row r="56" spans="1:17" x14ac:dyDescent="0.4">
      <c r="B56" s="19">
        <f t="shared" si="1"/>
        <v>17702</v>
      </c>
      <c r="C56" s="19">
        <f>SUM(C4:C55)</f>
        <v>1680</v>
      </c>
      <c r="D56" s="19">
        <f t="shared" ref="D56:Q56" si="3">SUM(D4:D55)</f>
        <v>1388</v>
      </c>
      <c r="E56" s="19">
        <f t="shared" si="3"/>
        <v>1377</v>
      </c>
      <c r="F56" s="19">
        <f t="shared" si="3"/>
        <v>1168</v>
      </c>
      <c r="G56" s="19">
        <f t="shared" si="3"/>
        <v>1083</v>
      </c>
      <c r="H56" s="19">
        <f t="shared" si="3"/>
        <v>1022</v>
      </c>
      <c r="I56" s="19">
        <f t="shared" si="3"/>
        <v>1046</v>
      </c>
      <c r="J56" s="19">
        <f t="shared" si="3"/>
        <v>1115</v>
      </c>
      <c r="K56" s="19">
        <f t="shared" si="3"/>
        <v>1122</v>
      </c>
      <c r="L56" s="19">
        <f t="shared" si="3"/>
        <v>1148</v>
      </c>
      <c r="M56" s="19">
        <f t="shared" si="3"/>
        <v>1241</v>
      </c>
      <c r="N56" s="19">
        <f t="shared" si="3"/>
        <v>1201</v>
      </c>
      <c r="O56" s="19">
        <f t="shared" si="3"/>
        <v>1071</v>
      </c>
      <c r="P56" s="19">
        <f t="shared" si="3"/>
        <v>1082</v>
      </c>
      <c r="Q56" s="19">
        <f t="shared" si="3"/>
        <v>958</v>
      </c>
    </row>
    <row r="57" spans="1:17" x14ac:dyDescent="0.4">
      <c r="A57" s="18" t="s">
        <v>291</v>
      </c>
      <c r="B57" s="19">
        <f t="shared" si="1"/>
        <v>5275</v>
      </c>
      <c r="C57" s="19">
        <v>63</v>
      </c>
      <c r="D57" s="19">
        <v>175</v>
      </c>
      <c r="E57" s="19">
        <v>258</v>
      </c>
      <c r="F57" s="19">
        <v>253</v>
      </c>
      <c r="G57" s="19">
        <v>295</v>
      </c>
      <c r="H57" s="19">
        <v>289</v>
      </c>
      <c r="I57" s="19">
        <v>330</v>
      </c>
      <c r="J57" s="19">
        <v>311</v>
      </c>
      <c r="K57" s="19">
        <v>352</v>
      </c>
      <c r="L57" s="19">
        <v>368</v>
      </c>
      <c r="M57" s="19">
        <v>450</v>
      </c>
      <c r="N57" s="19">
        <v>474</v>
      </c>
      <c r="O57" s="19">
        <v>526</v>
      </c>
      <c r="P57" s="19">
        <v>566</v>
      </c>
      <c r="Q57" s="19">
        <v>565</v>
      </c>
    </row>
    <row r="58" spans="1:17" x14ac:dyDescent="0.4">
      <c r="A58" s="18" t="s">
        <v>292</v>
      </c>
      <c r="C58" s="19">
        <f>C57*100/C59</f>
        <v>3.6144578313253013</v>
      </c>
      <c r="D58" s="19">
        <f t="shared" ref="D58:Q58" si="4">D57*100/D59</f>
        <v>11.196417146513117</v>
      </c>
      <c r="E58" s="19">
        <f t="shared" si="4"/>
        <v>15.779816513761467</v>
      </c>
      <c r="F58" s="19">
        <f t="shared" si="4"/>
        <v>17.804363124560169</v>
      </c>
      <c r="G58" s="19">
        <f t="shared" si="4"/>
        <v>21.407837445573296</v>
      </c>
      <c r="H58" s="19">
        <f t="shared" si="4"/>
        <v>22.04424103737605</v>
      </c>
      <c r="I58" s="19">
        <f t="shared" si="4"/>
        <v>23.982558139534884</v>
      </c>
      <c r="J58" s="19">
        <f t="shared" si="4"/>
        <v>21.809256661991586</v>
      </c>
      <c r="K58" s="19">
        <f t="shared" si="4"/>
        <v>23.880597014925375</v>
      </c>
      <c r="L58" s="19">
        <f t="shared" si="4"/>
        <v>24.274406332453825</v>
      </c>
      <c r="M58" s="19">
        <f t="shared" si="4"/>
        <v>26.611472501478413</v>
      </c>
      <c r="N58" s="19">
        <f t="shared" si="4"/>
        <v>28.298507462686569</v>
      </c>
      <c r="O58" s="19">
        <f t="shared" si="4"/>
        <v>32.936756418284283</v>
      </c>
      <c r="P58" s="19">
        <f t="shared" si="4"/>
        <v>34.344660194174757</v>
      </c>
      <c r="Q58" s="19">
        <f t="shared" si="4"/>
        <v>37.097833223900196</v>
      </c>
    </row>
    <row r="59" spans="1:17" ht="10.8" thickBot="1" x14ac:dyDescent="0.45">
      <c r="A59" s="18" t="s">
        <v>33</v>
      </c>
      <c r="B59" s="19">
        <f t="shared" si="1"/>
        <v>22977</v>
      </c>
      <c r="C59" s="19">
        <f>C56+C57</f>
        <v>1743</v>
      </c>
      <c r="D59" s="19">
        <f t="shared" ref="D59:Q59" si="5">D56+D57</f>
        <v>1563</v>
      </c>
      <c r="E59" s="19">
        <f t="shared" si="5"/>
        <v>1635</v>
      </c>
      <c r="F59" s="19">
        <f t="shared" si="5"/>
        <v>1421</v>
      </c>
      <c r="G59" s="19">
        <f t="shared" si="5"/>
        <v>1378</v>
      </c>
      <c r="H59" s="19">
        <f t="shared" si="5"/>
        <v>1311</v>
      </c>
      <c r="I59" s="19">
        <f t="shared" si="5"/>
        <v>1376</v>
      </c>
      <c r="J59" s="19">
        <f t="shared" si="5"/>
        <v>1426</v>
      </c>
      <c r="K59" s="19">
        <f t="shared" si="5"/>
        <v>1474</v>
      </c>
      <c r="L59" s="19">
        <f t="shared" si="5"/>
        <v>1516</v>
      </c>
      <c r="M59" s="19">
        <f t="shared" si="5"/>
        <v>1691</v>
      </c>
      <c r="N59" s="19">
        <f t="shared" si="5"/>
        <v>1675</v>
      </c>
      <c r="O59" s="19">
        <f t="shared" si="5"/>
        <v>1597</v>
      </c>
      <c r="P59" s="19">
        <f t="shared" si="5"/>
        <v>1648</v>
      </c>
      <c r="Q59" s="19">
        <f t="shared" si="5"/>
        <v>1523</v>
      </c>
    </row>
    <row r="60" spans="1:17" x14ac:dyDescent="0.4">
      <c r="A60" s="52" t="s">
        <v>97</v>
      </c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</sheetData>
  <pageMargins left="0.7" right="0.7" top="0.75" bottom="0.75" header="0.3" footer="0.3"/>
  <pageSetup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532FB2-0B37-44DB-974F-282A71E1D3AA}">
  <dimension ref="A1:AJ52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1.26171875" style="19" customWidth="1"/>
    <col min="2" max="2" width="5.5234375" style="19" customWidth="1"/>
    <col min="3" max="18" width="4.41796875" style="19" customWidth="1"/>
    <col min="19" max="19" width="12.15625" style="19" customWidth="1"/>
    <col min="20" max="20" width="6.578125" style="19" customWidth="1"/>
    <col min="21" max="36" width="4.41796875" style="19" customWidth="1"/>
    <col min="37" max="16384" width="8.83984375" style="19"/>
  </cols>
  <sheetData>
    <row r="1" spans="1:36" x14ac:dyDescent="0.4">
      <c r="A1" s="19" t="s">
        <v>297</v>
      </c>
      <c r="S1" s="19" t="s">
        <v>297</v>
      </c>
    </row>
    <row r="2" spans="1:36" x14ac:dyDescent="0.4">
      <c r="A2" s="21"/>
      <c r="B2" s="31"/>
      <c r="C2" s="32" t="s">
        <v>33</v>
      </c>
      <c r="D2" s="32"/>
      <c r="E2" s="32"/>
      <c r="F2" s="32"/>
      <c r="G2" s="32"/>
      <c r="H2" s="32"/>
      <c r="I2" s="32"/>
      <c r="J2" s="32"/>
      <c r="K2" s="32" t="s">
        <v>295</v>
      </c>
      <c r="L2" s="32"/>
      <c r="M2" s="32"/>
      <c r="N2" s="32"/>
      <c r="O2" s="32"/>
      <c r="P2" s="32"/>
      <c r="Q2" s="32"/>
      <c r="R2" s="33"/>
      <c r="S2" s="20"/>
      <c r="T2" s="28"/>
      <c r="U2" s="32" t="s">
        <v>87</v>
      </c>
      <c r="V2" s="32"/>
      <c r="W2" s="32"/>
      <c r="X2" s="32"/>
      <c r="Y2" s="32"/>
      <c r="Z2" s="32"/>
      <c r="AA2" s="32"/>
      <c r="AB2" s="32"/>
      <c r="AC2" s="32" t="s">
        <v>296</v>
      </c>
      <c r="AD2" s="32"/>
      <c r="AE2" s="32"/>
      <c r="AF2" s="32"/>
      <c r="AG2" s="32"/>
      <c r="AH2" s="32"/>
      <c r="AI2" s="32"/>
      <c r="AJ2" s="33"/>
    </row>
    <row r="3" spans="1:36" s="37" customFormat="1" x14ac:dyDescent="0.4">
      <c r="A3" s="34"/>
      <c r="B3" s="35"/>
      <c r="C3" s="35" t="s">
        <v>33</v>
      </c>
      <c r="D3" s="35" t="s">
        <v>51</v>
      </c>
      <c r="E3" s="35" t="s">
        <v>52</v>
      </c>
      <c r="F3" s="35" t="s">
        <v>53</v>
      </c>
      <c r="G3" s="35" t="s">
        <v>54</v>
      </c>
      <c r="H3" s="35" t="s">
        <v>55</v>
      </c>
      <c r="I3" s="35" t="s">
        <v>56</v>
      </c>
      <c r="J3" s="35" t="s">
        <v>57</v>
      </c>
      <c r="K3" s="35" t="s">
        <v>33</v>
      </c>
      <c r="L3" s="35" t="s">
        <v>51</v>
      </c>
      <c r="M3" s="35" t="s">
        <v>52</v>
      </c>
      <c r="N3" s="35" t="s">
        <v>53</v>
      </c>
      <c r="O3" s="35" t="s">
        <v>54</v>
      </c>
      <c r="P3" s="35" t="s">
        <v>55</v>
      </c>
      <c r="Q3" s="35" t="s">
        <v>56</v>
      </c>
      <c r="R3" s="36" t="s">
        <v>57</v>
      </c>
      <c r="S3" s="29"/>
      <c r="T3" s="30"/>
      <c r="U3" s="35" t="s">
        <v>33</v>
      </c>
      <c r="V3" s="35" t="s">
        <v>51</v>
      </c>
      <c r="W3" s="35" t="s">
        <v>52</v>
      </c>
      <c r="X3" s="35" t="s">
        <v>53</v>
      </c>
      <c r="Y3" s="35" t="s">
        <v>54</v>
      </c>
      <c r="Z3" s="35" t="s">
        <v>55</v>
      </c>
      <c r="AA3" s="35" t="s">
        <v>56</v>
      </c>
      <c r="AB3" s="35" t="s">
        <v>57</v>
      </c>
      <c r="AC3" s="35" t="s">
        <v>33</v>
      </c>
      <c r="AD3" s="35" t="s">
        <v>51</v>
      </c>
      <c r="AE3" s="35" t="s">
        <v>52</v>
      </c>
      <c r="AF3" s="35" t="s">
        <v>53</v>
      </c>
      <c r="AG3" s="35" t="s">
        <v>54</v>
      </c>
      <c r="AH3" s="35" t="s">
        <v>55</v>
      </c>
      <c r="AI3" s="35" t="s">
        <v>56</v>
      </c>
      <c r="AJ3" s="36" t="s">
        <v>57</v>
      </c>
    </row>
    <row r="4" spans="1:36" x14ac:dyDescent="0.4">
      <c r="A4" s="19" t="s">
        <v>33</v>
      </c>
      <c r="B4" s="19" t="s">
        <v>294</v>
      </c>
      <c r="S4" s="19" t="s">
        <v>33</v>
      </c>
      <c r="T4" s="19" t="s">
        <v>294</v>
      </c>
    </row>
    <row r="5" spans="1:36" x14ac:dyDescent="0.4">
      <c r="B5" s="19" t="s">
        <v>265</v>
      </c>
      <c r="T5" s="19" t="s">
        <v>265</v>
      </c>
    </row>
    <row r="6" spans="1:36" x14ac:dyDescent="0.4">
      <c r="A6" s="19" t="s">
        <v>2</v>
      </c>
      <c r="B6" s="19" t="s">
        <v>294</v>
      </c>
      <c r="D6" s="19">
        <f>L6+V6+AD6</f>
        <v>133</v>
      </c>
      <c r="E6" s="19">
        <f>M6+W6+AE6</f>
        <v>87</v>
      </c>
      <c r="F6" s="19">
        <f>N6+X6+AF6</f>
        <v>89</v>
      </c>
      <c r="G6" s="19">
        <f>O6+Y6+AG6</f>
        <v>68</v>
      </c>
      <c r="H6" s="19">
        <f>P6+Z6+AH6</f>
        <v>76</v>
      </c>
      <c r="I6" s="19">
        <f>Q6+AA6+AI6</f>
        <v>54</v>
      </c>
      <c r="J6" s="19">
        <f>R6+AB6+AJ6</f>
        <v>35</v>
      </c>
      <c r="L6" s="19">
        <v>79</v>
      </c>
      <c r="M6" s="19">
        <v>60</v>
      </c>
      <c r="N6" s="19">
        <v>62</v>
      </c>
      <c r="O6" s="19">
        <v>53</v>
      </c>
      <c r="P6" s="19">
        <v>53</v>
      </c>
      <c r="Q6" s="19">
        <v>39</v>
      </c>
      <c r="R6" s="19">
        <v>22</v>
      </c>
      <c r="S6" s="19" t="s">
        <v>2</v>
      </c>
      <c r="T6" s="19" t="s">
        <v>294</v>
      </c>
      <c r="V6" s="19">
        <v>50</v>
      </c>
      <c r="W6" s="19">
        <v>24</v>
      </c>
      <c r="X6" s="19">
        <v>23</v>
      </c>
      <c r="Y6" s="19">
        <v>13</v>
      </c>
      <c r="Z6" s="19">
        <v>22</v>
      </c>
      <c r="AA6" s="19">
        <v>14</v>
      </c>
      <c r="AB6" s="19">
        <v>11</v>
      </c>
      <c r="AD6" s="19">
        <v>4</v>
      </c>
      <c r="AE6" s="19">
        <v>3</v>
      </c>
      <c r="AF6" s="19">
        <v>4</v>
      </c>
      <c r="AG6" s="19">
        <v>2</v>
      </c>
      <c r="AH6" s="19">
        <v>1</v>
      </c>
      <c r="AI6" s="19">
        <v>1</v>
      </c>
      <c r="AJ6" s="19">
        <v>2</v>
      </c>
    </row>
    <row r="7" spans="1:36" x14ac:dyDescent="0.4">
      <c r="B7" s="19" t="s">
        <v>265</v>
      </c>
      <c r="D7" s="19">
        <f t="shared" ref="D7:D51" si="0">L7+V7+AD7</f>
        <v>3</v>
      </c>
      <c r="E7" s="19">
        <f t="shared" ref="E7:E51" si="1">M7+W7+AE7</f>
        <v>58</v>
      </c>
      <c r="F7" s="19">
        <f t="shared" ref="F7:F51" si="2">N7+X7+AF7</f>
        <v>207</v>
      </c>
      <c r="G7" s="19">
        <f t="shared" ref="G7:G51" si="3">O7+Y7+AG7</f>
        <v>255</v>
      </c>
      <c r="H7" s="19">
        <f t="shared" ref="H7:H51" si="4">P7+Z7+AH7</f>
        <v>454</v>
      </c>
      <c r="I7" s="19">
        <f t="shared" ref="I7:I51" si="5">Q7+AA7+AI7</f>
        <v>328</v>
      </c>
      <c r="J7" s="19">
        <f t="shared" ref="J7:J51" si="6">R7+AB7+AJ7</f>
        <v>226</v>
      </c>
      <c r="L7" s="19">
        <v>2</v>
      </c>
      <c r="M7" s="19">
        <v>32</v>
      </c>
      <c r="N7" s="19">
        <v>146</v>
      </c>
      <c r="O7" s="19">
        <v>192</v>
      </c>
      <c r="P7" s="19">
        <v>287</v>
      </c>
      <c r="Q7" s="19">
        <v>214</v>
      </c>
      <c r="R7" s="19">
        <v>138</v>
      </c>
      <c r="T7" s="19" t="s">
        <v>265</v>
      </c>
      <c r="V7" s="19">
        <v>1</v>
      </c>
      <c r="W7" s="19">
        <v>25</v>
      </c>
      <c r="X7" s="19">
        <v>50</v>
      </c>
      <c r="Y7" s="19">
        <v>56</v>
      </c>
      <c r="Z7" s="19">
        <v>160</v>
      </c>
      <c r="AA7" s="19">
        <v>111</v>
      </c>
      <c r="AB7" s="19">
        <v>69</v>
      </c>
      <c r="AD7" s="19">
        <v>0</v>
      </c>
      <c r="AE7" s="19">
        <v>1</v>
      </c>
      <c r="AF7" s="19">
        <v>11</v>
      </c>
      <c r="AG7" s="19">
        <v>7</v>
      </c>
      <c r="AH7" s="19">
        <v>7</v>
      </c>
      <c r="AI7" s="19">
        <v>3</v>
      </c>
      <c r="AJ7" s="19">
        <v>19</v>
      </c>
    </row>
    <row r="8" spans="1:36" x14ac:dyDescent="0.4">
      <c r="A8" s="19" t="s">
        <v>3</v>
      </c>
      <c r="B8" s="19" t="s">
        <v>294</v>
      </c>
      <c r="D8" s="19">
        <f t="shared" si="0"/>
        <v>78</v>
      </c>
      <c r="E8" s="19">
        <f t="shared" si="1"/>
        <v>56</v>
      </c>
      <c r="F8" s="19">
        <f t="shared" si="2"/>
        <v>50</v>
      </c>
      <c r="G8" s="19">
        <f t="shared" si="3"/>
        <v>41</v>
      </c>
      <c r="H8" s="19">
        <f t="shared" si="4"/>
        <v>27</v>
      </c>
      <c r="I8" s="19">
        <f t="shared" si="5"/>
        <v>30</v>
      </c>
      <c r="J8" s="19">
        <f t="shared" si="6"/>
        <v>42</v>
      </c>
      <c r="L8" s="19">
        <v>14</v>
      </c>
      <c r="M8" s="19">
        <v>16</v>
      </c>
      <c r="N8" s="19">
        <v>11</v>
      </c>
      <c r="O8" s="19">
        <v>12</v>
      </c>
      <c r="P8" s="19">
        <v>6</v>
      </c>
      <c r="Q8" s="19">
        <v>9</v>
      </c>
      <c r="R8" s="19">
        <v>13</v>
      </c>
      <c r="S8" s="19" t="s">
        <v>3</v>
      </c>
      <c r="T8" s="19" t="s">
        <v>294</v>
      </c>
      <c r="V8" s="19">
        <v>64</v>
      </c>
      <c r="W8" s="19">
        <v>40</v>
      </c>
      <c r="X8" s="19">
        <v>39</v>
      </c>
      <c r="Y8" s="19">
        <v>29</v>
      </c>
      <c r="Z8" s="19">
        <v>21</v>
      </c>
      <c r="AA8" s="19">
        <v>21</v>
      </c>
      <c r="AB8" s="19">
        <v>29</v>
      </c>
      <c r="AD8" s="19">
        <v>0</v>
      </c>
      <c r="AE8" s="19">
        <v>0</v>
      </c>
      <c r="AF8" s="19">
        <v>0</v>
      </c>
      <c r="AG8" s="19">
        <v>0</v>
      </c>
      <c r="AH8" s="19">
        <v>0</v>
      </c>
      <c r="AI8" s="19">
        <v>0</v>
      </c>
      <c r="AJ8" s="19">
        <v>0</v>
      </c>
    </row>
    <row r="9" spans="1:36" x14ac:dyDescent="0.4">
      <c r="B9" s="19" t="s">
        <v>265</v>
      </c>
      <c r="D9" s="19">
        <f t="shared" si="0"/>
        <v>13</v>
      </c>
      <c r="E9" s="19">
        <f t="shared" si="1"/>
        <v>74</v>
      </c>
      <c r="F9" s="19">
        <f t="shared" si="2"/>
        <v>121</v>
      </c>
      <c r="G9" s="19">
        <f t="shared" si="3"/>
        <v>193</v>
      </c>
      <c r="H9" s="19">
        <f t="shared" si="4"/>
        <v>170</v>
      </c>
      <c r="I9" s="19">
        <f t="shared" si="5"/>
        <v>218</v>
      </c>
      <c r="J9" s="19">
        <f t="shared" si="6"/>
        <v>295</v>
      </c>
      <c r="L9" s="19">
        <v>3</v>
      </c>
      <c r="M9" s="19">
        <v>25</v>
      </c>
      <c r="N9" s="19">
        <v>23</v>
      </c>
      <c r="O9" s="19">
        <v>33</v>
      </c>
      <c r="P9" s="19">
        <v>27</v>
      </c>
      <c r="Q9" s="19">
        <v>48</v>
      </c>
      <c r="R9" s="19">
        <v>87</v>
      </c>
      <c r="T9" s="19" t="s">
        <v>265</v>
      </c>
      <c r="V9" s="19">
        <v>10</v>
      </c>
      <c r="W9" s="19">
        <v>49</v>
      </c>
      <c r="X9" s="19">
        <v>98</v>
      </c>
      <c r="Y9" s="19">
        <v>160</v>
      </c>
      <c r="Z9" s="19">
        <v>143</v>
      </c>
      <c r="AA9" s="19">
        <v>170</v>
      </c>
      <c r="AB9" s="19">
        <v>208</v>
      </c>
      <c r="AD9" s="19">
        <v>0</v>
      </c>
      <c r="AE9" s="19">
        <v>0</v>
      </c>
      <c r="AF9" s="19">
        <v>0</v>
      </c>
      <c r="AG9" s="19">
        <v>0</v>
      </c>
      <c r="AH9" s="19">
        <v>0</v>
      </c>
      <c r="AI9" s="19">
        <v>0</v>
      </c>
      <c r="AJ9" s="19">
        <v>0</v>
      </c>
    </row>
    <row r="10" spans="1:36" x14ac:dyDescent="0.4">
      <c r="A10" s="19" t="s">
        <v>4</v>
      </c>
      <c r="B10" s="19" t="s">
        <v>294</v>
      </c>
      <c r="D10" s="19">
        <f t="shared" si="0"/>
        <v>184</v>
      </c>
      <c r="E10" s="19">
        <f t="shared" si="1"/>
        <v>140</v>
      </c>
      <c r="F10" s="19">
        <f t="shared" si="2"/>
        <v>103</v>
      </c>
      <c r="G10" s="19">
        <f t="shared" si="3"/>
        <v>93</v>
      </c>
      <c r="H10" s="19">
        <f t="shared" si="4"/>
        <v>75</v>
      </c>
      <c r="I10" s="19">
        <f t="shared" si="5"/>
        <v>678</v>
      </c>
      <c r="J10" s="19">
        <f t="shared" si="6"/>
        <v>56</v>
      </c>
      <c r="L10" s="19">
        <v>22</v>
      </c>
      <c r="M10" s="19">
        <v>34</v>
      </c>
      <c r="N10" s="19">
        <v>17</v>
      </c>
      <c r="O10" s="19">
        <v>17</v>
      </c>
      <c r="P10" s="19">
        <v>8</v>
      </c>
      <c r="Q10" s="19">
        <v>14</v>
      </c>
      <c r="R10" s="19">
        <v>6</v>
      </c>
      <c r="S10" s="19" t="s">
        <v>4</v>
      </c>
      <c r="T10" s="19" t="s">
        <v>294</v>
      </c>
      <c r="V10" s="19">
        <v>153</v>
      </c>
      <c r="W10" s="19">
        <v>101</v>
      </c>
      <c r="X10" s="19">
        <v>84</v>
      </c>
      <c r="Y10" s="19">
        <v>74</v>
      </c>
      <c r="Z10" s="19">
        <v>62</v>
      </c>
      <c r="AA10" s="19">
        <v>660</v>
      </c>
      <c r="AB10" s="19">
        <v>47</v>
      </c>
      <c r="AD10" s="19">
        <v>9</v>
      </c>
      <c r="AE10" s="19">
        <v>5</v>
      </c>
      <c r="AF10" s="19">
        <v>2</v>
      </c>
      <c r="AG10" s="19">
        <v>2</v>
      </c>
      <c r="AH10" s="19">
        <v>5</v>
      </c>
      <c r="AI10" s="19">
        <v>4</v>
      </c>
      <c r="AJ10" s="19">
        <v>3</v>
      </c>
    </row>
    <row r="11" spans="1:36" x14ac:dyDescent="0.4">
      <c r="B11" s="19" t="s">
        <v>265</v>
      </c>
      <c r="D11" s="19">
        <f t="shared" si="0"/>
        <v>21</v>
      </c>
      <c r="E11" s="19">
        <f t="shared" si="1"/>
        <v>144</v>
      </c>
      <c r="F11" s="19">
        <f t="shared" si="2"/>
        <v>252</v>
      </c>
      <c r="G11" s="19">
        <f t="shared" si="3"/>
        <v>369</v>
      </c>
      <c r="H11" s="19">
        <f t="shared" si="4"/>
        <v>432</v>
      </c>
      <c r="I11" s="19">
        <f t="shared" si="5"/>
        <v>522</v>
      </c>
      <c r="J11" s="19">
        <f t="shared" si="6"/>
        <v>371</v>
      </c>
      <c r="L11" s="19">
        <v>2</v>
      </c>
      <c r="M11" s="19">
        <v>22</v>
      </c>
      <c r="N11" s="19">
        <v>33</v>
      </c>
      <c r="O11" s="19">
        <v>60</v>
      </c>
      <c r="P11" s="19">
        <v>35</v>
      </c>
      <c r="Q11" s="19">
        <v>83</v>
      </c>
      <c r="R11" s="19">
        <v>34</v>
      </c>
      <c r="T11" s="19" t="s">
        <v>265</v>
      </c>
      <c r="V11" s="19">
        <v>19</v>
      </c>
      <c r="W11" s="19">
        <v>115</v>
      </c>
      <c r="X11" s="19">
        <v>216</v>
      </c>
      <c r="Y11" s="19">
        <v>308</v>
      </c>
      <c r="Z11" s="19">
        <v>360</v>
      </c>
      <c r="AA11" s="19">
        <v>432</v>
      </c>
      <c r="AB11" s="19">
        <v>319</v>
      </c>
      <c r="AD11" s="19">
        <v>0</v>
      </c>
      <c r="AE11" s="19">
        <v>7</v>
      </c>
      <c r="AF11" s="19">
        <v>3</v>
      </c>
      <c r="AG11" s="19">
        <v>1</v>
      </c>
      <c r="AH11" s="19">
        <v>37</v>
      </c>
      <c r="AI11" s="19">
        <v>7</v>
      </c>
      <c r="AJ11" s="19">
        <v>18</v>
      </c>
    </row>
    <row r="12" spans="1:36" x14ac:dyDescent="0.4">
      <c r="A12" s="19" t="s">
        <v>39</v>
      </c>
      <c r="B12" s="19" t="s">
        <v>294</v>
      </c>
      <c r="D12" s="19">
        <f t="shared" si="0"/>
        <v>135</v>
      </c>
      <c r="E12" s="19">
        <f t="shared" si="1"/>
        <v>67</v>
      </c>
      <c r="F12" s="19">
        <f t="shared" si="2"/>
        <v>83</v>
      </c>
      <c r="G12" s="19">
        <f t="shared" si="3"/>
        <v>71</v>
      </c>
      <c r="H12" s="19">
        <f t="shared" si="4"/>
        <v>61</v>
      </c>
      <c r="I12" s="19">
        <f t="shared" si="5"/>
        <v>43</v>
      </c>
      <c r="J12" s="19">
        <f t="shared" si="6"/>
        <v>47</v>
      </c>
      <c r="L12" s="19">
        <v>25</v>
      </c>
      <c r="M12" s="19">
        <v>19</v>
      </c>
      <c r="N12" s="19">
        <v>18</v>
      </c>
      <c r="O12" s="19">
        <v>10</v>
      </c>
      <c r="P12" s="19">
        <v>11</v>
      </c>
      <c r="Q12" s="19">
        <v>12</v>
      </c>
      <c r="R12" s="19">
        <v>11</v>
      </c>
      <c r="S12" s="19" t="s">
        <v>39</v>
      </c>
      <c r="T12" s="19" t="s">
        <v>294</v>
      </c>
      <c r="V12" s="19">
        <v>104</v>
      </c>
      <c r="W12" s="19">
        <v>47</v>
      </c>
      <c r="X12" s="19">
        <v>63</v>
      </c>
      <c r="Y12" s="19">
        <v>56</v>
      </c>
      <c r="Z12" s="19">
        <v>46</v>
      </c>
      <c r="AA12" s="19">
        <v>28</v>
      </c>
      <c r="AB12" s="19">
        <v>35</v>
      </c>
      <c r="AD12" s="19">
        <v>6</v>
      </c>
      <c r="AE12" s="19">
        <v>1</v>
      </c>
      <c r="AF12" s="19">
        <v>2</v>
      </c>
      <c r="AG12" s="19">
        <v>5</v>
      </c>
      <c r="AH12" s="19">
        <v>4</v>
      </c>
      <c r="AI12" s="19">
        <v>3</v>
      </c>
      <c r="AJ12" s="19">
        <v>1</v>
      </c>
    </row>
    <row r="13" spans="1:36" x14ac:dyDescent="0.4">
      <c r="B13" s="19" t="s">
        <v>265</v>
      </c>
      <c r="D13" s="19">
        <f t="shared" si="0"/>
        <v>28</v>
      </c>
      <c r="E13" s="19">
        <f t="shared" si="1"/>
        <v>112</v>
      </c>
      <c r="F13" s="19">
        <f t="shared" si="2"/>
        <v>240</v>
      </c>
      <c r="G13" s="19">
        <f t="shared" si="3"/>
        <v>321</v>
      </c>
      <c r="H13" s="19">
        <f t="shared" si="4"/>
        <v>336</v>
      </c>
      <c r="I13" s="19">
        <f t="shared" si="5"/>
        <v>244</v>
      </c>
      <c r="J13" s="19">
        <f t="shared" si="6"/>
        <v>328</v>
      </c>
      <c r="L13" s="19">
        <v>6</v>
      </c>
      <c r="M13" s="19">
        <v>33</v>
      </c>
      <c r="N13" s="19">
        <v>55</v>
      </c>
      <c r="O13" s="19">
        <v>40</v>
      </c>
      <c r="P13" s="19">
        <v>62</v>
      </c>
      <c r="Q13" s="19">
        <v>65</v>
      </c>
      <c r="R13" s="19">
        <v>69</v>
      </c>
      <c r="T13" s="19" t="s">
        <v>265</v>
      </c>
      <c r="V13" s="19">
        <v>21</v>
      </c>
      <c r="W13" s="19">
        <v>77</v>
      </c>
      <c r="X13" s="19">
        <v>183</v>
      </c>
      <c r="Y13" s="19">
        <v>263</v>
      </c>
      <c r="Z13" s="19">
        <v>254</v>
      </c>
      <c r="AA13" s="19">
        <v>168</v>
      </c>
      <c r="AB13" s="19">
        <v>251</v>
      </c>
      <c r="AD13" s="19">
        <v>1</v>
      </c>
      <c r="AE13" s="19">
        <v>2</v>
      </c>
      <c r="AF13" s="19">
        <v>2</v>
      </c>
      <c r="AG13" s="19">
        <v>18</v>
      </c>
      <c r="AH13" s="19">
        <v>20</v>
      </c>
      <c r="AI13" s="19">
        <v>11</v>
      </c>
      <c r="AJ13" s="19">
        <v>8</v>
      </c>
    </row>
    <row r="14" spans="1:36" x14ac:dyDescent="0.4">
      <c r="A14" s="19" t="s">
        <v>5</v>
      </c>
      <c r="B14" s="19" t="s">
        <v>294</v>
      </c>
      <c r="D14" s="19">
        <f t="shared" si="0"/>
        <v>187</v>
      </c>
      <c r="E14" s="19">
        <f t="shared" si="1"/>
        <v>165</v>
      </c>
      <c r="F14" s="19">
        <f t="shared" si="2"/>
        <v>128</v>
      </c>
      <c r="G14" s="19">
        <f t="shared" si="3"/>
        <v>92</v>
      </c>
      <c r="H14" s="19">
        <f t="shared" si="4"/>
        <v>84</v>
      </c>
      <c r="I14" s="19">
        <f t="shared" si="5"/>
        <v>88</v>
      </c>
      <c r="J14" s="19">
        <f t="shared" si="6"/>
        <v>71</v>
      </c>
      <c r="L14" s="19">
        <v>36</v>
      </c>
      <c r="M14" s="19">
        <v>39</v>
      </c>
      <c r="N14" s="19">
        <v>29</v>
      </c>
      <c r="O14" s="19">
        <v>21</v>
      </c>
      <c r="P14" s="19">
        <v>21</v>
      </c>
      <c r="Q14" s="19">
        <v>18</v>
      </c>
      <c r="R14" s="19">
        <v>15</v>
      </c>
      <c r="S14" s="19" t="s">
        <v>5</v>
      </c>
      <c r="T14" s="19" t="s">
        <v>294</v>
      </c>
      <c r="V14" s="19">
        <v>144</v>
      </c>
      <c r="W14" s="19">
        <v>111</v>
      </c>
      <c r="X14" s="19">
        <v>94</v>
      </c>
      <c r="Y14" s="19">
        <v>64</v>
      </c>
      <c r="Z14" s="19">
        <v>59</v>
      </c>
      <c r="AA14" s="19">
        <v>58</v>
      </c>
      <c r="AB14" s="19">
        <v>56</v>
      </c>
      <c r="AD14" s="19">
        <v>7</v>
      </c>
      <c r="AE14" s="19">
        <v>15</v>
      </c>
      <c r="AF14" s="19">
        <v>5</v>
      </c>
      <c r="AG14" s="19">
        <v>7</v>
      </c>
      <c r="AH14" s="19">
        <v>4</v>
      </c>
      <c r="AI14" s="19">
        <v>12</v>
      </c>
      <c r="AJ14" s="19">
        <v>0</v>
      </c>
    </row>
    <row r="15" spans="1:36" x14ac:dyDescent="0.4">
      <c r="B15" s="19" t="s">
        <v>265</v>
      </c>
      <c r="D15" s="19">
        <f t="shared" si="0"/>
        <v>34</v>
      </c>
      <c r="E15" s="19">
        <f t="shared" si="1"/>
        <v>160</v>
      </c>
      <c r="F15" s="19">
        <f t="shared" si="2"/>
        <v>357</v>
      </c>
      <c r="G15" s="19">
        <f t="shared" si="3"/>
        <v>420</v>
      </c>
      <c r="H15" s="19">
        <f t="shared" si="4"/>
        <v>468</v>
      </c>
      <c r="I15" s="19">
        <f t="shared" si="5"/>
        <v>531</v>
      </c>
      <c r="J15" s="19">
        <f t="shared" si="6"/>
        <v>489</v>
      </c>
      <c r="L15" s="19">
        <v>9</v>
      </c>
      <c r="M15" s="19">
        <v>39</v>
      </c>
      <c r="N15" s="19">
        <v>81</v>
      </c>
      <c r="O15" s="19">
        <v>80</v>
      </c>
      <c r="P15" s="19">
        <v>111</v>
      </c>
      <c r="Q15" s="19">
        <v>94</v>
      </c>
      <c r="R15" s="19">
        <v>93</v>
      </c>
      <c r="T15" s="19" t="s">
        <v>265</v>
      </c>
      <c r="V15" s="19">
        <v>24</v>
      </c>
      <c r="W15" s="19">
        <v>109</v>
      </c>
      <c r="X15" s="19">
        <v>269</v>
      </c>
      <c r="Y15" s="19">
        <v>294</v>
      </c>
      <c r="Z15" s="19">
        <v>328</v>
      </c>
      <c r="AA15" s="19">
        <v>355</v>
      </c>
      <c r="AB15" s="19">
        <v>396</v>
      </c>
      <c r="AD15" s="19">
        <v>1</v>
      </c>
      <c r="AE15" s="19">
        <v>12</v>
      </c>
      <c r="AF15" s="19">
        <v>7</v>
      </c>
      <c r="AG15" s="19">
        <v>46</v>
      </c>
      <c r="AH15" s="19">
        <v>29</v>
      </c>
      <c r="AI15" s="19">
        <v>82</v>
      </c>
      <c r="AJ15" s="19">
        <v>0</v>
      </c>
    </row>
    <row r="16" spans="1:36" x14ac:dyDescent="0.4">
      <c r="A16" s="19" t="s">
        <v>6</v>
      </c>
      <c r="B16" s="19" t="s">
        <v>294</v>
      </c>
      <c r="D16" s="19">
        <f t="shared" si="0"/>
        <v>111</v>
      </c>
      <c r="E16" s="19">
        <f t="shared" si="1"/>
        <v>108</v>
      </c>
      <c r="F16" s="19">
        <f t="shared" si="2"/>
        <v>95</v>
      </c>
      <c r="G16" s="19">
        <f t="shared" si="3"/>
        <v>63</v>
      </c>
      <c r="H16" s="19">
        <f t="shared" si="4"/>
        <v>56</v>
      </c>
      <c r="I16" s="19">
        <f t="shared" si="5"/>
        <v>28</v>
      </c>
      <c r="J16" s="19">
        <f t="shared" si="6"/>
        <v>49</v>
      </c>
      <c r="L16" s="19">
        <v>21</v>
      </c>
      <c r="M16" s="19">
        <v>25</v>
      </c>
      <c r="N16" s="19">
        <v>27</v>
      </c>
      <c r="O16" s="19">
        <v>16</v>
      </c>
      <c r="P16" s="19">
        <v>15</v>
      </c>
      <c r="Q16" s="19">
        <v>6</v>
      </c>
      <c r="R16" s="19">
        <v>13</v>
      </c>
      <c r="S16" s="19" t="s">
        <v>6</v>
      </c>
      <c r="T16" s="19" t="s">
        <v>294</v>
      </c>
      <c r="V16" s="19">
        <v>85</v>
      </c>
      <c r="W16" s="19">
        <v>80</v>
      </c>
      <c r="X16" s="19">
        <v>56</v>
      </c>
      <c r="Y16" s="19">
        <v>42</v>
      </c>
      <c r="Z16" s="19">
        <v>37</v>
      </c>
      <c r="AA16" s="19">
        <v>19</v>
      </c>
      <c r="AB16" s="19">
        <v>35</v>
      </c>
      <c r="AD16" s="19">
        <v>5</v>
      </c>
      <c r="AE16" s="19">
        <v>3</v>
      </c>
      <c r="AF16" s="19">
        <v>12</v>
      </c>
      <c r="AG16" s="19">
        <v>5</v>
      </c>
      <c r="AH16" s="19">
        <v>4</v>
      </c>
      <c r="AI16" s="19">
        <v>3</v>
      </c>
      <c r="AJ16" s="19">
        <v>1</v>
      </c>
    </row>
    <row r="17" spans="1:36" x14ac:dyDescent="0.4">
      <c r="B17" s="19" t="s">
        <v>265</v>
      </c>
      <c r="D17" s="19">
        <f t="shared" si="0"/>
        <v>28</v>
      </c>
      <c r="E17" s="19">
        <f t="shared" si="1"/>
        <v>144</v>
      </c>
      <c r="F17" s="19">
        <f t="shared" si="2"/>
        <v>233</v>
      </c>
      <c r="G17" s="19">
        <f t="shared" si="3"/>
        <v>235</v>
      </c>
      <c r="H17" s="19">
        <f t="shared" si="4"/>
        <v>300</v>
      </c>
      <c r="I17" s="19">
        <f t="shared" si="5"/>
        <v>145</v>
      </c>
      <c r="J17" s="19">
        <f t="shared" si="6"/>
        <v>279</v>
      </c>
      <c r="L17" s="19">
        <v>2</v>
      </c>
      <c r="M17" s="19">
        <v>21</v>
      </c>
      <c r="N17" s="19">
        <v>57</v>
      </c>
      <c r="O17" s="19">
        <v>52</v>
      </c>
      <c r="P17" s="19">
        <v>78</v>
      </c>
      <c r="Q17" s="19">
        <v>26</v>
      </c>
      <c r="R17" s="19">
        <v>52</v>
      </c>
      <c r="T17" s="19" t="s">
        <v>265</v>
      </c>
      <c r="V17" s="19">
        <v>24</v>
      </c>
      <c r="W17" s="19">
        <v>121</v>
      </c>
      <c r="X17" s="19">
        <v>140</v>
      </c>
      <c r="Y17" s="19">
        <v>155</v>
      </c>
      <c r="Z17" s="19">
        <v>202</v>
      </c>
      <c r="AA17" s="19">
        <v>101</v>
      </c>
      <c r="AB17" s="19">
        <v>227</v>
      </c>
      <c r="AD17" s="19">
        <v>2</v>
      </c>
      <c r="AE17" s="19">
        <v>2</v>
      </c>
      <c r="AF17" s="19">
        <v>36</v>
      </c>
      <c r="AG17" s="19">
        <v>28</v>
      </c>
      <c r="AH17" s="19">
        <v>20</v>
      </c>
      <c r="AI17" s="19">
        <v>18</v>
      </c>
      <c r="AJ17" s="19">
        <v>0</v>
      </c>
    </row>
    <row r="18" spans="1:36" x14ac:dyDescent="0.4">
      <c r="A18" s="19" t="s">
        <v>10</v>
      </c>
      <c r="B18" s="19" t="s">
        <v>294</v>
      </c>
      <c r="D18" s="19">
        <f t="shared" si="0"/>
        <v>1226</v>
      </c>
      <c r="E18" s="19">
        <f t="shared" si="1"/>
        <v>995</v>
      </c>
      <c r="F18" s="19">
        <f t="shared" si="2"/>
        <v>775</v>
      </c>
      <c r="G18" s="19">
        <f t="shared" si="3"/>
        <v>556</v>
      </c>
      <c r="H18" s="19">
        <f t="shared" si="4"/>
        <v>495</v>
      </c>
      <c r="I18" s="19">
        <f t="shared" si="5"/>
        <v>331</v>
      </c>
      <c r="J18" s="19">
        <f t="shared" si="6"/>
        <v>298</v>
      </c>
      <c r="L18" s="19">
        <v>535</v>
      </c>
      <c r="M18" s="19">
        <v>426</v>
      </c>
      <c r="N18" s="19">
        <v>331</v>
      </c>
      <c r="O18" s="19">
        <v>250</v>
      </c>
      <c r="P18" s="19">
        <v>216</v>
      </c>
      <c r="Q18" s="19">
        <v>155</v>
      </c>
      <c r="R18" s="19">
        <v>131</v>
      </c>
      <c r="S18" s="19" t="s">
        <v>10</v>
      </c>
      <c r="T18" s="19" t="s">
        <v>294</v>
      </c>
      <c r="V18" s="19">
        <v>625</v>
      </c>
      <c r="W18" s="19">
        <v>526</v>
      </c>
      <c r="X18" s="19">
        <v>407</v>
      </c>
      <c r="Y18" s="19">
        <v>277</v>
      </c>
      <c r="Z18" s="19">
        <v>251</v>
      </c>
      <c r="AA18" s="19">
        <v>157</v>
      </c>
      <c r="AB18" s="19">
        <v>157</v>
      </c>
      <c r="AD18" s="19">
        <v>66</v>
      </c>
      <c r="AE18" s="19">
        <v>43</v>
      </c>
      <c r="AF18" s="19">
        <v>37</v>
      </c>
      <c r="AG18" s="19">
        <v>29</v>
      </c>
      <c r="AH18" s="19">
        <v>28</v>
      </c>
      <c r="AI18" s="19">
        <v>19</v>
      </c>
      <c r="AJ18" s="19">
        <v>10</v>
      </c>
    </row>
    <row r="19" spans="1:36" x14ac:dyDescent="0.4">
      <c r="B19" s="19" t="s">
        <v>265</v>
      </c>
      <c r="D19" s="19">
        <f t="shared" si="0"/>
        <v>135</v>
      </c>
      <c r="E19" s="19">
        <f t="shared" si="1"/>
        <v>914</v>
      </c>
      <c r="F19" s="19">
        <f t="shared" si="2"/>
        <v>1670</v>
      </c>
      <c r="G19" s="19">
        <f t="shared" si="3"/>
        <v>1730</v>
      </c>
      <c r="H19" s="19">
        <f t="shared" si="4"/>
        <v>2247</v>
      </c>
      <c r="I19" s="19">
        <f t="shared" si="5"/>
        <v>1778</v>
      </c>
      <c r="J19" s="19">
        <f t="shared" si="6"/>
        <v>1788</v>
      </c>
      <c r="L19" s="19">
        <v>48</v>
      </c>
      <c r="M19" s="19">
        <v>325</v>
      </c>
      <c r="N19" s="19">
        <v>614</v>
      </c>
      <c r="O19" s="19">
        <v>712</v>
      </c>
      <c r="P19" s="19">
        <v>914</v>
      </c>
      <c r="Q19" s="19">
        <v>804</v>
      </c>
      <c r="R19" s="19">
        <v>717</v>
      </c>
      <c r="T19" s="19" t="s">
        <v>265</v>
      </c>
      <c r="V19" s="19">
        <v>77</v>
      </c>
      <c r="W19" s="19">
        <v>548</v>
      </c>
      <c r="X19" s="19">
        <v>994</v>
      </c>
      <c r="Y19" s="19">
        <v>924</v>
      </c>
      <c r="Z19" s="19">
        <v>1195</v>
      </c>
      <c r="AA19" s="19">
        <v>864</v>
      </c>
      <c r="AB19" s="19">
        <v>1012</v>
      </c>
      <c r="AD19" s="19">
        <v>10</v>
      </c>
      <c r="AE19" s="19">
        <v>41</v>
      </c>
      <c r="AF19" s="19">
        <v>62</v>
      </c>
      <c r="AG19" s="19">
        <v>94</v>
      </c>
      <c r="AH19" s="19">
        <v>138</v>
      </c>
      <c r="AI19" s="19">
        <v>110</v>
      </c>
      <c r="AJ19" s="19">
        <v>59</v>
      </c>
    </row>
    <row r="20" spans="1:36" x14ac:dyDescent="0.4">
      <c r="A20" s="19" t="s">
        <v>11</v>
      </c>
      <c r="B20" s="19" t="s">
        <v>294</v>
      </c>
      <c r="D20" s="19">
        <f t="shared" si="0"/>
        <v>108</v>
      </c>
      <c r="E20" s="19">
        <f t="shared" si="1"/>
        <v>83</v>
      </c>
      <c r="F20" s="19">
        <f t="shared" si="2"/>
        <v>51</v>
      </c>
      <c r="G20" s="19">
        <f t="shared" si="3"/>
        <v>36</v>
      </c>
      <c r="H20" s="19">
        <f t="shared" si="4"/>
        <v>57</v>
      </c>
      <c r="I20" s="19">
        <f t="shared" si="5"/>
        <v>39</v>
      </c>
      <c r="J20" s="19">
        <f t="shared" si="6"/>
        <v>34</v>
      </c>
      <c r="L20" s="19">
        <v>59</v>
      </c>
      <c r="M20" s="19">
        <v>41</v>
      </c>
      <c r="N20" s="19">
        <v>16</v>
      </c>
      <c r="O20" s="19">
        <v>11</v>
      </c>
      <c r="P20" s="19">
        <v>30</v>
      </c>
      <c r="Q20" s="19">
        <v>19</v>
      </c>
      <c r="R20" s="19">
        <v>21</v>
      </c>
      <c r="S20" s="19" t="s">
        <v>11</v>
      </c>
      <c r="T20" s="19" t="s">
        <v>294</v>
      </c>
      <c r="V20" s="19">
        <v>42</v>
      </c>
      <c r="W20" s="19">
        <v>41</v>
      </c>
      <c r="X20" s="19">
        <v>32</v>
      </c>
      <c r="Y20" s="19">
        <v>20</v>
      </c>
      <c r="Z20" s="19">
        <v>24</v>
      </c>
      <c r="AA20" s="19">
        <v>15</v>
      </c>
      <c r="AB20" s="19">
        <v>11</v>
      </c>
      <c r="AD20" s="19">
        <v>7</v>
      </c>
      <c r="AE20" s="19">
        <v>1</v>
      </c>
      <c r="AF20" s="19">
        <v>3</v>
      </c>
      <c r="AG20" s="19">
        <v>5</v>
      </c>
      <c r="AH20" s="19">
        <v>3</v>
      </c>
      <c r="AI20" s="19">
        <v>5</v>
      </c>
      <c r="AJ20" s="19">
        <v>2</v>
      </c>
    </row>
    <row r="21" spans="1:36" x14ac:dyDescent="0.4">
      <c r="B21" s="19" t="s">
        <v>265</v>
      </c>
      <c r="D21" s="19">
        <f t="shared" si="0"/>
        <v>19</v>
      </c>
      <c r="E21" s="19">
        <f t="shared" si="1"/>
        <v>82</v>
      </c>
      <c r="F21" s="19">
        <f t="shared" si="2"/>
        <v>123</v>
      </c>
      <c r="G21" s="19">
        <f t="shared" si="3"/>
        <v>112</v>
      </c>
      <c r="H21" s="19">
        <f t="shared" si="4"/>
        <v>290</v>
      </c>
      <c r="I21" s="19">
        <f t="shared" si="5"/>
        <v>240</v>
      </c>
      <c r="J21" s="19">
        <f t="shared" si="6"/>
        <v>252</v>
      </c>
      <c r="L21" s="19">
        <v>7</v>
      </c>
      <c r="M21" s="19">
        <v>39</v>
      </c>
      <c r="N21" s="19">
        <v>33</v>
      </c>
      <c r="O21" s="19">
        <v>24</v>
      </c>
      <c r="P21" s="19">
        <v>134</v>
      </c>
      <c r="Q21" s="19">
        <v>113</v>
      </c>
      <c r="R21" s="19">
        <v>172</v>
      </c>
      <c r="T21" s="19" t="s">
        <v>265</v>
      </c>
      <c r="V21" s="19">
        <v>12</v>
      </c>
      <c r="W21" s="19">
        <v>42</v>
      </c>
      <c r="X21" s="19">
        <v>88</v>
      </c>
      <c r="Y21" s="19">
        <v>75</v>
      </c>
      <c r="Z21" s="19">
        <v>148</v>
      </c>
      <c r="AA21" s="19">
        <v>101</v>
      </c>
      <c r="AB21" s="19">
        <v>62</v>
      </c>
      <c r="AD21" s="19">
        <v>0</v>
      </c>
      <c r="AE21" s="19">
        <v>1</v>
      </c>
      <c r="AF21" s="19">
        <v>2</v>
      </c>
      <c r="AG21" s="19">
        <v>13</v>
      </c>
      <c r="AH21" s="19">
        <v>8</v>
      </c>
      <c r="AI21" s="19">
        <v>26</v>
      </c>
      <c r="AJ21" s="19">
        <v>18</v>
      </c>
    </row>
    <row r="22" spans="1:36" x14ac:dyDescent="0.4">
      <c r="A22" s="19" t="s">
        <v>12</v>
      </c>
      <c r="B22" s="19" t="s">
        <v>294</v>
      </c>
      <c r="D22" s="19">
        <f t="shared" si="0"/>
        <v>145</v>
      </c>
      <c r="E22" s="19">
        <f t="shared" si="1"/>
        <v>110</v>
      </c>
      <c r="F22" s="19">
        <f t="shared" si="2"/>
        <v>87</v>
      </c>
      <c r="G22" s="19">
        <f t="shared" si="3"/>
        <v>75</v>
      </c>
      <c r="H22" s="19">
        <f t="shared" si="4"/>
        <v>63</v>
      </c>
      <c r="I22" s="19">
        <f t="shared" si="5"/>
        <v>50</v>
      </c>
      <c r="J22" s="19">
        <f t="shared" si="6"/>
        <v>48</v>
      </c>
      <c r="L22" s="19">
        <v>40</v>
      </c>
      <c r="M22" s="19">
        <v>30</v>
      </c>
      <c r="N22" s="19">
        <v>18</v>
      </c>
      <c r="O22" s="19">
        <v>22</v>
      </c>
      <c r="P22" s="19">
        <v>23</v>
      </c>
      <c r="Q22" s="19">
        <v>16</v>
      </c>
      <c r="R22" s="19">
        <v>11</v>
      </c>
      <c r="S22" s="19" t="s">
        <v>12</v>
      </c>
      <c r="T22" s="19" t="s">
        <v>294</v>
      </c>
      <c r="V22" s="19">
        <v>92</v>
      </c>
      <c r="W22" s="19">
        <v>76</v>
      </c>
      <c r="X22" s="19">
        <v>62</v>
      </c>
      <c r="Y22" s="19">
        <v>49</v>
      </c>
      <c r="Z22" s="19">
        <v>38</v>
      </c>
      <c r="AA22" s="19">
        <v>32</v>
      </c>
      <c r="AB22" s="19">
        <v>32</v>
      </c>
      <c r="AD22" s="19">
        <v>13</v>
      </c>
      <c r="AE22" s="19">
        <v>4</v>
      </c>
      <c r="AF22" s="19">
        <v>7</v>
      </c>
      <c r="AG22" s="19">
        <v>4</v>
      </c>
      <c r="AH22" s="19">
        <v>2</v>
      </c>
      <c r="AI22" s="19">
        <v>2</v>
      </c>
      <c r="AJ22" s="19">
        <v>5</v>
      </c>
    </row>
    <row r="23" spans="1:36" x14ac:dyDescent="0.4">
      <c r="B23" s="19" t="s">
        <v>265</v>
      </c>
      <c r="D23" s="19">
        <f t="shared" si="0"/>
        <v>32</v>
      </c>
      <c r="E23" s="19">
        <f t="shared" si="1"/>
        <v>131</v>
      </c>
      <c r="F23" s="19">
        <f t="shared" si="2"/>
        <v>213</v>
      </c>
      <c r="G23" s="19">
        <f t="shared" si="3"/>
        <v>249</v>
      </c>
      <c r="H23" s="19">
        <f t="shared" si="4"/>
        <v>294</v>
      </c>
      <c r="I23" s="19">
        <f t="shared" si="5"/>
        <v>299</v>
      </c>
      <c r="J23" s="19">
        <f t="shared" si="6"/>
        <v>295</v>
      </c>
      <c r="L23" s="19">
        <v>7</v>
      </c>
      <c r="M23" s="19">
        <v>39</v>
      </c>
      <c r="N23" s="19">
        <v>45</v>
      </c>
      <c r="O23" s="19">
        <v>79</v>
      </c>
      <c r="P23" s="19">
        <v>77</v>
      </c>
      <c r="Q23" s="19">
        <v>88</v>
      </c>
      <c r="R23" s="19">
        <v>71</v>
      </c>
      <c r="T23" s="19" t="s">
        <v>265</v>
      </c>
      <c r="V23" s="19">
        <v>24</v>
      </c>
      <c r="W23" s="19">
        <v>86</v>
      </c>
      <c r="X23" s="19">
        <v>157</v>
      </c>
      <c r="Y23" s="19">
        <v>153</v>
      </c>
      <c r="Z23" s="19">
        <v>209</v>
      </c>
      <c r="AA23" s="19">
        <v>199</v>
      </c>
      <c r="AB23" s="19">
        <v>191</v>
      </c>
      <c r="AD23" s="19">
        <v>1</v>
      </c>
      <c r="AE23" s="19">
        <v>6</v>
      </c>
      <c r="AF23" s="19">
        <v>11</v>
      </c>
      <c r="AG23" s="19">
        <v>17</v>
      </c>
      <c r="AH23" s="19">
        <v>8</v>
      </c>
      <c r="AI23" s="19">
        <v>12</v>
      </c>
      <c r="AJ23" s="19">
        <v>33</v>
      </c>
    </row>
    <row r="24" spans="1:36" x14ac:dyDescent="0.4">
      <c r="A24" s="19" t="s">
        <v>13</v>
      </c>
      <c r="B24" s="19" t="s">
        <v>294</v>
      </c>
      <c r="D24" s="19">
        <f t="shared" si="0"/>
        <v>56</v>
      </c>
      <c r="E24" s="19">
        <f t="shared" si="1"/>
        <v>24</v>
      </c>
      <c r="F24" s="19">
        <f t="shared" si="2"/>
        <v>26</v>
      </c>
      <c r="G24" s="19">
        <f t="shared" si="3"/>
        <v>19</v>
      </c>
      <c r="H24" s="19">
        <f t="shared" si="4"/>
        <v>19</v>
      </c>
      <c r="I24" s="19">
        <f t="shared" si="5"/>
        <v>15</v>
      </c>
      <c r="J24" s="19">
        <f t="shared" si="6"/>
        <v>17</v>
      </c>
      <c r="L24" s="19">
        <v>22</v>
      </c>
      <c r="M24" s="19">
        <v>9</v>
      </c>
      <c r="N24" s="19">
        <v>13</v>
      </c>
      <c r="O24" s="19">
        <v>7</v>
      </c>
      <c r="P24" s="19">
        <v>7</v>
      </c>
      <c r="Q24" s="19">
        <v>8</v>
      </c>
      <c r="R24" s="19">
        <v>10</v>
      </c>
      <c r="S24" s="19" t="s">
        <v>13</v>
      </c>
      <c r="T24" s="19" t="s">
        <v>294</v>
      </c>
      <c r="V24" s="19">
        <v>27</v>
      </c>
      <c r="W24" s="19">
        <v>13</v>
      </c>
      <c r="X24" s="19">
        <v>12</v>
      </c>
      <c r="Y24" s="19">
        <v>10</v>
      </c>
      <c r="Z24" s="19">
        <v>9</v>
      </c>
      <c r="AA24" s="19">
        <v>5</v>
      </c>
      <c r="AB24" s="19">
        <v>4</v>
      </c>
      <c r="AD24" s="19">
        <v>7</v>
      </c>
      <c r="AE24" s="19">
        <v>2</v>
      </c>
      <c r="AF24" s="19">
        <v>1</v>
      </c>
      <c r="AG24" s="19">
        <v>2</v>
      </c>
      <c r="AH24" s="19">
        <v>3</v>
      </c>
      <c r="AI24" s="19">
        <v>2</v>
      </c>
      <c r="AJ24" s="19">
        <v>3</v>
      </c>
    </row>
    <row r="25" spans="1:36" x14ac:dyDescent="0.4">
      <c r="B25" s="19" t="s">
        <v>265</v>
      </c>
      <c r="D25" s="19">
        <f t="shared" si="0"/>
        <v>8</v>
      </c>
      <c r="E25" s="19">
        <f t="shared" si="1"/>
        <v>38</v>
      </c>
      <c r="F25" s="19">
        <f t="shared" si="2"/>
        <v>63</v>
      </c>
      <c r="G25" s="19">
        <f t="shared" si="3"/>
        <v>84</v>
      </c>
      <c r="H25" s="19">
        <f t="shared" si="4"/>
        <v>96</v>
      </c>
      <c r="I25" s="19">
        <f t="shared" si="5"/>
        <v>75</v>
      </c>
      <c r="J25" s="19">
        <f t="shared" si="6"/>
        <v>92</v>
      </c>
      <c r="L25" s="19">
        <v>3</v>
      </c>
      <c r="M25" s="19">
        <v>14</v>
      </c>
      <c r="N25" s="19">
        <v>24</v>
      </c>
      <c r="O25" s="19">
        <v>30</v>
      </c>
      <c r="P25" s="19">
        <v>38</v>
      </c>
      <c r="Q25" s="19">
        <v>29</v>
      </c>
      <c r="R25" s="19">
        <v>42</v>
      </c>
      <c r="T25" s="19" t="s">
        <v>265</v>
      </c>
      <c r="V25" s="19">
        <v>5</v>
      </c>
      <c r="W25" s="19">
        <v>21</v>
      </c>
      <c r="X25" s="19">
        <v>38</v>
      </c>
      <c r="Y25" s="19">
        <v>43</v>
      </c>
      <c r="Z25" s="19">
        <v>46</v>
      </c>
      <c r="AA25" s="19">
        <v>25</v>
      </c>
      <c r="AB25" s="19">
        <v>27</v>
      </c>
      <c r="AD25" s="19">
        <v>0</v>
      </c>
      <c r="AE25" s="19">
        <v>3</v>
      </c>
      <c r="AF25" s="19">
        <v>1</v>
      </c>
      <c r="AG25" s="19">
        <v>11</v>
      </c>
      <c r="AH25" s="19">
        <v>12</v>
      </c>
      <c r="AI25" s="19">
        <v>21</v>
      </c>
      <c r="AJ25" s="19">
        <v>23</v>
      </c>
    </row>
    <row r="26" spans="1:36" x14ac:dyDescent="0.4">
      <c r="A26" s="19" t="s">
        <v>14</v>
      </c>
      <c r="B26" s="19" t="s">
        <v>294</v>
      </c>
      <c r="D26" s="19">
        <f t="shared" si="0"/>
        <v>46</v>
      </c>
      <c r="E26" s="19">
        <f t="shared" si="1"/>
        <v>42</v>
      </c>
      <c r="F26" s="19">
        <f t="shared" si="2"/>
        <v>27</v>
      </c>
      <c r="G26" s="19">
        <f t="shared" si="3"/>
        <v>28</v>
      </c>
      <c r="H26" s="19">
        <f t="shared" si="4"/>
        <v>22</v>
      </c>
      <c r="I26" s="19">
        <f t="shared" si="5"/>
        <v>21</v>
      </c>
      <c r="J26" s="19">
        <f t="shared" si="6"/>
        <v>14</v>
      </c>
      <c r="L26" s="19">
        <v>23</v>
      </c>
      <c r="M26" s="19">
        <v>19</v>
      </c>
      <c r="N26" s="19">
        <v>13</v>
      </c>
      <c r="O26" s="19">
        <v>11</v>
      </c>
      <c r="P26" s="19">
        <v>9</v>
      </c>
      <c r="Q26" s="19">
        <v>11</v>
      </c>
      <c r="R26" s="19">
        <v>7</v>
      </c>
      <c r="S26" s="19" t="s">
        <v>14</v>
      </c>
      <c r="T26" s="19" t="s">
        <v>294</v>
      </c>
      <c r="V26" s="19">
        <v>23</v>
      </c>
      <c r="W26" s="19">
        <v>22</v>
      </c>
      <c r="X26" s="19">
        <v>14</v>
      </c>
      <c r="Y26" s="19">
        <v>17</v>
      </c>
      <c r="Z26" s="19">
        <v>13</v>
      </c>
      <c r="AA26" s="19">
        <v>9</v>
      </c>
      <c r="AB26" s="19">
        <v>7</v>
      </c>
      <c r="AD26" s="19">
        <v>0</v>
      </c>
      <c r="AE26" s="19">
        <v>1</v>
      </c>
      <c r="AF26" s="19">
        <v>0</v>
      </c>
      <c r="AG26" s="19">
        <v>0</v>
      </c>
      <c r="AH26" s="19">
        <v>0</v>
      </c>
      <c r="AI26" s="19">
        <v>1</v>
      </c>
      <c r="AJ26" s="19">
        <v>0</v>
      </c>
    </row>
    <row r="27" spans="1:36" x14ac:dyDescent="0.4">
      <c r="B27" s="19" t="s">
        <v>265</v>
      </c>
      <c r="D27" s="19">
        <f t="shared" si="0"/>
        <v>8</v>
      </c>
      <c r="E27" s="19">
        <f t="shared" si="1"/>
        <v>41</v>
      </c>
      <c r="F27" s="19">
        <f t="shared" si="2"/>
        <v>77</v>
      </c>
      <c r="G27" s="19">
        <f t="shared" si="3"/>
        <v>84</v>
      </c>
      <c r="H27" s="19">
        <f t="shared" si="4"/>
        <v>112</v>
      </c>
      <c r="I27" s="19">
        <f t="shared" si="5"/>
        <v>142</v>
      </c>
      <c r="J27" s="19">
        <f t="shared" si="6"/>
        <v>92</v>
      </c>
      <c r="L27" s="19">
        <v>4</v>
      </c>
      <c r="M27" s="19">
        <v>15</v>
      </c>
      <c r="N27" s="19">
        <v>36</v>
      </c>
      <c r="O27" s="19">
        <v>28</v>
      </c>
      <c r="P27" s="19">
        <v>40</v>
      </c>
      <c r="Q27" s="19">
        <v>67</v>
      </c>
      <c r="R27" s="19">
        <v>54</v>
      </c>
      <c r="T27" s="19" t="s">
        <v>265</v>
      </c>
      <c r="V27" s="19">
        <v>4</v>
      </c>
      <c r="W27" s="19">
        <v>24</v>
      </c>
      <c r="X27" s="19">
        <v>41</v>
      </c>
      <c r="Y27" s="19">
        <v>56</v>
      </c>
      <c r="Z27" s="19">
        <v>72</v>
      </c>
      <c r="AA27" s="19">
        <v>67</v>
      </c>
      <c r="AB27" s="19">
        <v>38</v>
      </c>
      <c r="AD27" s="19">
        <v>0</v>
      </c>
      <c r="AE27" s="19">
        <v>2</v>
      </c>
      <c r="AF27" s="19">
        <v>0</v>
      </c>
      <c r="AG27" s="19">
        <v>0</v>
      </c>
      <c r="AH27" s="19">
        <v>0</v>
      </c>
      <c r="AI27" s="19">
        <v>8</v>
      </c>
      <c r="AJ27" s="19">
        <v>0</v>
      </c>
    </row>
    <row r="28" spans="1:36" x14ac:dyDescent="0.4">
      <c r="A28" s="19" t="s">
        <v>15</v>
      </c>
      <c r="B28" s="19" t="s">
        <v>294</v>
      </c>
      <c r="D28" s="19">
        <f t="shared" si="0"/>
        <v>120</v>
      </c>
      <c r="E28" s="19">
        <f t="shared" si="1"/>
        <v>80</v>
      </c>
      <c r="F28" s="19">
        <f t="shared" si="2"/>
        <v>77</v>
      </c>
      <c r="G28" s="19">
        <f t="shared" si="3"/>
        <v>60</v>
      </c>
      <c r="H28" s="19">
        <f t="shared" si="4"/>
        <v>54</v>
      </c>
      <c r="I28" s="19">
        <f t="shared" si="5"/>
        <v>69</v>
      </c>
      <c r="J28" s="19">
        <f t="shared" si="6"/>
        <v>43</v>
      </c>
      <c r="L28" s="19">
        <v>66</v>
      </c>
      <c r="M28" s="19">
        <v>33</v>
      </c>
      <c r="N28" s="19">
        <v>40</v>
      </c>
      <c r="O28" s="19">
        <v>32</v>
      </c>
      <c r="P28" s="19">
        <v>30</v>
      </c>
      <c r="Q28" s="19">
        <v>36</v>
      </c>
      <c r="R28" s="19">
        <v>23</v>
      </c>
      <c r="S28" s="19" t="s">
        <v>15</v>
      </c>
      <c r="T28" s="19" t="s">
        <v>294</v>
      </c>
      <c r="V28" s="19">
        <v>50</v>
      </c>
      <c r="W28" s="19">
        <v>46</v>
      </c>
      <c r="X28" s="19">
        <v>37</v>
      </c>
      <c r="Y28" s="19">
        <v>27</v>
      </c>
      <c r="Z28" s="19">
        <v>19</v>
      </c>
      <c r="AA28" s="19">
        <v>31</v>
      </c>
      <c r="AB28" s="19">
        <v>20</v>
      </c>
      <c r="AD28" s="19">
        <v>4</v>
      </c>
      <c r="AE28" s="19">
        <v>1</v>
      </c>
      <c r="AF28" s="19">
        <v>0</v>
      </c>
      <c r="AG28" s="19">
        <v>1</v>
      </c>
      <c r="AH28" s="19">
        <v>5</v>
      </c>
      <c r="AI28" s="19">
        <v>2</v>
      </c>
      <c r="AJ28" s="19">
        <v>0</v>
      </c>
    </row>
    <row r="29" spans="1:36" x14ac:dyDescent="0.4">
      <c r="B29" s="19" t="s">
        <v>265</v>
      </c>
      <c r="D29" s="19">
        <f t="shared" si="0"/>
        <v>23</v>
      </c>
      <c r="E29" s="19">
        <f t="shared" si="1"/>
        <v>102</v>
      </c>
      <c r="F29" s="19">
        <f t="shared" si="2"/>
        <v>178</v>
      </c>
      <c r="G29" s="19">
        <f t="shared" si="3"/>
        <v>222</v>
      </c>
      <c r="H29" s="19">
        <f t="shared" si="4"/>
        <v>230</v>
      </c>
      <c r="I29" s="19">
        <f t="shared" si="5"/>
        <v>299</v>
      </c>
      <c r="J29" s="19">
        <f t="shared" si="6"/>
        <v>248</v>
      </c>
      <c r="L29" s="19">
        <v>10</v>
      </c>
      <c r="M29" s="19">
        <v>33</v>
      </c>
      <c r="N29" s="19">
        <v>95</v>
      </c>
      <c r="O29" s="19">
        <v>103</v>
      </c>
      <c r="P29" s="19">
        <v>110</v>
      </c>
      <c r="Q29" s="19">
        <v>144</v>
      </c>
      <c r="R29" s="19">
        <v>112</v>
      </c>
      <c r="T29" s="19" t="s">
        <v>265</v>
      </c>
      <c r="V29" s="19">
        <v>13</v>
      </c>
      <c r="W29" s="19">
        <v>67</v>
      </c>
      <c r="X29" s="19">
        <v>83</v>
      </c>
      <c r="Y29" s="19">
        <v>116</v>
      </c>
      <c r="Z29" s="19">
        <v>97</v>
      </c>
      <c r="AA29" s="19">
        <v>142</v>
      </c>
      <c r="AB29" s="19">
        <v>136</v>
      </c>
      <c r="AD29" s="19">
        <v>0</v>
      </c>
      <c r="AE29" s="19">
        <v>2</v>
      </c>
      <c r="AF29" s="19">
        <v>0</v>
      </c>
      <c r="AG29" s="19">
        <v>3</v>
      </c>
      <c r="AH29" s="19">
        <v>23</v>
      </c>
      <c r="AI29" s="19">
        <v>13</v>
      </c>
      <c r="AJ29" s="19">
        <v>0</v>
      </c>
    </row>
    <row r="30" spans="1:36" x14ac:dyDescent="0.4">
      <c r="A30" s="19" t="s">
        <v>16</v>
      </c>
      <c r="B30" s="19" t="s">
        <v>294</v>
      </c>
      <c r="D30" s="19">
        <f t="shared" si="0"/>
        <v>164</v>
      </c>
      <c r="E30" s="19">
        <f t="shared" si="1"/>
        <v>98</v>
      </c>
      <c r="F30" s="19">
        <f t="shared" si="2"/>
        <v>94</v>
      </c>
      <c r="G30" s="19">
        <f t="shared" si="3"/>
        <v>78</v>
      </c>
      <c r="H30" s="19">
        <f t="shared" si="4"/>
        <v>87</v>
      </c>
      <c r="I30" s="19">
        <f t="shared" si="5"/>
        <v>70</v>
      </c>
      <c r="J30" s="19">
        <f t="shared" si="6"/>
        <v>65</v>
      </c>
      <c r="L30" s="19">
        <v>57</v>
      </c>
      <c r="M30" s="19">
        <v>27</v>
      </c>
      <c r="N30" s="19">
        <v>36</v>
      </c>
      <c r="O30" s="19">
        <v>18</v>
      </c>
      <c r="P30" s="19">
        <v>29</v>
      </c>
      <c r="Q30" s="19">
        <v>20</v>
      </c>
      <c r="R30" s="19">
        <v>23</v>
      </c>
      <c r="S30" s="19" t="s">
        <v>16</v>
      </c>
      <c r="T30" s="19" t="s">
        <v>294</v>
      </c>
      <c r="V30" s="19">
        <v>98</v>
      </c>
      <c r="W30" s="19">
        <v>62</v>
      </c>
      <c r="X30" s="19">
        <v>48</v>
      </c>
      <c r="Y30" s="19">
        <v>52</v>
      </c>
      <c r="Z30" s="19">
        <v>48</v>
      </c>
      <c r="AA30" s="19">
        <v>39</v>
      </c>
      <c r="AB30" s="19">
        <v>40</v>
      </c>
      <c r="AD30" s="19">
        <v>9</v>
      </c>
      <c r="AE30" s="19">
        <v>9</v>
      </c>
      <c r="AF30" s="19">
        <v>10</v>
      </c>
      <c r="AG30" s="19">
        <v>8</v>
      </c>
      <c r="AH30" s="19">
        <v>10</v>
      </c>
      <c r="AI30" s="19">
        <v>11</v>
      </c>
      <c r="AJ30" s="19">
        <v>2</v>
      </c>
    </row>
    <row r="31" spans="1:36" x14ac:dyDescent="0.4">
      <c r="B31" s="19" t="s">
        <v>265</v>
      </c>
      <c r="D31" s="19">
        <f t="shared" si="0"/>
        <v>23</v>
      </c>
      <c r="E31" s="19">
        <f t="shared" si="1"/>
        <v>106</v>
      </c>
      <c r="F31" s="19">
        <f t="shared" si="2"/>
        <v>175</v>
      </c>
      <c r="G31" s="19">
        <f t="shared" si="3"/>
        <v>294</v>
      </c>
      <c r="H31" s="19">
        <f t="shared" si="4"/>
        <v>443</v>
      </c>
      <c r="I31" s="19">
        <f t="shared" si="5"/>
        <v>371</v>
      </c>
      <c r="J31" s="19">
        <f t="shared" si="6"/>
        <v>392</v>
      </c>
      <c r="L31" s="19">
        <v>5</v>
      </c>
      <c r="M31" s="19">
        <v>23</v>
      </c>
      <c r="N31" s="19">
        <v>73</v>
      </c>
      <c r="O31" s="19">
        <v>46</v>
      </c>
      <c r="P31" s="19">
        <v>144</v>
      </c>
      <c r="Q31" s="19">
        <v>98</v>
      </c>
      <c r="R31" s="19">
        <v>135</v>
      </c>
      <c r="T31" s="19" t="s">
        <v>265</v>
      </c>
      <c r="V31" s="19">
        <v>16</v>
      </c>
      <c r="W31" s="19">
        <v>66</v>
      </c>
      <c r="X31" s="19">
        <v>86</v>
      </c>
      <c r="Y31" s="19">
        <v>214</v>
      </c>
      <c r="Z31" s="19">
        <v>266</v>
      </c>
      <c r="AA31" s="19">
        <v>207</v>
      </c>
      <c r="AB31" s="19">
        <v>246</v>
      </c>
      <c r="AD31" s="19">
        <v>2</v>
      </c>
      <c r="AE31" s="19">
        <v>17</v>
      </c>
      <c r="AF31" s="19">
        <v>16</v>
      </c>
      <c r="AG31" s="19">
        <v>34</v>
      </c>
      <c r="AH31" s="19">
        <v>33</v>
      </c>
      <c r="AI31" s="19">
        <v>66</v>
      </c>
      <c r="AJ31" s="19">
        <v>11</v>
      </c>
    </row>
    <row r="32" spans="1:36" x14ac:dyDescent="0.4">
      <c r="A32" s="19" t="s">
        <v>17</v>
      </c>
      <c r="B32" s="19" t="s">
        <v>294</v>
      </c>
      <c r="D32" s="19">
        <f t="shared" si="0"/>
        <v>77</v>
      </c>
      <c r="E32" s="19">
        <f t="shared" si="1"/>
        <v>48</v>
      </c>
      <c r="F32" s="19">
        <f t="shared" si="2"/>
        <v>31</v>
      </c>
      <c r="G32" s="19">
        <f t="shared" si="3"/>
        <v>41</v>
      </c>
      <c r="H32" s="19">
        <f t="shared" si="4"/>
        <v>24</v>
      </c>
      <c r="I32" s="19">
        <f t="shared" si="5"/>
        <v>30</v>
      </c>
      <c r="J32" s="19">
        <f t="shared" si="6"/>
        <v>30</v>
      </c>
      <c r="L32" s="19">
        <v>28</v>
      </c>
      <c r="M32" s="19">
        <v>15</v>
      </c>
      <c r="N32" s="19">
        <v>10</v>
      </c>
      <c r="O32" s="19">
        <v>22</v>
      </c>
      <c r="P32" s="19">
        <v>12</v>
      </c>
      <c r="Q32" s="19">
        <v>11</v>
      </c>
      <c r="R32" s="19">
        <v>11</v>
      </c>
      <c r="S32" s="19" t="s">
        <v>17</v>
      </c>
      <c r="T32" s="19" t="s">
        <v>294</v>
      </c>
      <c r="V32" s="19">
        <v>41</v>
      </c>
      <c r="W32" s="19">
        <v>27</v>
      </c>
      <c r="X32" s="19">
        <v>15</v>
      </c>
      <c r="Y32" s="19">
        <v>17</v>
      </c>
      <c r="Z32" s="19">
        <v>9</v>
      </c>
      <c r="AA32" s="19">
        <v>14</v>
      </c>
      <c r="AB32" s="19">
        <v>16</v>
      </c>
      <c r="AD32" s="19">
        <v>8</v>
      </c>
      <c r="AE32" s="19">
        <v>6</v>
      </c>
      <c r="AF32" s="19">
        <v>6</v>
      </c>
      <c r="AG32" s="19">
        <v>2</v>
      </c>
      <c r="AH32" s="19">
        <v>3</v>
      </c>
      <c r="AI32" s="19">
        <v>5</v>
      </c>
      <c r="AJ32" s="19">
        <v>3</v>
      </c>
    </row>
    <row r="33" spans="1:36" x14ac:dyDescent="0.4">
      <c r="B33" s="19" t="s">
        <v>265</v>
      </c>
      <c r="D33" s="19">
        <f t="shared" si="0"/>
        <v>6</v>
      </c>
      <c r="E33" s="19">
        <f t="shared" si="1"/>
        <v>51</v>
      </c>
      <c r="F33" s="19">
        <f t="shared" si="2"/>
        <v>68</v>
      </c>
      <c r="G33" s="19">
        <f t="shared" si="3"/>
        <v>181</v>
      </c>
      <c r="H33" s="19">
        <f t="shared" si="4"/>
        <v>108</v>
      </c>
      <c r="I33" s="19">
        <f t="shared" si="5"/>
        <v>186</v>
      </c>
      <c r="J33" s="19">
        <f t="shared" si="6"/>
        <v>214</v>
      </c>
      <c r="L33" s="19">
        <v>4</v>
      </c>
      <c r="M33" s="19">
        <v>16</v>
      </c>
      <c r="N33" s="19">
        <v>22</v>
      </c>
      <c r="O33" s="19">
        <v>86</v>
      </c>
      <c r="P33" s="19">
        <v>66</v>
      </c>
      <c r="Q33" s="19">
        <v>43</v>
      </c>
      <c r="R33" s="19">
        <v>60</v>
      </c>
      <c r="T33" s="19" t="s">
        <v>265</v>
      </c>
      <c r="V33" s="19">
        <v>1</v>
      </c>
      <c r="W33" s="19">
        <v>24</v>
      </c>
      <c r="X33" s="19">
        <v>32</v>
      </c>
      <c r="Y33" s="19">
        <v>86</v>
      </c>
      <c r="Z33" s="19">
        <v>36</v>
      </c>
      <c r="AA33" s="19">
        <v>111</v>
      </c>
      <c r="AB33" s="19">
        <v>137</v>
      </c>
      <c r="AD33" s="19">
        <v>1</v>
      </c>
      <c r="AE33" s="19">
        <v>11</v>
      </c>
      <c r="AF33" s="19">
        <v>14</v>
      </c>
      <c r="AG33" s="19">
        <v>9</v>
      </c>
      <c r="AH33" s="19">
        <v>6</v>
      </c>
      <c r="AI33" s="19">
        <v>32</v>
      </c>
      <c r="AJ33" s="19">
        <v>17</v>
      </c>
    </row>
    <row r="34" spans="1:36" x14ac:dyDescent="0.4">
      <c r="A34" s="19" t="s">
        <v>18</v>
      </c>
      <c r="B34" s="19" t="s">
        <v>294</v>
      </c>
      <c r="D34" s="19">
        <f t="shared" si="0"/>
        <v>137</v>
      </c>
      <c r="E34" s="19">
        <f t="shared" si="1"/>
        <v>73</v>
      </c>
      <c r="F34" s="19">
        <f t="shared" si="2"/>
        <v>100</v>
      </c>
      <c r="G34" s="19">
        <f t="shared" si="3"/>
        <v>40</v>
      </c>
      <c r="H34" s="19">
        <f t="shared" si="4"/>
        <v>52</v>
      </c>
      <c r="I34" s="19">
        <f t="shared" si="5"/>
        <v>38</v>
      </c>
      <c r="J34" s="19">
        <f t="shared" si="6"/>
        <v>61</v>
      </c>
      <c r="L34" s="19">
        <v>98</v>
      </c>
      <c r="M34" s="19">
        <v>47</v>
      </c>
      <c r="N34" s="19">
        <v>81</v>
      </c>
      <c r="O34" s="19">
        <v>24</v>
      </c>
      <c r="P34" s="19">
        <v>33</v>
      </c>
      <c r="Q34" s="19">
        <v>29</v>
      </c>
      <c r="R34" s="19">
        <v>45</v>
      </c>
      <c r="S34" s="19" t="s">
        <v>18</v>
      </c>
      <c r="T34" s="19" t="s">
        <v>294</v>
      </c>
      <c r="V34" s="19">
        <v>32</v>
      </c>
      <c r="W34" s="19">
        <v>23</v>
      </c>
      <c r="X34" s="19">
        <v>19</v>
      </c>
      <c r="Y34" s="19">
        <v>14</v>
      </c>
      <c r="Z34" s="19">
        <v>17</v>
      </c>
      <c r="AA34" s="19">
        <v>6</v>
      </c>
      <c r="AB34" s="19">
        <v>14</v>
      </c>
      <c r="AD34" s="19">
        <v>7</v>
      </c>
      <c r="AE34" s="19">
        <v>3</v>
      </c>
      <c r="AF34" s="19">
        <v>0</v>
      </c>
      <c r="AG34" s="19">
        <v>2</v>
      </c>
      <c r="AH34" s="19">
        <v>2</v>
      </c>
      <c r="AI34" s="19">
        <v>3</v>
      </c>
      <c r="AJ34" s="19">
        <v>2</v>
      </c>
    </row>
    <row r="35" spans="1:36" x14ac:dyDescent="0.4">
      <c r="B35" s="19" t="s">
        <v>265</v>
      </c>
      <c r="D35" s="19">
        <f t="shared" si="0"/>
        <v>18</v>
      </c>
      <c r="E35" s="19">
        <f t="shared" si="1"/>
        <v>111</v>
      </c>
      <c r="F35" s="19">
        <f t="shared" si="2"/>
        <v>217</v>
      </c>
      <c r="G35" s="19">
        <f t="shared" si="3"/>
        <v>154</v>
      </c>
      <c r="H35" s="19">
        <f t="shared" si="4"/>
        <v>306</v>
      </c>
      <c r="I35" s="19">
        <f t="shared" si="5"/>
        <v>231</v>
      </c>
      <c r="J35" s="19">
        <f t="shared" si="6"/>
        <v>408</v>
      </c>
      <c r="L35" s="19">
        <v>14</v>
      </c>
      <c r="M35" s="19">
        <v>63</v>
      </c>
      <c r="N35" s="19">
        <v>167</v>
      </c>
      <c r="O35" s="19">
        <v>83</v>
      </c>
      <c r="P35" s="19">
        <v>170</v>
      </c>
      <c r="Q35" s="19">
        <v>167</v>
      </c>
      <c r="R35" s="19">
        <v>309</v>
      </c>
      <c r="T35" s="19" t="s">
        <v>265</v>
      </c>
      <c r="V35" s="19">
        <v>3</v>
      </c>
      <c r="W35" s="19">
        <v>43</v>
      </c>
      <c r="X35" s="19">
        <v>50</v>
      </c>
      <c r="Y35" s="19">
        <v>67</v>
      </c>
      <c r="Z35" s="19">
        <v>125</v>
      </c>
      <c r="AA35" s="19">
        <v>46</v>
      </c>
      <c r="AB35" s="19">
        <v>92</v>
      </c>
      <c r="AD35" s="19">
        <v>1</v>
      </c>
      <c r="AE35" s="19">
        <v>5</v>
      </c>
      <c r="AF35" s="19">
        <v>0</v>
      </c>
      <c r="AG35" s="19">
        <v>4</v>
      </c>
      <c r="AH35" s="19">
        <v>11</v>
      </c>
      <c r="AI35" s="19">
        <v>18</v>
      </c>
      <c r="AJ35" s="19">
        <v>7</v>
      </c>
    </row>
    <row r="36" spans="1:36" x14ac:dyDescent="0.4">
      <c r="A36" s="19" t="s">
        <v>19</v>
      </c>
      <c r="B36" s="19" t="s">
        <v>294</v>
      </c>
      <c r="D36" s="19">
        <f t="shared" si="0"/>
        <v>108</v>
      </c>
      <c r="E36" s="19">
        <f t="shared" si="1"/>
        <v>62</v>
      </c>
      <c r="F36" s="19">
        <f t="shared" si="2"/>
        <v>44</v>
      </c>
      <c r="G36" s="19">
        <f t="shared" si="3"/>
        <v>39</v>
      </c>
      <c r="H36" s="19">
        <f t="shared" si="4"/>
        <v>49</v>
      </c>
      <c r="I36" s="19">
        <f t="shared" si="5"/>
        <v>48</v>
      </c>
      <c r="J36" s="19">
        <f t="shared" si="6"/>
        <v>49</v>
      </c>
      <c r="L36" s="19">
        <v>73</v>
      </c>
      <c r="M36" s="19">
        <v>45</v>
      </c>
      <c r="N36" s="19">
        <v>33</v>
      </c>
      <c r="O36" s="19">
        <v>27</v>
      </c>
      <c r="P36" s="19">
        <v>30</v>
      </c>
      <c r="Q36" s="19">
        <v>34</v>
      </c>
      <c r="R36" s="19">
        <v>34</v>
      </c>
      <c r="S36" s="19" t="s">
        <v>19</v>
      </c>
      <c r="T36" s="19" t="s">
        <v>294</v>
      </c>
      <c r="V36" s="19">
        <v>34</v>
      </c>
      <c r="W36" s="19">
        <v>17</v>
      </c>
      <c r="X36" s="19">
        <v>11</v>
      </c>
      <c r="Y36" s="19">
        <v>12</v>
      </c>
      <c r="Z36" s="19">
        <v>19</v>
      </c>
      <c r="AA36" s="19">
        <v>14</v>
      </c>
      <c r="AB36" s="19">
        <v>13</v>
      </c>
      <c r="AD36" s="19">
        <v>1</v>
      </c>
      <c r="AE36" s="19">
        <v>0</v>
      </c>
      <c r="AF36" s="19">
        <v>0</v>
      </c>
      <c r="AG36" s="19">
        <v>0</v>
      </c>
      <c r="AH36" s="19">
        <v>0</v>
      </c>
      <c r="AJ36" s="19">
        <v>2</v>
      </c>
    </row>
    <row r="37" spans="1:36" x14ac:dyDescent="0.4">
      <c r="B37" s="19" t="s">
        <v>265</v>
      </c>
      <c r="D37" s="19">
        <f t="shared" si="0"/>
        <v>17</v>
      </c>
      <c r="E37" s="19">
        <f t="shared" si="1"/>
        <v>89</v>
      </c>
      <c r="F37" s="19">
        <f t="shared" si="2"/>
        <v>116</v>
      </c>
      <c r="G37" s="19">
        <f t="shared" si="3"/>
        <v>154</v>
      </c>
      <c r="H37" s="19">
        <f t="shared" si="4"/>
        <v>259</v>
      </c>
      <c r="I37" s="19">
        <f t="shared" si="5"/>
        <v>262</v>
      </c>
      <c r="J37" s="19">
        <f t="shared" si="6"/>
        <v>305</v>
      </c>
      <c r="L37" s="19">
        <v>11</v>
      </c>
      <c r="M37" s="19">
        <v>66</v>
      </c>
      <c r="N37" s="19">
        <v>73</v>
      </c>
      <c r="O37" s="19">
        <v>103</v>
      </c>
      <c r="P37" s="19">
        <v>139</v>
      </c>
      <c r="Q37" s="19">
        <v>153</v>
      </c>
      <c r="R37" s="19">
        <v>221</v>
      </c>
      <c r="T37" s="19" t="s">
        <v>265</v>
      </c>
      <c r="V37" s="19">
        <v>6</v>
      </c>
      <c r="W37" s="19">
        <v>23</v>
      </c>
      <c r="X37" s="19">
        <v>43</v>
      </c>
      <c r="Y37" s="19">
        <v>51</v>
      </c>
      <c r="Z37" s="19">
        <v>120</v>
      </c>
      <c r="AA37" s="19">
        <v>109</v>
      </c>
      <c r="AB37" s="19">
        <v>73</v>
      </c>
      <c r="AD37" s="19">
        <v>0</v>
      </c>
      <c r="AE37" s="19">
        <v>0</v>
      </c>
      <c r="AF37" s="19">
        <v>0</v>
      </c>
      <c r="AG37" s="19">
        <v>0</v>
      </c>
      <c r="AH37" s="19">
        <v>0</v>
      </c>
      <c r="AJ37" s="19">
        <v>11</v>
      </c>
    </row>
    <row r="38" spans="1:36" ht="13.8" customHeight="1" x14ac:dyDescent="0.4">
      <c r="A38" s="19" t="s">
        <v>20</v>
      </c>
      <c r="B38" s="19" t="s">
        <v>294</v>
      </c>
      <c r="D38" s="19">
        <f t="shared" si="0"/>
        <v>109</v>
      </c>
      <c r="E38" s="19">
        <f t="shared" si="1"/>
        <v>90</v>
      </c>
      <c r="F38" s="19">
        <f t="shared" si="2"/>
        <v>71</v>
      </c>
      <c r="G38" s="19">
        <f t="shared" si="3"/>
        <v>61</v>
      </c>
      <c r="H38" s="19">
        <f t="shared" si="4"/>
        <v>51</v>
      </c>
      <c r="I38" s="19">
        <f t="shared" si="5"/>
        <v>39</v>
      </c>
      <c r="J38" s="19">
        <f t="shared" si="6"/>
        <v>49</v>
      </c>
      <c r="L38" s="19">
        <v>95</v>
      </c>
      <c r="M38" s="19">
        <v>75</v>
      </c>
      <c r="N38" s="19">
        <v>61</v>
      </c>
      <c r="O38" s="19">
        <v>50</v>
      </c>
      <c r="P38" s="19">
        <v>40</v>
      </c>
      <c r="Q38" s="19">
        <v>37</v>
      </c>
      <c r="R38" s="19">
        <v>38</v>
      </c>
      <c r="S38" s="19" t="s">
        <v>20</v>
      </c>
      <c r="T38" s="19" t="s">
        <v>294</v>
      </c>
      <c r="V38" s="19">
        <v>11</v>
      </c>
      <c r="W38" s="19">
        <v>14</v>
      </c>
      <c r="X38" s="19">
        <v>9</v>
      </c>
      <c r="Y38" s="19">
        <v>8</v>
      </c>
      <c r="Z38" s="19">
        <v>8</v>
      </c>
      <c r="AA38" s="19">
        <v>2</v>
      </c>
      <c r="AB38" s="19">
        <v>8</v>
      </c>
      <c r="AD38" s="19">
        <v>3</v>
      </c>
      <c r="AE38" s="19">
        <v>1</v>
      </c>
      <c r="AF38" s="19">
        <v>1</v>
      </c>
      <c r="AG38" s="19">
        <v>3</v>
      </c>
      <c r="AH38" s="19">
        <v>3</v>
      </c>
      <c r="AJ38" s="19">
        <v>3</v>
      </c>
    </row>
    <row r="39" spans="1:36" ht="13.8" customHeight="1" x14ac:dyDescent="0.4">
      <c r="B39" s="19" t="s">
        <v>265</v>
      </c>
      <c r="D39" s="19">
        <f t="shared" si="0"/>
        <v>16</v>
      </c>
      <c r="E39" s="19">
        <f t="shared" si="1"/>
        <v>67</v>
      </c>
      <c r="F39" s="19">
        <f t="shared" si="2"/>
        <v>140</v>
      </c>
      <c r="G39" s="19">
        <f t="shared" si="3"/>
        <v>195</v>
      </c>
      <c r="H39" s="19">
        <f t="shared" si="4"/>
        <v>263</v>
      </c>
      <c r="I39" s="19">
        <f t="shared" si="5"/>
        <v>200</v>
      </c>
      <c r="J39" s="19">
        <f t="shared" si="6"/>
        <v>265</v>
      </c>
      <c r="L39" s="19">
        <v>14</v>
      </c>
      <c r="M39" s="19">
        <v>51</v>
      </c>
      <c r="N39" s="19">
        <v>116</v>
      </c>
      <c r="O39" s="19">
        <v>151</v>
      </c>
      <c r="P39" s="19">
        <v>196</v>
      </c>
      <c r="Q39" s="19">
        <v>184</v>
      </c>
      <c r="R39" s="19">
        <v>195</v>
      </c>
      <c r="T39" s="19" t="s">
        <v>265</v>
      </c>
      <c r="V39" s="19">
        <v>1</v>
      </c>
      <c r="W39" s="19">
        <v>16</v>
      </c>
      <c r="X39" s="19">
        <v>22</v>
      </c>
      <c r="Y39" s="19">
        <v>34</v>
      </c>
      <c r="Z39" s="19">
        <v>48</v>
      </c>
      <c r="AA39" s="19">
        <v>16</v>
      </c>
      <c r="AB39" s="19">
        <v>51</v>
      </c>
      <c r="AD39" s="19">
        <v>1</v>
      </c>
      <c r="AE39" s="19">
        <v>0</v>
      </c>
      <c r="AF39" s="19">
        <v>2</v>
      </c>
      <c r="AG39" s="19">
        <v>10</v>
      </c>
      <c r="AH39" s="19">
        <v>19</v>
      </c>
      <c r="AJ39" s="19">
        <v>19</v>
      </c>
    </row>
    <row r="40" spans="1:36" x14ac:dyDescent="0.4">
      <c r="A40" s="19" t="s">
        <v>21</v>
      </c>
      <c r="B40" s="19" t="s">
        <v>294</v>
      </c>
      <c r="D40" s="19">
        <f t="shared" si="0"/>
        <v>61</v>
      </c>
      <c r="E40" s="19">
        <f t="shared" si="1"/>
        <v>62</v>
      </c>
      <c r="F40" s="19">
        <f t="shared" si="2"/>
        <v>62</v>
      </c>
      <c r="G40" s="19">
        <f t="shared" si="3"/>
        <v>43</v>
      </c>
      <c r="H40" s="19">
        <f t="shared" si="4"/>
        <v>38</v>
      </c>
      <c r="I40" s="19">
        <f t="shared" si="5"/>
        <v>20</v>
      </c>
      <c r="J40" s="19">
        <f t="shared" si="6"/>
        <v>44</v>
      </c>
      <c r="L40" s="19">
        <v>61</v>
      </c>
      <c r="M40" s="19">
        <v>61</v>
      </c>
      <c r="N40" s="19">
        <v>61</v>
      </c>
      <c r="O40" s="19">
        <v>41</v>
      </c>
      <c r="P40" s="19">
        <v>37</v>
      </c>
      <c r="Q40" s="19">
        <v>20</v>
      </c>
      <c r="R40" s="19">
        <v>44</v>
      </c>
      <c r="S40" s="19" t="s">
        <v>21</v>
      </c>
      <c r="T40" s="19" t="s">
        <v>294</v>
      </c>
      <c r="V40" s="19">
        <v>0</v>
      </c>
      <c r="W40" s="19">
        <v>1</v>
      </c>
      <c r="X40" s="19">
        <v>1</v>
      </c>
      <c r="Y40" s="19">
        <v>2</v>
      </c>
      <c r="Z40" s="19">
        <v>1</v>
      </c>
      <c r="AA40" s="19">
        <v>0</v>
      </c>
      <c r="AB40" s="19">
        <v>0</v>
      </c>
      <c r="AD40" s="19">
        <v>0</v>
      </c>
      <c r="AE40" s="19">
        <v>0</v>
      </c>
      <c r="AF40" s="19">
        <v>0</v>
      </c>
    </row>
    <row r="41" spans="1:36" x14ac:dyDescent="0.4">
      <c r="B41" s="19" t="s">
        <v>265</v>
      </c>
      <c r="D41" s="19">
        <f t="shared" si="0"/>
        <v>4</v>
      </c>
      <c r="E41" s="19">
        <f t="shared" si="1"/>
        <v>58</v>
      </c>
      <c r="F41" s="19">
        <f t="shared" si="2"/>
        <v>119</v>
      </c>
      <c r="G41" s="19">
        <f t="shared" si="3"/>
        <v>123</v>
      </c>
      <c r="H41" s="19">
        <f t="shared" si="4"/>
        <v>147</v>
      </c>
      <c r="I41" s="19">
        <f t="shared" si="5"/>
        <v>78</v>
      </c>
      <c r="J41" s="19">
        <f t="shared" si="6"/>
        <v>246</v>
      </c>
      <c r="L41" s="19">
        <v>4</v>
      </c>
      <c r="M41" s="19">
        <v>55</v>
      </c>
      <c r="N41" s="19">
        <v>118</v>
      </c>
      <c r="O41" s="19">
        <v>117</v>
      </c>
      <c r="P41" s="19">
        <v>141</v>
      </c>
      <c r="Q41" s="19">
        <v>78</v>
      </c>
      <c r="R41" s="19">
        <v>246</v>
      </c>
      <c r="T41" s="19" t="s">
        <v>265</v>
      </c>
      <c r="V41" s="19">
        <v>0</v>
      </c>
      <c r="W41" s="19">
        <v>3</v>
      </c>
      <c r="X41" s="19">
        <v>1</v>
      </c>
      <c r="Y41" s="19">
        <v>6</v>
      </c>
      <c r="Z41" s="19">
        <v>6</v>
      </c>
      <c r="AA41" s="19">
        <v>0</v>
      </c>
      <c r="AB41" s="19">
        <v>0</v>
      </c>
      <c r="AD41" s="19">
        <v>0</v>
      </c>
      <c r="AE41" s="19">
        <v>0</v>
      </c>
      <c r="AF41" s="19">
        <v>0</v>
      </c>
    </row>
    <row r="42" spans="1:36" x14ac:dyDescent="0.4">
      <c r="A42" s="19" t="s">
        <v>22</v>
      </c>
      <c r="B42" s="19" t="s">
        <v>294</v>
      </c>
      <c r="D42" s="19">
        <f t="shared" si="0"/>
        <v>69</v>
      </c>
      <c r="E42" s="19">
        <f t="shared" si="1"/>
        <v>78</v>
      </c>
      <c r="F42" s="19">
        <f t="shared" si="2"/>
        <v>71</v>
      </c>
      <c r="G42" s="19">
        <f t="shared" si="3"/>
        <v>33</v>
      </c>
      <c r="H42" s="19">
        <f t="shared" si="4"/>
        <v>43</v>
      </c>
      <c r="I42" s="19">
        <f t="shared" si="5"/>
        <v>35</v>
      </c>
      <c r="J42" s="19">
        <f t="shared" si="6"/>
        <v>31</v>
      </c>
      <c r="L42" s="19">
        <v>69</v>
      </c>
      <c r="M42" s="19">
        <v>77</v>
      </c>
      <c r="N42" s="19">
        <v>68</v>
      </c>
      <c r="O42" s="19">
        <v>32</v>
      </c>
      <c r="P42" s="19">
        <v>43</v>
      </c>
      <c r="Q42" s="19">
        <v>35</v>
      </c>
      <c r="R42" s="19">
        <v>30</v>
      </c>
      <c r="S42" s="19" t="s">
        <v>22</v>
      </c>
      <c r="T42" s="19" t="s">
        <v>294</v>
      </c>
      <c r="V42" s="19">
        <v>0</v>
      </c>
      <c r="W42" s="19">
        <v>1</v>
      </c>
      <c r="X42" s="19">
        <v>2</v>
      </c>
      <c r="Y42" s="19">
        <v>1</v>
      </c>
      <c r="Z42" s="19">
        <v>0</v>
      </c>
      <c r="AA42" s="19">
        <v>0</v>
      </c>
      <c r="AB42" s="19">
        <v>1</v>
      </c>
      <c r="AD42" s="19">
        <v>0</v>
      </c>
      <c r="AE42" s="19">
        <v>0</v>
      </c>
      <c r="AF42" s="19">
        <v>1</v>
      </c>
    </row>
    <row r="43" spans="1:36" x14ac:dyDescent="0.4">
      <c r="B43" s="19" t="s">
        <v>265</v>
      </c>
      <c r="D43" s="19">
        <f t="shared" si="0"/>
        <v>6</v>
      </c>
      <c r="E43" s="19">
        <f t="shared" si="1"/>
        <v>56</v>
      </c>
      <c r="F43" s="19">
        <f t="shared" si="2"/>
        <v>122</v>
      </c>
      <c r="G43" s="19">
        <f t="shared" si="3"/>
        <v>101</v>
      </c>
      <c r="H43" s="19">
        <f t="shared" si="4"/>
        <v>176</v>
      </c>
      <c r="I43" s="19">
        <f t="shared" si="5"/>
        <v>170</v>
      </c>
      <c r="J43" s="19">
        <f t="shared" si="6"/>
        <v>158</v>
      </c>
      <c r="L43" s="19">
        <v>6</v>
      </c>
      <c r="M43" s="19">
        <v>54</v>
      </c>
      <c r="N43" s="19">
        <v>118</v>
      </c>
      <c r="O43" s="19">
        <v>98</v>
      </c>
      <c r="P43" s="19">
        <v>176</v>
      </c>
      <c r="Q43" s="19">
        <v>170</v>
      </c>
      <c r="R43" s="19">
        <v>155</v>
      </c>
      <c r="T43" s="19" t="s">
        <v>265</v>
      </c>
      <c r="V43" s="19">
        <v>0</v>
      </c>
      <c r="W43" s="19">
        <v>2</v>
      </c>
      <c r="X43" s="19">
        <v>4</v>
      </c>
      <c r="Y43" s="19">
        <v>3</v>
      </c>
      <c r="Z43" s="19">
        <v>0</v>
      </c>
      <c r="AA43" s="19">
        <v>0</v>
      </c>
      <c r="AB43" s="19">
        <v>3</v>
      </c>
      <c r="AD43" s="19">
        <v>0</v>
      </c>
      <c r="AE43" s="19">
        <v>0</v>
      </c>
      <c r="AF43" s="19">
        <v>0</v>
      </c>
    </row>
    <row r="44" spans="1:36" x14ac:dyDescent="0.4">
      <c r="A44" s="19" t="s">
        <v>24</v>
      </c>
      <c r="B44" s="19" t="s">
        <v>294</v>
      </c>
      <c r="D44" s="19">
        <f t="shared" si="0"/>
        <v>27</v>
      </c>
      <c r="E44" s="19">
        <f t="shared" si="1"/>
        <v>20</v>
      </c>
      <c r="F44" s="19">
        <f t="shared" si="2"/>
        <v>11</v>
      </c>
      <c r="G44" s="19">
        <f t="shared" si="3"/>
        <v>7</v>
      </c>
      <c r="H44" s="19">
        <f t="shared" si="4"/>
        <v>12</v>
      </c>
      <c r="I44" s="19">
        <f t="shared" si="5"/>
        <v>7</v>
      </c>
      <c r="J44" s="19">
        <f t="shared" si="6"/>
        <v>10</v>
      </c>
      <c r="L44" s="19">
        <v>17</v>
      </c>
      <c r="M44" s="19">
        <v>13</v>
      </c>
      <c r="N44" s="19">
        <v>7</v>
      </c>
      <c r="O44" s="19">
        <v>5</v>
      </c>
      <c r="P44" s="19">
        <v>9</v>
      </c>
      <c r="Q44" s="19">
        <v>5</v>
      </c>
      <c r="R44" s="19">
        <v>8</v>
      </c>
      <c r="S44" s="19" t="s">
        <v>24</v>
      </c>
      <c r="T44" s="19" t="s">
        <v>294</v>
      </c>
      <c r="V44" s="19">
        <v>10</v>
      </c>
      <c r="W44" s="19">
        <v>7</v>
      </c>
      <c r="X44" s="19">
        <v>4</v>
      </c>
      <c r="Y44" s="19">
        <v>2</v>
      </c>
      <c r="Z44" s="19">
        <v>3</v>
      </c>
      <c r="AA44" s="19">
        <v>2</v>
      </c>
      <c r="AB44" s="19">
        <v>2</v>
      </c>
      <c r="AD44" s="19">
        <v>0</v>
      </c>
      <c r="AE44" s="19">
        <v>0</v>
      </c>
      <c r="AF44" s="19">
        <v>0</v>
      </c>
    </row>
    <row r="45" spans="1:36" x14ac:dyDescent="0.4">
      <c r="B45" s="19" t="s">
        <v>265</v>
      </c>
      <c r="D45" s="19">
        <f t="shared" si="0"/>
        <v>10</v>
      </c>
      <c r="E45" s="19">
        <f t="shared" si="1"/>
        <v>34</v>
      </c>
      <c r="F45" s="19">
        <f t="shared" si="2"/>
        <v>30</v>
      </c>
      <c r="G45" s="19">
        <f t="shared" si="3"/>
        <v>43</v>
      </c>
      <c r="H45" s="19">
        <f t="shared" si="4"/>
        <v>68</v>
      </c>
      <c r="I45" s="19">
        <f t="shared" si="5"/>
        <v>45</v>
      </c>
      <c r="J45" s="19">
        <f t="shared" si="6"/>
        <v>72</v>
      </c>
      <c r="L45" s="19">
        <v>5</v>
      </c>
      <c r="M45" s="19">
        <v>26</v>
      </c>
      <c r="N45" s="19">
        <v>18</v>
      </c>
      <c r="O45" s="19">
        <v>29</v>
      </c>
      <c r="P45" s="19">
        <v>46</v>
      </c>
      <c r="Q45" s="19">
        <v>30</v>
      </c>
      <c r="R45" s="19">
        <v>61</v>
      </c>
      <c r="T45" s="19" t="s">
        <v>265</v>
      </c>
      <c r="V45" s="19">
        <v>5</v>
      </c>
      <c r="W45" s="19">
        <v>8</v>
      </c>
      <c r="X45" s="19">
        <v>12</v>
      </c>
      <c r="Y45" s="19">
        <v>14</v>
      </c>
      <c r="Z45" s="19">
        <v>22</v>
      </c>
      <c r="AA45" s="19">
        <v>15</v>
      </c>
      <c r="AB45" s="19">
        <v>11</v>
      </c>
      <c r="AD45" s="19">
        <v>0</v>
      </c>
      <c r="AE45" s="19">
        <v>0</v>
      </c>
      <c r="AF45" s="19">
        <v>0</v>
      </c>
    </row>
    <row r="46" spans="1:36" x14ac:dyDescent="0.4">
      <c r="A46" s="19" t="s">
        <v>25</v>
      </c>
      <c r="B46" s="19" t="s">
        <v>294</v>
      </c>
      <c r="D46" s="19">
        <f t="shared" si="0"/>
        <v>23</v>
      </c>
      <c r="E46" s="19">
        <f t="shared" si="1"/>
        <v>20</v>
      </c>
      <c r="F46" s="19">
        <f t="shared" si="2"/>
        <v>18</v>
      </c>
      <c r="G46" s="19">
        <f t="shared" si="3"/>
        <v>10</v>
      </c>
      <c r="H46" s="19">
        <f t="shared" si="4"/>
        <v>17</v>
      </c>
      <c r="I46" s="19">
        <f t="shared" si="5"/>
        <v>9</v>
      </c>
      <c r="J46" s="19">
        <f t="shared" si="6"/>
        <v>7</v>
      </c>
      <c r="L46" s="19">
        <v>19</v>
      </c>
      <c r="M46" s="19">
        <v>14</v>
      </c>
      <c r="N46" s="19">
        <v>12</v>
      </c>
      <c r="O46" s="19">
        <v>5</v>
      </c>
      <c r="P46" s="19">
        <v>13</v>
      </c>
      <c r="Q46" s="19">
        <v>6</v>
      </c>
      <c r="R46" s="19">
        <v>4</v>
      </c>
      <c r="S46" s="19" t="s">
        <v>25</v>
      </c>
      <c r="T46" s="19" t="s">
        <v>294</v>
      </c>
      <c r="V46" s="19">
        <v>4</v>
      </c>
      <c r="W46" s="19">
        <v>5</v>
      </c>
      <c r="X46" s="19">
        <v>6</v>
      </c>
      <c r="Y46" s="19">
        <v>5</v>
      </c>
      <c r="Z46" s="19">
        <v>4</v>
      </c>
      <c r="AA46" s="19">
        <v>2</v>
      </c>
      <c r="AB46" s="19">
        <v>3</v>
      </c>
      <c r="AD46" s="19">
        <v>0</v>
      </c>
      <c r="AE46" s="19">
        <v>1</v>
      </c>
      <c r="AF46" s="19">
        <v>0</v>
      </c>
      <c r="AI46" s="19">
        <v>1</v>
      </c>
    </row>
    <row r="47" spans="1:36" x14ac:dyDescent="0.4">
      <c r="B47" s="19" t="s">
        <v>265</v>
      </c>
      <c r="D47" s="19">
        <f t="shared" si="0"/>
        <v>2</v>
      </c>
      <c r="E47" s="19">
        <f t="shared" si="1"/>
        <v>22</v>
      </c>
      <c r="F47" s="19">
        <f t="shared" si="2"/>
        <v>46</v>
      </c>
      <c r="G47" s="19">
        <f t="shared" si="3"/>
        <v>34</v>
      </c>
      <c r="H47" s="19">
        <f t="shared" si="4"/>
        <v>82</v>
      </c>
      <c r="I47" s="19">
        <f t="shared" si="5"/>
        <v>41</v>
      </c>
      <c r="J47" s="19">
        <f t="shared" si="6"/>
        <v>60</v>
      </c>
      <c r="L47" s="19">
        <v>2</v>
      </c>
      <c r="M47" s="19">
        <v>19</v>
      </c>
      <c r="N47" s="19">
        <v>26</v>
      </c>
      <c r="O47" s="19">
        <v>17</v>
      </c>
      <c r="P47" s="19">
        <v>57</v>
      </c>
      <c r="Q47" s="19">
        <v>29</v>
      </c>
      <c r="R47" s="19">
        <v>33</v>
      </c>
      <c r="T47" s="19" t="s">
        <v>265</v>
      </c>
      <c r="V47" s="19">
        <v>0</v>
      </c>
      <c r="W47" s="19">
        <v>3</v>
      </c>
      <c r="X47" s="19">
        <v>20</v>
      </c>
      <c r="Y47" s="19">
        <v>17</v>
      </c>
      <c r="Z47" s="19">
        <v>25</v>
      </c>
      <c r="AA47" s="19">
        <v>10</v>
      </c>
      <c r="AB47" s="19">
        <v>27</v>
      </c>
      <c r="AD47" s="19">
        <v>0</v>
      </c>
      <c r="AE47" s="19">
        <v>0</v>
      </c>
      <c r="AF47" s="19">
        <v>0</v>
      </c>
      <c r="AI47" s="19">
        <v>2</v>
      </c>
    </row>
    <row r="48" spans="1:36" x14ac:dyDescent="0.4">
      <c r="A48" s="19" t="s">
        <v>26</v>
      </c>
      <c r="B48" s="19" t="s">
        <v>294</v>
      </c>
      <c r="D48" s="19">
        <f t="shared" si="0"/>
        <v>71</v>
      </c>
      <c r="E48" s="19">
        <f t="shared" si="1"/>
        <v>69</v>
      </c>
      <c r="F48" s="19">
        <f t="shared" si="2"/>
        <v>49</v>
      </c>
      <c r="G48" s="19">
        <f t="shared" si="3"/>
        <v>38</v>
      </c>
      <c r="H48" s="19">
        <f t="shared" si="4"/>
        <v>27</v>
      </c>
      <c r="I48" s="19">
        <f t="shared" si="5"/>
        <v>27</v>
      </c>
      <c r="J48" s="19">
        <f t="shared" si="6"/>
        <v>20</v>
      </c>
      <c r="L48" s="19">
        <v>30</v>
      </c>
      <c r="M48" s="19">
        <v>37</v>
      </c>
      <c r="N48" s="19">
        <v>27</v>
      </c>
      <c r="O48" s="19">
        <v>15</v>
      </c>
      <c r="P48" s="19">
        <v>15</v>
      </c>
      <c r="Q48" s="19">
        <v>15</v>
      </c>
      <c r="R48" s="19">
        <v>7</v>
      </c>
      <c r="S48" s="19" t="s">
        <v>26</v>
      </c>
      <c r="T48" s="19" t="s">
        <v>294</v>
      </c>
      <c r="V48" s="19">
        <v>41</v>
      </c>
      <c r="W48" s="19">
        <v>30</v>
      </c>
      <c r="X48" s="19">
        <v>21</v>
      </c>
      <c r="Y48" s="19">
        <v>23</v>
      </c>
      <c r="Z48" s="19">
        <v>12</v>
      </c>
      <c r="AA48" s="19">
        <v>11</v>
      </c>
      <c r="AB48" s="19">
        <v>13</v>
      </c>
      <c r="AD48" s="19">
        <v>0</v>
      </c>
      <c r="AE48" s="19">
        <v>2</v>
      </c>
      <c r="AF48" s="19">
        <v>1</v>
      </c>
      <c r="AI48" s="19">
        <v>1</v>
      </c>
    </row>
    <row r="49" spans="1:35" x14ac:dyDescent="0.4">
      <c r="B49" s="19" t="s">
        <v>265</v>
      </c>
      <c r="D49" s="19">
        <f t="shared" si="0"/>
        <v>12</v>
      </c>
      <c r="E49" s="19">
        <f t="shared" si="1"/>
        <v>93</v>
      </c>
      <c r="F49" s="19">
        <f t="shared" si="2"/>
        <v>143</v>
      </c>
      <c r="G49" s="19">
        <f t="shared" si="3"/>
        <v>154</v>
      </c>
      <c r="H49" s="19">
        <f t="shared" si="4"/>
        <v>147</v>
      </c>
      <c r="I49" s="19">
        <f t="shared" si="5"/>
        <v>120</v>
      </c>
      <c r="J49" s="19">
        <f t="shared" si="6"/>
        <v>138</v>
      </c>
      <c r="L49" s="19">
        <v>5</v>
      </c>
      <c r="M49" s="19">
        <v>57</v>
      </c>
      <c r="N49" s="19">
        <v>66</v>
      </c>
      <c r="O49" s="19">
        <v>58</v>
      </c>
      <c r="P49" s="19">
        <v>90</v>
      </c>
      <c r="Q49" s="19">
        <v>76</v>
      </c>
      <c r="R49" s="19">
        <v>34</v>
      </c>
      <c r="T49" s="19" t="s">
        <v>265</v>
      </c>
      <c r="V49" s="19">
        <v>7</v>
      </c>
      <c r="W49" s="19">
        <v>32</v>
      </c>
      <c r="X49" s="19">
        <v>76</v>
      </c>
      <c r="Y49" s="19">
        <v>96</v>
      </c>
      <c r="Z49" s="19">
        <v>57</v>
      </c>
      <c r="AA49" s="19">
        <v>41</v>
      </c>
      <c r="AB49" s="19">
        <v>104</v>
      </c>
      <c r="AD49" s="19">
        <v>0</v>
      </c>
      <c r="AE49" s="19">
        <v>4</v>
      </c>
      <c r="AF49" s="19">
        <v>1</v>
      </c>
      <c r="AI49" s="19">
        <v>3</v>
      </c>
    </row>
    <row r="50" spans="1:35" x14ac:dyDescent="0.4">
      <c r="A50" s="19" t="s">
        <v>27</v>
      </c>
      <c r="B50" s="19" t="s">
        <v>294</v>
      </c>
      <c r="D50" s="19">
        <f t="shared" si="0"/>
        <v>21</v>
      </c>
      <c r="E50" s="19">
        <f t="shared" si="1"/>
        <v>0</v>
      </c>
      <c r="F50" s="19">
        <f t="shared" si="2"/>
        <v>5</v>
      </c>
      <c r="G50" s="19">
        <f t="shared" si="3"/>
        <v>2</v>
      </c>
      <c r="H50" s="19">
        <f t="shared" si="4"/>
        <v>0</v>
      </c>
      <c r="I50" s="19">
        <f t="shared" si="5"/>
        <v>3</v>
      </c>
      <c r="J50" s="19">
        <f t="shared" si="6"/>
        <v>0</v>
      </c>
      <c r="L50" s="19">
        <v>6</v>
      </c>
      <c r="M50" s="19">
        <v>0</v>
      </c>
      <c r="N50" s="19">
        <v>2</v>
      </c>
      <c r="O50" s="19">
        <v>1</v>
      </c>
      <c r="P50" s="19">
        <v>0</v>
      </c>
      <c r="Q50" s="19">
        <v>2</v>
      </c>
      <c r="R50" s="19">
        <v>0</v>
      </c>
      <c r="S50" s="19" t="s">
        <v>27</v>
      </c>
      <c r="T50" s="19" t="s">
        <v>294</v>
      </c>
      <c r="V50" s="19">
        <v>9</v>
      </c>
      <c r="W50" s="19">
        <v>0</v>
      </c>
      <c r="X50" s="19">
        <v>2</v>
      </c>
      <c r="Y50" s="19">
        <v>1</v>
      </c>
      <c r="Z50" s="19">
        <v>0</v>
      </c>
      <c r="AA50" s="19">
        <v>0</v>
      </c>
      <c r="AB50" s="19">
        <v>0</v>
      </c>
      <c r="AD50" s="19">
        <v>6</v>
      </c>
      <c r="AE50" s="19">
        <v>0</v>
      </c>
      <c r="AF50" s="19">
        <v>1</v>
      </c>
      <c r="AI50" s="19">
        <v>1</v>
      </c>
    </row>
    <row r="51" spans="1:35" x14ac:dyDescent="0.4">
      <c r="B51" s="19" t="s">
        <v>265</v>
      </c>
      <c r="D51" s="19">
        <f t="shared" si="0"/>
        <v>0</v>
      </c>
      <c r="E51" s="19">
        <f t="shared" si="1"/>
        <v>0</v>
      </c>
      <c r="F51" s="19">
        <f t="shared" si="2"/>
        <v>15</v>
      </c>
      <c r="G51" s="19">
        <f t="shared" si="3"/>
        <v>2</v>
      </c>
      <c r="H51" s="19">
        <f t="shared" si="4"/>
        <v>0</v>
      </c>
      <c r="I51" s="19">
        <f t="shared" si="5"/>
        <v>17</v>
      </c>
      <c r="J51" s="19">
        <f t="shared" si="6"/>
        <v>0</v>
      </c>
      <c r="L51" s="19">
        <v>0</v>
      </c>
      <c r="M51" s="19">
        <v>0</v>
      </c>
      <c r="N51" s="19">
        <v>7</v>
      </c>
      <c r="O51" s="19">
        <v>2</v>
      </c>
      <c r="P51" s="19">
        <v>0</v>
      </c>
      <c r="Q51" s="19">
        <v>10</v>
      </c>
      <c r="R51" s="19">
        <v>0</v>
      </c>
      <c r="T51" s="19" t="s">
        <v>265</v>
      </c>
      <c r="V51" s="19">
        <v>0</v>
      </c>
      <c r="W51" s="19">
        <v>0</v>
      </c>
      <c r="X51" s="19">
        <v>5</v>
      </c>
      <c r="Y51" s="19">
        <v>0</v>
      </c>
      <c r="Z51" s="19">
        <v>0</v>
      </c>
      <c r="AA51" s="19">
        <v>0</v>
      </c>
      <c r="AB51" s="19">
        <v>0</v>
      </c>
      <c r="AD51" s="19">
        <v>0</v>
      </c>
      <c r="AE51" s="19">
        <v>0</v>
      </c>
      <c r="AF51" s="19">
        <v>3</v>
      </c>
      <c r="AI51" s="19">
        <v>7</v>
      </c>
    </row>
    <row r="52" spans="1:35" x14ac:dyDescent="0.4">
      <c r="A52" s="27" t="s">
        <v>97</v>
      </c>
      <c r="S52" s="27" t="s">
        <v>97</v>
      </c>
    </row>
  </sheetData>
  <mergeCells count="4">
    <mergeCell ref="K2:R2"/>
    <mergeCell ref="U2:AB2"/>
    <mergeCell ref="AC2:AJ2"/>
    <mergeCell ref="C2:J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16F0C-DF8D-4084-A3A2-439D5C330C1F}">
  <sheetPr>
    <tabColor rgb="FFFF0000"/>
  </sheetPr>
  <dimension ref="A2:T37"/>
  <sheetViews>
    <sheetView view="pageBreakPreview" zoomScale="125" zoomScaleNormal="100" zoomScaleSheetLayoutView="125" workbookViewId="0">
      <selection activeCell="S17" sqref="S17"/>
    </sheetView>
  </sheetViews>
  <sheetFormatPr defaultRowHeight="10.5" x14ac:dyDescent="0.4"/>
  <cols>
    <col min="1" max="1" width="17.62890625" style="19" customWidth="1"/>
    <col min="2" max="2" width="6.41796875" style="19" customWidth="1"/>
    <col min="3" max="20" width="4.7890625" style="19" customWidth="1"/>
    <col min="21" max="16384" width="8.83984375" style="19"/>
  </cols>
  <sheetData>
    <row r="2" spans="1:20" x14ac:dyDescent="0.4">
      <c r="B2" s="19" t="s">
        <v>32</v>
      </c>
      <c r="C2" s="61" t="s">
        <v>33</v>
      </c>
      <c r="D2" s="61"/>
      <c r="E2" s="61"/>
      <c r="F2" s="61" t="s">
        <v>36</v>
      </c>
      <c r="G2" s="61"/>
      <c r="H2" s="61"/>
      <c r="I2" s="61" t="s">
        <v>37</v>
      </c>
      <c r="J2" s="61"/>
      <c r="K2" s="61"/>
      <c r="L2" s="61" t="s">
        <v>38</v>
      </c>
      <c r="M2" s="61"/>
      <c r="N2" s="61"/>
    </row>
    <row r="3" spans="1:20" x14ac:dyDescent="0.4">
      <c r="B3" s="19" t="s">
        <v>31</v>
      </c>
      <c r="C3" s="37" t="s">
        <v>33</v>
      </c>
      <c r="D3" s="37" t="s">
        <v>34</v>
      </c>
      <c r="E3" s="37" t="s">
        <v>35</v>
      </c>
      <c r="F3" s="37" t="s">
        <v>33</v>
      </c>
      <c r="G3" s="37" t="s">
        <v>34</v>
      </c>
      <c r="H3" s="37" t="s">
        <v>35</v>
      </c>
      <c r="I3" s="37" t="s">
        <v>33</v>
      </c>
      <c r="J3" s="37" t="s">
        <v>34</v>
      </c>
      <c r="K3" s="37" t="s">
        <v>35</v>
      </c>
      <c r="L3" s="37" t="s">
        <v>33</v>
      </c>
      <c r="M3" s="37" t="s">
        <v>34</v>
      </c>
      <c r="N3" s="37" t="s">
        <v>35</v>
      </c>
    </row>
    <row r="4" spans="1:20" x14ac:dyDescent="0.4">
      <c r="A4" s="19" t="s">
        <v>0</v>
      </c>
      <c r="C4" s="19">
        <f>F4+I4+L4</f>
        <v>62183</v>
      </c>
      <c r="D4" s="19">
        <f t="shared" ref="D4:E4" si="0">G4+J4+M4</f>
        <v>33689</v>
      </c>
      <c r="E4" s="19">
        <f t="shared" si="0"/>
        <v>28494</v>
      </c>
      <c r="F4" s="19">
        <f>F5+F28+F32</f>
        <v>61048</v>
      </c>
      <c r="G4" s="19">
        <f t="shared" ref="G4:N4" si="1">G5+G28+G32</f>
        <v>33052</v>
      </c>
      <c r="H4" s="19">
        <f t="shared" si="1"/>
        <v>27996</v>
      </c>
      <c r="I4" s="19">
        <f t="shared" si="1"/>
        <v>775</v>
      </c>
      <c r="J4" s="19">
        <f t="shared" si="1"/>
        <v>424</v>
      </c>
      <c r="K4" s="19">
        <f t="shared" si="1"/>
        <v>351</v>
      </c>
      <c r="L4" s="19">
        <f t="shared" si="1"/>
        <v>360</v>
      </c>
      <c r="M4" s="19">
        <f t="shared" si="1"/>
        <v>213</v>
      </c>
      <c r="N4" s="19">
        <f t="shared" si="1"/>
        <v>147</v>
      </c>
    </row>
    <row r="5" spans="1:20" x14ac:dyDescent="0.4">
      <c r="A5" s="19" t="s">
        <v>1</v>
      </c>
      <c r="C5" s="19">
        <f t="shared" ref="C5:C36" si="2">F5+I5+L5</f>
        <v>59843</v>
      </c>
      <c r="D5" s="19">
        <f t="shared" ref="D5:D36" si="3">G5+J5+M5</f>
        <v>32437</v>
      </c>
      <c r="E5" s="19">
        <f t="shared" ref="E5:E36" si="4">H5+K5+N5</f>
        <v>27406</v>
      </c>
      <c r="F5" s="19">
        <f>SUM(F6:F27)-F15</f>
        <v>58721</v>
      </c>
      <c r="G5" s="19">
        <f t="shared" ref="G5:N5" si="5">SUM(G6:G27)-G15</f>
        <v>31812</v>
      </c>
      <c r="H5" s="19">
        <f t="shared" si="5"/>
        <v>26909</v>
      </c>
      <c r="I5" s="19">
        <f t="shared" si="5"/>
        <v>766</v>
      </c>
      <c r="J5" s="19">
        <f t="shared" si="5"/>
        <v>416</v>
      </c>
      <c r="K5" s="19">
        <f t="shared" si="5"/>
        <v>350</v>
      </c>
      <c r="L5" s="19">
        <f t="shared" si="5"/>
        <v>356</v>
      </c>
      <c r="M5" s="19">
        <f t="shared" si="5"/>
        <v>209</v>
      </c>
      <c r="N5" s="19">
        <f t="shared" si="5"/>
        <v>147</v>
      </c>
    </row>
    <row r="6" spans="1:20" x14ac:dyDescent="0.4">
      <c r="A6" s="19" t="s">
        <v>2</v>
      </c>
      <c r="B6" s="19">
        <v>400</v>
      </c>
      <c r="C6" s="19">
        <f t="shared" si="2"/>
        <v>2201</v>
      </c>
      <c r="D6" s="19">
        <f t="shared" si="3"/>
        <v>1103</v>
      </c>
      <c r="E6" s="19">
        <f t="shared" si="4"/>
        <v>1098</v>
      </c>
      <c r="F6" s="19">
        <f>G6+H6</f>
        <v>1771</v>
      </c>
      <c r="G6" s="19">
        <v>875</v>
      </c>
      <c r="H6" s="19">
        <v>896</v>
      </c>
      <c r="I6" s="19">
        <f>J6+K6</f>
        <v>353</v>
      </c>
      <c r="J6" s="19">
        <v>178</v>
      </c>
      <c r="K6" s="19">
        <v>175</v>
      </c>
      <c r="L6" s="19">
        <f>M6+N6</f>
        <v>77</v>
      </c>
      <c r="M6" s="19">
        <v>50</v>
      </c>
      <c r="N6" s="19">
        <v>27</v>
      </c>
      <c r="P6" s="19">
        <v>355</v>
      </c>
      <c r="R6" s="19">
        <v>1532</v>
      </c>
      <c r="S6" s="19">
        <v>3968</v>
      </c>
      <c r="T6" s="19">
        <f>S6/R6</f>
        <v>2.5900783289817233</v>
      </c>
    </row>
    <row r="7" spans="1:20" x14ac:dyDescent="0.4">
      <c r="A7" s="19" t="s">
        <v>3</v>
      </c>
      <c r="B7" s="19">
        <v>235</v>
      </c>
      <c r="C7" s="19">
        <f t="shared" si="2"/>
        <v>7419</v>
      </c>
      <c r="D7" s="19">
        <f t="shared" si="3"/>
        <v>6688</v>
      </c>
      <c r="E7" s="19">
        <f t="shared" si="4"/>
        <v>731</v>
      </c>
      <c r="F7" s="19">
        <f t="shared" ref="F7:F35" si="6">G7+H7</f>
        <v>7417</v>
      </c>
      <c r="G7" s="19">
        <v>6687</v>
      </c>
      <c r="H7" s="19">
        <v>730</v>
      </c>
      <c r="I7" s="19">
        <f t="shared" ref="I7:I36" si="7">J7+K7</f>
        <v>1</v>
      </c>
      <c r="J7" s="19">
        <v>0</v>
      </c>
      <c r="K7" s="19">
        <v>1</v>
      </c>
      <c r="L7" s="19">
        <f t="shared" ref="L7:L36" si="8">M7+N7</f>
        <v>1</v>
      </c>
      <c r="M7" s="19">
        <v>1</v>
      </c>
      <c r="N7" s="19">
        <v>0</v>
      </c>
      <c r="P7" s="19">
        <v>1950</v>
      </c>
      <c r="R7" s="19">
        <v>180</v>
      </c>
      <c r="S7" s="19">
        <f>R7*$T$6</f>
        <v>466.21409921671017</v>
      </c>
    </row>
    <row r="8" spans="1:20" x14ac:dyDescent="0.4">
      <c r="A8" s="19" t="s">
        <v>4</v>
      </c>
      <c r="B8" s="19">
        <v>523</v>
      </c>
      <c r="C8" s="19">
        <f t="shared" si="2"/>
        <v>3149</v>
      </c>
      <c r="D8" s="19">
        <f t="shared" si="3"/>
        <v>1567</v>
      </c>
      <c r="E8" s="19">
        <f t="shared" si="4"/>
        <v>1582</v>
      </c>
      <c r="F8" s="19">
        <f t="shared" si="6"/>
        <v>3147</v>
      </c>
      <c r="G8" s="19">
        <v>1566</v>
      </c>
      <c r="H8" s="19">
        <v>1581</v>
      </c>
      <c r="I8" s="19">
        <f t="shared" si="7"/>
        <v>2</v>
      </c>
      <c r="J8" s="19">
        <v>1</v>
      </c>
      <c r="K8" s="19">
        <v>1</v>
      </c>
      <c r="L8" s="19">
        <f t="shared" si="8"/>
        <v>0</v>
      </c>
      <c r="M8" s="19">
        <v>0</v>
      </c>
      <c r="N8" s="19">
        <v>0</v>
      </c>
      <c r="P8" s="19">
        <v>3334</v>
      </c>
      <c r="R8" s="19">
        <v>234</v>
      </c>
      <c r="S8" s="19">
        <f t="shared" ref="S8:S32" si="9">R8*$T$6</f>
        <v>606.0783289817233</v>
      </c>
    </row>
    <row r="9" spans="1:20" x14ac:dyDescent="0.4">
      <c r="A9" s="19" t="s">
        <v>39</v>
      </c>
      <c r="B9" s="19">
        <v>357</v>
      </c>
      <c r="C9" s="19">
        <f t="shared" si="2"/>
        <v>2335</v>
      </c>
      <c r="D9" s="19">
        <f t="shared" si="3"/>
        <v>1158</v>
      </c>
      <c r="E9" s="19">
        <f t="shared" si="4"/>
        <v>1177</v>
      </c>
      <c r="F9" s="19">
        <f t="shared" si="6"/>
        <v>2330</v>
      </c>
      <c r="G9" s="19">
        <v>1157</v>
      </c>
      <c r="H9" s="19">
        <v>1173</v>
      </c>
      <c r="I9" s="19">
        <f t="shared" si="7"/>
        <v>5</v>
      </c>
      <c r="J9" s="19">
        <v>1</v>
      </c>
      <c r="K9" s="19">
        <v>4</v>
      </c>
      <c r="L9" s="19">
        <f t="shared" si="8"/>
        <v>0</v>
      </c>
      <c r="M9" s="19">
        <v>0</v>
      </c>
      <c r="N9" s="19">
        <v>0</v>
      </c>
      <c r="P9" s="19">
        <v>3492</v>
      </c>
      <c r="R9" s="19">
        <v>165</v>
      </c>
      <c r="S9" s="19">
        <f t="shared" si="9"/>
        <v>427.36292428198436</v>
      </c>
    </row>
    <row r="10" spans="1:20" x14ac:dyDescent="0.4">
      <c r="A10" s="19" t="s">
        <v>5</v>
      </c>
      <c r="B10" s="19">
        <v>559</v>
      </c>
      <c r="C10" s="19">
        <f t="shared" si="2"/>
        <v>3447</v>
      </c>
      <c r="D10" s="19">
        <f t="shared" si="3"/>
        <v>1721</v>
      </c>
      <c r="E10" s="19">
        <f t="shared" si="4"/>
        <v>1726</v>
      </c>
      <c r="F10" s="19">
        <f t="shared" si="6"/>
        <v>3440</v>
      </c>
      <c r="G10" s="19">
        <v>1717</v>
      </c>
      <c r="H10" s="19">
        <v>1723</v>
      </c>
      <c r="I10" s="19">
        <f t="shared" si="7"/>
        <v>6</v>
      </c>
      <c r="J10" s="19">
        <v>3</v>
      </c>
      <c r="K10" s="19">
        <v>3</v>
      </c>
      <c r="L10" s="19">
        <f t="shared" si="8"/>
        <v>1</v>
      </c>
      <c r="M10" s="19">
        <v>1</v>
      </c>
      <c r="N10" s="19">
        <v>0</v>
      </c>
      <c r="P10" s="19">
        <v>4318</v>
      </c>
      <c r="R10" s="19">
        <v>197</v>
      </c>
      <c r="S10" s="19">
        <f t="shared" si="9"/>
        <v>510.24543080939947</v>
      </c>
    </row>
    <row r="11" spans="1:20" x14ac:dyDescent="0.4">
      <c r="A11" s="19" t="s">
        <v>6</v>
      </c>
      <c r="B11" s="19">
        <v>370</v>
      </c>
      <c r="C11" s="19">
        <f t="shared" si="2"/>
        <v>2227</v>
      </c>
      <c r="D11" s="19">
        <f t="shared" si="3"/>
        <v>1137</v>
      </c>
      <c r="E11" s="19">
        <f t="shared" si="4"/>
        <v>1090</v>
      </c>
      <c r="F11" s="19">
        <f t="shared" si="6"/>
        <v>2218</v>
      </c>
      <c r="G11" s="19">
        <v>1134</v>
      </c>
      <c r="H11" s="19">
        <v>1084</v>
      </c>
      <c r="I11" s="19">
        <f t="shared" si="7"/>
        <v>4</v>
      </c>
      <c r="J11" s="19">
        <v>2</v>
      </c>
      <c r="K11" s="19">
        <v>2</v>
      </c>
      <c r="L11" s="19">
        <f t="shared" si="8"/>
        <v>5</v>
      </c>
      <c r="M11" s="19">
        <v>1</v>
      </c>
      <c r="N11" s="19">
        <v>4</v>
      </c>
      <c r="P11" s="19">
        <v>3771</v>
      </c>
      <c r="R11" s="19">
        <v>146</v>
      </c>
      <c r="S11" s="19">
        <f t="shared" si="9"/>
        <v>378.15143603133163</v>
      </c>
    </row>
    <row r="12" spans="1:20" x14ac:dyDescent="0.4">
      <c r="A12" s="19" t="s">
        <v>7</v>
      </c>
      <c r="B12" s="19">
        <v>807</v>
      </c>
      <c r="C12" s="19">
        <f t="shared" si="2"/>
        <v>5882</v>
      </c>
      <c r="D12" s="19">
        <f t="shared" si="3"/>
        <v>2801</v>
      </c>
      <c r="E12" s="19">
        <f t="shared" si="4"/>
        <v>3081</v>
      </c>
      <c r="F12" s="19">
        <f t="shared" si="6"/>
        <v>5689</v>
      </c>
      <c r="G12" s="19">
        <v>2682</v>
      </c>
      <c r="H12" s="19">
        <v>3007</v>
      </c>
      <c r="I12" s="19">
        <f t="shared" si="7"/>
        <v>111</v>
      </c>
      <c r="J12" s="19">
        <v>72</v>
      </c>
      <c r="K12" s="19">
        <v>39</v>
      </c>
      <c r="L12" s="19">
        <f t="shared" si="8"/>
        <v>82</v>
      </c>
      <c r="M12" s="19">
        <v>47</v>
      </c>
      <c r="N12" s="19">
        <v>35</v>
      </c>
      <c r="P12" s="19">
        <v>1441</v>
      </c>
      <c r="R12" s="19">
        <v>1009</v>
      </c>
      <c r="S12" s="19">
        <f t="shared" si="9"/>
        <v>2613.3890339425589</v>
      </c>
    </row>
    <row r="13" spans="1:20" x14ac:dyDescent="0.4">
      <c r="A13" s="19" t="s">
        <v>8</v>
      </c>
      <c r="B13" s="19">
        <v>613</v>
      </c>
      <c r="C13" s="19">
        <f t="shared" si="2"/>
        <v>4413</v>
      </c>
      <c r="D13" s="19">
        <f t="shared" si="3"/>
        <v>2190</v>
      </c>
      <c r="E13" s="19">
        <f t="shared" si="4"/>
        <v>2223</v>
      </c>
      <c r="F13" s="19">
        <f t="shared" si="6"/>
        <v>4285</v>
      </c>
      <c r="G13" s="19">
        <v>2119</v>
      </c>
      <c r="H13" s="19">
        <v>2166</v>
      </c>
      <c r="I13" s="19">
        <f t="shared" si="7"/>
        <v>71</v>
      </c>
      <c r="J13" s="19">
        <v>38</v>
      </c>
      <c r="K13" s="19">
        <v>33</v>
      </c>
      <c r="L13" s="19">
        <f t="shared" si="8"/>
        <v>57</v>
      </c>
      <c r="M13" s="19">
        <v>33</v>
      </c>
      <c r="N13" s="19">
        <v>24</v>
      </c>
      <c r="P13" s="19">
        <v>580</v>
      </c>
      <c r="R13" s="19">
        <v>1880</v>
      </c>
      <c r="S13" s="19">
        <f t="shared" si="9"/>
        <v>4869.3472584856399</v>
      </c>
    </row>
    <row r="14" spans="1:20" x14ac:dyDescent="0.4">
      <c r="A14" s="19" t="s">
        <v>9</v>
      </c>
      <c r="B14" s="19">
        <v>940</v>
      </c>
      <c r="C14" s="19">
        <f t="shared" si="2"/>
        <v>7626</v>
      </c>
      <c r="D14" s="19">
        <f t="shared" si="3"/>
        <v>3901</v>
      </c>
      <c r="E14" s="19">
        <f t="shared" si="4"/>
        <v>3725</v>
      </c>
      <c r="F14" s="19">
        <f t="shared" si="6"/>
        <v>7361</v>
      </c>
      <c r="G14" s="19">
        <v>3750</v>
      </c>
      <c r="H14" s="19">
        <v>3611</v>
      </c>
      <c r="I14" s="19">
        <f t="shared" si="7"/>
        <v>142</v>
      </c>
      <c r="J14" s="19">
        <v>84</v>
      </c>
      <c r="K14" s="19">
        <v>58</v>
      </c>
      <c r="L14" s="19">
        <f t="shared" si="8"/>
        <v>123</v>
      </c>
      <c r="M14" s="19">
        <v>67</v>
      </c>
      <c r="N14" s="19">
        <v>56</v>
      </c>
      <c r="P14" s="19">
        <v>380</v>
      </c>
      <c r="R14" s="19">
        <v>4959</v>
      </c>
      <c r="S14" s="19">
        <f t="shared" si="9"/>
        <v>12844.198433420366</v>
      </c>
    </row>
    <row r="15" spans="1:20" x14ac:dyDescent="0.4">
      <c r="A15" s="19" t="s">
        <v>10</v>
      </c>
      <c r="B15" s="19">
        <v>2360</v>
      </c>
      <c r="C15" s="19">
        <f t="shared" si="2"/>
        <v>17918</v>
      </c>
      <c r="D15" s="19">
        <f t="shared" si="3"/>
        <v>8892</v>
      </c>
      <c r="E15" s="19">
        <f t="shared" si="4"/>
        <v>9026</v>
      </c>
      <c r="F15" s="19">
        <f t="shared" si="6"/>
        <v>17332</v>
      </c>
      <c r="G15" s="19">
        <v>8551</v>
      </c>
      <c r="H15" s="19">
        <v>8781</v>
      </c>
      <c r="I15" s="19">
        <f t="shared" si="7"/>
        <v>324</v>
      </c>
      <c r="J15" s="19">
        <v>194</v>
      </c>
      <c r="K15" s="19">
        <v>130</v>
      </c>
      <c r="L15" s="19">
        <f t="shared" si="8"/>
        <v>262</v>
      </c>
      <c r="M15" s="19">
        <v>147</v>
      </c>
      <c r="N15" s="19">
        <v>115</v>
      </c>
      <c r="P15" s="19">
        <v>3896</v>
      </c>
      <c r="R15" s="19">
        <v>1137</v>
      </c>
      <c r="S15" s="19">
        <f t="shared" si="9"/>
        <v>2944.9190600522193</v>
      </c>
    </row>
    <row r="16" spans="1:20" x14ac:dyDescent="0.4">
      <c r="A16" s="19" t="s">
        <v>11</v>
      </c>
      <c r="B16" s="19">
        <v>286</v>
      </c>
      <c r="C16" s="19">
        <f t="shared" si="2"/>
        <v>1688</v>
      </c>
      <c r="D16" s="19">
        <f t="shared" si="3"/>
        <v>820</v>
      </c>
      <c r="E16" s="19">
        <f t="shared" si="4"/>
        <v>868</v>
      </c>
      <c r="F16" s="19">
        <f t="shared" si="6"/>
        <v>1682</v>
      </c>
      <c r="G16" s="19">
        <v>816</v>
      </c>
      <c r="H16" s="19">
        <v>866</v>
      </c>
      <c r="I16" s="19">
        <f t="shared" si="7"/>
        <v>4</v>
      </c>
      <c r="J16" s="19">
        <v>2</v>
      </c>
      <c r="K16" s="19">
        <v>2</v>
      </c>
      <c r="L16" s="19">
        <f t="shared" si="8"/>
        <v>2</v>
      </c>
      <c r="M16" s="19">
        <v>2</v>
      </c>
      <c r="N16" s="19">
        <v>0</v>
      </c>
      <c r="P16" s="19">
        <v>4130</v>
      </c>
      <c r="R16" s="19">
        <v>101</v>
      </c>
      <c r="S16" s="19">
        <f t="shared" si="9"/>
        <v>261.59791122715404</v>
      </c>
    </row>
    <row r="17" spans="1:19" x14ac:dyDescent="0.4">
      <c r="A17" s="19" t="s">
        <v>12</v>
      </c>
      <c r="B17" s="19">
        <v>426</v>
      </c>
      <c r="C17" s="19">
        <f t="shared" si="2"/>
        <v>2411</v>
      </c>
      <c r="D17" s="19">
        <f t="shared" si="3"/>
        <v>1157</v>
      </c>
      <c r="E17" s="19">
        <f t="shared" si="4"/>
        <v>1254</v>
      </c>
      <c r="F17" s="19">
        <f t="shared" si="6"/>
        <v>2368</v>
      </c>
      <c r="G17" s="19">
        <v>1133</v>
      </c>
      <c r="H17" s="19">
        <v>1235</v>
      </c>
      <c r="I17" s="19">
        <f t="shared" si="7"/>
        <v>39</v>
      </c>
      <c r="J17" s="19">
        <v>21</v>
      </c>
      <c r="K17" s="19">
        <v>18</v>
      </c>
      <c r="L17" s="19">
        <f t="shared" si="8"/>
        <v>4</v>
      </c>
      <c r="M17" s="19">
        <v>3</v>
      </c>
      <c r="N17" s="19">
        <v>1</v>
      </c>
      <c r="P17" s="19">
        <v>6762</v>
      </c>
      <c r="R17" s="19">
        <v>88</v>
      </c>
      <c r="S17" s="19">
        <f t="shared" si="9"/>
        <v>227.92689295039165</v>
      </c>
    </row>
    <row r="18" spans="1:19" x14ac:dyDescent="0.4">
      <c r="A18" s="19" t="s">
        <v>13</v>
      </c>
      <c r="B18" s="19">
        <v>135</v>
      </c>
      <c r="C18" s="19">
        <f t="shared" si="2"/>
        <v>803</v>
      </c>
      <c r="D18" s="19">
        <f t="shared" si="3"/>
        <v>397</v>
      </c>
      <c r="E18" s="19">
        <f t="shared" si="4"/>
        <v>406</v>
      </c>
      <c r="F18" s="19">
        <f t="shared" si="6"/>
        <v>800</v>
      </c>
      <c r="G18" s="19">
        <v>396</v>
      </c>
      <c r="H18" s="19">
        <v>404</v>
      </c>
      <c r="I18" s="19">
        <f t="shared" si="7"/>
        <v>3</v>
      </c>
      <c r="J18" s="19">
        <v>1</v>
      </c>
      <c r="K18" s="19">
        <v>2</v>
      </c>
      <c r="L18" s="19">
        <f t="shared" si="8"/>
        <v>0</v>
      </c>
      <c r="M18" s="19">
        <v>0</v>
      </c>
      <c r="N18" s="19">
        <v>0</v>
      </c>
      <c r="P18" s="19">
        <v>3825</v>
      </c>
      <c r="R18" s="19">
        <v>50</v>
      </c>
      <c r="S18" s="19">
        <f t="shared" si="9"/>
        <v>129.50391644908618</v>
      </c>
    </row>
    <row r="19" spans="1:19" x14ac:dyDescent="0.4">
      <c r="A19" s="19" t="s">
        <v>14</v>
      </c>
      <c r="B19" s="19">
        <v>136</v>
      </c>
      <c r="C19" s="19">
        <f t="shared" si="2"/>
        <v>850</v>
      </c>
      <c r="D19" s="19">
        <f t="shared" si="3"/>
        <v>393</v>
      </c>
      <c r="E19" s="19">
        <f t="shared" si="4"/>
        <v>457</v>
      </c>
      <c r="F19" s="19">
        <f t="shared" si="6"/>
        <v>846</v>
      </c>
      <c r="G19" s="19">
        <v>391</v>
      </c>
      <c r="H19" s="19">
        <v>455</v>
      </c>
      <c r="I19" s="19">
        <f t="shared" si="7"/>
        <v>4</v>
      </c>
      <c r="J19" s="19">
        <v>2</v>
      </c>
      <c r="K19" s="19">
        <v>2</v>
      </c>
      <c r="L19" s="19">
        <f t="shared" si="8"/>
        <v>0</v>
      </c>
      <c r="M19" s="19">
        <v>0</v>
      </c>
      <c r="N19" s="19">
        <v>0</v>
      </c>
      <c r="P19" s="19">
        <v>2869</v>
      </c>
      <c r="R19" s="19">
        <v>73</v>
      </c>
      <c r="S19" s="19">
        <f t="shared" si="9"/>
        <v>189.07571801566581</v>
      </c>
    </row>
    <row r="20" spans="1:19" x14ac:dyDescent="0.4">
      <c r="A20" s="19" t="s">
        <v>15</v>
      </c>
      <c r="B20" s="19">
        <v>419</v>
      </c>
      <c r="C20" s="19">
        <f t="shared" si="2"/>
        <v>2284</v>
      </c>
      <c r="D20" s="19">
        <f t="shared" si="3"/>
        <v>1134</v>
      </c>
      <c r="E20" s="19">
        <f t="shared" si="4"/>
        <v>1150</v>
      </c>
      <c r="F20" s="19">
        <f t="shared" si="6"/>
        <v>2275</v>
      </c>
      <c r="G20" s="19">
        <v>1127</v>
      </c>
      <c r="H20" s="19">
        <v>1148</v>
      </c>
      <c r="I20" s="19">
        <f t="shared" si="7"/>
        <v>8</v>
      </c>
      <c r="J20" s="19">
        <v>6</v>
      </c>
      <c r="K20" s="19">
        <v>2</v>
      </c>
      <c r="L20" s="19">
        <f t="shared" si="8"/>
        <v>1</v>
      </c>
      <c r="M20" s="19">
        <v>1</v>
      </c>
      <c r="N20" s="19">
        <v>0</v>
      </c>
      <c r="P20" s="19">
        <v>4906</v>
      </c>
      <c r="R20" s="19">
        <v>115</v>
      </c>
      <c r="S20" s="19">
        <f t="shared" si="9"/>
        <v>297.85900783289816</v>
      </c>
    </row>
    <row r="21" spans="1:19" x14ac:dyDescent="0.4">
      <c r="A21" s="19" t="s">
        <v>16</v>
      </c>
      <c r="B21" s="19">
        <v>572</v>
      </c>
      <c r="C21" s="19">
        <f t="shared" si="2"/>
        <v>2975</v>
      </c>
      <c r="D21" s="19">
        <f t="shared" si="3"/>
        <v>1452</v>
      </c>
      <c r="E21" s="19">
        <f t="shared" si="4"/>
        <v>1523</v>
      </c>
      <c r="F21" s="19">
        <f t="shared" si="6"/>
        <v>2969</v>
      </c>
      <c r="G21" s="19">
        <v>1450</v>
      </c>
      <c r="H21" s="19">
        <v>1519</v>
      </c>
      <c r="I21" s="19">
        <f t="shared" si="7"/>
        <v>5</v>
      </c>
      <c r="J21" s="19">
        <v>1</v>
      </c>
      <c r="K21" s="19">
        <v>4</v>
      </c>
      <c r="L21" s="19">
        <f t="shared" si="8"/>
        <v>1</v>
      </c>
      <c r="M21" s="19">
        <v>1</v>
      </c>
      <c r="N21" s="19">
        <v>0</v>
      </c>
      <c r="P21" s="19">
        <v>6371</v>
      </c>
      <c r="R21" s="19">
        <v>115</v>
      </c>
      <c r="S21" s="19">
        <f t="shared" si="9"/>
        <v>297.85900783289816</v>
      </c>
    </row>
    <row r="22" spans="1:19" x14ac:dyDescent="0.4">
      <c r="A22" s="19" t="s">
        <v>17</v>
      </c>
      <c r="B22" s="19">
        <v>212</v>
      </c>
      <c r="C22" s="19">
        <f t="shared" si="2"/>
        <v>1182</v>
      </c>
      <c r="D22" s="19">
        <f t="shared" si="3"/>
        <v>582</v>
      </c>
      <c r="E22" s="19">
        <f t="shared" si="4"/>
        <v>600</v>
      </c>
      <c r="F22" s="19">
        <f t="shared" si="6"/>
        <v>1180</v>
      </c>
      <c r="G22" s="19">
        <v>580</v>
      </c>
      <c r="H22" s="19">
        <v>600</v>
      </c>
      <c r="I22" s="19">
        <f t="shared" si="7"/>
        <v>2</v>
      </c>
      <c r="J22" s="19">
        <v>2</v>
      </c>
      <c r="K22" s="19">
        <v>0</v>
      </c>
      <c r="L22" s="19">
        <f t="shared" si="8"/>
        <v>0</v>
      </c>
      <c r="M22" s="19">
        <v>0</v>
      </c>
      <c r="N22" s="19">
        <v>0</v>
      </c>
      <c r="P22" s="19">
        <v>2928</v>
      </c>
      <c r="R22" s="19">
        <v>100</v>
      </c>
      <c r="S22" s="19">
        <f t="shared" si="9"/>
        <v>259.00783289817235</v>
      </c>
    </row>
    <row r="23" spans="1:19" x14ac:dyDescent="0.4">
      <c r="A23" s="19" t="s">
        <v>18</v>
      </c>
      <c r="B23" s="19">
        <v>446</v>
      </c>
      <c r="C23" s="19">
        <f t="shared" si="2"/>
        <v>2212</v>
      </c>
      <c r="D23" s="19">
        <f t="shared" si="3"/>
        <v>1084</v>
      </c>
      <c r="E23" s="19">
        <f t="shared" si="4"/>
        <v>1128</v>
      </c>
      <c r="F23" s="19">
        <f t="shared" si="6"/>
        <v>2211</v>
      </c>
      <c r="G23" s="19">
        <v>1083</v>
      </c>
      <c r="H23" s="19">
        <v>1128</v>
      </c>
      <c r="I23" s="19">
        <f t="shared" si="7"/>
        <v>0</v>
      </c>
      <c r="J23" s="19">
        <v>0</v>
      </c>
      <c r="K23" s="19">
        <v>0</v>
      </c>
      <c r="L23" s="19">
        <f t="shared" si="8"/>
        <v>1</v>
      </c>
      <c r="M23" s="19">
        <v>1</v>
      </c>
      <c r="N23" s="19">
        <v>0</v>
      </c>
      <c r="P23" s="19">
        <v>4361</v>
      </c>
      <c r="R23" s="19">
        <v>125</v>
      </c>
      <c r="S23" s="19">
        <f t="shared" si="9"/>
        <v>323.7597911227154</v>
      </c>
    </row>
    <row r="24" spans="1:19" x14ac:dyDescent="0.4">
      <c r="A24" s="19" t="s">
        <v>19</v>
      </c>
      <c r="B24" s="19">
        <v>332</v>
      </c>
      <c r="C24" s="19">
        <f t="shared" si="2"/>
        <v>1829</v>
      </c>
      <c r="D24" s="19">
        <f t="shared" si="3"/>
        <v>871</v>
      </c>
      <c r="E24" s="19">
        <f t="shared" si="4"/>
        <v>958</v>
      </c>
      <c r="F24" s="19">
        <f t="shared" si="6"/>
        <v>1827</v>
      </c>
      <c r="G24" s="19">
        <v>869</v>
      </c>
      <c r="H24" s="19">
        <v>958</v>
      </c>
      <c r="I24" s="19">
        <f t="shared" si="7"/>
        <v>1</v>
      </c>
      <c r="J24" s="19">
        <v>1</v>
      </c>
      <c r="K24" s="19">
        <v>0</v>
      </c>
      <c r="L24" s="19">
        <f t="shared" si="8"/>
        <v>1</v>
      </c>
      <c r="M24" s="19">
        <v>1</v>
      </c>
      <c r="N24" s="19">
        <v>0</v>
      </c>
      <c r="P24" s="19">
        <v>4714</v>
      </c>
      <c r="R24" s="19">
        <v>96</v>
      </c>
      <c r="S24" s="19">
        <f t="shared" si="9"/>
        <v>248.64751958224542</v>
      </c>
    </row>
    <row r="25" spans="1:19" x14ac:dyDescent="0.4">
      <c r="A25" s="19" t="s">
        <v>20</v>
      </c>
      <c r="B25" s="19">
        <v>397</v>
      </c>
      <c r="C25" s="19">
        <f t="shared" si="2"/>
        <v>2034</v>
      </c>
      <c r="D25" s="19">
        <f t="shared" si="3"/>
        <v>974</v>
      </c>
      <c r="E25" s="19">
        <f t="shared" si="4"/>
        <v>1060</v>
      </c>
      <c r="F25" s="19">
        <f t="shared" si="6"/>
        <v>2032</v>
      </c>
      <c r="G25" s="19">
        <v>973</v>
      </c>
      <c r="H25" s="19">
        <v>1059</v>
      </c>
      <c r="I25" s="19">
        <f t="shared" si="7"/>
        <v>2</v>
      </c>
      <c r="J25" s="19">
        <v>1</v>
      </c>
      <c r="K25" s="19">
        <v>1</v>
      </c>
      <c r="L25" s="19">
        <f t="shared" si="8"/>
        <v>0</v>
      </c>
      <c r="M25" s="19">
        <v>0</v>
      </c>
      <c r="N25" s="19">
        <v>0</v>
      </c>
      <c r="P25" s="19">
        <v>3860</v>
      </c>
      <c r="R25" s="19">
        <v>130</v>
      </c>
      <c r="S25" s="19">
        <f t="shared" si="9"/>
        <v>336.71018276762402</v>
      </c>
    </row>
    <row r="26" spans="1:19" x14ac:dyDescent="0.4">
      <c r="A26" s="19" t="s">
        <v>21</v>
      </c>
      <c r="B26" s="19">
        <v>251</v>
      </c>
      <c r="C26" s="19">
        <f t="shared" si="2"/>
        <v>1349</v>
      </c>
      <c r="D26" s="19">
        <f t="shared" si="3"/>
        <v>610</v>
      </c>
      <c r="E26" s="19">
        <f t="shared" si="4"/>
        <v>739</v>
      </c>
      <c r="F26" s="19">
        <f t="shared" si="6"/>
        <v>1348</v>
      </c>
      <c r="G26" s="19">
        <v>610</v>
      </c>
      <c r="H26" s="19">
        <v>738</v>
      </c>
      <c r="I26" s="19">
        <f t="shared" si="7"/>
        <v>1</v>
      </c>
      <c r="J26" s="19">
        <v>0</v>
      </c>
      <c r="K26" s="19">
        <v>1</v>
      </c>
      <c r="L26" s="19">
        <f t="shared" si="8"/>
        <v>0</v>
      </c>
      <c r="M26" s="19">
        <v>0</v>
      </c>
      <c r="N26" s="19">
        <v>0</v>
      </c>
      <c r="P26" s="19">
        <v>1169</v>
      </c>
      <c r="R26" s="19">
        <v>285</v>
      </c>
      <c r="S26" s="19">
        <f t="shared" si="9"/>
        <v>738.17232375979108</v>
      </c>
    </row>
    <row r="27" spans="1:19" x14ac:dyDescent="0.4">
      <c r="A27" s="19" t="s">
        <v>22</v>
      </c>
      <c r="B27" s="19">
        <v>305</v>
      </c>
      <c r="C27" s="19">
        <f t="shared" si="2"/>
        <v>1527</v>
      </c>
      <c r="D27" s="19">
        <f t="shared" si="3"/>
        <v>697</v>
      </c>
      <c r="E27" s="19">
        <f t="shared" si="4"/>
        <v>830</v>
      </c>
      <c r="F27" s="19">
        <f t="shared" si="6"/>
        <v>1525</v>
      </c>
      <c r="G27" s="19">
        <v>697</v>
      </c>
      <c r="H27" s="19">
        <v>828</v>
      </c>
      <c r="I27" s="19">
        <f t="shared" si="7"/>
        <v>2</v>
      </c>
      <c r="J27" s="19">
        <v>0</v>
      </c>
      <c r="K27" s="19">
        <v>2</v>
      </c>
      <c r="L27" s="19">
        <f t="shared" si="8"/>
        <v>0</v>
      </c>
      <c r="M27" s="19">
        <v>0</v>
      </c>
      <c r="N27" s="19">
        <v>0</v>
      </c>
      <c r="P27" s="19">
        <v>2342</v>
      </c>
      <c r="R27" s="19">
        <v>161</v>
      </c>
      <c r="S27" s="19">
        <f t="shared" si="9"/>
        <v>417.00261096605743</v>
      </c>
    </row>
    <row r="28" spans="1:19" x14ac:dyDescent="0.4">
      <c r="A28" s="19" t="s">
        <v>23</v>
      </c>
      <c r="C28" s="19">
        <f t="shared" si="2"/>
        <v>2055</v>
      </c>
      <c r="D28" s="19">
        <f t="shared" si="3"/>
        <v>1060</v>
      </c>
      <c r="E28" s="19">
        <f t="shared" si="4"/>
        <v>995</v>
      </c>
      <c r="F28" s="19">
        <f>SUM(F29:F31)</f>
        <v>2055</v>
      </c>
      <c r="G28" s="19">
        <f t="shared" ref="G28:H28" si="10">SUM(G29:G31)</f>
        <v>1060</v>
      </c>
      <c r="H28" s="19">
        <f t="shared" si="10"/>
        <v>995</v>
      </c>
      <c r="I28" s="19">
        <f t="shared" si="7"/>
        <v>0</v>
      </c>
      <c r="L28" s="19">
        <f t="shared" si="8"/>
        <v>0</v>
      </c>
      <c r="S28" s="19">
        <f t="shared" si="9"/>
        <v>0</v>
      </c>
    </row>
    <row r="29" spans="1:19" x14ac:dyDescent="0.4">
      <c r="A29" s="19" t="s">
        <v>24</v>
      </c>
      <c r="B29" s="19">
        <v>56</v>
      </c>
      <c r="C29" s="19">
        <f t="shared" si="2"/>
        <v>416</v>
      </c>
      <c r="D29" s="19">
        <f t="shared" si="3"/>
        <v>205</v>
      </c>
      <c r="E29" s="19">
        <f t="shared" si="4"/>
        <v>211</v>
      </c>
      <c r="F29" s="19">
        <f t="shared" si="6"/>
        <v>401</v>
      </c>
      <c r="G29" s="19">
        <v>194</v>
      </c>
      <c r="H29" s="19">
        <v>207</v>
      </c>
      <c r="I29" s="19">
        <f t="shared" si="7"/>
        <v>14</v>
      </c>
      <c r="J29" s="19">
        <v>10</v>
      </c>
      <c r="K29" s="19">
        <v>4</v>
      </c>
      <c r="L29" s="19">
        <f t="shared" si="8"/>
        <v>1</v>
      </c>
      <c r="M29" s="19">
        <v>1</v>
      </c>
      <c r="N29" s="19">
        <v>0</v>
      </c>
      <c r="P29" s="19">
        <v>2361</v>
      </c>
      <c r="R29" s="19">
        <v>43</v>
      </c>
      <c r="S29" s="19">
        <f t="shared" si="9"/>
        <v>111.3733681462141</v>
      </c>
    </row>
    <row r="30" spans="1:19" x14ac:dyDescent="0.4">
      <c r="A30" s="19" t="s">
        <v>25</v>
      </c>
      <c r="B30" s="19">
        <v>79</v>
      </c>
      <c r="C30" s="19">
        <f t="shared" si="2"/>
        <v>434</v>
      </c>
      <c r="D30" s="19">
        <f t="shared" si="3"/>
        <v>223</v>
      </c>
      <c r="E30" s="19">
        <f t="shared" si="4"/>
        <v>211</v>
      </c>
      <c r="F30" s="19">
        <f t="shared" si="6"/>
        <v>421</v>
      </c>
      <c r="G30" s="19">
        <v>216</v>
      </c>
      <c r="H30" s="19">
        <v>205</v>
      </c>
      <c r="I30" s="19">
        <f t="shared" si="7"/>
        <v>8</v>
      </c>
      <c r="J30" s="19">
        <v>4</v>
      </c>
      <c r="K30" s="19">
        <v>4</v>
      </c>
      <c r="L30" s="19">
        <f t="shared" si="8"/>
        <v>5</v>
      </c>
      <c r="M30" s="19">
        <v>3</v>
      </c>
      <c r="N30" s="19">
        <v>2</v>
      </c>
      <c r="P30" s="19">
        <v>8334</v>
      </c>
      <c r="R30" s="19">
        <v>13</v>
      </c>
      <c r="S30" s="19">
        <f t="shared" si="9"/>
        <v>33.671018276762403</v>
      </c>
    </row>
    <row r="31" spans="1:19" x14ac:dyDescent="0.4">
      <c r="A31" s="19" t="s">
        <v>26</v>
      </c>
      <c r="B31" s="19">
        <v>212</v>
      </c>
      <c r="C31" s="19">
        <f t="shared" si="2"/>
        <v>1265</v>
      </c>
      <c r="D31" s="19">
        <f t="shared" si="3"/>
        <v>669</v>
      </c>
      <c r="E31" s="19">
        <f t="shared" si="4"/>
        <v>596</v>
      </c>
      <c r="F31" s="19">
        <f t="shared" si="6"/>
        <v>1233</v>
      </c>
      <c r="G31" s="19">
        <v>650</v>
      </c>
      <c r="H31" s="19">
        <v>583</v>
      </c>
      <c r="I31" s="19">
        <f t="shared" si="7"/>
        <v>20</v>
      </c>
      <c r="J31" s="19">
        <v>12</v>
      </c>
      <c r="K31" s="19">
        <v>8</v>
      </c>
      <c r="L31" s="19">
        <f t="shared" si="8"/>
        <v>12</v>
      </c>
      <c r="M31" s="19">
        <v>7</v>
      </c>
      <c r="N31" s="19">
        <v>5</v>
      </c>
      <c r="P31" s="19">
        <v>95971</v>
      </c>
      <c r="R31" s="19">
        <v>3</v>
      </c>
      <c r="S31" s="19">
        <f t="shared" si="9"/>
        <v>7.7702349869451695</v>
      </c>
    </row>
    <row r="32" spans="1:19" x14ac:dyDescent="0.4">
      <c r="A32" s="19" t="s">
        <v>27</v>
      </c>
      <c r="C32" s="19">
        <f t="shared" si="2"/>
        <v>285</v>
      </c>
      <c r="D32" s="19">
        <f t="shared" si="3"/>
        <v>192</v>
      </c>
      <c r="E32" s="19">
        <f t="shared" si="4"/>
        <v>93</v>
      </c>
      <c r="F32" s="19">
        <f t="shared" si="6"/>
        <v>272</v>
      </c>
      <c r="G32" s="19">
        <v>180</v>
      </c>
      <c r="H32" s="19">
        <v>92</v>
      </c>
      <c r="I32" s="19">
        <f t="shared" si="7"/>
        <v>9</v>
      </c>
      <c r="J32" s="19">
        <v>8</v>
      </c>
      <c r="K32" s="19">
        <v>1</v>
      </c>
      <c r="L32" s="19">
        <f t="shared" si="8"/>
        <v>4</v>
      </c>
      <c r="M32" s="19">
        <v>4</v>
      </c>
      <c r="N32" s="19">
        <v>0</v>
      </c>
      <c r="R32" s="19">
        <v>5</v>
      </c>
      <c r="S32" s="19">
        <f t="shared" si="9"/>
        <v>12.950391644908617</v>
      </c>
    </row>
    <row r="33" spans="1:12" x14ac:dyDescent="0.4">
      <c r="I33" s="19">
        <f t="shared" si="7"/>
        <v>0</v>
      </c>
      <c r="L33" s="19">
        <f t="shared" si="8"/>
        <v>0</v>
      </c>
    </row>
    <row r="34" spans="1:12" x14ac:dyDescent="0.4">
      <c r="A34" s="19" t="s">
        <v>28</v>
      </c>
      <c r="B34" s="19">
        <v>264</v>
      </c>
      <c r="C34" s="19">
        <f t="shared" si="2"/>
        <v>1460</v>
      </c>
      <c r="D34" s="19">
        <f t="shared" si="3"/>
        <v>837</v>
      </c>
      <c r="E34" s="19">
        <f t="shared" si="4"/>
        <v>623</v>
      </c>
      <c r="F34" s="19">
        <f t="shared" si="6"/>
        <v>1456</v>
      </c>
      <c r="G34" s="19">
        <v>837</v>
      </c>
      <c r="H34" s="19">
        <v>619</v>
      </c>
      <c r="I34" s="19">
        <f t="shared" si="7"/>
        <v>4</v>
      </c>
      <c r="K34" s="19">
        <v>4</v>
      </c>
      <c r="L34" s="19">
        <f t="shared" si="8"/>
        <v>0</v>
      </c>
    </row>
    <row r="35" spans="1:12" x14ac:dyDescent="0.4">
      <c r="A35" s="19" t="s">
        <v>29</v>
      </c>
      <c r="C35" s="19">
        <f t="shared" si="2"/>
        <v>839</v>
      </c>
      <c r="D35" s="19">
        <f t="shared" si="3"/>
        <v>804</v>
      </c>
      <c r="E35" s="19">
        <f t="shared" si="4"/>
        <v>35</v>
      </c>
      <c r="F35" s="19">
        <f t="shared" si="6"/>
        <v>839</v>
      </c>
      <c r="G35" s="19">
        <v>804</v>
      </c>
      <c r="H35" s="19">
        <v>35</v>
      </c>
      <c r="I35" s="19">
        <f t="shared" si="7"/>
        <v>0</v>
      </c>
      <c r="L35" s="19">
        <f t="shared" si="8"/>
        <v>0</v>
      </c>
    </row>
    <row r="36" spans="1:12" x14ac:dyDescent="0.4">
      <c r="A36" s="19" t="s">
        <v>30</v>
      </c>
      <c r="C36" s="19">
        <f t="shared" si="2"/>
        <v>63343</v>
      </c>
      <c r="D36" s="19">
        <f t="shared" si="3"/>
        <v>34693</v>
      </c>
      <c r="E36" s="19">
        <f t="shared" si="4"/>
        <v>28650</v>
      </c>
      <c r="F36" s="19">
        <f>F4+F34+F35</f>
        <v>63343</v>
      </c>
      <c r="G36" s="19">
        <f t="shared" ref="G36:H36" si="11">G4+G34+G35</f>
        <v>34693</v>
      </c>
      <c r="H36" s="19">
        <f t="shared" si="11"/>
        <v>28650</v>
      </c>
      <c r="I36" s="19">
        <f t="shared" si="7"/>
        <v>0</v>
      </c>
      <c r="L36" s="19">
        <f t="shared" si="8"/>
        <v>0</v>
      </c>
    </row>
    <row r="37" spans="1:12" x14ac:dyDescent="0.4">
      <c r="A37" s="27" t="s">
        <v>97</v>
      </c>
    </row>
  </sheetData>
  <mergeCells count="4">
    <mergeCell ref="C2:E2"/>
    <mergeCell ref="F2:H2"/>
    <mergeCell ref="I2:K2"/>
    <mergeCell ref="L2:N2"/>
  </mergeCells>
  <pageMargins left="0.7" right="0.7" top="0.75" bottom="0.75" header="0.3" footer="0.3"/>
  <pageSetup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8C816-A51B-413C-A3AB-FBA3533B2C07}">
  <dimension ref="A1:M27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2.9453125" style="19" customWidth="1"/>
    <col min="2" max="13" width="5.9453125" style="19" customWidth="1"/>
    <col min="14" max="16384" width="8.83984375" style="19"/>
  </cols>
  <sheetData>
    <row r="1" spans="1:13" ht="10.8" thickBot="1" x14ac:dyDescent="0.45">
      <c r="A1" s="19" t="s">
        <v>365</v>
      </c>
    </row>
    <row r="2" spans="1:13" ht="10.8" thickBot="1" x14ac:dyDescent="0.45">
      <c r="A2" s="38"/>
      <c r="B2" s="39" t="s">
        <v>369</v>
      </c>
      <c r="C2" s="39"/>
      <c r="D2" s="39"/>
      <c r="E2" s="39"/>
      <c r="F2" s="39" t="s">
        <v>370</v>
      </c>
      <c r="G2" s="39"/>
      <c r="H2" s="39"/>
      <c r="I2" s="39"/>
      <c r="J2" s="39" t="s">
        <v>371</v>
      </c>
      <c r="K2" s="39"/>
      <c r="L2" s="39"/>
      <c r="M2" s="40"/>
    </row>
    <row r="3" spans="1:13" x14ac:dyDescent="0.4">
      <c r="A3" s="41"/>
      <c r="B3" s="42"/>
      <c r="C3" s="42" t="s">
        <v>110</v>
      </c>
      <c r="D3" s="42"/>
      <c r="E3" s="43"/>
      <c r="F3" s="42"/>
      <c r="G3" s="42" t="s">
        <v>110</v>
      </c>
      <c r="H3" s="42"/>
      <c r="I3" s="43"/>
      <c r="J3" s="42"/>
      <c r="K3" s="42" t="s">
        <v>110</v>
      </c>
      <c r="L3" s="42"/>
      <c r="M3" s="43"/>
    </row>
    <row r="4" spans="1:13" ht="10.8" thickBot="1" x14ac:dyDescent="0.45">
      <c r="A4" s="44"/>
      <c r="B4" s="45" t="s">
        <v>33</v>
      </c>
      <c r="C4" s="45" t="s">
        <v>179</v>
      </c>
      <c r="D4" s="45" t="s">
        <v>316</v>
      </c>
      <c r="E4" s="46" t="s">
        <v>317</v>
      </c>
      <c r="F4" s="45" t="s">
        <v>33</v>
      </c>
      <c r="G4" s="45" t="s">
        <v>179</v>
      </c>
      <c r="H4" s="45" t="s">
        <v>316</v>
      </c>
      <c r="I4" s="46" t="s">
        <v>317</v>
      </c>
      <c r="J4" s="45" t="s">
        <v>33</v>
      </c>
      <c r="K4" s="45" t="s">
        <v>179</v>
      </c>
      <c r="L4" s="45" t="s">
        <v>316</v>
      </c>
      <c r="M4" s="46" t="s">
        <v>317</v>
      </c>
    </row>
    <row r="5" spans="1:13" x14ac:dyDescent="0.4">
      <c r="A5" s="19" t="s">
        <v>258</v>
      </c>
      <c r="B5" s="47">
        <f t="shared" ref="B5:B26" si="0">C5+D5+E5</f>
        <v>8972</v>
      </c>
      <c r="C5" s="47">
        <f>SUM(C6:C9)</f>
        <v>6122</v>
      </c>
      <c r="D5" s="47">
        <f t="shared" ref="D5:E5" si="1">SUM(D6:D9)</f>
        <v>1244</v>
      </c>
      <c r="E5" s="47">
        <f t="shared" si="1"/>
        <v>1606</v>
      </c>
      <c r="F5" s="48">
        <f>B5*100/B$5</f>
        <v>100</v>
      </c>
      <c r="G5" s="48">
        <f t="shared" ref="G5:I9" si="2">C5*100/C$5</f>
        <v>100</v>
      </c>
      <c r="H5" s="48">
        <f t="shared" si="2"/>
        <v>100</v>
      </c>
      <c r="I5" s="48">
        <f t="shared" si="2"/>
        <v>100</v>
      </c>
      <c r="J5" s="48">
        <f>B5*100/$B5</f>
        <v>100</v>
      </c>
      <c r="K5" s="48">
        <f t="shared" ref="K5:M5" si="3">C5*100/$B5</f>
        <v>68.234507356219353</v>
      </c>
      <c r="L5" s="48">
        <f t="shared" si="3"/>
        <v>13.865358894337941</v>
      </c>
      <c r="M5" s="48">
        <f t="shared" si="3"/>
        <v>17.900133749442709</v>
      </c>
    </row>
    <row r="6" spans="1:13" x14ac:dyDescent="0.4">
      <c r="A6" s="19" t="s">
        <v>298</v>
      </c>
      <c r="B6" s="19">
        <f t="shared" si="0"/>
        <v>1393</v>
      </c>
      <c r="C6" s="19">
        <v>89</v>
      </c>
      <c r="D6" s="19">
        <v>408</v>
      </c>
      <c r="E6" s="19">
        <v>896</v>
      </c>
      <c r="F6" s="48">
        <f t="shared" ref="F6:F9" si="4">B6*100/B$5</f>
        <v>15.526081141328579</v>
      </c>
      <c r="G6" s="48">
        <f t="shared" si="2"/>
        <v>1.4537732767069584</v>
      </c>
      <c r="H6" s="48">
        <f t="shared" si="2"/>
        <v>32.79742765273312</v>
      </c>
      <c r="I6" s="48">
        <f t="shared" si="2"/>
        <v>55.790784557907848</v>
      </c>
      <c r="J6" s="48">
        <f t="shared" ref="J6:J26" si="5">B6*100/$B6</f>
        <v>100</v>
      </c>
      <c r="K6" s="48">
        <f t="shared" ref="K6:K26" si="6">C6*100/$B6</f>
        <v>6.3890882986360369</v>
      </c>
      <c r="L6" s="48">
        <f t="shared" ref="L6:L26" si="7">D6*100/$B6</f>
        <v>29.289303661162958</v>
      </c>
      <c r="M6" s="48">
        <f t="shared" ref="M6:M26" si="8">E6*100/$B6</f>
        <v>64.321608040200999</v>
      </c>
    </row>
    <row r="7" spans="1:13" x14ac:dyDescent="0.4">
      <c r="A7" s="19" t="s">
        <v>299</v>
      </c>
      <c r="B7" s="19">
        <f t="shared" si="0"/>
        <v>1700</v>
      </c>
      <c r="C7" s="19">
        <v>1342</v>
      </c>
      <c r="D7" s="19">
        <v>148</v>
      </c>
      <c r="E7" s="19">
        <v>210</v>
      </c>
      <c r="F7" s="48">
        <f t="shared" si="4"/>
        <v>18.947837717342843</v>
      </c>
      <c r="G7" s="48">
        <f t="shared" si="2"/>
        <v>21.920940868997061</v>
      </c>
      <c r="H7" s="48">
        <f t="shared" si="2"/>
        <v>11.897106109324758</v>
      </c>
      <c r="I7" s="48">
        <f t="shared" si="2"/>
        <v>13.075965130759652</v>
      </c>
      <c r="J7" s="48">
        <f t="shared" si="5"/>
        <v>100</v>
      </c>
      <c r="K7" s="48">
        <f t="shared" si="6"/>
        <v>78.941176470588232</v>
      </c>
      <c r="L7" s="48">
        <f t="shared" si="7"/>
        <v>8.7058823529411757</v>
      </c>
      <c r="M7" s="48">
        <f t="shared" si="8"/>
        <v>12.352941176470589</v>
      </c>
    </row>
    <row r="8" spans="1:13" x14ac:dyDescent="0.4">
      <c r="A8" s="19" t="s">
        <v>300</v>
      </c>
      <c r="B8" s="19">
        <f t="shared" si="0"/>
        <v>1420</v>
      </c>
      <c r="C8" s="19">
        <v>874</v>
      </c>
      <c r="D8" s="19">
        <v>283</v>
      </c>
      <c r="E8" s="19">
        <v>263</v>
      </c>
      <c r="F8" s="48">
        <f t="shared" si="4"/>
        <v>15.827017387427553</v>
      </c>
      <c r="G8" s="48">
        <f t="shared" si="2"/>
        <v>14.276380267886312</v>
      </c>
      <c r="H8" s="48">
        <f t="shared" si="2"/>
        <v>22.7491961414791</v>
      </c>
      <c r="I8" s="48">
        <f t="shared" si="2"/>
        <v>16.376089663760897</v>
      </c>
      <c r="J8" s="48">
        <f t="shared" si="5"/>
        <v>100</v>
      </c>
      <c r="K8" s="48">
        <f t="shared" si="6"/>
        <v>61.549295774647888</v>
      </c>
      <c r="L8" s="48">
        <f t="shared" si="7"/>
        <v>19.929577464788732</v>
      </c>
      <c r="M8" s="48">
        <f t="shared" si="8"/>
        <v>18.52112676056338</v>
      </c>
    </row>
    <row r="9" spans="1:13" x14ac:dyDescent="0.4">
      <c r="A9" s="19" t="s">
        <v>301</v>
      </c>
      <c r="B9" s="19">
        <f t="shared" si="0"/>
        <v>4459</v>
      </c>
      <c r="C9" s="19">
        <v>3817</v>
      </c>
      <c r="D9" s="19">
        <v>405</v>
      </c>
      <c r="E9" s="19">
        <v>237</v>
      </c>
      <c r="F9" s="48">
        <f t="shared" si="4"/>
        <v>49.699063753901022</v>
      </c>
      <c r="G9" s="48">
        <f t="shared" si="2"/>
        <v>62.348905586409671</v>
      </c>
      <c r="H9" s="48">
        <f t="shared" si="2"/>
        <v>32.556270096463024</v>
      </c>
      <c r="I9" s="48">
        <f t="shared" si="2"/>
        <v>14.757160647571606</v>
      </c>
      <c r="J9" s="48">
        <f t="shared" si="5"/>
        <v>100</v>
      </c>
      <c r="K9" s="48">
        <f t="shared" si="6"/>
        <v>85.602152949091732</v>
      </c>
      <c r="L9" s="48">
        <f t="shared" si="7"/>
        <v>9.0827539807131643</v>
      </c>
      <c r="M9" s="48">
        <f t="shared" si="8"/>
        <v>5.3150930701951111</v>
      </c>
    </row>
    <row r="10" spans="1:13" x14ac:dyDescent="0.4">
      <c r="A10" s="19" t="s">
        <v>302</v>
      </c>
      <c r="B10" s="19">
        <f t="shared" si="0"/>
        <v>10178</v>
      </c>
      <c r="C10" s="19">
        <f>SUM(C11:C15)</f>
        <v>6647</v>
      </c>
      <c r="D10" s="19">
        <f t="shared" ref="D10:E10" si="9">SUM(D11:D15)</f>
        <v>1422</v>
      </c>
      <c r="E10" s="19">
        <f t="shared" si="9"/>
        <v>2109</v>
      </c>
      <c r="F10" s="48">
        <f>B10*100/B$10</f>
        <v>100</v>
      </c>
      <c r="G10" s="48">
        <f t="shared" ref="G10:I15" si="10">C10*100/C$10</f>
        <v>100</v>
      </c>
      <c r="H10" s="48">
        <f t="shared" si="10"/>
        <v>100</v>
      </c>
      <c r="I10" s="48">
        <f t="shared" si="10"/>
        <v>100</v>
      </c>
      <c r="J10" s="48">
        <f t="shared" si="5"/>
        <v>100</v>
      </c>
      <c r="K10" s="48">
        <f t="shared" si="6"/>
        <v>65.307526036549419</v>
      </c>
      <c r="L10" s="48">
        <f t="shared" si="7"/>
        <v>13.971310670072706</v>
      </c>
      <c r="M10" s="48">
        <f t="shared" si="8"/>
        <v>20.721163293377874</v>
      </c>
    </row>
    <row r="11" spans="1:13" x14ac:dyDescent="0.4">
      <c r="A11" s="19" t="s">
        <v>303</v>
      </c>
      <c r="B11" s="19">
        <f t="shared" si="0"/>
        <v>1371</v>
      </c>
      <c r="C11" s="19">
        <v>115</v>
      </c>
      <c r="D11" s="19">
        <v>457</v>
      </c>
      <c r="E11" s="19">
        <v>799</v>
      </c>
      <c r="F11" s="48">
        <f t="shared" ref="F11:F15" si="11">B11*100/B$10</f>
        <v>13.470229907643938</v>
      </c>
      <c r="G11" s="48">
        <f t="shared" si="10"/>
        <v>1.7301038062283738</v>
      </c>
      <c r="H11" s="48">
        <f t="shared" si="10"/>
        <v>32.137834036568215</v>
      </c>
      <c r="I11" s="48">
        <f t="shared" si="10"/>
        <v>37.885253674727359</v>
      </c>
      <c r="J11" s="48">
        <f t="shared" si="5"/>
        <v>100</v>
      </c>
      <c r="K11" s="48">
        <f t="shared" si="6"/>
        <v>8.3880379285193296</v>
      </c>
      <c r="L11" s="48">
        <f t="shared" si="7"/>
        <v>33.333333333333336</v>
      </c>
      <c r="M11" s="48">
        <f t="shared" si="8"/>
        <v>58.27862873814734</v>
      </c>
    </row>
    <row r="12" spans="1:13" x14ac:dyDescent="0.4">
      <c r="A12" s="19" t="s">
        <v>304</v>
      </c>
      <c r="B12" s="19">
        <f t="shared" si="0"/>
        <v>497</v>
      </c>
      <c r="C12" s="19">
        <v>156</v>
      </c>
      <c r="D12" s="19">
        <v>75</v>
      </c>
      <c r="E12" s="19">
        <v>266</v>
      </c>
      <c r="F12" s="48">
        <f t="shared" si="11"/>
        <v>4.8830811554332874</v>
      </c>
      <c r="G12" s="48">
        <f t="shared" si="10"/>
        <v>2.3469234241010981</v>
      </c>
      <c r="H12" s="48">
        <f t="shared" si="10"/>
        <v>5.2742616033755274</v>
      </c>
      <c r="I12" s="48">
        <f t="shared" si="10"/>
        <v>12.612612612612613</v>
      </c>
      <c r="J12" s="48">
        <f t="shared" si="5"/>
        <v>100</v>
      </c>
      <c r="K12" s="48">
        <f t="shared" si="6"/>
        <v>31.388329979879277</v>
      </c>
      <c r="L12" s="48">
        <f t="shared" si="7"/>
        <v>15.090543259557345</v>
      </c>
      <c r="M12" s="48">
        <f t="shared" si="8"/>
        <v>53.521126760563384</v>
      </c>
    </row>
    <row r="13" spans="1:13" x14ac:dyDescent="0.4">
      <c r="A13" s="19" t="s">
        <v>305</v>
      </c>
      <c r="B13" s="19">
        <f t="shared" si="0"/>
        <v>378</v>
      </c>
      <c r="C13" s="19">
        <v>56</v>
      </c>
      <c r="D13" s="19">
        <v>34</v>
      </c>
      <c r="E13" s="19">
        <v>288</v>
      </c>
      <c r="F13" s="48">
        <f t="shared" si="11"/>
        <v>3.7138927097661623</v>
      </c>
      <c r="G13" s="48">
        <f t="shared" si="10"/>
        <v>0.84248533172859941</v>
      </c>
      <c r="H13" s="48">
        <f t="shared" si="10"/>
        <v>2.3909985935302389</v>
      </c>
      <c r="I13" s="48">
        <f t="shared" si="10"/>
        <v>13.655761024182077</v>
      </c>
      <c r="J13" s="48">
        <f t="shared" si="5"/>
        <v>100</v>
      </c>
      <c r="K13" s="48">
        <f t="shared" si="6"/>
        <v>14.814814814814815</v>
      </c>
      <c r="L13" s="48">
        <f t="shared" si="7"/>
        <v>8.9947089947089953</v>
      </c>
      <c r="M13" s="48">
        <f t="shared" si="8"/>
        <v>76.19047619047619</v>
      </c>
    </row>
    <row r="14" spans="1:13" x14ac:dyDescent="0.4">
      <c r="A14" s="19" t="s">
        <v>306</v>
      </c>
      <c r="B14" s="19">
        <f t="shared" si="0"/>
        <v>1531</v>
      </c>
      <c r="C14" s="19">
        <v>1038</v>
      </c>
      <c r="D14" s="19">
        <v>125</v>
      </c>
      <c r="E14" s="19">
        <v>368</v>
      </c>
      <c r="F14" s="48">
        <f t="shared" si="11"/>
        <v>15.042247985851837</v>
      </c>
      <c r="G14" s="48">
        <f t="shared" si="10"/>
        <v>15.616067398826539</v>
      </c>
      <c r="H14" s="48">
        <f t="shared" si="10"/>
        <v>8.7904360056258799</v>
      </c>
      <c r="I14" s="48">
        <f t="shared" si="10"/>
        <v>17.449027975343764</v>
      </c>
      <c r="J14" s="48">
        <f t="shared" si="5"/>
        <v>100</v>
      </c>
      <c r="K14" s="48">
        <f t="shared" si="6"/>
        <v>67.798824297844547</v>
      </c>
      <c r="L14" s="48">
        <f t="shared" si="7"/>
        <v>8.1645983017635526</v>
      </c>
      <c r="M14" s="48">
        <f t="shared" si="8"/>
        <v>24.036577400391902</v>
      </c>
    </row>
    <row r="15" spans="1:13" x14ac:dyDescent="0.4">
      <c r="A15" s="19" t="s">
        <v>307</v>
      </c>
      <c r="B15" s="19">
        <f t="shared" si="0"/>
        <v>6401</v>
      </c>
      <c r="C15" s="19">
        <v>5282</v>
      </c>
      <c r="D15" s="19">
        <v>731</v>
      </c>
      <c r="E15" s="19">
        <v>388</v>
      </c>
      <c r="F15" s="48">
        <f t="shared" si="11"/>
        <v>62.890548241304778</v>
      </c>
      <c r="G15" s="48">
        <f t="shared" si="10"/>
        <v>79.464420039115396</v>
      </c>
      <c r="H15" s="48">
        <f t="shared" si="10"/>
        <v>51.406469760900144</v>
      </c>
      <c r="I15" s="48">
        <f t="shared" si="10"/>
        <v>18.397344713134189</v>
      </c>
      <c r="J15" s="48">
        <f t="shared" si="5"/>
        <v>100</v>
      </c>
      <c r="K15" s="48">
        <f t="shared" si="6"/>
        <v>82.518356506795811</v>
      </c>
      <c r="L15" s="48">
        <f t="shared" si="7"/>
        <v>11.420090610842056</v>
      </c>
      <c r="M15" s="48">
        <f t="shared" si="8"/>
        <v>6.0615528823621307</v>
      </c>
    </row>
    <row r="16" spans="1:13" x14ac:dyDescent="0.4">
      <c r="A16" s="19" t="s">
        <v>260</v>
      </c>
      <c r="B16" s="19">
        <f t="shared" si="0"/>
        <v>10739</v>
      </c>
      <c r="C16" s="19">
        <f>SUM(C17:C21)</f>
        <v>7003</v>
      </c>
      <c r="D16" s="19">
        <f t="shared" ref="D16:E16" si="12">SUM(D17:D21)</f>
        <v>1379</v>
      </c>
      <c r="E16" s="19">
        <f t="shared" si="12"/>
        <v>2357</v>
      </c>
      <c r="F16" s="48">
        <f>B16*100/B$16</f>
        <v>100</v>
      </c>
      <c r="G16" s="48">
        <f t="shared" ref="G16:I21" si="13">C16*100/C$16</f>
        <v>100</v>
      </c>
      <c r="H16" s="48">
        <f t="shared" si="13"/>
        <v>100</v>
      </c>
      <c r="I16" s="48">
        <f t="shared" si="13"/>
        <v>100</v>
      </c>
      <c r="J16" s="48">
        <f t="shared" si="5"/>
        <v>100</v>
      </c>
      <c r="K16" s="48">
        <f t="shared" si="6"/>
        <v>65.210913492876429</v>
      </c>
      <c r="L16" s="48">
        <f t="shared" si="7"/>
        <v>12.84104665238849</v>
      </c>
      <c r="M16" s="48">
        <f t="shared" si="8"/>
        <v>21.948039854735079</v>
      </c>
    </row>
    <row r="17" spans="1:13" x14ac:dyDescent="0.4">
      <c r="A17" s="19" t="s">
        <v>308</v>
      </c>
      <c r="B17" s="19">
        <f t="shared" si="0"/>
        <v>562</v>
      </c>
      <c r="C17" s="19">
        <v>19</v>
      </c>
      <c r="D17" s="19">
        <v>354</v>
      </c>
      <c r="E17" s="19">
        <v>189</v>
      </c>
      <c r="F17" s="48">
        <f t="shared" ref="F17:F21" si="14">B17*100/B$16</f>
        <v>5.2332619424527422</v>
      </c>
      <c r="G17" s="48">
        <f t="shared" si="13"/>
        <v>0.27131229473082963</v>
      </c>
      <c r="H17" s="48">
        <f t="shared" si="13"/>
        <v>25.67077592458303</v>
      </c>
      <c r="I17" s="48">
        <f t="shared" si="13"/>
        <v>8.0186677980483658</v>
      </c>
      <c r="J17" s="48">
        <f t="shared" si="5"/>
        <v>100</v>
      </c>
      <c r="K17" s="48">
        <f t="shared" si="6"/>
        <v>3.3807829181494662</v>
      </c>
      <c r="L17" s="48">
        <f t="shared" si="7"/>
        <v>62.989323843416372</v>
      </c>
      <c r="M17" s="48">
        <f t="shared" si="8"/>
        <v>33.629893238434164</v>
      </c>
    </row>
    <row r="18" spans="1:13" x14ac:dyDescent="0.4">
      <c r="A18" s="19" t="s">
        <v>309</v>
      </c>
      <c r="B18" s="19">
        <f t="shared" si="0"/>
        <v>24</v>
      </c>
      <c r="C18" s="19">
        <v>3</v>
      </c>
      <c r="D18" s="19">
        <v>5</v>
      </c>
      <c r="E18" s="19">
        <v>16</v>
      </c>
      <c r="F18" s="48">
        <f t="shared" si="14"/>
        <v>0.22348449576310644</v>
      </c>
      <c r="G18" s="48">
        <f t="shared" si="13"/>
        <v>4.2838783378552049E-2</v>
      </c>
      <c r="H18" s="48">
        <f t="shared" si="13"/>
        <v>0.36258158085569253</v>
      </c>
      <c r="I18" s="48">
        <f t="shared" si="13"/>
        <v>0.67882901994060241</v>
      </c>
      <c r="J18" s="48">
        <f t="shared" si="5"/>
        <v>100</v>
      </c>
      <c r="K18" s="48">
        <f t="shared" si="6"/>
        <v>12.5</v>
      </c>
      <c r="L18" s="48">
        <f t="shared" si="7"/>
        <v>20.833333333333332</v>
      </c>
      <c r="M18" s="48">
        <f t="shared" si="8"/>
        <v>66.666666666666671</v>
      </c>
    </row>
    <row r="19" spans="1:13" x14ac:dyDescent="0.4">
      <c r="A19" s="19" t="s">
        <v>310</v>
      </c>
      <c r="B19" s="19">
        <f t="shared" si="0"/>
        <v>1624</v>
      </c>
      <c r="C19" s="19">
        <v>503</v>
      </c>
      <c r="D19" s="19">
        <v>117</v>
      </c>
      <c r="E19" s="19">
        <v>1004</v>
      </c>
      <c r="F19" s="48">
        <f t="shared" si="14"/>
        <v>15.122450879970202</v>
      </c>
      <c r="G19" s="48">
        <f t="shared" si="13"/>
        <v>7.1826360131372269</v>
      </c>
      <c r="H19" s="48">
        <f t="shared" si="13"/>
        <v>8.4844089920232051</v>
      </c>
      <c r="I19" s="48">
        <f t="shared" si="13"/>
        <v>42.596521001272805</v>
      </c>
      <c r="J19" s="48">
        <f t="shared" si="5"/>
        <v>100</v>
      </c>
      <c r="K19" s="48">
        <f t="shared" si="6"/>
        <v>30.972906403940886</v>
      </c>
      <c r="L19" s="48">
        <f t="shared" si="7"/>
        <v>7.2044334975369457</v>
      </c>
      <c r="M19" s="48">
        <f t="shared" si="8"/>
        <v>61.822660098522171</v>
      </c>
    </row>
    <row r="20" spans="1:13" x14ac:dyDescent="0.4">
      <c r="A20" s="19" t="s">
        <v>311</v>
      </c>
      <c r="B20" s="19">
        <f t="shared" si="0"/>
        <v>664</v>
      </c>
      <c r="C20" s="19">
        <v>499</v>
      </c>
      <c r="D20" s="19">
        <v>53</v>
      </c>
      <c r="E20" s="19">
        <v>112</v>
      </c>
      <c r="F20" s="48">
        <f t="shared" si="14"/>
        <v>6.1830710494459451</v>
      </c>
      <c r="G20" s="48">
        <f t="shared" si="13"/>
        <v>7.1255176352991576</v>
      </c>
      <c r="H20" s="48">
        <f t="shared" si="13"/>
        <v>3.8433647570703409</v>
      </c>
      <c r="I20" s="48">
        <f t="shared" si="13"/>
        <v>4.7518031395842169</v>
      </c>
      <c r="J20" s="48">
        <f t="shared" si="5"/>
        <v>100</v>
      </c>
      <c r="K20" s="48">
        <f t="shared" si="6"/>
        <v>75.150602409638552</v>
      </c>
      <c r="L20" s="48">
        <f t="shared" si="7"/>
        <v>7.9819277108433733</v>
      </c>
      <c r="M20" s="48">
        <f t="shared" si="8"/>
        <v>16.867469879518072</v>
      </c>
    </row>
    <row r="21" spans="1:13" x14ac:dyDescent="0.4">
      <c r="A21" s="19" t="s">
        <v>312</v>
      </c>
      <c r="B21" s="19">
        <f t="shared" si="0"/>
        <v>7865</v>
      </c>
      <c r="C21" s="19">
        <v>5979</v>
      </c>
      <c r="D21" s="19">
        <v>850</v>
      </c>
      <c r="E21" s="19">
        <v>1036</v>
      </c>
      <c r="F21" s="48">
        <f t="shared" si="14"/>
        <v>73.237731632368011</v>
      </c>
      <c r="G21" s="48">
        <f t="shared" si="13"/>
        <v>85.377695273454236</v>
      </c>
      <c r="H21" s="48">
        <f t="shared" si="13"/>
        <v>61.638868745467732</v>
      </c>
      <c r="I21" s="48">
        <f t="shared" si="13"/>
        <v>43.954179041154006</v>
      </c>
      <c r="J21" s="48">
        <f t="shared" si="5"/>
        <v>100</v>
      </c>
      <c r="K21" s="48">
        <f t="shared" si="6"/>
        <v>76.020343293070567</v>
      </c>
      <c r="L21" s="48">
        <f t="shared" si="7"/>
        <v>10.80737444373808</v>
      </c>
      <c r="M21" s="48">
        <f t="shared" si="8"/>
        <v>13.172282263191354</v>
      </c>
    </row>
    <row r="22" spans="1:13" x14ac:dyDescent="0.4">
      <c r="A22" s="19" t="s">
        <v>261</v>
      </c>
      <c r="B22" s="19">
        <f t="shared" si="0"/>
        <v>11251</v>
      </c>
      <c r="C22" s="19">
        <f>SUM(C23:C26)</f>
        <v>7957</v>
      </c>
      <c r="D22" s="19">
        <f t="shared" ref="D22:E22" si="15">SUM(D23:D26)</f>
        <v>1499</v>
      </c>
      <c r="E22" s="19">
        <f t="shared" si="15"/>
        <v>1795</v>
      </c>
      <c r="F22" s="48">
        <f>B22*100/B$22</f>
        <v>100</v>
      </c>
      <c r="G22" s="48">
        <f t="shared" ref="G22:I26" si="16">C22*100/C$22</f>
        <v>100</v>
      </c>
      <c r="H22" s="48">
        <f t="shared" si="16"/>
        <v>100</v>
      </c>
      <c r="I22" s="48">
        <f t="shared" si="16"/>
        <v>100</v>
      </c>
      <c r="J22" s="48">
        <f t="shared" si="5"/>
        <v>100</v>
      </c>
      <c r="K22" s="48">
        <f t="shared" si="6"/>
        <v>70.722602435339084</v>
      </c>
      <c r="L22" s="48">
        <f t="shared" si="7"/>
        <v>13.323260154652919</v>
      </c>
      <c r="M22" s="48">
        <f t="shared" si="8"/>
        <v>15.954137410007998</v>
      </c>
    </row>
    <row r="23" spans="1:13" x14ac:dyDescent="0.4">
      <c r="A23" s="19" t="s">
        <v>308</v>
      </c>
      <c r="B23" s="19">
        <f t="shared" si="0"/>
        <v>2123</v>
      </c>
      <c r="C23" s="19">
        <v>239</v>
      </c>
      <c r="D23" s="19">
        <v>607</v>
      </c>
      <c r="E23" s="19">
        <v>1277</v>
      </c>
      <c r="F23" s="48">
        <f t="shared" ref="F23:F26" si="17">B23*100/B$22</f>
        <v>18.869433828104167</v>
      </c>
      <c r="G23" s="48">
        <f t="shared" si="16"/>
        <v>3.0036445896694732</v>
      </c>
      <c r="H23" s="48">
        <f t="shared" si="16"/>
        <v>40.493662441627755</v>
      </c>
      <c r="I23" s="48">
        <f t="shared" si="16"/>
        <v>71.14206128133705</v>
      </c>
      <c r="J23" s="48">
        <f t="shared" si="5"/>
        <v>100</v>
      </c>
      <c r="K23" s="48">
        <f t="shared" si="6"/>
        <v>11.25765426283561</v>
      </c>
      <c r="L23" s="48">
        <f t="shared" si="7"/>
        <v>28.591615638247763</v>
      </c>
      <c r="M23" s="48">
        <f t="shared" si="8"/>
        <v>60.150730098916625</v>
      </c>
    </row>
    <row r="24" spans="1:13" x14ac:dyDescent="0.4">
      <c r="A24" s="19" t="s">
        <v>313</v>
      </c>
      <c r="B24" s="19">
        <f t="shared" si="0"/>
        <v>1878</v>
      </c>
      <c r="C24" s="19">
        <v>1598</v>
      </c>
      <c r="D24" s="19">
        <v>168</v>
      </c>
      <c r="E24" s="19">
        <v>112</v>
      </c>
      <c r="F24" s="48">
        <f t="shared" si="17"/>
        <v>16.691849613367701</v>
      </c>
      <c r="G24" s="48">
        <f t="shared" si="16"/>
        <v>20.082945833856982</v>
      </c>
      <c r="H24" s="48">
        <f t="shared" si="16"/>
        <v>11.207471647765177</v>
      </c>
      <c r="I24" s="48">
        <f t="shared" si="16"/>
        <v>6.2395543175487465</v>
      </c>
      <c r="J24" s="48">
        <f t="shared" si="5"/>
        <v>100</v>
      </c>
      <c r="K24" s="48">
        <f t="shared" si="6"/>
        <v>85.090521831735884</v>
      </c>
      <c r="L24" s="48">
        <f t="shared" si="7"/>
        <v>8.9456869009584672</v>
      </c>
      <c r="M24" s="48">
        <f t="shared" si="8"/>
        <v>5.9637912673056439</v>
      </c>
    </row>
    <row r="25" spans="1:13" x14ac:dyDescent="0.4">
      <c r="A25" s="19" t="s">
        <v>314</v>
      </c>
      <c r="B25" s="19">
        <f t="shared" si="0"/>
        <v>3447</v>
      </c>
      <c r="C25" s="19">
        <v>2855</v>
      </c>
      <c r="D25" s="19">
        <v>357</v>
      </c>
      <c r="E25" s="19">
        <v>235</v>
      </c>
      <c r="F25" s="48">
        <f t="shared" si="17"/>
        <v>30.637276686516753</v>
      </c>
      <c r="G25" s="48">
        <f t="shared" si="16"/>
        <v>35.880356918436597</v>
      </c>
      <c r="H25" s="48">
        <f t="shared" si="16"/>
        <v>23.815877251501</v>
      </c>
      <c r="I25" s="48">
        <f t="shared" si="16"/>
        <v>13.09192200557103</v>
      </c>
      <c r="J25" s="48">
        <f t="shared" si="5"/>
        <v>100</v>
      </c>
      <c r="K25" s="48">
        <f t="shared" si="6"/>
        <v>82.825645488830872</v>
      </c>
      <c r="L25" s="48">
        <f t="shared" si="7"/>
        <v>10.356832027850304</v>
      </c>
      <c r="M25" s="48">
        <f t="shared" si="8"/>
        <v>6.8175224833188279</v>
      </c>
    </row>
    <row r="26" spans="1:13" x14ac:dyDescent="0.4">
      <c r="A26" s="19" t="s">
        <v>315</v>
      </c>
      <c r="B26" s="19">
        <f t="shared" si="0"/>
        <v>3803</v>
      </c>
      <c r="C26" s="19">
        <v>3265</v>
      </c>
      <c r="D26" s="19">
        <v>367</v>
      </c>
      <c r="E26" s="19">
        <v>171</v>
      </c>
      <c r="F26" s="48">
        <f t="shared" si="17"/>
        <v>33.801439872011379</v>
      </c>
      <c r="G26" s="48">
        <f t="shared" si="16"/>
        <v>41.033052658036951</v>
      </c>
      <c r="H26" s="48">
        <f t="shared" si="16"/>
        <v>24.48298865910607</v>
      </c>
      <c r="I26" s="48">
        <f t="shared" si="16"/>
        <v>9.5264623955431755</v>
      </c>
      <c r="J26" s="48">
        <f t="shared" si="5"/>
        <v>100</v>
      </c>
      <c r="K26" s="48">
        <f t="shared" si="6"/>
        <v>85.853273731264792</v>
      </c>
      <c r="L26" s="48">
        <f t="shared" si="7"/>
        <v>9.6502760978175122</v>
      </c>
      <c r="M26" s="48">
        <f t="shared" si="8"/>
        <v>4.4964501709176963</v>
      </c>
    </row>
    <row r="27" spans="1:13" x14ac:dyDescent="0.4">
      <c r="A27" s="27" t="s">
        <v>366</v>
      </c>
      <c r="B27" s="27"/>
      <c r="C27" s="27"/>
      <c r="D27" s="27"/>
      <c r="E27" s="27"/>
    </row>
  </sheetData>
  <mergeCells count="3">
    <mergeCell ref="B2:E2"/>
    <mergeCell ref="F2:I2"/>
    <mergeCell ref="J2:M2"/>
  </mergeCells>
  <pageMargins left="0.7" right="0.7" top="0.75" bottom="0.75" header="0.3" footer="0.3"/>
  <pageSetup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88023C-5EFA-4583-8800-5D847C35EA11}">
  <dimension ref="A1:I19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6384" width="8.83984375" style="19"/>
  </cols>
  <sheetData>
    <row r="1" spans="2:9" x14ac:dyDescent="0.4">
      <c r="C1" s="19" t="s">
        <v>332</v>
      </c>
      <c r="E1" s="19" t="s">
        <v>333</v>
      </c>
    </row>
    <row r="4" spans="2:9" x14ac:dyDescent="0.4">
      <c r="F4" s="19" t="s">
        <v>318</v>
      </c>
      <c r="G4" s="19" t="s">
        <v>318</v>
      </c>
    </row>
    <row r="5" spans="2:9" x14ac:dyDescent="0.4">
      <c r="B5" s="19" t="s">
        <v>321</v>
      </c>
      <c r="C5" s="19" t="s">
        <v>322</v>
      </c>
      <c r="D5" s="19" t="s">
        <v>323</v>
      </c>
      <c r="E5" s="19" t="s">
        <v>33</v>
      </c>
      <c r="F5" s="19" t="s">
        <v>319</v>
      </c>
      <c r="G5" s="19" t="s">
        <v>320</v>
      </c>
      <c r="H5" s="19" t="s">
        <v>316</v>
      </c>
      <c r="I5" s="19" t="s">
        <v>317</v>
      </c>
    </row>
    <row r="10" spans="2:9" x14ac:dyDescent="0.4">
      <c r="B10" s="19" t="s">
        <v>178</v>
      </c>
      <c r="C10" s="19" t="s">
        <v>324</v>
      </c>
      <c r="D10" s="19" t="s">
        <v>325</v>
      </c>
    </row>
    <row r="11" spans="2:9" x14ac:dyDescent="0.4">
      <c r="D11" s="19" t="s">
        <v>326</v>
      </c>
    </row>
    <row r="12" spans="2:9" x14ac:dyDescent="0.4">
      <c r="D12" s="19" t="s">
        <v>327</v>
      </c>
    </row>
    <row r="14" spans="2:9" x14ac:dyDescent="0.4">
      <c r="C14" s="19" t="s">
        <v>328</v>
      </c>
      <c r="D14" s="19" t="s">
        <v>325</v>
      </c>
    </row>
    <row r="15" spans="2:9" x14ac:dyDescent="0.4">
      <c r="D15" s="19" t="s">
        <v>326</v>
      </c>
    </row>
    <row r="16" spans="2:9" x14ac:dyDescent="0.4">
      <c r="D16" s="19" t="s">
        <v>327</v>
      </c>
    </row>
    <row r="17" spans="1:4" x14ac:dyDescent="0.4">
      <c r="B17" s="19" t="s">
        <v>329</v>
      </c>
      <c r="C17" s="19" t="s">
        <v>330</v>
      </c>
      <c r="D17" s="19" t="s">
        <v>331</v>
      </c>
    </row>
    <row r="18" spans="1:4" x14ac:dyDescent="0.4">
      <c r="D18" s="19" t="s">
        <v>327</v>
      </c>
    </row>
    <row r="19" spans="1:4" x14ac:dyDescent="0.4">
      <c r="A19" s="27" t="s">
        <v>97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C4FD1-4238-4E39-BAA4-17333E57556E}">
  <dimension ref="A1:S52"/>
  <sheetViews>
    <sheetView view="pageBreakPreview" zoomScale="125" zoomScaleNormal="100" zoomScaleSheetLayoutView="125" workbookViewId="0">
      <selection activeCell="B44" sqref="B44:S44"/>
    </sheetView>
  </sheetViews>
  <sheetFormatPr defaultRowHeight="10.5" x14ac:dyDescent="0.4"/>
  <cols>
    <col min="1" max="1" width="6" style="18" customWidth="1"/>
    <col min="2" max="19" width="4.5234375" style="19" customWidth="1"/>
    <col min="20" max="16384" width="8.83984375" style="19"/>
  </cols>
  <sheetData>
    <row r="1" spans="1:19" ht="10.8" thickBot="1" x14ac:dyDescent="0.45">
      <c r="A1" s="18" t="s">
        <v>64</v>
      </c>
    </row>
    <row r="2" spans="1:19" ht="10.8" thickBot="1" x14ac:dyDescent="0.45">
      <c r="A2" s="22"/>
      <c r="B2" s="65" t="s">
        <v>33</v>
      </c>
      <c r="C2" s="65"/>
      <c r="D2" s="65"/>
      <c r="E2" s="65"/>
      <c r="F2" s="65"/>
      <c r="G2" s="65"/>
      <c r="H2" s="65" t="s">
        <v>34</v>
      </c>
      <c r="I2" s="65"/>
      <c r="J2" s="65"/>
      <c r="K2" s="65"/>
      <c r="L2" s="65"/>
      <c r="M2" s="65"/>
      <c r="N2" s="65" t="s">
        <v>35</v>
      </c>
      <c r="O2" s="65"/>
      <c r="P2" s="65"/>
      <c r="Q2" s="65"/>
      <c r="R2" s="65"/>
      <c r="S2" s="66"/>
    </row>
    <row r="3" spans="1:19" x14ac:dyDescent="0.4">
      <c r="A3" s="67"/>
      <c r="B3" s="42"/>
      <c r="C3" s="42"/>
      <c r="D3" s="42" t="s">
        <v>41</v>
      </c>
      <c r="E3" s="42" t="s">
        <v>43</v>
      </c>
      <c r="F3" s="42" t="s">
        <v>45</v>
      </c>
      <c r="G3" s="42"/>
      <c r="H3" s="42"/>
      <c r="I3" s="42"/>
      <c r="J3" s="42" t="s">
        <v>41</v>
      </c>
      <c r="K3" s="42" t="s">
        <v>43</v>
      </c>
      <c r="L3" s="42" t="s">
        <v>45</v>
      </c>
      <c r="M3" s="42"/>
      <c r="N3" s="42"/>
      <c r="O3" s="42"/>
      <c r="P3" s="42" t="s">
        <v>41</v>
      </c>
      <c r="Q3" s="42" t="s">
        <v>43</v>
      </c>
      <c r="R3" s="42" t="s">
        <v>45</v>
      </c>
      <c r="S3" s="43"/>
    </row>
    <row r="4" spans="1:19" ht="10.8" thickBot="1" x14ac:dyDescent="0.45">
      <c r="A4" s="68"/>
      <c r="B4" s="45" t="s">
        <v>33</v>
      </c>
      <c r="C4" s="45" t="s">
        <v>40</v>
      </c>
      <c r="D4" s="45" t="s">
        <v>42</v>
      </c>
      <c r="E4" s="45" t="s">
        <v>44</v>
      </c>
      <c r="F4" s="45" t="s">
        <v>46</v>
      </c>
      <c r="G4" s="45" t="s">
        <v>27</v>
      </c>
      <c r="H4" s="45" t="s">
        <v>33</v>
      </c>
      <c r="I4" s="45" t="s">
        <v>40</v>
      </c>
      <c r="J4" s="45" t="s">
        <v>42</v>
      </c>
      <c r="K4" s="45" t="s">
        <v>44</v>
      </c>
      <c r="L4" s="45" t="s">
        <v>46</v>
      </c>
      <c r="M4" s="45" t="s">
        <v>27</v>
      </c>
      <c r="N4" s="45" t="s">
        <v>33</v>
      </c>
      <c r="O4" s="45" t="s">
        <v>40</v>
      </c>
      <c r="P4" s="45" t="s">
        <v>42</v>
      </c>
      <c r="Q4" s="45" t="s">
        <v>44</v>
      </c>
      <c r="R4" s="45" t="s">
        <v>46</v>
      </c>
      <c r="S4" s="46" t="s">
        <v>27</v>
      </c>
    </row>
    <row r="5" spans="1:19" x14ac:dyDescent="0.4">
      <c r="A5" s="18" t="s">
        <v>47</v>
      </c>
    </row>
    <row r="6" spans="1:19" x14ac:dyDescent="0.4">
      <c r="A6" s="18">
        <v>0</v>
      </c>
      <c r="B6" s="19">
        <f>N6+H6</f>
        <v>1748</v>
      </c>
      <c r="C6" s="19">
        <f t="shared" ref="C6:G6" si="0">O6+I6</f>
        <v>56</v>
      </c>
      <c r="D6" s="19">
        <f t="shared" si="0"/>
        <v>568</v>
      </c>
      <c r="E6" s="19">
        <f t="shared" si="0"/>
        <v>1059</v>
      </c>
      <c r="F6" s="19">
        <f t="shared" si="0"/>
        <v>65</v>
      </c>
      <c r="G6" s="19">
        <f t="shared" si="0"/>
        <v>0</v>
      </c>
      <c r="H6" s="19">
        <f t="shared" ref="H6:H25" si="1">SUM(I6:M6)</f>
        <v>842</v>
      </c>
      <c r="I6" s="19">
        <v>26</v>
      </c>
      <c r="J6" s="19">
        <v>263</v>
      </c>
      <c r="K6" s="19">
        <v>521</v>
      </c>
      <c r="L6" s="19">
        <v>32</v>
      </c>
      <c r="M6" s="19">
        <v>0</v>
      </c>
      <c r="N6" s="19">
        <f t="shared" ref="N6:N25" si="2">SUM(O6:S6)</f>
        <v>906</v>
      </c>
      <c r="O6" s="19">
        <v>30</v>
      </c>
      <c r="P6" s="19">
        <v>305</v>
      </c>
      <c r="Q6" s="19">
        <v>538</v>
      </c>
      <c r="R6" s="19">
        <v>33</v>
      </c>
      <c r="S6" s="19">
        <v>0</v>
      </c>
    </row>
    <row r="7" spans="1:19" x14ac:dyDescent="0.4">
      <c r="A7" s="18">
        <v>1</v>
      </c>
      <c r="B7" s="19">
        <f t="shared" ref="B7:B25" si="3">N7+H7</f>
        <v>1569</v>
      </c>
      <c r="C7" s="19">
        <f t="shared" ref="C7:C25" si="4">O7+I7</f>
        <v>70</v>
      </c>
      <c r="D7" s="19">
        <f t="shared" ref="D7:D25" si="5">P7+J7</f>
        <v>496</v>
      </c>
      <c r="E7" s="19">
        <f t="shared" ref="E7:E25" si="6">Q7+K7</f>
        <v>932</v>
      </c>
      <c r="F7" s="19">
        <f t="shared" ref="F7:F25" si="7">R7+L7</f>
        <v>69</v>
      </c>
      <c r="G7" s="19">
        <f t="shared" ref="G7:G25" si="8">S7+M7</f>
        <v>2</v>
      </c>
      <c r="H7" s="19">
        <f t="shared" si="1"/>
        <v>812</v>
      </c>
      <c r="I7" s="19">
        <v>37</v>
      </c>
      <c r="J7" s="19">
        <v>261</v>
      </c>
      <c r="K7" s="19">
        <v>477</v>
      </c>
      <c r="L7" s="19">
        <v>36</v>
      </c>
      <c r="M7" s="19">
        <v>1</v>
      </c>
      <c r="N7" s="19">
        <f t="shared" si="2"/>
        <v>757</v>
      </c>
      <c r="O7" s="19">
        <v>33</v>
      </c>
      <c r="P7" s="19">
        <v>235</v>
      </c>
      <c r="Q7" s="19">
        <v>455</v>
      </c>
      <c r="R7" s="19">
        <v>33</v>
      </c>
      <c r="S7" s="19">
        <v>1</v>
      </c>
    </row>
    <row r="8" spans="1:19" x14ac:dyDescent="0.4">
      <c r="A8" s="18">
        <v>2</v>
      </c>
      <c r="B8" s="19">
        <f t="shared" si="3"/>
        <v>1643</v>
      </c>
      <c r="C8" s="19">
        <f t="shared" si="4"/>
        <v>60</v>
      </c>
      <c r="D8" s="19">
        <f t="shared" si="5"/>
        <v>500</v>
      </c>
      <c r="E8" s="19">
        <f t="shared" si="6"/>
        <v>1005</v>
      </c>
      <c r="F8" s="19">
        <f t="shared" si="7"/>
        <v>75</v>
      </c>
      <c r="G8" s="19">
        <f t="shared" si="8"/>
        <v>3</v>
      </c>
      <c r="H8" s="19">
        <f t="shared" si="1"/>
        <v>842</v>
      </c>
      <c r="I8" s="19">
        <v>39</v>
      </c>
      <c r="J8" s="19">
        <v>243</v>
      </c>
      <c r="K8" s="19">
        <v>520</v>
      </c>
      <c r="L8" s="19">
        <v>38</v>
      </c>
      <c r="M8" s="19">
        <v>2</v>
      </c>
      <c r="N8" s="19">
        <f t="shared" si="2"/>
        <v>801</v>
      </c>
      <c r="O8" s="19">
        <v>21</v>
      </c>
      <c r="P8" s="19">
        <v>257</v>
      </c>
      <c r="Q8" s="19">
        <v>485</v>
      </c>
      <c r="R8" s="19">
        <v>37</v>
      </c>
      <c r="S8" s="19">
        <v>1</v>
      </c>
    </row>
    <row r="9" spans="1:19" x14ac:dyDescent="0.4">
      <c r="A9" s="18">
        <v>3</v>
      </c>
      <c r="B9" s="19">
        <f t="shared" si="3"/>
        <v>1428</v>
      </c>
      <c r="C9" s="19">
        <f t="shared" si="4"/>
        <v>81</v>
      </c>
      <c r="D9" s="19">
        <f t="shared" si="5"/>
        <v>458</v>
      </c>
      <c r="E9" s="19">
        <f t="shared" si="6"/>
        <v>826</v>
      </c>
      <c r="F9" s="19">
        <f t="shared" si="7"/>
        <v>62</v>
      </c>
      <c r="G9" s="19">
        <f t="shared" si="8"/>
        <v>1</v>
      </c>
      <c r="H9" s="19">
        <f t="shared" si="1"/>
        <v>708</v>
      </c>
      <c r="I9" s="19">
        <v>48</v>
      </c>
      <c r="J9" s="19">
        <v>214</v>
      </c>
      <c r="K9" s="19">
        <v>415</v>
      </c>
      <c r="L9" s="19">
        <v>31</v>
      </c>
      <c r="M9" s="19">
        <v>0</v>
      </c>
      <c r="N9" s="19">
        <f t="shared" si="2"/>
        <v>720</v>
      </c>
      <c r="O9" s="19">
        <v>33</v>
      </c>
      <c r="P9" s="19">
        <v>244</v>
      </c>
      <c r="Q9" s="19">
        <v>411</v>
      </c>
      <c r="R9" s="19">
        <v>31</v>
      </c>
      <c r="S9" s="19">
        <v>1</v>
      </c>
    </row>
    <row r="10" spans="1:19" x14ac:dyDescent="0.4">
      <c r="A10" s="18">
        <v>4</v>
      </c>
      <c r="B10" s="19">
        <f t="shared" si="3"/>
        <v>1388</v>
      </c>
      <c r="C10" s="19">
        <f t="shared" si="4"/>
        <v>58</v>
      </c>
      <c r="D10" s="19">
        <f t="shared" si="5"/>
        <v>426</v>
      </c>
      <c r="E10" s="19">
        <f t="shared" si="6"/>
        <v>852</v>
      </c>
      <c r="F10" s="19">
        <f t="shared" si="7"/>
        <v>50</v>
      </c>
      <c r="G10" s="19">
        <f t="shared" si="8"/>
        <v>2</v>
      </c>
      <c r="H10" s="19">
        <f t="shared" si="1"/>
        <v>696</v>
      </c>
      <c r="I10" s="19">
        <v>26</v>
      </c>
      <c r="J10" s="19">
        <v>213</v>
      </c>
      <c r="K10" s="19">
        <v>433</v>
      </c>
      <c r="L10" s="19">
        <v>22</v>
      </c>
      <c r="M10" s="19">
        <v>2</v>
      </c>
      <c r="N10" s="19">
        <f t="shared" si="2"/>
        <v>692</v>
      </c>
      <c r="O10" s="19">
        <v>32</v>
      </c>
      <c r="P10" s="19">
        <v>213</v>
      </c>
      <c r="Q10" s="19">
        <v>419</v>
      </c>
      <c r="R10" s="19">
        <v>28</v>
      </c>
      <c r="S10" s="19">
        <v>0</v>
      </c>
    </row>
    <row r="11" spans="1:19" x14ac:dyDescent="0.4">
      <c r="A11" s="18">
        <v>5</v>
      </c>
      <c r="B11" s="19">
        <f t="shared" si="3"/>
        <v>1321</v>
      </c>
      <c r="C11" s="19">
        <f t="shared" si="4"/>
        <v>64</v>
      </c>
      <c r="D11" s="19">
        <f t="shared" si="5"/>
        <v>376</v>
      </c>
      <c r="E11" s="19">
        <f t="shared" si="6"/>
        <v>817</v>
      </c>
      <c r="F11" s="19">
        <f t="shared" si="7"/>
        <v>62</v>
      </c>
      <c r="G11" s="19">
        <f t="shared" si="8"/>
        <v>2</v>
      </c>
      <c r="H11" s="19">
        <f t="shared" si="1"/>
        <v>667</v>
      </c>
      <c r="I11" s="19">
        <v>31</v>
      </c>
      <c r="J11" s="19">
        <v>208</v>
      </c>
      <c r="K11" s="19">
        <v>406</v>
      </c>
      <c r="L11" s="19">
        <v>22</v>
      </c>
      <c r="M11" s="19">
        <v>0</v>
      </c>
      <c r="N11" s="19">
        <f t="shared" si="2"/>
        <v>654</v>
      </c>
      <c r="O11" s="19">
        <v>33</v>
      </c>
      <c r="P11" s="19">
        <v>168</v>
      </c>
      <c r="Q11" s="19">
        <v>411</v>
      </c>
      <c r="R11" s="19">
        <v>40</v>
      </c>
      <c r="S11" s="19">
        <v>2</v>
      </c>
    </row>
    <row r="12" spans="1:19" x14ac:dyDescent="0.4">
      <c r="A12" s="18">
        <v>6</v>
      </c>
      <c r="B12" s="19">
        <f t="shared" si="3"/>
        <v>1385</v>
      </c>
      <c r="C12" s="19">
        <f t="shared" si="4"/>
        <v>68</v>
      </c>
      <c r="D12" s="19">
        <f t="shared" si="5"/>
        <v>381</v>
      </c>
      <c r="E12" s="19">
        <f t="shared" si="6"/>
        <v>863</v>
      </c>
      <c r="F12" s="19">
        <f t="shared" si="7"/>
        <v>71</v>
      </c>
      <c r="G12" s="19">
        <f t="shared" si="8"/>
        <v>2</v>
      </c>
      <c r="H12" s="19">
        <f t="shared" si="1"/>
        <v>725</v>
      </c>
      <c r="I12" s="19">
        <v>35</v>
      </c>
      <c r="J12" s="19">
        <v>179</v>
      </c>
      <c r="K12" s="19">
        <v>466</v>
      </c>
      <c r="L12" s="19">
        <v>43</v>
      </c>
      <c r="M12" s="19">
        <v>2</v>
      </c>
      <c r="N12" s="19">
        <f t="shared" si="2"/>
        <v>660</v>
      </c>
      <c r="O12" s="19">
        <v>33</v>
      </c>
      <c r="P12" s="19">
        <v>202</v>
      </c>
      <c r="Q12" s="19">
        <v>397</v>
      </c>
      <c r="R12" s="19">
        <v>28</v>
      </c>
      <c r="S12" s="19">
        <v>0</v>
      </c>
    </row>
    <row r="13" spans="1:19" x14ac:dyDescent="0.4">
      <c r="A13" s="18">
        <v>7</v>
      </c>
      <c r="B13" s="19">
        <f t="shared" si="3"/>
        <v>1436</v>
      </c>
      <c r="C13" s="19">
        <f t="shared" si="4"/>
        <v>90</v>
      </c>
      <c r="D13" s="19">
        <f t="shared" si="5"/>
        <v>396</v>
      </c>
      <c r="E13" s="19">
        <f t="shared" si="6"/>
        <v>875</v>
      </c>
      <c r="F13" s="19">
        <f t="shared" si="7"/>
        <v>74</v>
      </c>
      <c r="G13" s="19">
        <f t="shared" si="8"/>
        <v>1</v>
      </c>
      <c r="H13" s="19">
        <f t="shared" si="1"/>
        <v>718</v>
      </c>
      <c r="I13" s="19">
        <v>49</v>
      </c>
      <c r="J13" s="19">
        <v>204</v>
      </c>
      <c r="K13" s="19">
        <v>427</v>
      </c>
      <c r="L13" s="19">
        <v>38</v>
      </c>
      <c r="M13" s="19">
        <v>0</v>
      </c>
      <c r="N13" s="19">
        <f t="shared" si="2"/>
        <v>718</v>
      </c>
      <c r="O13" s="19">
        <v>41</v>
      </c>
      <c r="P13" s="19">
        <v>192</v>
      </c>
      <c r="Q13" s="19">
        <v>448</v>
      </c>
      <c r="R13" s="19">
        <v>36</v>
      </c>
      <c r="S13" s="19">
        <v>1</v>
      </c>
    </row>
    <row r="14" spans="1:19" x14ac:dyDescent="0.4">
      <c r="A14" s="18">
        <v>8</v>
      </c>
      <c r="B14" s="19">
        <f t="shared" si="3"/>
        <v>1488</v>
      </c>
      <c r="C14" s="19">
        <f t="shared" si="4"/>
        <v>62</v>
      </c>
      <c r="D14" s="19">
        <f t="shared" si="5"/>
        <v>396</v>
      </c>
      <c r="E14" s="19">
        <f t="shared" si="6"/>
        <v>976</v>
      </c>
      <c r="F14" s="19">
        <f t="shared" si="7"/>
        <v>53</v>
      </c>
      <c r="G14" s="19">
        <f t="shared" si="8"/>
        <v>1</v>
      </c>
      <c r="H14" s="19">
        <f t="shared" si="1"/>
        <v>761</v>
      </c>
      <c r="I14" s="19">
        <v>36</v>
      </c>
      <c r="J14" s="19">
        <v>201</v>
      </c>
      <c r="K14" s="19">
        <v>502</v>
      </c>
      <c r="L14" s="19">
        <v>21</v>
      </c>
      <c r="M14" s="19">
        <v>1</v>
      </c>
      <c r="N14" s="19">
        <f t="shared" si="2"/>
        <v>727</v>
      </c>
      <c r="O14" s="19">
        <v>26</v>
      </c>
      <c r="P14" s="19">
        <v>195</v>
      </c>
      <c r="Q14" s="19">
        <v>474</v>
      </c>
      <c r="R14" s="19">
        <v>32</v>
      </c>
      <c r="S14" s="19">
        <v>0</v>
      </c>
    </row>
    <row r="15" spans="1:19" x14ac:dyDescent="0.4">
      <c r="A15" s="18">
        <v>9</v>
      </c>
      <c r="B15" s="19">
        <f t="shared" si="3"/>
        <v>1528</v>
      </c>
      <c r="C15" s="19">
        <f t="shared" si="4"/>
        <v>69</v>
      </c>
      <c r="D15" s="19">
        <f t="shared" si="5"/>
        <v>413</v>
      </c>
      <c r="E15" s="19">
        <f t="shared" si="6"/>
        <v>990</v>
      </c>
      <c r="F15" s="19">
        <f t="shared" si="7"/>
        <v>54</v>
      </c>
      <c r="G15" s="19">
        <f t="shared" si="8"/>
        <v>2</v>
      </c>
      <c r="H15" s="19">
        <f t="shared" si="1"/>
        <v>799</v>
      </c>
      <c r="I15" s="19">
        <v>37</v>
      </c>
      <c r="J15" s="19">
        <v>214</v>
      </c>
      <c r="K15" s="19">
        <v>516</v>
      </c>
      <c r="L15" s="19">
        <v>32</v>
      </c>
      <c r="M15" s="19">
        <v>0</v>
      </c>
      <c r="N15" s="19">
        <f t="shared" si="2"/>
        <v>729</v>
      </c>
      <c r="O15" s="19">
        <v>32</v>
      </c>
      <c r="P15" s="19">
        <v>199</v>
      </c>
      <c r="Q15" s="19">
        <v>474</v>
      </c>
      <c r="R15" s="19">
        <v>22</v>
      </c>
      <c r="S15" s="19">
        <v>2</v>
      </c>
    </row>
    <row r="16" spans="1:19" x14ac:dyDescent="0.4">
      <c r="A16" s="18">
        <v>10</v>
      </c>
      <c r="B16" s="19">
        <f t="shared" si="3"/>
        <v>1697</v>
      </c>
      <c r="C16" s="19">
        <f t="shared" si="4"/>
        <v>74</v>
      </c>
      <c r="D16" s="19">
        <f t="shared" si="5"/>
        <v>464</v>
      </c>
      <c r="E16" s="19">
        <f t="shared" si="6"/>
        <v>1079</v>
      </c>
      <c r="F16" s="19">
        <f t="shared" si="7"/>
        <v>75</v>
      </c>
      <c r="G16" s="19">
        <f t="shared" si="8"/>
        <v>5</v>
      </c>
      <c r="H16" s="19">
        <f t="shared" si="1"/>
        <v>846</v>
      </c>
      <c r="I16" s="19">
        <v>42</v>
      </c>
      <c r="J16" s="19">
        <v>212</v>
      </c>
      <c r="K16" s="19">
        <v>547</v>
      </c>
      <c r="L16" s="19">
        <v>42</v>
      </c>
      <c r="M16" s="19">
        <v>3</v>
      </c>
      <c r="N16" s="19">
        <f t="shared" si="2"/>
        <v>851</v>
      </c>
      <c r="O16" s="19">
        <v>32</v>
      </c>
      <c r="P16" s="19">
        <v>252</v>
      </c>
      <c r="Q16" s="19">
        <v>532</v>
      </c>
      <c r="R16" s="19">
        <v>33</v>
      </c>
      <c r="S16" s="19">
        <v>2</v>
      </c>
    </row>
    <row r="17" spans="1:19" x14ac:dyDescent="0.4">
      <c r="A17" s="18">
        <v>11</v>
      </c>
      <c r="B17" s="19">
        <f t="shared" si="3"/>
        <v>1679</v>
      </c>
      <c r="C17" s="19">
        <f t="shared" si="4"/>
        <v>74</v>
      </c>
      <c r="D17" s="19">
        <f t="shared" si="5"/>
        <v>497</v>
      </c>
      <c r="E17" s="19">
        <f t="shared" si="6"/>
        <v>1045</v>
      </c>
      <c r="F17" s="19">
        <f t="shared" si="7"/>
        <v>55</v>
      </c>
      <c r="G17" s="19">
        <f t="shared" si="8"/>
        <v>8</v>
      </c>
      <c r="H17" s="19">
        <f t="shared" si="1"/>
        <v>903</v>
      </c>
      <c r="I17" s="19">
        <v>32</v>
      </c>
      <c r="J17" s="19">
        <v>268</v>
      </c>
      <c r="K17" s="19">
        <v>560</v>
      </c>
      <c r="L17" s="19">
        <v>37</v>
      </c>
      <c r="M17" s="19">
        <v>6</v>
      </c>
      <c r="N17" s="19">
        <f t="shared" si="2"/>
        <v>776</v>
      </c>
      <c r="O17" s="19">
        <v>42</v>
      </c>
      <c r="P17" s="19">
        <v>229</v>
      </c>
      <c r="Q17" s="19">
        <v>485</v>
      </c>
      <c r="R17" s="19">
        <v>18</v>
      </c>
      <c r="S17" s="19">
        <v>2</v>
      </c>
    </row>
    <row r="18" spans="1:19" x14ac:dyDescent="0.4">
      <c r="A18" s="18">
        <v>12</v>
      </c>
      <c r="B18" s="19">
        <f t="shared" si="3"/>
        <v>1599</v>
      </c>
      <c r="C18" s="19">
        <f t="shared" si="4"/>
        <v>58</v>
      </c>
      <c r="D18" s="19">
        <f t="shared" si="5"/>
        <v>458</v>
      </c>
      <c r="E18" s="19">
        <f t="shared" si="6"/>
        <v>1012</v>
      </c>
      <c r="F18" s="19">
        <f t="shared" si="7"/>
        <v>60</v>
      </c>
      <c r="G18" s="19">
        <f t="shared" si="8"/>
        <v>11</v>
      </c>
      <c r="H18" s="19">
        <f t="shared" si="1"/>
        <v>832</v>
      </c>
      <c r="I18" s="19">
        <v>29</v>
      </c>
      <c r="J18" s="19">
        <v>240</v>
      </c>
      <c r="K18" s="19">
        <v>519</v>
      </c>
      <c r="L18" s="19">
        <v>36</v>
      </c>
      <c r="M18" s="19">
        <v>8</v>
      </c>
      <c r="N18" s="19">
        <f t="shared" si="2"/>
        <v>767</v>
      </c>
      <c r="O18" s="19">
        <v>29</v>
      </c>
      <c r="P18" s="19">
        <v>218</v>
      </c>
      <c r="Q18" s="19">
        <v>493</v>
      </c>
      <c r="R18" s="19">
        <v>24</v>
      </c>
      <c r="S18" s="19">
        <v>3</v>
      </c>
    </row>
    <row r="19" spans="1:19" x14ac:dyDescent="0.4">
      <c r="A19" s="18">
        <v>13</v>
      </c>
      <c r="B19" s="19">
        <f t="shared" si="3"/>
        <v>1653</v>
      </c>
      <c r="C19" s="19">
        <f t="shared" si="4"/>
        <v>68</v>
      </c>
      <c r="D19" s="19">
        <f t="shared" si="5"/>
        <v>483</v>
      </c>
      <c r="E19" s="19">
        <f t="shared" si="6"/>
        <v>1041</v>
      </c>
      <c r="F19" s="19">
        <f t="shared" si="7"/>
        <v>49</v>
      </c>
      <c r="G19" s="19">
        <f t="shared" si="8"/>
        <v>12</v>
      </c>
      <c r="H19" s="19">
        <f t="shared" si="1"/>
        <v>848</v>
      </c>
      <c r="I19" s="19">
        <v>33</v>
      </c>
      <c r="J19" s="19">
        <v>261</v>
      </c>
      <c r="K19" s="19">
        <v>529</v>
      </c>
      <c r="L19" s="19">
        <v>21</v>
      </c>
      <c r="M19" s="19">
        <v>4</v>
      </c>
      <c r="N19" s="19">
        <f t="shared" si="2"/>
        <v>805</v>
      </c>
      <c r="O19" s="19">
        <v>35</v>
      </c>
      <c r="P19" s="19">
        <v>222</v>
      </c>
      <c r="Q19" s="19">
        <v>512</v>
      </c>
      <c r="R19" s="19">
        <v>28</v>
      </c>
      <c r="S19" s="19">
        <v>8</v>
      </c>
    </row>
    <row r="20" spans="1:19" x14ac:dyDescent="0.4">
      <c r="A20" s="18">
        <v>14</v>
      </c>
      <c r="B20" s="19">
        <f t="shared" si="3"/>
        <v>1523</v>
      </c>
      <c r="C20" s="19">
        <f t="shared" si="4"/>
        <v>55</v>
      </c>
      <c r="D20" s="19">
        <f t="shared" si="5"/>
        <v>446</v>
      </c>
      <c r="E20" s="19">
        <f t="shared" si="6"/>
        <v>954</v>
      </c>
      <c r="F20" s="19">
        <f t="shared" si="7"/>
        <v>54</v>
      </c>
      <c r="G20" s="19">
        <f t="shared" si="8"/>
        <v>14</v>
      </c>
      <c r="H20" s="19">
        <f t="shared" si="1"/>
        <v>787</v>
      </c>
      <c r="I20" s="19">
        <v>27</v>
      </c>
      <c r="J20" s="19">
        <v>209</v>
      </c>
      <c r="K20" s="19">
        <v>515</v>
      </c>
      <c r="L20" s="19">
        <v>27</v>
      </c>
      <c r="M20" s="19">
        <v>9</v>
      </c>
      <c r="N20" s="19">
        <f t="shared" si="2"/>
        <v>736</v>
      </c>
      <c r="O20" s="19">
        <v>28</v>
      </c>
      <c r="P20" s="19">
        <v>237</v>
      </c>
      <c r="Q20" s="19">
        <v>439</v>
      </c>
      <c r="R20" s="19">
        <v>27</v>
      </c>
      <c r="S20" s="19">
        <v>5</v>
      </c>
    </row>
    <row r="21" spans="1:19" x14ac:dyDescent="0.4">
      <c r="A21" s="18">
        <v>15</v>
      </c>
      <c r="B21" s="19">
        <f t="shared" si="3"/>
        <v>1352</v>
      </c>
      <c r="C21" s="19">
        <f t="shared" si="4"/>
        <v>47</v>
      </c>
      <c r="D21" s="19">
        <f t="shared" si="5"/>
        <v>424</v>
      </c>
      <c r="E21" s="19">
        <f t="shared" si="6"/>
        <v>829</v>
      </c>
      <c r="F21" s="19">
        <f t="shared" si="7"/>
        <v>48</v>
      </c>
      <c r="G21" s="19">
        <f t="shared" si="8"/>
        <v>4</v>
      </c>
      <c r="H21" s="19">
        <f t="shared" si="1"/>
        <v>674</v>
      </c>
      <c r="I21" s="19">
        <v>20</v>
      </c>
      <c r="J21" s="19">
        <v>204</v>
      </c>
      <c r="K21" s="19">
        <v>429</v>
      </c>
      <c r="L21" s="19">
        <v>21</v>
      </c>
      <c r="M21" s="19">
        <v>0</v>
      </c>
      <c r="N21" s="19">
        <f t="shared" si="2"/>
        <v>678</v>
      </c>
      <c r="O21" s="19">
        <v>27</v>
      </c>
      <c r="P21" s="19">
        <v>220</v>
      </c>
      <c r="Q21" s="19">
        <v>400</v>
      </c>
      <c r="R21" s="19">
        <v>27</v>
      </c>
      <c r="S21" s="19">
        <v>4</v>
      </c>
    </row>
    <row r="22" spans="1:19" x14ac:dyDescent="0.4">
      <c r="A22" s="18">
        <v>16</v>
      </c>
      <c r="B22" s="19">
        <f t="shared" si="3"/>
        <v>1384</v>
      </c>
      <c r="C22" s="19">
        <f t="shared" si="4"/>
        <v>50</v>
      </c>
      <c r="D22" s="19">
        <f t="shared" si="5"/>
        <v>471</v>
      </c>
      <c r="E22" s="19">
        <f t="shared" si="6"/>
        <v>795</v>
      </c>
      <c r="F22" s="19">
        <f t="shared" si="7"/>
        <v>51</v>
      </c>
      <c r="G22" s="19">
        <f t="shared" si="8"/>
        <v>17</v>
      </c>
      <c r="H22" s="19">
        <f t="shared" si="1"/>
        <v>721</v>
      </c>
      <c r="I22" s="19">
        <v>17</v>
      </c>
      <c r="J22" s="19">
        <v>226</v>
      </c>
      <c r="K22" s="19">
        <v>444</v>
      </c>
      <c r="L22" s="19">
        <v>24</v>
      </c>
      <c r="M22" s="19">
        <v>10</v>
      </c>
      <c r="N22" s="19">
        <f t="shared" si="2"/>
        <v>663</v>
      </c>
      <c r="O22" s="19">
        <v>33</v>
      </c>
      <c r="P22" s="19">
        <v>245</v>
      </c>
      <c r="Q22" s="19">
        <v>351</v>
      </c>
      <c r="R22" s="19">
        <v>27</v>
      </c>
      <c r="S22" s="19">
        <v>7</v>
      </c>
    </row>
    <row r="23" spans="1:19" x14ac:dyDescent="0.4">
      <c r="A23" s="18">
        <v>17</v>
      </c>
      <c r="B23" s="19">
        <f t="shared" si="3"/>
        <v>1245</v>
      </c>
      <c r="C23" s="19">
        <f t="shared" si="4"/>
        <v>43</v>
      </c>
      <c r="D23" s="19">
        <f t="shared" si="5"/>
        <v>423</v>
      </c>
      <c r="E23" s="19">
        <f t="shared" si="6"/>
        <v>720</v>
      </c>
      <c r="F23" s="19">
        <f t="shared" si="7"/>
        <v>43</v>
      </c>
      <c r="G23" s="19">
        <f t="shared" si="8"/>
        <v>16</v>
      </c>
      <c r="H23" s="19">
        <f t="shared" si="1"/>
        <v>596</v>
      </c>
      <c r="I23" s="19">
        <v>20</v>
      </c>
      <c r="J23" s="19">
        <v>203</v>
      </c>
      <c r="K23" s="19">
        <v>346</v>
      </c>
      <c r="L23" s="19">
        <v>19</v>
      </c>
      <c r="M23" s="19">
        <v>8</v>
      </c>
      <c r="N23" s="19">
        <f t="shared" si="2"/>
        <v>649</v>
      </c>
      <c r="O23" s="19">
        <v>23</v>
      </c>
      <c r="P23" s="19">
        <v>220</v>
      </c>
      <c r="Q23" s="19">
        <v>374</v>
      </c>
      <c r="R23" s="19">
        <v>24</v>
      </c>
      <c r="S23" s="19">
        <v>8</v>
      </c>
    </row>
    <row r="24" spans="1:19" x14ac:dyDescent="0.4">
      <c r="A24" s="18">
        <v>18</v>
      </c>
      <c r="B24" s="19">
        <f t="shared" si="3"/>
        <v>1389</v>
      </c>
      <c r="C24" s="19">
        <f t="shared" si="4"/>
        <v>42</v>
      </c>
      <c r="D24" s="19">
        <f t="shared" si="5"/>
        <v>545</v>
      </c>
      <c r="E24" s="19">
        <f t="shared" si="6"/>
        <v>737</v>
      </c>
      <c r="F24" s="19">
        <f t="shared" si="7"/>
        <v>47</v>
      </c>
      <c r="G24" s="19">
        <f t="shared" si="8"/>
        <v>18</v>
      </c>
      <c r="H24" s="19">
        <f t="shared" si="1"/>
        <v>685</v>
      </c>
      <c r="I24" s="19">
        <v>15</v>
      </c>
      <c r="J24" s="19">
        <v>269</v>
      </c>
      <c r="K24" s="19">
        <v>363</v>
      </c>
      <c r="L24" s="19">
        <v>22</v>
      </c>
      <c r="M24" s="19">
        <v>16</v>
      </c>
      <c r="N24" s="19">
        <f t="shared" si="2"/>
        <v>704</v>
      </c>
      <c r="O24" s="19">
        <v>27</v>
      </c>
      <c r="P24" s="19">
        <v>276</v>
      </c>
      <c r="Q24" s="19">
        <v>374</v>
      </c>
      <c r="R24" s="19">
        <v>25</v>
      </c>
      <c r="S24" s="19">
        <v>2</v>
      </c>
    </row>
    <row r="25" spans="1:19" x14ac:dyDescent="0.4">
      <c r="A25" s="18">
        <v>19</v>
      </c>
      <c r="B25" s="19">
        <f t="shared" si="3"/>
        <v>1364</v>
      </c>
      <c r="C25" s="19">
        <f t="shared" si="4"/>
        <v>35</v>
      </c>
      <c r="D25" s="19">
        <f t="shared" si="5"/>
        <v>546</v>
      </c>
      <c r="E25" s="19">
        <f t="shared" si="6"/>
        <v>728</v>
      </c>
      <c r="F25" s="19">
        <f t="shared" si="7"/>
        <v>36</v>
      </c>
      <c r="G25" s="19">
        <f t="shared" si="8"/>
        <v>19</v>
      </c>
      <c r="H25" s="19">
        <f t="shared" si="1"/>
        <v>661</v>
      </c>
      <c r="I25" s="19">
        <v>12</v>
      </c>
      <c r="J25" s="19">
        <v>280</v>
      </c>
      <c r="K25" s="19">
        <v>332</v>
      </c>
      <c r="L25" s="19">
        <v>18</v>
      </c>
      <c r="M25" s="19">
        <v>19</v>
      </c>
      <c r="N25" s="19">
        <f t="shared" si="2"/>
        <v>703</v>
      </c>
      <c r="O25" s="19">
        <v>23</v>
      </c>
      <c r="P25" s="19">
        <v>266</v>
      </c>
      <c r="Q25" s="19">
        <v>396</v>
      </c>
      <c r="R25" s="19">
        <v>18</v>
      </c>
      <c r="S25" s="19">
        <v>0</v>
      </c>
    </row>
    <row r="27" spans="1:19" x14ac:dyDescent="0.4">
      <c r="A27" s="18" t="s">
        <v>47</v>
      </c>
      <c r="B27" s="19">
        <f>N27+H27</f>
        <v>56213</v>
      </c>
      <c r="C27" s="19">
        <f t="shared" ref="C27:G27" si="9">O27+I27</f>
        <v>2201</v>
      </c>
      <c r="D27" s="19">
        <f t="shared" si="9"/>
        <v>17921</v>
      </c>
      <c r="E27" s="19">
        <f t="shared" si="9"/>
        <v>33721</v>
      </c>
      <c r="F27" s="19">
        <f t="shared" si="9"/>
        <v>2115</v>
      </c>
      <c r="G27" s="19">
        <f t="shared" si="9"/>
        <v>255</v>
      </c>
      <c r="H27" s="19">
        <f>SUM(I27:M27)</f>
        <v>27726</v>
      </c>
      <c r="I27" s="19">
        <f>SUM(I28:I43)</f>
        <v>1103</v>
      </c>
      <c r="J27" s="19">
        <f t="shared" ref="J27:S27" si="10">SUM(J28:J43)</f>
        <v>8892</v>
      </c>
      <c r="K27" s="19">
        <f t="shared" si="10"/>
        <v>16442</v>
      </c>
      <c r="L27" s="19">
        <f t="shared" si="10"/>
        <v>1097</v>
      </c>
      <c r="M27" s="19">
        <f t="shared" si="10"/>
        <v>192</v>
      </c>
      <c r="N27" s="19">
        <f>SUM(O27:S27)</f>
        <v>28487</v>
      </c>
      <c r="O27" s="19">
        <f t="shared" si="10"/>
        <v>1098</v>
      </c>
      <c r="P27" s="19">
        <f t="shared" si="10"/>
        <v>9029</v>
      </c>
      <c r="Q27" s="19">
        <f t="shared" si="10"/>
        <v>17279</v>
      </c>
      <c r="R27" s="19">
        <f t="shared" si="10"/>
        <v>1018</v>
      </c>
      <c r="S27" s="19">
        <f t="shared" si="10"/>
        <v>63</v>
      </c>
    </row>
    <row r="28" spans="1:19" x14ac:dyDescent="0.4">
      <c r="A28" s="18" t="s">
        <v>48</v>
      </c>
      <c r="B28" s="19">
        <f t="shared" ref="B28:B43" si="11">N28+H28</f>
        <v>7776</v>
      </c>
      <c r="C28" s="19">
        <f t="shared" ref="C28:C43" si="12">O28+I28</f>
        <v>325</v>
      </c>
      <c r="D28" s="19">
        <f t="shared" ref="D28:D43" si="13">P28+J28</f>
        <v>2448</v>
      </c>
      <c r="E28" s="19">
        <f t="shared" ref="E28:E43" si="14">Q28+K28</f>
        <v>4674</v>
      </c>
      <c r="F28" s="19">
        <f t="shared" ref="F28:F43" si="15">R28+L28</f>
        <v>321</v>
      </c>
      <c r="G28" s="19">
        <f t="shared" ref="G28:G43" si="16">S28+M28</f>
        <v>8</v>
      </c>
      <c r="H28" s="19">
        <f t="shared" ref="H28:H43" si="17">SUM(I28:M28)</f>
        <v>3900</v>
      </c>
      <c r="I28" s="19">
        <v>176</v>
      </c>
      <c r="J28" s="19">
        <v>1194</v>
      </c>
      <c r="K28" s="19">
        <v>2366</v>
      </c>
      <c r="L28" s="19">
        <v>159</v>
      </c>
      <c r="M28" s="19">
        <v>5</v>
      </c>
      <c r="N28" s="19">
        <f t="shared" ref="N28:N43" si="18">SUM(O28:S28)</f>
        <v>3876</v>
      </c>
      <c r="O28" s="19">
        <v>149</v>
      </c>
      <c r="P28" s="19">
        <v>1254</v>
      </c>
      <c r="Q28" s="19">
        <v>2308</v>
      </c>
      <c r="R28" s="19">
        <v>162</v>
      </c>
      <c r="S28" s="19">
        <v>3</v>
      </c>
    </row>
    <row r="29" spans="1:19" x14ac:dyDescent="0.4">
      <c r="A29" s="18" t="s">
        <v>49</v>
      </c>
      <c r="B29" s="19">
        <f t="shared" si="11"/>
        <v>7158</v>
      </c>
      <c r="C29" s="19">
        <f t="shared" si="12"/>
        <v>353</v>
      </c>
      <c r="D29" s="19">
        <f t="shared" si="13"/>
        <v>1962</v>
      </c>
      <c r="E29" s="19">
        <f t="shared" si="14"/>
        <v>4521</v>
      </c>
      <c r="F29" s="19">
        <f t="shared" si="15"/>
        <v>314</v>
      </c>
      <c r="G29" s="19">
        <f t="shared" si="16"/>
        <v>8</v>
      </c>
      <c r="H29" s="19">
        <f t="shared" si="17"/>
        <v>3670</v>
      </c>
      <c r="I29" s="19">
        <v>188</v>
      </c>
      <c r="J29" s="19">
        <v>1006</v>
      </c>
      <c r="K29" s="19">
        <v>2317</v>
      </c>
      <c r="L29" s="19">
        <v>156</v>
      </c>
      <c r="M29" s="19">
        <v>3</v>
      </c>
      <c r="N29" s="19">
        <f t="shared" si="18"/>
        <v>3488</v>
      </c>
      <c r="O29" s="19">
        <v>165</v>
      </c>
      <c r="P29" s="19">
        <v>956</v>
      </c>
      <c r="Q29" s="19">
        <v>2204</v>
      </c>
      <c r="R29" s="19">
        <v>158</v>
      </c>
      <c r="S29" s="19">
        <v>5</v>
      </c>
    </row>
    <row r="30" spans="1:19" x14ac:dyDescent="0.4">
      <c r="A30" s="18" t="s">
        <v>50</v>
      </c>
      <c r="B30" s="19">
        <f t="shared" si="11"/>
        <v>8151</v>
      </c>
      <c r="C30" s="19">
        <f t="shared" si="12"/>
        <v>329</v>
      </c>
      <c r="D30" s="19">
        <f t="shared" si="13"/>
        <v>2348</v>
      </c>
      <c r="E30" s="19">
        <f t="shared" si="14"/>
        <v>5131</v>
      </c>
      <c r="F30" s="19">
        <f t="shared" si="15"/>
        <v>293</v>
      </c>
      <c r="G30" s="19">
        <f t="shared" si="16"/>
        <v>50</v>
      </c>
      <c r="H30" s="19">
        <f t="shared" si="17"/>
        <v>4216</v>
      </c>
      <c r="I30" s="19">
        <v>163</v>
      </c>
      <c r="J30" s="19">
        <v>1190</v>
      </c>
      <c r="K30" s="19">
        <v>2670</v>
      </c>
      <c r="L30" s="19">
        <v>163</v>
      </c>
      <c r="M30" s="19">
        <v>30</v>
      </c>
      <c r="N30" s="19">
        <f t="shared" si="18"/>
        <v>3935</v>
      </c>
      <c r="O30" s="19">
        <v>166</v>
      </c>
      <c r="P30" s="19">
        <v>1158</v>
      </c>
      <c r="Q30" s="19">
        <v>2461</v>
      </c>
      <c r="R30" s="19">
        <v>130</v>
      </c>
      <c r="S30" s="19">
        <v>20</v>
      </c>
    </row>
    <row r="31" spans="1:19" x14ac:dyDescent="0.4">
      <c r="A31" s="18" t="s">
        <v>51</v>
      </c>
      <c r="B31" s="19">
        <f t="shared" si="11"/>
        <v>6734</v>
      </c>
      <c r="C31" s="19">
        <f t="shared" si="12"/>
        <v>217</v>
      </c>
      <c r="D31" s="19">
        <f t="shared" si="13"/>
        <v>2409</v>
      </c>
      <c r="E31" s="19">
        <f t="shared" si="14"/>
        <v>3809</v>
      </c>
      <c r="F31" s="19">
        <f t="shared" si="15"/>
        <v>225</v>
      </c>
      <c r="G31" s="19">
        <f t="shared" si="16"/>
        <v>74</v>
      </c>
      <c r="H31" s="19">
        <f t="shared" si="17"/>
        <v>3337</v>
      </c>
      <c r="I31" s="19">
        <v>84</v>
      </c>
      <c r="J31" s="19">
        <v>1182</v>
      </c>
      <c r="K31" s="19">
        <v>1914</v>
      </c>
      <c r="L31" s="19">
        <v>104</v>
      </c>
      <c r="M31" s="19">
        <v>53</v>
      </c>
      <c r="N31" s="19">
        <f t="shared" si="18"/>
        <v>3397</v>
      </c>
      <c r="O31" s="19">
        <v>133</v>
      </c>
      <c r="P31" s="19">
        <v>1227</v>
      </c>
      <c r="Q31" s="19">
        <v>1895</v>
      </c>
      <c r="R31" s="19">
        <v>121</v>
      </c>
      <c r="S31" s="19">
        <v>21</v>
      </c>
    </row>
    <row r="32" spans="1:19" x14ac:dyDescent="0.4">
      <c r="A32" s="18" t="s">
        <v>52</v>
      </c>
      <c r="B32" s="19">
        <f t="shared" si="11"/>
        <v>4918</v>
      </c>
      <c r="C32" s="19">
        <f t="shared" si="12"/>
        <v>144</v>
      </c>
      <c r="D32" s="19">
        <f t="shared" si="13"/>
        <v>2012</v>
      </c>
      <c r="E32" s="19">
        <f t="shared" si="14"/>
        <v>2515</v>
      </c>
      <c r="F32" s="19">
        <f t="shared" si="15"/>
        <v>223</v>
      </c>
      <c r="G32" s="19">
        <f t="shared" si="16"/>
        <v>24</v>
      </c>
      <c r="H32" s="19">
        <f t="shared" si="17"/>
        <v>2318</v>
      </c>
      <c r="I32" s="19">
        <v>57</v>
      </c>
      <c r="J32" s="19">
        <v>1014</v>
      </c>
      <c r="K32" s="19">
        <v>1109</v>
      </c>
      <c r="L32" s="19">
        <v>114</v>
      </c>
      <c r="M32" s="19">
        <v>24</v>
      </c>
      <c r="N32" s="19">
        <f t="shared" si="18"/>
        <v>2600</v>
      </c>
      <c r="O32" s="19">
        <v>87</v>
      </c>
      <c r="P32" s="19">
        <v>998</v>
      </c>
      <c r="Q32" s="19">
        <v>1406</v>
      </c>
      <c r="R32" s="19">
        <v>109</v>
      </c>
      <c r="S32" s="19">
        <v>0</v>
      </c>
    </row>
    <row r="33" spans="1:19" x14ac:dyDescent="0.4">
      <c r="A33" s="18" t="s">
        <v>53</v>
      </c>
      <c r="B33" s="19">
        <f t="shared" si="11"/>
        <v>4148</v>
      </c>
      <c r="C33" s="19">
        <f t="shared" si="12"/>
        <v>154</v>
      </c>
      <c r="D33" s="19">
        <f t="shared" si="13"/>
        <v>1572</v>
      </c>
      <c r="E33" s="19">
        <f t="shared" si="14"/>
        <v>2216</v>
      </c>
      <c r="F33" s="19">
        <f t="shared" si="15"/>
        <v>179</v>
      </c>
      <c r="G33" s="19">
        <f t="shared" si="16"/>
        <v>27</v>
      </c>
      <c r="H33" s="19">
        <f t="shared" si="17"/>
        <v>1976</v>
      </c>
      <c r="I33" s="19">
        <v>59</v>
      </c>
      <c r="J33" s="19">
        <v>778</v>
      </c>
      <c r="K33" s="19">
        <v>1016</v>
      </c>
      <c r="L33" s="19">
        <v>101</v>
      </c>
      <c r="M33" s="19">
        <v>22</v>
      </c>
      <c r="N33" s="19">
        <f t="shared" si="18"/>
        <v>2172</v>
      </c>
      <c r="O33" s="19">
        <v>95</v>
      </c>
      <c r="P33" s="19">
        <v>794</v>
      </c>
      <c r="Q33" s="19">
        <v>1200</v>
      </c>
      <c r="R33" s="19">
        <v>78</v>
      </c>
      <c r="S33" s="19">
        <v>5</v>
      </c>
    </row>
    <row r="34" spans="1:19" x14ac:dyDescent="0.4">
      <c r="A34" s="18" t="s">
        <v>54</v>
      </c>
      <c r="B34" s="19">
        <f t="shared" si="11"/>
        <v>3240</v>
      </c>
      <c r="C34" s="19">
        <f t="shared" si="12"/>
        <v>144</v>
      </c>
      <c r="D34" s="19">
        <f t="shared" si="13"/>
        <v>1181</v>
      </c>
      <c r="E34" s="19">
        <f t="shared" si="14"/>
        <v>1780</v>
      </c>
      <c r="F34" s="19">
        <f t="shared" si="15"/>
        <v>120</v>
      </c>
      <c r="G34" s="19">
        <f t="shared" si="16"/>
        <v>15</v>
      </c>
      <c r="H34" s="19">
        <f t="shared" si="17"/>
        <v>1626</v>
      </c>
      <c r="I34" s="19">
        <v>72</v>
      </c>
      <c r="J34" s="19">
        <v>610</v>
      </c>
      <c r="K34" s="19">
        <v>867</v>
      </c>
      <c r="L34" s="19">
        <v>64</v>
      </c>
      <c r="M34" s="19">
        <v>13</v>
      </c>
      <c r="N34" s="19">
        <f t="shared" si="18"/>
        <v>1614</v>
      </c>
      <c r="O34" s="19">
        <v>72</v>
      </c>
      <c r="P34" s="19">
        <v>571</v>
      </c>
      <c r="Q34" s="19">
        <v>913</v>
      </c>
      <c r="R34" s="19">
        <v>56</v>
      </c>
      <c r="S34" s="19">
        <v>2</v>
      </c>
    </row>
    <row r="35" spans="1:19" x14ac:dyDescent="0.4">
      <c r="A35" s="18" t="s">
        <v>55</v>
      </c>
      <c r="B35" s="19">
        <f t="shared" si="11"/>
        <v>2959</v>
      </c>
      <c r="C35" s="19">
        <f t="shared" si="12"/>
        <v>157</v>
      </c>
      <c r="D35" s="19">
        <f t="shared" si="13"/>
        <v>1022</v>
      </c>
      <c r="E35" s="19">
        <f t="shared" si="14"/>
        <v>1658</v>
      </c>
      <c r="F35" s="19">
        <f t="shared" si="15"/>
        <v>110</v>
      </c>
      <c r="G35" s="19">
        <f t="shared" si="16"/>
        <v>12</v>
      </c>
      <c r="H35" s="19">
        <f t="shared" si="17"/>
        <v>1451</v>
      </c>
      <c r="I35" s="19">
        <v>77</v>
      </c>
      <c r="J35" s="19">
        <v>512</v>
      </c>
      <c r="K35" s="19">
        <v>796</v>
      </c>
      <c r="L35" s="19">
        <v>54</v>
      </c>
      <c r="M35" s="19">
        <v>12</v>
      </c>
      <c r="N35" s="19">
        <f t="shared" si="18"/>
        <v>1508</v>
      </c>
      <c r="O35" s="19">
        <v>80</v>
      </c>
      <c r="P35" s="19">
        <v>510</v>
      </c>
      <c r="Q35" s="19">
        <v>862</v>
      </c>
      <c r="R35" s="19">
        <v>56</v>
      </c>
      <c r="S35" s="19">
        <v>0</v>
      </c>
    </row>
    <row r="36" spans="1:19" x14ac:dyDescent="0.4">
      <c r="A36" s="18" t="s">
        <v>56</v>
      </c>
      <c r="B36" s="19">
        <f t="shared" si="11"/>
        <v>2237</v>
      </c>
      <c r="C36" s="19">
        <f t="shared" si="12"/>
        <v>128</v>
      </c>
      <c r="D36" s="19">
        <f t="shared" si="13"/>
        <v>668</v>
      </c>
      <c r="E36" s="19">
        <f t="shared" si="14"/>
        <v>1332</v>
      </c>
      <c r="F36" s="19">
        <f t="shared" si="15"/>
        <v>94</v>
      </c>
      <c r="G36" s="19">
        <f t="shared" si="16"/>
        <v>15</v>
      </c>
      <c r="H36" s="19">
        <f t="shared" si="17"/>
        <v>1057</v>
      </c>
      <c r="I36" s="19">
        <v>72</v>
      </c>
      <c r="J36" s="19">
        <v>332</v>
      </c>
      <c r="K36" s="19">
        <v>591</v>
      </c>
      <c r="L36" s="19">
        <v>50</v>
      </c>
      <c r="M36" s="19">
        <v>12</v>
      </c>
      <c r="N36" s="19">
        <f t="shared" si="18"/>
        <v>1180</v>
      </c>
      <c r="O36" s="19">
        <v>56</v>
      </c>
      <c r="P36" s="19">
        <v>336</v>
      </c>
      <c r="Q36" s="19">
        <v>741</v>
      </c>
      <c r="R36" s="19">
        <v>44</v>
      </c>
      <c r="S36" s="19">
        <v>3</v>
      </c>
    </row>
    <row r="37" spans="1:19" x14ac:dyDescent="0.4">
      <c r="A37" s="18" t="s">
        <v>57</v>
      </c>
      <c r="B37" s="19">
        <f t="shared" si="11"/>
        <v>2332</v>
      </c>
      <c r="C37" s="19">
        <f t="shared" si="12"/>
        <v>117</v>
      </c>
      <c r="D37" s="19">
        <f t="shared" si="13"/>
        <v>675</v>
      </c>
      <c r="E37" s="19">
        <f t="shared" si="14"/>
        <v>1446</v>
      </c>
      <c r="F37" s="19">
        <f t="shared" si="15"/>
        <v>88</v>
      </c>
      <c r="G37" s="19">
        <f t="shared" si="16"/>
        <v>6</v>
      </c>
      <c r="H37" s="19">
        <f t="shared" si="17"/>
        <v>1203</v>
      </c>
      <c r="I37" s="19">
        <v>82</v>
      </c>
      <c r="J37" s="19">
        <v>371</v>
      </c>
      <c r="K37" s="19">
        <v>696</v>
      </c>
      <c r="L37" s="19">
        <v>48</v>
      </c>
      <c r="M37" s="19">
        <v>6</v>
      </c>
      <c r="N37" s="19">
        <f t="shared" si="18"/>
        <v>1129</v>
      </c>
      <c r="O37" s="19">
        <v>35</v>
      </c>
      <c r="P37" s="19">
        <v>304</v>
      </c>
      <c r="Q37" s="19">
        <v>750</v>
      </c>
      <c r="R37" s="19">
        <v>40</v>
      </c>
      <c r="S37" s="19">
        <v>0</v>
      </c>
    </row>
    <row r="38" spans="1:19" x14ac:dyDescent="0.4">
      <c r="A38" s="18" t="s">
        <v>58</v>
      </c>
      <c r="B38" s="19">
        <f t="shared" si="11"/>
        <v>1849</v>
      </c>
      <c r="C38" s="19">
        <f t="shared" si="12"/>
        <v>70</v>
      </c>
      <c r="D38" s="19">
        <f t="shared" si="13"/>
        <v>497</v>
      </c>
      <c r="E38" s="19">
        <f t="shared" si="14"/>
        <v>1212</v>
      </c>
      <c r="F38" s="19">
        <f t="shared" si="15"/>
        <v>63</v>
      </c>
      <c r="G38" s="19">
        <f t="shared" si="16"/>
        <v>7</v>
      </c>
      <c r="H38" s="19">
        <f t="shared" si="17"/>
        <v>863</v>
      </c>
      <c r="I38" s="19">
        <v>45</v>
      </c>
      <c r="J38" s="19">
        <v>225</v>
      </c>
      <c r="K38" s="19">
        <v>547</v>
      </c>
      <c r="L38" s="19">
        <v>41</v>
      </c>
      <c r="M38" s="19">
        <v>5</v>
      </c>
      <c r="N38" s="19">
        <f t="shared" si="18"/>
        <v>986</v>
      </c>
      <c r="O38" s="19">
        <v>25</v>
      </c>
      <c r="P38" s="19">
        <v>272</v>
      </c>
      <c r="Q38" s="19">
        <v>665</v>
      </c>
      <c r="R38" s="19">
        <v>22</v>
      </c>
      <c r="S38" s="19">
        <v>2</v>
      </c>
    </row>
    <row r="39" spans="1:19" x14ac:dyDescent="0.4">
      <c r="A39" s="18" t="s">
        <v>59</v>
      </c>
      <c r="B39" s="19">
        <f t="shared" si="11"/>
        <v>1437</v>
      </c>
      <c r="C39" s="19">
        <f t="shared" si="12"/>
        <v>26</v>
      </c>
      <c r="D39" s="19">
        <f t="shared" si="13"/>
        <v>362</v>
      </c>
      <c r="E39" s="19">
        <f t="shared" si="14"/>
        <v>1011</v>
      </c>
      <c r="F39" s="19">
        <f t="shared" si="15"/>
        <v>33</v>
      </c>
      <c r="G39" s="19">
        <f t="shared" si="16"/>
        <v>5</v>
      </c>
      <c r="H39" s="19">
        <f t="shared" si="17"/>
        <v>693</v>
      </c>
      <c r="I39" s="19">
        <v>15</v>
      </c>
      <c r="J39" s="19">
        <v>158</v>
      </c>
      <c r="K39" s="19">
        <v>497</v>
      </c>
      <c r="L39" s="19">
        <v>19</v>
      </c>
      <c r="M39" s="19">
        <v>4</v>
      </c>
      <c r="N39" s="19">
        <f t="shared" si="18"/>
        <v>744</v>
      </c>
      <c r="O39" s="19">
        <v>11</v>
      </c>
      <c r="P39" s="19">
        <v>204</v>
      </c>
      <c r="Q39" s="19">
        <v>514</v>
      </c>
      <c r="R39" s="19">
        <v>14</v>
      </c>
      <c r="S39" s="19">
        <v>1</v>
      </c>
    </row>
    <row r="40" spans="1:19" x14ac:dyDescent="0.4">
      <c r="A40" s="18" t="s">
        <v>60</v>
      </c>
      <c r="B40" s="19">
        <f t="shared" si="11"/>
        <v>1238</v>
      </c>
      <c r="C40" s="19">
        <f t="shared" si="12"/>
        <v>13</v>
      </c>
      <c r="D40" s="19">
        <f t="shared" si="13"/>
        <v>307</v>
      </c>
      <c r="E40" s="19">
        <f t="shared" si="14"/>
        <v>886</v>
      </c>
      <c r="F40" s="19">
        <f t="shared" si="15"/>
        <v>29</v>
      </c>
      <c r="G40" s="19">
        <f t="shared" si="16"/>
        <v>3</v>
      </c>
      <c r="H40" s="19">
        <f t="shared" si="17"/>
        <v>550</v>
      </c>
      <c r="I40" s="19">
        <v>7</v>
      </c>
      <c r="J40" s="19">
        <v>135</v>
      </c>
      <c r="K40" s="19">
        <v>390</v>
      </c>
      <c r="L40" s="19">
        <v>16</v>
      </c>
      <c r="M40" s="19">
        <v>2</v>
      </c>
      <c r="N40" s="19">
        <f t="shared" si="18"/>
        <v>688</v>
      </c>
      <c r="O40" s="19">
        <v>6</v>
      </c>
      <c r="P40" s="19">
        <v>172</v>
      </c>
      <c r="Q40" s="19">
        <v>496</v>
      </c>
      <c r="R40" s="19">
        <v>13</v>
      </c>
      <c r="S40" s="19">
        <v>1</v>
      </c>
    </row>
    <row r="41" spans="1:19" x14ac:dyDescent="0.4">
      <c r="A41" s="18" t="s">
        <v>61</v>
      </c>
      <c r="B41" s="19">
        <f t="shared" si="11"/>
        <v>881</v>
      </c>
      <c r="C41" s="19">
        <f t="shared" si="12"/>
        <v>11</v>
      </c>
      <c r="D41" s="19">
        <f t="shared" si="13"/>
        <v>223</v>
      </c>
      <c r="E41" s="19">
        <f t="shared" si="14"/>
        <v>639</v>
      </c>
      <c r="F41" s="19">
        <f t="shared" si="15"/>
        <v>8</v>
      </c>
      <c r="G41" s="19">
        <f t="shared" si="16"/>
        <v>0</v>
      </c>
      <c r="H41" s="19">
        <f t="shared" si="17"/>
        <v>393</v>
      </c>
      <c r="I41" s="19">
        <v>3</v>
      </c>
      <c r="J41" s="19">
        <v>100</v>
      </c>
      <c r="K41" s="19">
        <v>285</v>
      </c>
      <c r="L41" s="19">
        <v>5</v>
      </c>
      <c r="M41" s="19">
        <v>0</v>
      </c>
      <c r="N41" s="19">
        <f t="shared" si="18"/>
        <v>488</v>
      </c>
      <c r="O41" s="19">
        <v>8</v>
      </c>
      <c r="P41" s="19">
        <v>123</v>
      </c>
      <c r="Q41" s="19">
        <v>354</v>
      </c>
      <c r="R41" s="19">
        <v>3</v>
      </c>
      <c r="S41" s="19">
        <v>0</v>
      </c>
    </row>
    <row r="42" spans="1:19" x14ac:dyDescent="0.4">
      <c r="A42" s="18" t="s">
        <v>62</v>
      </c>
      <c r="B42" s="19">
        <f t="shared" si="11"/>
        <v>582</v>
      </c>
      <c r="C42" s="19">
        <f t="shared" si="12"/>
        <v>8</v>
      </c>
      <c r="D42" s="19">
        <f t="shared" si="13"/>
        <v>122</v>
      </c>
      <c r="E42" s="19">
        <f t="shared" si="14"/>
        <v>445</v>
      </c>
      <c r="F42" s="19">
        <f t="shared" si="15"/>
        <v>7</v>
      </c>
      <c r="G42" s="19">
        <f t="shared" si="16"/>
        <v>0</v>
      </c>
      <c r="H42" s="19">
        <f t="shared" si="17"/>
        <v>255</v>
      </c>
      <c r="I42" s="19">
        <v>0</v>
      </c>
      <c r="J42" s="19">
        <v>44</v>
      </c>
      <c r="K42" s="19">
        <v>208</v>
      </c>
      <c r="L42" s="19">
        <v>3</v>
      </c>
      <c r="M42" s="19">
        <v>0</v>
      </c>
      <c r="N42" s="19">
        <f t="shared" si="18"/>
        <v>327</v>
      </c>
      <c r="O42" s="19">
        <v>8</v>
      </c>
      <c r="P42" s="19">
        <v>78</v>
      </c>
      <c r="Q42" s="19">
        <v>237</v>
      </c>
      <c r="R42" s="19">
        <v>4</v>
      </c>
      <c r="S42" s="19">
        <v>0</v>
      </c>
    </row>
    <row r="43" spans="1:19" x14ac:dyDescent="0.4">
      <c r="A43" s="18" t="s">
        <v>63</v>
      </c>
      <c r="B43" s="19">
        <f t="shared" si="11"/>
        <v>573</v>
      </c>
      <c r="C43" s="19">
        <f t="shared" si="12"/>
        <v>5</v>
      </c>
      <c r="D43" s="19">
        <f t="shared" si="13"/>
        <v>113</v>
      </c>
      <c r="E43" s="19">
        <f t="shared" si="14"/>
        <v>446</v>
      </c>
      <c r="F43" s="19">
        <f t="shared" si="15"/>
        <v>8</v>
      </c>
      <c r="G43" s="19">
        <f t="shared" si="16"/>
        <v>1</v>
      </c>
      <c r="H43" s="19">
        <f t="shared" si="17"/>
        <v>218</v>
      </c>
      <c r="I43" s="19">
        <v>3</v>
      </c>
      <c r="J43" s="19">
        <v>41</v>
      </c>
      <c r="K43" s="19">
        <v>173</v>
      </c>
      <c r="L43" s="19">
        <v>0</v>
      </c>
      <c r="M43" s="19">
        <v>1</v>
      </c>
      <c r="N43" s="19">
        <f t="shared" si="18"/>
        <v>355</v>
      </c>
      <c r="O43" s="19">
        <v>2</v>
      </c>
      <c r="P43" s="19">
        <v>72</v>
      </c>
      <c r="Q43" s="19">
        <v>273</v>
      </c>
      <c r="R43" s="19">
        <v>8</v>
      </c>
      <c r="S43" s="19">
        <v>0</v>
      </c>
    </row>
    <row r="44" spans="1:19" x14ac:dyDescent="0.4">
      <c r="A44" s="18" t="s">
        <v>77</v>
      </c>
      <c r="B44" s="48">
        <v>18.728467478467479</v>
      </c>
      <c r="C44" s="48">
        <v>17.154377880184331</v>
      </c>
      <c r="D44" s="48">
        <v>19.571398920713989</v>
      </c>
      <c r="E44" s="48">
        <v>18.326988710947756</v>
      </c>
      <c r="F44" s="48">
        <v>17.87777777777778</v>
      </c>
      <c r="G44" s="48">
        <v>19.155405405405403</v>
      </c>
      <c r="H44" s="48">
        <v>18.112076715612826</v>
      </c>
      <c r="I44" s="48">
        <v>16.458333333333332</v>
      </c>
      <c r="J44" s="48">
        <v>19.467005076142133</v>
      </c>
      <c r="K44" s="48">
        <v>17.267502612330198</v>
      </c>
      <c r="L44" s="48">
        <v>18.389423076923077</v>
      </c>
      <c r="M44" s="48">
        <v>21.041666666666668</v>
      </c>
      <c r="N44" s="48">
        <v>19.333971151015604</v>
      </c>
      <c r="O44" s="48">
        <v>17.593984962406015</v>
      </c>
      <c r="P44" s="48">
        <v>19.671964140179298</v>
      </c>
      <c r="Q44" s="48">
        <v>19.397097625329813</v>
      </c>
      <c r="R44" s="48">
        <v>17.438016528925619</v>
      </c>
      <c r="S44" s="48">
        <v>15.833333333333334</v>
      </c>
    </row>
    <row r="45" spans="1:19" x14ac:dyDescent="0.4">
      <c r="A45" s="27" t="s">
        <v>97</v>
      </c>
    </row>
    <row r="48" spans="1:19" x14ac:dyDescent="0.4">
      <c r="B48" s="19">
        <f>B27/2</f>
        <v>28106.5</v>
      </c>
      <c r="C48" s="19">
        <f t="shared" ref="C48:S48" si="19">C27/2</f>
        <v>1100.5</v>
      </c>
      <c r="D48" s="19">
        <f t="shared" si="19"/>
        <v>8960.5</v>
      </c>
      <c r="E48" s="19">
        <f t="shared" si="19"/>
        <v>16860.5</v>
      </c>
      <c r="F48" s="19">
        <f t="shared" si="19"/>
        <v>1057.5</v>
      </c>
      <c r="G48" s="19">
        <f t="shared" si="19"/>
        <v>127.5</v>
      </c>
      <c r="H48" s="19">
        <f t="shared" si="19"/>
        <v>13863</v>
      </c>
      <c r="I48" s="19">
        <f t="shared" si="19"/>
        <v>551.5</v>
      </c>
      <c r="J48" s="19">
        <f t="shared" si="19"/>
        <v>4446</v>
      </c>
      <c r="K48" s="19">
        <f t="shared" si="19"/>
        <v>8221</v>
      </c>
      <c r="L48" s="19">
        <f t="shared" si="19"/>
        <v>548.5</v>
      </c>
      <c r="M48" s="19">
        <f t="shared" si="19"/>
        <v>96</v>
      </c>
      <c r="N48" s="19">
        <f t="shared" si="19"/>
        <v>14243.5</v>
      </c>
      <c r="O48" s="19">
        <f t="shared" si="19"/>
        <v>549</v>
      </c>
      <c r="P48" s="19">
        <f t="shared" si="19"/>
        <v>4514.5</v>
      </c>
      <c r="Q48" s="19">
        <f t="shared" si="19"/>
        <v>8639.5</v>
      </c>
      <c r="R48" s="19">
        <f t="shared" si="19"/>
        <v>509</v>
      </c>
      <c r="S48" s="19">
        <f t="shared" si="19"/>
        <v>31.5</v>
      </c>
    </row>
    <row r="49" spans="2:19" x14ac:dyDescent="0.4">
      <c r="B49" s="19">
        <f>SUM(B28:B30)</f>
        <v>23085</v>
      </c>
      <c r="C49" s="19">
        <f t="shared" ref="C49:S49" si="20">SUM(C28:C30)</f>
        <v>1007</v>
      </c>
      <c r="D49" s="19">
        <f t="shared" si="20"/>
        <v>6758</v>
      </c>
      <c r="E49" s="19">
        <f t="shared" si="20"/>
        <v>14326</v>
      </c>
      <c r="F49" s="19">
        <f t="shared" si="20"/>
        <v>928</v>
      </c>
      <c r="G49" s="19">
        <f t="shared" si="20"/>
        <v>66</v>
      </c>
      <c r="H49" s="19">
        <f t="shared" si="20"/>
        <v>11786</v>
      </c>
      <c r="I49" s="19">
        <f t="shared" si="20"/>
        <v>527</v>
      </c>
      <c r="J49" s="19">
        <f t="shared" si="20"/>
        <v>3390</v>
      </c>
      <c r="K49" s="19">
        <f t="shared" si="20"/>
        <v>7353</v>
      </c>
      <c r="L49" s="19">
        <f t="shared" si="20"/>
        <v>478</v>
      </c>
      <c r="M49" s="19">
        <f>SUM(M28:M31)</f>
        <v>91</v>
      </c>
      <c r="N49" s="19">
        <f t="shared" si="20"/>
        <v>11299</v>
      </c>
      <c r="O49" s="19">
        <f t="shared" si="20"/>
        <v>480</v>
      </c>
      <c r="P49" s="19">
        <f t="shared" si="20"/>
        <v>3368</v>
      </c>
      <c r="Q49" s="19">
        <f t="shared" si="20"/>
        <v>6973</v>
      </c>
      <c r="R49" s="19">
        <f t="shared" si="20"/>
        <v>450</v>
      </c>
      <c r="S49" s="19">
        <f t="shared" si="20"/>
        <v>28</v>
      </c>
    </row>
    <row r="50" spans="2:19" x14ac:dyDescent="0.4">
      <c r="B50" s="19">
        <f>B48-B49</f>
        <v>5021.5</v>
      </c>
      <c r="C50" s="19">
        <f t="shared" ref="C50:S50" si="21">C48-C49</f>
        <v>93.5</v>
      </c>
      <c r="D50" s="19">
        <f t="shared" si="21"/>
        <v>2202.5</v>
      </c>
      <c r="E50" s="19">
        <f t="shared" si="21"/>
        <v>2534.5</v>
      </c>
      <c r="F50" s="19">
        <f t="shared" si="21"/>
        <v>129.5</v>
      </c>
      <c r="G50" s="19">
        <f t="shared" si="21"/>
        <v>61.5</v>
      </c>
      <c r="H50" s="19">
        <f t="shared" si="21"/>
        <v>2077</v>
      </c>
      <c r="I50" s="19">
        <f t="shared" si="21"/>
        <v>24.5</v>
      </c>
      <c r="J50" s="19">
        <f t="shared" si="21"/>
        <v>1056</v>
      </c>
      <c r="K50" s="19">
        <f t="shared" si="21"/>
        <v>868</v>
      </c>
      <c r="L50" s="19">
        <f t="shared" si="21"/>
        <v>70.5</v>
      </c>
      <c r="M50" s="19">
        <f t="shared" si="21"/>
        <v>5</v>
      </c>
      <c r="N50" s="19">
        <f t="shared" si="21"/>
        <v>2944.5</v>
      </c>
      <c r="O50" s="19">
        <f t="shared" si="21"/>
        <v>69</v>
      </c>
      <c r="P50" s="19">
        <f t="shared" si="21"/>
        <v>1146.5</v>
      </c>
      <c r="Q50" s="19">
        <f t="shared" si="21"/>
        <v>1666.5</v>
      </c>
      <c r="R50" s="19">
        <f t="shared" si="21"/>
        <v>59</v>
      </c>
      <c r="S50" s="19">
        <f t="shared" si="21"/>
        <v>3.5</v>
      </c>
    </row>
    <row r="51" spans="2:19" x14ac:dyDescent="0.4">
      <c r="B51" s="69">
        <f>B50/B31</f>
        <v>0.74569349569349574</v>
      </c>
      <c r="C51" s="69">
        <f t="shared" ref="C51:S51" si="22">C50/C31</f>
        <v>0.43087557603686638</v>
      </c>
      <c r="D51" s="69">
        <f t="shared" si="22"/>
        <v>0.91427978414279787</v>
      </c>
      <c r="E51" s="69">
        <f t="shared" si="22"/>
        <v>0.66539774218955106</v>
      </c>
      <c r="F51" s="69">
        <f t="shared" si="22"/>
        <v>0.5755555555555556</v>
      </c>
      <c r="G51" s="69">
        <f t="shared" si="22"/>
        <v>0.83108108108108103</v>
      </c>
      <c r="H51" s="69">
        <f t="shared" si="22"/>
        <v>0.62241534312256519</v>
      </c>
      <c r="I51" s="69">
        <f t="shared" si="22"/>
        <v>0.29166666666666669</v>
      </c>
      <c r="J51" s="69">
        <f t="shared" si="22"/>
        <v>0.89340101522842641</v>
      </c>
      <c r="K51" s="69">
        <f t="shared" si="22"/>
        <v>0.45350052246603972</v>
      </c>
      <c r="L51" s="69">
        <f t="shared" si="22"/>
        <v>0.67788461538461542</v>
      </c>
      <c r="M51" s="69">
        <f>M50/M32</f>
        <v>0.20833333333333334</v>
      </c>
      <c r="N51" s="69">
        <f t="shared" si="22"/>
        <v>0.86679423020312041</v>
      </c>
      <c r="O51" s="69">
        <f t="shared" si="22"/>
        <v>0.51879699248120303</v>
      </c>
      <c r="P51" s="69">
        <f t="shared" si="22"/>
        <v>0.93439282803585977</v>
      </c>
      <c r="Q51" s="69">
        <f t="shared" si="22"/>
        <v>0.8794195250659631</v>
      </c>
      <c r="R51" s="69">
        <f t="shared" si="22"/>
        <v>0.48760330578512395</v>
      </c>
      <c r="S51" s="69">
        <f t="shared" si="22"/>
        <v>0.16666666666666666</v>
      </c>
    </row>
    <row r="52" spans="2:19" x14ac:dyDescent="0.4">
      <c r="B52" s="48">
        <f>15+(B51*5)</f>
        <v>18.728467478467479</v>
      </c>
      <c r="C52" s="48">
        <f t="shared" ref="C52:S52" si="23">15+(C51*5)</f>
        <v>17.154377880184331</v>
      </c>
      <c r="D52" s="48">
        <f t="shared" si="23"/>
        <v>19.571398920713989</v>
      </c>
      <c r="E52" s="48">
        <f t="shared" si="23"/>
        <v>18.326988710947756</v>
      </c>
      <c r="F52" s="48">
        <f t="shared" si="23"/>
        <v>17.87777777777778</v>
      </c>
      <c r="G52" s="48">
        <f t="shared" si="23"/>
        <v>19.155405405405403</v>
      </c>
      <c r="H52" s="48">
        <f t="shared" si="23"/>
        <v>18.112076715612826</v>
      </c>
      <c r="I52" s="48">
        <f t="shared" si="23"/>
        <v>16.458333333333332</v>
      </c>
      <c r="J52" s="48">
        <f t="shared" si="23"/>
        <v>19.467005076142133</v>
      </c>
      <c r="K52" s="48">
        <f t="shared" si="23"/>
        <v>17.267502612330198</v>
      </c>
      <c r="L52" s="48">
        <f t="shared" si="23"/>
        <v>18.389423076923077</v>
      </c>
      <c r="M52" s="48">
        <f>20+(M51*5)</f>
        <v>21.041666666666668</v>
      </c>
      <c r="N52" s="48">
        <f t="shared" si="23"/>
        <v>19.333971151015604</v>
      </c>
      <c r="O52" s="48">
        <f t="shared" si="23"/>
        <v>17.593984962406015</v>
      </c>
      <c r="P52" s="48">
        <f t="shared" si="23"/>
        <v>19.671964140179298</v>
      </c>
      <c r="Q52" s="48">
        <f t="shared" si="23"/>
        <v>19.397097625329813</v>
      </c>
      <c r="R52" s="48">
        <f t="shared" si="23"/>
        <v>17.438016528925619</v>
      </c>
      <c r="S52" s="48">
        <f t="shared" si="23"/>
        <v>15.833333333333334</v>
      </c>
    </row>
  </sheetData>
  <mergeCells count="3">
    <mergeCell ref="B2:G2"/>
    <mergeCell ref="H2:M2"/>
    <mergeCell ref="N2:S2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9D7CA6-4D59-4987-BC33-F896A5AF33A5}">
  <dimension ref="A1:W32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11.578125" style="19" customWidth="1"/>
    <col min="2" max="18" width="4.578125" style="19" customWidth="1"/>
    <col min="19" max="19" width="4.47265625" style="19" customWidth="1"/>
    <col min="20" max="16384" width="8.83984375" style="19"/>
  </cols>
  <sheetData>
    <row r="1" spans="1:23" x14ac:dyDescent="0.4">
      <c r="A1" s="19" t="s">
        <v>76</v>
      </c>
    </row>
    <row r="2" spans="1:23" x14ac:dyDescent="0.4">
      <c r="A2" s="21"/>
      <c r="B2" s="35" t="s">
        <v>47</v>
      </c>
      <c r="C2" s="35" t="s">
        <v>48</v>
      </c>
      <c r="D2" s="35" t="s">
        <v>49</v>
      </c>
      <c r="E2" s="35" t="s">
        <v>50</v>
      </c>
      <c r="F2" s="35" t="s">
        <v>51</v>
      </c>
      <c r="G2" s="35" t="s">
        <v>52</v>
      </c>
      <c r="H2" s="35" t="s">
        <v>53</v>
      </c>
      <c r="I2" s="35" t="s">
        <v>54</v>
      </c>
      <c r="J2" s="35" t="s">
        <v>55</v>
      </c>
      <c r="K2" s="35" t="s">
        <v>56</v>
      </c>
      <c r="L2" s="35" t="s">
        <v>57</v>
      </c>
      <c r="M2" s="35" t="s">
        <v>58</v>
      </c>
      <c r="N2" s="35" t="s">
        <v>59</v>
      </c>
      <c r="O2" s="35" t="s">
        <v>60</v>
      </c>
      <c r="P2" s="35" t="s">
        <v>61</v>
      </c>
      <c r="Q2" s="35" t="s">
        <v>62</v>
      </c>
      <c r="R2" s="36" t="s">
        <v>63</v>
      </c>
      <c r="S2" s="64" t="s">
        <v>77</v>
      </c>
    </row>
    <row r="3" spans="1:23" x14ac:dyDescent="0.4">
      <c r="A3" s="19" t="s">
        <v>65</v>
      </c>
      <c r="B3" s="19">
        <f>B13+B23</f>
        <v>56213</v>
      </c>
      <c r="C3" s="19">
        <f t="shared" ref="C3:R11" si="0">C13+C23</f>
        <v>7776</v>
      </c>
      <c r="D3" s="19">
        <f t="shared" si="0"/>
        <v>7158</v>
      </c>
      <c r="E3" s="19">
        <f t="shared" si="0"/>
        <v>8151</v>
      </c>
      <c r="F3" s="19">
        <f t="shared" si="0"/>
        <v>6734</v>
      </c>
      <c r="G3" s="19">
        <f t="shared" si="0"/>
        <v>4918</v>
      </c>
      <c r="H3" s="19">
        <f t="shared" si="0"/>
        <v>4148</v>
      </c>
      <c r="I3" s="19">
        <f t="shared" si="0"/>
        <v>3240</v>
      </c>
      <c r="J3" s="19">
        <f t="shared" si="0"/>
        <v>2959</v>
      </c>
      <c r="K3" s="19">
        <f t="shared" si="0"/>
        <v>2237</v>
      </c>
      <c r="L3" s="19">
        <f t="shared" si="0"/>
        <v>2332</v>
      </c>
      <c r="M3" s="19">
        <f t="shared" si="0"/>
        <v>1849</v>
      </c>
      <c r="N3" s="19">
        <f t="shared" si="0"/>
        <v>1437</v>
      </c>
      <c r="O3" s="19">
        <f t="shared" si="0"/>
        <v>1238</v>
      </c>
      <c r="P3" s="19">
        <f t="shared" si="0"/>
        <v>881</v>
      </c>
      <c r="Q3" s="19">
        <f t="shared" si="0"/>
        <v>582</v>
      </c>
      <c r="R3" s="19">
        <f t="shared" si="0"/>
        <v>573</v>
      </c>
      <c r="S3" s="48">
        <f>15+(5*W3)</f>
        <v>18.728467478467479</v>
      </c>
      <c r="T3" s="19">
        <f>B3/2</f>
        <v>28106.5</v>
      </c>
      <c r="U3" s="19">
        <f>SUM(C3:E3)</f>
        <v>23085</v>
      </c>
      <c r="V3" s="19">
        <f>T3-U3</f>
        <v>5021.5</v>
      </c>
      <c r="W3" s="19">
        <f>V3/F3</f>
        <v>0.74569349569349574</v>
      </c>
    </row>
    <row r="4" spans="1:23" x14ac:dyDescent="0.4">
      <c r="A4" s="19" t="s">
        <v>66</v>
      </c>
      <c r="B4" s="19">
        <f t="shared" ref="B4:Q11" si="1">B14+B24</f>
        <v>50249</v>
      </c>
      <c r="C4" s="19">
        <f t="shared" si="1"/>
        <v>6697</v>
      </c>
      <c r="D4" s="19">
        <f t="shared" si="1"/>
        <v>6298</v>
      </c>
      <c r="E4" s="19">
        <f t="shared" si="1"/>
        <v>7277</v>
      </c>
      <c r="F4" s="19">
        <f t="shared" si="1"/>
        <v>6035</v>
      </c>
      <c r="G4" s="19">
        <f t="shared" si="1"/>
        <v>4399</v>
      </c>
      <c r="H4" s="19">
        <f t="shared" si="1"/>
        <v>3700</v>
      </c>
      <c r="I4" s="19">
        <f t="shared" si="1"/>
        <v>2918</v>
      </c>
      <c r="J4" s="19">
        <f t="shared" si="1"/>
        <v>2679</v>
      </c>
      <c r="K4" s="19">
        <f t="shared" si="1"/>
        <v>2017</v>
      </c>
      <c r="L4" s="19">
        <f t="shared" si="1"/>
        <v>2105</v>
      </c>
      <c r="M4" s="19">
        <f t="shared" si="1"/>
        <v>1690</v>
      </c>
      <c r="N4" s="19">
        <f t="shared" si="1"/>
        <v>1347</v>
      </c>
      <c r="O4" s="19">
        <f t="shared" si="1"/>
        <v>1169</v>
      </c>
      <c r="P4" s="19">
        <f t="shared" si="1"/>
        <v>824</v>
      </c>
      <c r="Q4" s="19">
        <f t="shared" si="1"/>
        <v>552</v>
      </c>
      <c r="R4" s="19">
        <f t="shared" si="0"/>
        <v>542</v>
      </c>
      <c r="S4" s="48">
        <f t="shared" ref="S4:S6" si="2">15+(5*W4)</f>
        <v>19.020298260149129</v>
      </c>
      <c r="T4" s="19">
        <f t="shared" ref="T4:T7" si="3">B4/2</f>
        <v>25124.5</v>
      </c>
      <c r="U4" s="19">
        <f t="shared" ref="U4:U6" si="4">SUM(C4:E4)</f>
        <v>20272</v>
      </c>
      <c r="V4" s="19">
        <f t="shared" ref="V4:V7" si="5">T4-U4</f>
        <v>4852.5</v>
      </c>
      <c r="W4" s="19">
        <f t="shared" ref="W4:W6" si="6">V4/F4</f>
        <v>0.80405965202982599</v>
      </c>
    </row>
    <row r="5" spans="1:23" x14ac:dyDescent="0.4">
      <c r="A5" s="19" t="s">
        <v>67</v>
      </c>
      <c r="B5" s="19">
        <f t="shared" si="1"/>
        <v>1330</v>
      </c>
      <c r="C5" s="19">
        <f t="shared" si="0"/>
        <v>316</v>
      </c>
      <c r="D5" s="19">
        <f t="shared" si="0"/>
        <v>243</v>
      </c>
      <c r="E5" s="19">
        <f t="shared" si="0"/>
        <v>226</v>
      </c>
      <c r="F5" s="19">
        <f t="shared" si="0"/>
        <v>154</v>
      </c>
      <c r="G5" s="19">
        <f t="shared" si="0"/>
        <v>117</v>
      </c>
      <c r="H5" s="19">
        <f t="shared" si="0"/>
        <v>90</v>
      </c>
      <c r="I5" s="19">
        <f t="shared" si="0"/>
        <v>42</v>
      </c>
      <c r="J5" s="19">
        <f t="shared" si="0"/>
        <v>42</v>
      </c>
      <c r="K5" s="19">
        <f t="shared" si="0"/>
        <v>25</v>
      </c>
      <c r="L5" s="19">
        <f t="shared" si="0"/>
        <v>26</v>
      </c>
      <c r="M5" s="19">
        <f t="shared" si="0"/>
        <v>22</v>
      </c>
      <c r="N5" s="19">
        <f t="shared" si="0"/>
        <v>8</v>
      </c>
      <c r="O5" s="19">
        <f t="shared" si="0"/>
        <v>9</v>
      </c>
      <c r="P5" s="19">
        <f t="shared" si="0"/>
        <v>7</v>
      </c>
      <c r="Q5" s="19">
        <f t="shared" si="0"/>
        <v>2</v>
      </c>
      <c r="R5" s="19">
        <f t="shared" si="0"/>
        <v>1</v>
      </c>
      <c r="S5" s="48">
        <f>10+(5*W5)</f>
        <v>12.345132743362832</v>
      </c>
      <c r="T5" s="19">
        <f t="shared" si="3"/>
        <v>665</v>
      </c>
      <c r="U5" s="19">
        <f>SUM(C5:D5)</f>
        <v>559</v>
      </c>
      <c r="V5" s="19">
        <f t="shared" si="5"/>
        <v>106</v>
      </c>
      <c r="W5" s="19">
        <f>V5/E5</f>
        <v>0.46902654867256638</v>
      </c>
    </row>
    <row r="6" spans="1:23" x14ac:dyDescent="0.4">
      <c r="A6" s="19" t="s">
        <v>68</v>
      </c>
      <c r="B6" s="19">
        <f t="shared" si="1"/>
        <v>3439</v>
      </c>
      <c r="C6" s="19">
        <f t="shared" si="0"/>
        <v>658</v>
      </c>
      <c r="D6" s="19">
        <f t="shared" si="0"/>
        <v>493</v>
      </c>
      <c r="E6" s="19">
        <f t="shared" si="0"/>
        <v>544</v>
      </c>
      <c r="F6" s="19">
        <f t="shared" si="0"/>
        <v>472</v>
      </c>
      <c r="G6" s="19">
        <f t="shared" si="0"/>
        <v>295</v>
      </c>
      <c r="H6" s="19">
        <f t="shared" si="0"/>
        <v>218</v>
      </c>
      <c r="I6" s="19">
        <f t="shared" si="0"/>
        <v>145</v>
      </c>
      <c r="J6" s="19">
        <f t="shared" si="0"/>
        <v>127</v>
      </c>
      <c r="K6" s="19">
        <f t="shared" si="0"/>
        <v>112</v>
      </c>
      <c r="L6" s="19">
        <f t="shared" si="0"/>
        <v>122</v>
      </c>
      <c r="M6" s="19">
        <f t="shared" si="0"/>
        <v>80</v>
      </c>
      <c r="N6" s="19">
        <f t="shared" si="0"/>
        <v>50</v>
      </c>
      <c r="O6" s="19">
        <f t="shared" si="0"/>
        <v>39</v>
      </c>
      <c r="P6" s="19">
        <f t="shared" si="0"/>
        <v>34</v>
      </c>
      <c r="Q6" s="19">
        <f t="shared" si="0"/>
        <v>24</v>
      </c>
      <c r="R6" s="19">
        <f t="shared" si="0"/>
        <v>26</v>
      </c>
      <c r="S6" s="48">
        <f t="shared" si="2"/>
        <v>15.259533898305085</v>
      </c>
      <c r="T6" s="19">
        <f t="shared" si="3"/>
        <v>1719.5</v>
      </c>
      <c r="U6" s="19">
        <f t="shared" si="4"/>
        <v>1695</v>
      </c>
      <c r="V6" s="19">
        <f t="shared" si="5"/>
        <v>24.5</v>
      </c>
      <c r="W6" s="19">
        <f t="shared" si="6"/>
        <v>5.190677966101695E-2</v>
      </c>
    </row>
    <row r="7" spans="1:23" x14ac:dyDescent="0.4">
      <c r="A7" s="19" t="s">
        <v>69</v>
      </c>
      <c r="B7" s="19">
        <f t="shared" si="1"/>
        <v>774</v>
      </c>
      <c r="C7" s="19">
        <f t="shared" si="0"/>
        <v>64</v>
      </c>
      <c r="D7" s="19">
        <f t="shared" si="0"/>
        <v>63</v>
      </c>
      <c r="E7" s="19">
        <f t="shared" si="0"/>
        <v>84</v>
      </c>
      <c r="F7" s="19">
        <f t="shared" si="0"/>
        <v>70</v>
      </c>
      <c r="G7" s="19">
        <f t="shared" si="0"/>
        <v>93</v>
      </c>
      <c r="H7" s="19">
        <f t="shared" si="0"/>
        <v>91</v>
      </c>
      <c r="I7" s="19">
        <f t="shared" si="0"/>
        <v>76</v>
      </c>
      <c r="J7" s="19">
        <f t="shared" si="0"/>
        <v>59</v>
      </c>
      <c r="K7" s="19">
        <f t="shared" si="0"/>
        <v>49</v>
      </c>
      <c r="L7" s="19">
        <f t="shared" si="0"/>
        <v>49</v>
      </c>
      <c r="M7" s="19">
        <f t="shared" si="0"/>
        <v>35</v>
      </c>
      <c r="N7" s="19">
        <f t="shared" si="0"/>
        <v>18</v>
      </c>
      <c r="O7" s="19">
        <f t="shared" si="0"/>
        <v>10</v>
      </c>
      <c r="P7" s="19">
        <f t="shared" si="0"/>
        <v>9</v>
      </c>
      <c r="Q7" s="19">
        <f t="shared" si="0"/>
        <v>3</v>
      </c>
      <c r="R7" s="19">
        <f t="shared" si="0"/>
        <v>1</v>
      </c>
      <c r="S7" s="48">
        <f>25+(5*W7)</f>
        <v>25.714285714285715</v>
      </c>
      <c r="T7" s="19">
        <f t="shared" si="3"/>
        <v>387</v>
      </c>
      <c r="U7" s="19">
        <f>SUM(C7:G7)</f>
        <v>374</v>
      </c>
      <c r="V7" s="19">
        <f t="shared" si="5"/>
        <v>13</v>
      </c>
      <c r="W7" s="19">
        <f>V7/H7</f>
        <v>0.14285714285714285</v>
      </c>
    </row>
    <row r="8" spans="1:23" x14ac:dyDescent="0.4">
      <c r="A8" s="19" t="s">
        <v>70</v>
      </c>
      <c r="B8" s="19">
        <f t="shared" si="1"/>
        <v>43</v>
      </c>
      <c r="C8" s="19">
        <f t="shared" si="0"/>
        <v>5</v>
      </c>
      <c r="D8" s="19">
        <f t="shared" si="0"/>
        <v>6</v>
      </c>
      <c r="E8" s="19">
        <f t="shared" si="0"/>
        <v>3</v>
      </c>
      <c r="F8" s="19">
        <f t="shared" si="0"/>
        <v>1</v>
      </c>
      <c r="G8" s="19">
        <f t="shared" si="0"/>
        <v>5</v>
      </c>
      <c r="H8" s="19">
        <f t="shared" si="0"/>
        <v>3</v>
      </c>
      <c r="I8" s="19">
        <f t="shared" si="0"/>
        <v>6</v>
      </c>
      <c r="J8" s="19">
        <f t="shared" si="0"/>
        <v>3</v>
      </c>
      <c r="K8" s="19">
        <f t="shared" si="0"/>
        <v>6</v>
      </c>
      <c r="L8" s="19">
        <f t="shared" si="0"/>
        <v>1</v>
      </c>
      <c r="M8" s="19">
        <f t="shared" si="0"/>
        <v>2</v>
      </c>
      <c r="N8" s="19">
        <f t="shared" si="0"/>
        <v>1</v>
      </c>
      <c r="O8" s="19">
        <f t="shared" si="0"/>
        <v>0</v>
      </c>
      <c r="P8" s="19">
        <f t="shared" si="0"/>
        <v>1</v>
      </c>
      <c r="Q8" s="19">
        <f t="shared" si="0"/>
        <v>0</v>
      </c>
      <c r="R8" s="19">
        <f t="shared" si="0"/>
        <v>0</v>
      </c>
      <c r="S8" s="48"/>
    </row>
    <row r="9" spans="1:23" x14ac:dyDescent="0.4">
      <c r="A9" s="19" t="s">
        <v>71</v>
      </c>
      <c r="B9" s="19">
        <f t="shared" si="1"/>
        <v>338</v>
      </c>
      <c r="C9" s="19">
        <f t="shared" si="0"/>
        <v>33</v>
      </c>
      <c r="D9" s="19">
        <f t="shared" si="0"/>
        <v>51</v>
      </c>
      <c r="E9" s="19">
        <f t="shared" si="0"/>
        <v>13</v>
      </c>
      <c r="F9" s="19">
        <f t="shared" si="0"/>
        <v>2</v>
      </c>
      <c r="G9" s="19">
        <f t="shared" si="0"/>
        <v>8</v>
      </c>
      <c r="H9" s="19">
        <f t="shared" si="0"/>
        <v>40</v>
      </c>
      <c r="I9" s="19">
        <f t="shared" si="0"/>
        <v>51</v>
      </c>
      <c r="J9" s="19">
        <f t="shared" si="0"/>
        <v>43</v>
      </c>
      <c r="K9" s="19">
        <f t="shared" si="0"/>
        <v>22</v>
      </c>
      <c r="L9" s="19">
        <f t="shared" si="0"/>
        <v>25</v>
      </c>
      <c r="M9" s="19">
        <f t="shared" si="0"/>
        <v>17</v>
      </c>
      <c r="N9" s="19">
        <f t="shared" si="0"/>
        <v>12</v>
      </c>
      <c r="O9" s="19">
        <f t="shared" si="0"/>
        <v>11</v>
      </c>
      <c r="P9" s="19">
        <f t="shared" si="0"/>
        <v>6</v>
      </c>
      <c r="Q9" s="19">
        <f t="shared" si="0"/>
        <v>1</v>
      </c>
      <c r="R9" s="19">
        <f t="shared" si="0"/>
        <v>3</v>
      </c>
      <c r="S9" s="48"/>
    </row>
    <row r="10" spans="1:23" x14ac:dyDescent="0.4">
      <c r="A10" s="19" t="s">
        <v>72</v>
      </c>
      <c r="B10" s="19">
        <f t="shared" si="1"/>
        <v>33</v>
      </c>
      <c r="C10" s="19">
        <f t="shared" si="0"/>
        <v>3</v>
      </c>
      <c r="D10" s="19">
        <f t="shared" si="0"/>
        <v>3</v>
      </c>
      <c r="E10" s="19">
        <f t="shared" si="0"/>
        <v>3</v>
      </c>
      <c r="F10" s="19">
        <f t="shared" si="0"/>
        <v>0</v>
      </c>
      <c r="G10" s="19">
        <f t="shared" si="0"/>
        <v>1</v>
      </c>
      <c r="H10" s="19">
        <f t="shared" si="0"/>
        <v>6</v>
      </c>
      <c r="I10" s="19">
        <f t="shared" si="0"/>
        <v>1</v>
      </c>
      <c r="J10" s="19">
        <f t="shared" si="0"/>
        <v>6</v>
      </c>
      <c r="K10" s="19">
        <f t="shared" si="0"/>
        <v>4</v>
      </c>
      <c r="L10" s="19">
        <f t="shared" si="0"/>
        <v>3</v>
      </c>
      <c r="M10" s="19">
        <f t="shared" si="0"/>
        <v>3</v>
      </c>
      <c r="N10" s="19">
        <f t="shared" si="0"/>
        <v>0</v>
      </c>
      <c r="O10" s="19">
        <f t="shared" si="0"/>
        <v>0</v>
      </c>
      <c r="P10" s="19">
        <f t="shared" si="0"/>
        <v>0</v>
      </c>
      <c r="Q10" s="19">
        <f t="shared" si="0"/>
        <v>0</v>
      </c>
      <c r="R10" s="19">
        <f t="shared" si="0"/>
        <v>0</v>
      </c>
      <c r="S10" s="48"/>
    </row>
    <row r="11" spans="1:23" x14ac:dyDescent="0.4">
      <c r="A11" s="19" t="s">
        <v>73</v>
      </c>
      <c r="B11" s="19">
        <f t="shared" si="1"/>
        <v>7</v>
      </c>
      <c r="C11" s="19">
        <f t="shared" si="0"/>
        <v>0</v>
      </c>
      <c r="D11" s="19">
        <f t="shared" si="0"/>
        <v>1</v>
      </c>
      <c r="E11" s="19">
        <f t="shared" si="0"/>
        <v>1</v>
      </c>
      <c r="F11" s="19">
        <f t="shared" si="0"/>
        <v>0</v>
      </c>
      <c r="G11" s="19">
        <f t="shared" si="0"/>
        <v>0</v>
      </c>
      <c r="H11" s="19">
        <f t="shared" si="0"/>
        <v>0</v>
      </c>
      <c r="I11" s="19">
        <f t="shared" si="0"/>
        <v>1</v>
      </c>
      <c r="J11" s="19">
        <f t="shared" si="0"/>
        <v>0</v>
      </c>
      <c r="K11" s="19">
        <f t="shared" si="0"/>
        <v>2</v>
      </c>
      <c r="L11" s="19">
        <f t="shared" si="0"/>
        <v>1</v>
      </c>
      <c r="M11" s="19">
        <f t="shared" si="0"/>
        <v>0</v>
      </c>
      <c r="N11" s="19">
        <f t="shared" si="0"/>
        <v>1</v>
      </c>
      <c r="O11" s="19">
        <f t="shared" si="0"/>
        <v>0</v>
      </c>
      <c r="P11" s="19">
        <f t="shared" si="0"/>
        <v>0</v>
      </c>
      <c r="Q11" s="19">
        <f t="shared" si="0"/>
        <v>0</v>
      </c>
      <c r="R11" s="19">
        <f t="shared" si="0"/>
        <v>0</v>
      </c>
      <c r="S11" s="48"/>
    </row>
    <row r="12" spans="1:23" x14ac:dyDescent="0.4">
      <c r="S12" s="48"/>
    </row>
    <row r="13" spans="1:23" x14ac:dyDescent="0.4">
      <c r="A13" s="19" t="s">
        <v>74</v>
      </c>
      <c r="B13" s="19">
        <f>SUM(C13:R13)</f>
        <v>27726</v>
      </c>
      <c r="C13" s="19">
        <f>SUM(C14:C21)</f>
        <v>3900</v>
      </c>
      <c r="D13" s="19">
        <f t="shared" ref="D13:R13" si="7">SUM(D14:D21)</f>
        <v>3670</v>
      </c>
      <c r="E13" s="19">
        <f t="shared" si="7"/>
        <v>4216</v>
      </c>
      <c r="F13" s="19">
        <f t="shared" si="7"/>
        <v>3337</v>
      </c>
      <c r="G13" s="19">
        <f t="shared" si="7"/>
        <v>2318</v>
      </c>
      <c r="H13" s="19">
        <f t="shared" si="7"/>
        <v>1976</v>
      </c>
      <c r="I13" s="19">
        <f t="shared" si="7"/>
        <v>1626</v>
      </c>
      <c r="J13" s="19">
        <f t="shared" si="7"/>
        <v>1451</v>
      </c>
      <c r="K13" s="19">
        <f t="shared" si="7"/>
        <v>1057</v>
      </c>
      <c r="L13" s="19">
        <f t="shared" si="7"/>
        <v>1203</v>
      </c>
      <c r="M13" s="19">
        <f t="shared" si="7"/>
        <v>863</v>
      </c>
      <c r="N13" s="19">
        <f t="shared" si="7"/>
        <v>693</v>
      </c>
      <c r="O13" s="19">
        <f t="shared" si="7"/>
        <v>550</v>
      </c>
      <c r="P13" s="19">
        <f t="shared" si="7"/>
        <v>393</v>
      </c>
      <c r="Q13" s="19">
        <f t="shared" si="7"/>
        <v>255</v>
      </c>
      <c r="R13" s="19">
        <f t="shared" si="7"/>
        <v>218</v>
      </c>
      <c r="S13" s="48">
        <f>15+(5*W13)</f>
        <v>18.112076715612826</v>
      </c>
      <c r="T13" s="19">
        <f>B13/2</f>
        <v>13863</v>
      </c>
      <c r="U13" s="19">
        <f>SUM(C13:E13)</f>
        <v>11786</v>
      </c>
      <c r="V13" s="19">
        <f>T13-U13</f>
        <v>2077</v>
      </c>
      <c r="W13" s="19">
        <f>V13/F13</f>
        <v>0.62241534312256519</v>
      </c>
    </row>
    <row r="14" spans="1:23" x14ac:dyDescent="0.4">
      <c r="A14" s="19" t="s">
        <v>66</v>
      </c>
      <c r="B14" s="19">
        <f t="shared" ref="B14:B31" si="8">SUM(C14:R14)</f>
        <v>24683</v>
      </c>
      <c r="C14" s="19">
        <v>3327</v>
      </c>
      <c r="D14" s="19">
        <v>3248</v>
      </c>
      <c r="E14" s="19">
        <v>3785</v>
      </c>
      <c r="F14" s="19">
        <v>2982</v>
      </c>
      <c r="G14" s="19">
        <v>2066</v>
      </c>
      <c r="H14" s="19">
        <v>1761</v>
      </c>
      <c r="I14" s="19">
        <v>1460</v>
      </c>
      <c r="J14" s="19">
        <v>1291</v>
      </c>
      <c r="K14" s="19">
        <v>940</v>
      </c>
      <c r="L14" s="19">
        <v>1067</v>
      </c>
      <c r="M14" s="19">
        <v>784</v>
      </c>
      <c r="N14" s="19">
        <v>641</v>
      </c>
      <c r="O14" s="19">
        <v>517</v>
      </c>
      <c r="P14" s="19">
        <v>361</v>
      </c>
      <c r="Q14" s="19">
        <v>243</v>
      </c>
      <c r="R14" s="19">
        <v>210</v>
      </c>
      <c r="S14" s="48">
        <f t="shared" ref="S14" si="9">15+(5*W14)</f>
        <v>18.322434607645874</v>
      </c>
      <c r="T14" s="19">
        <f t="shared" ref="T14:T17" si="10">B14/2</f>
        <v>12341.5</v>
      </c>
      <c r="U14" s="19">
        <f t="shared" ref="U14" si="11">SUM(C14:E14)</f>
        <v>10360</v>
      </c>
      <c r="V14" s="19">
        <f t="shared" ref="V14:V17" si="12">T14-U14</f>
        <v>1981.5</v>
      </c>
      <c r="W14" s="19">
        <f t="shared" ref="W14" si="13">V14/F14</f>
        <v>0.6644869215291751</v>
      </c>
    </row>
    <row r="15" spans="1:23" x14ac:dyDescent="0.4">
      <c r="A15" s="19" t="s">
        <v>67</v>
      </c>
      <c r="B15" s="19">
        <f t="shared" si="8"/>
        <v>641</v>
      </c>
      <c r="C15" s="19">
        <v>156</v>
      </c>
      <c r="D15" s="19">
        <v>108</v>
      </c>
      <c r="E15" s="19">
        <v>101</v>
      </c>
      <c r="F15" s="19">
        <v>75</v>
      </c>
      <c r="G15" s="19">
        <v>56</v>
      </c>
      <c r="H15" s="19">
        <v>51</v>
      </c>
      <c r="I15" s="19">
        <v>19</v>
      </c>
      <c r="J15" s="19">
        <v>22</v>
      </c>
      <c r="K15" s="19">
        <v>15</v>
      </c>
      <c r="L15" s="19">
        <v>16</v>
      </c>
      <c r="M15" s="19">
        <v>10</v>
      </c>
      <c r="N15" s="19">
        <v>4</v>
      </c>
      <c r="O15" s="19">
        <v>2</v>
      </c>
      <c r="P15" s="19">
        <v>5</v>
      </c>
      <c r="Q15" s="19">
        <v>1</v>
      </c>
      <c r="R15" s="19">
        <v>0</v>
      </c>
      <c r="S15" s="48">
        <f>10+(5*W15)</f>
        <v>12.797029702970297</v>
      </c>
      <c r="T15" s="19">
        <f t="shared" si="10"/>
        <v>320.5</v>
      </c>
      <c r="U15" s="19">
        <f>SUM(C15:D15)</f>
        <v>264</v>
      </c>
      <c r="V15" s="19">
        <f t="shared" si="12"/>
        <v>56.5</v>
      </c>
      <c r="W15" s="19">
        <f>V15/E15</f>
        <v>0.55940594059405946</v>
      </c>
    </row>
    <row r="16" spans="1:23" x14ac:dyDescent="0.4">
      <c r="A16" s="19" t="s">
        <v>68</v>
      </c>
      <c r="B16" s="19">
        <f t="shared" si="8"/>
        <v>1728</v>
      </c>
      <c r="C16" s="19">
        <v>350</v>
      </c>
      <c r="D16" s="19">
        <v>249</v>
      </c>
      <c r="E16" s="19">
        <v>276</v>
      </c>
      <c r="F16" s="19">
        <v>236</v>
      </c>
      <c r="G16" s="19">
        <v>131</v>
      </c>
      <c r="H16" s="19">
        <v>97</v>
      </c>
      <c r="I16" s="19">
        <v>76</v>
      </c>
      <c r="J16" s="19">
        <v>77</v>
      </c>
      <c r="K16" s="19">
        <v>53</v>
      </c>
      <c r="L16" s="19">
        <v>66</v>
      </c>
      <c r="M16" s="19">
        <v>38</v>
      </c>
      <c r="N16" s="19">
        <v>27</v>
      </c>
      <c r="O16" s="19">
        <v>19</v>
      </c>
      <c r="P16" s="19">
        <v>17</v>
      </c>
      <c r="Q16" s="19">
        <v>9</v>
      </c>
      <c r="R16" s="19">
        <v>7</v>
      </c>
      <c r="S16" s="48">
        <f>10+(5*W16)</f>
        <v>14.80072463768116</v>
      </c>
      <c r="T16" s="19">
        <f t="shared" ref="T16" si="14">B16/2</f>
        <v>864</v>
      </c>
      <c r="U16" s="19">
        <f>SUM(C16:D16)</f>
        <v>599</v>
      </c>
      <c r="V16" s="19">
        <f t="shared" ref="V16" si="15">T16-U16</f>
        <v>265</v>
      </c>
      <c r="W16" s="19">
        <f>V16/E16</f>
        <v>0.96014492753623193</v>
      </c>
    </row>
    <row r="17" spans="1:23" x14ac:dyDescent="0.4">
      <c r="A17" s="19" t="s">
        <v>69</v>
      </c>
      <c r="B17" s="19">
        <f t="shared" si="8"/>
        <v>428</v>
      </c>
      <c r="C17" s="19">
        <v>40</v>
      </c>
      <c r="D17" s="19">
        <v>34</v>
      </c>
      <c r="E17" s="19">
        <v>45</v>
      </c>
      <c r="F17" s="19">
        <v>42</v>
      </c>
      <c r="G17" s="19">
        <v>56</v>
      </c>
      <c r="H17" s="19">
        <v>46</v>
      </c>
      <c r="I17" s="19">
        <v>36</v>
      </c>
      <c r="J17" s="19">
        <v>29</v>
      </c>
      <c r="K17" s="19">
        <v>27</v>
      </c>
      <c r="L17" s="19">
        <v>30</v>
      </c>
      <c r="M17" s="19">
        <v>18</v>
      </c>
      <c r="N17" s="19">
        <v>10</v>
      </c>
      <c r="O17" s="19">
        <v>7</v>
      </c>
      <c r="P17" s="19">
        <v>6</v>
      </c>
      <c r="Q17" s="19">
        <v>2</v>
      </c>
      <c r="R17" s="19">
        <v>0</v>
      </c>
      <c r="S17" s="48">
        <f>20+(5*W17)</f>
        <v>24.732142857142858</v>
      </c>
      <c r="T17" s="19">
        <f t="shared" si="10"/>
        <v>214</v>
      </c>
      <c r="U17" s="19">
        <f>SUM(C17:F17)</f>
        <v>161</v>
      </c>
      <c r="V17" s="19">
        <f t="shared" si="12"/>
        <v>53</v>
      </c>
      <c r="W17" s="19">
        <f>V17/G17</f>
        <v>0.9464285714285714</v>
      </c>
    </row>
    <row r="18" spans="1:23" x14ac:dyDescent="0.4">
      <c r="A18" s="19" t="s">
        <v>70</v>
      </c>
      <c r="B18" s="19">
        <f t="shared" si="8"/>
        <v>22</v>
      </c>
      <c r="C18" s="19">
        <v>2</v>
      </c>
      <c r="D18" s="19">
        <v>3</v>
      </c>
      <c r="E18" s="19">
        <v>2</v>
      </c>
      <c r="F18" s="19">
        <v>1</v>
      </c>
      <c r="G18" s="19">
        <v>3</v>
      </c>
      <c r="H18" s="19">
        <v>0</v>
      </c>
      <c r="I18" s="19">
        <v>2</v>
      </c>
      <c r="J18" s="19">
        <v>2</v>
      </c>
      <c r="K18" s="19">
        <v>2</v>
      </c>
      <c r="L18" s="19">
        <v>1</v>
      </c>
      <c r="M18" s="19">
        <v>2</v>
      </c>
      <c r="N18" s="19">
        <v>1</v>
      </c>
      <c r="O18" s="19">
        <v>0</v>
      </c>
      <c r="P18" s="19">
        <v>1</v>
      </c>
      <c r="Q18" s="19">
        <v>0</v>
      </c>
      <c r="R18" s="19">
        <v>0</v>
      </c>
      <c r="S18" s="48"/>
    </row>
    <row r="19" spans="1:23" x14ac:dyDescent="0.4">
      <c r="A19" s="19" t="s">
        <v>71</v>
      </c>
      <c r="B19" s="19">
        <f t="shared" si="8"/>
        <v>200</v>
      </c>
      <c r="C19" s="19">
        <v>22</v>
      </c>
      <c r="D19" s="19">
        <v>26</v>
      </c>
      <c r="E19" s="19">
        <v>6</v>
      </c>
      <c r="F19" s="19">
        <v>1</v>
      </c>
      <c r="G19" s="19">
        <v>6</v>
      </c>
      <c r="H19" s="19">
        <v>19</v>
      </c>
      <c r="I19" s="19">
        <v>33</v>
      </c>
      <c r="J19" s="19">
        <v>25</v>
      </c>
      <c r="K19" s="19">
        <v>15</v>
      </c>
      <c r="L19" s="19">
        <v>20</v>
      </c>
      <c r="M19" s="19">
        <v>9</v>
      </c>
      <c r="N19" s="19">
        <v>9</v>
      </c>
      <c r="O19" s="19">
        <v>5</v>
      </c>
      <c r="P19" s="19">
        <v>3</v>
      </c>
      <c r="Q19" s="19">
        <v>0</v>
      </c>
      <c r="R19" s="19">
        <v>1</v>
      </c>
      <c r="S19" s="48"/>
    </row>
    <row r="20" spans="1:23" x14ac:dyDescent="0.4">
      <c r="A20" s="19" t="s">
        <v>72</v>
      </c>
      <c r="B20" s="19">
        <f t="shared" si="8"/>
        <v>20</v>
      </c>
      <c r="C20" s="19">
        <v>3</v>
      </c>
      <c r="D20" s="19">
        <v>1</v>
      </c>
      <c r="E20" s="19">
        <v>1</v>
      </c>
      <c r="F20" s="19">
        <v>0</v>
      </c>
      <c r="G20" s="19">
        <v>0</v>
      </c>
      <c r="H20" s="19">
        <v>2</v>
      </c>
      <c r="I20" s="19">
        <v>0</v>
      </c>
      <c r="J20" s="19">
        <v>5</v>
      </c>
      <c r="K20" s="19">
        <v>4</v>
      </c>
      <c r="L20" s="19">
        <v>2</v>
      </c>
      <c r="M20" s="19">
        <v>2</v>
      </c>
      <c r="N20" s="19">
        <v>0</v>
      </c>
      <c r="O20" s="19">
        <v>0</v>
      </c>
      <c r="P20" s="19">
        <v>0</v>
      </c>
      <c r="Q20" s="19">
        <v>0</v>
      </c>
      <c r="R20" s="19">
        <v>0</v>
      </c>
      <c r="S20" s="48"/>
    </row>
    <row r="21" spans="1:23" x14ac:dyDescent="0.4">
      <c r="A21" s="19" t="s">
        <v>73</v>
      </c>
      <c r="B21" s="19">
        <f t="shared" si="8"/>
        <v>4</v>
      </c>
      <c r="C21" s="19">
        <v>0</v>
      </c>
      <c r="D21" s="19">
        <v>1</v>
      </c>
      <c r="E21" s="19">
        <v>0</v>
      </c>
      <c r="F21" s="19">
        <v>0</v>
      </c>
      <c r="G21" s="19">
        <v>0</v>
      </c>
      <c r="H21" s="19">
        <v>0</v>
      </c>
      <c r="I21" s="19">
        <v>0</v>
      </c>
      <c r="J21" s="19">
        <v>0</v>
      </c>
      <c r="K21" s="19">
        <v>1</v>
      </c>
      <c r="L21" s="19">
        <v>1</v>
      </c>
      <c r="M21" s="19">
        <v>0</v>
      </c>
      <c r="N21" s="19">
        <v>1</v>
      </c>
      <c r="O21" s="19">
        <v>0</v>
      </c>
      <c r="P21" s="19">
        <v>0</v>
      </c>
      <c r="Q21" s="19">
        <v>0</v>
      </c>
      <c r="R21" s="19">
        <v>0</v>
      </c>
      <c r="S21" s="48"/>
    </row>
    <row r="22" spans="1:23" x14ac:dyDescent="0.4">
      <c r="S22" s="48"/>
    </row>
    <row r="23" spans="1:23" x14ac:dyDescent="0.4">
      <c r="A23" s="19" t="s">
        <v>75</v>
      </c>
      <c r="B23" s="19">
        <f t="shared" si="8"/>
        <v>28487</v>
      </c>
      <c r="C23" s="19">
        <f>SUM(C24:C31)</f>
        <v>3876</v>
      </c>
      <c r="D23" s="19">
        <f t="shared" ref="D23" si="16">SUM(D24:D31)</f>
        <v>3488</v>
      </c>
      <c r="E23" s="19">
        <f t="shared" ref="E23" si="17">SUM(E24:E31)</f>
        <v>3935</v>
      </c>
      <c r="F23" s="19">
        <f t="shared" ref="F23" si="18">SUM(F24:F31)</f>
        <v>3397</v>
      </c>
      <c r="G23" s="19">
        <f t="shared" ref="G23" si="19">SUM(G24:G31)</f>
        <v>2600</v>
      </c>
      <c r="H23" s="19">
        <f t="shared" ref="H23" si="20">SUM(H24:H31)</f>
        <v>2172</v>
      </c>
      <c r="I23" s="19">
        <f t="shared" ref="I23" si="21">SUM(I24:I31)</f>
        <v>1614</v>
      </c>
      <c r="J23" s="19">
        <f t="shared" ref="J23" si="22">SUM(J24:J31)</f>
        <v>1508</v>
      </c>
      <c r="K23" s="19">
        <f t="shared" ref="K23" si="23">SUM(K24:K31)</f>
        <v>1180</v>
      </c>
      <c r="L23" s="19">
        <f t="shared" ref="L23" si="24">SUM(L24:L31)</f>
        <v>1129</v>
      </c>
      <c r="M23" s="19">
        <f t="shared" ref="M23" si="25">SUM(M24:M31)</f>
        <v>986</v>
      </c>
      <c r="N23" s="19">
        <f t="shared" ref="N23" si="26">SUM(N24:N31)</f>
        <v>744</v>
      </c>
      <c r="O23" s="19">
        <f t="shared" ref="O23" si="27">SUM(O24:O31)</f>
        <v>688</v>
      </c>
      <c r="P23" s="19">
        <f t="shared" ref="P23" si="28">SUM(P24:P31)</f>
        <v>488</v>
      </c>
      <c r="Q23" s="19">
        <f t="shared" ref="Q23" si="29">SUM(Q24:Q31)</f>
        <v>327</v>
      </c>
      <c r="R23" s="19">
        <f t="shared" ref="R23" si="30">SUM(R24:R31)</f>
        <v>355</v>
      </c>
      <c r="S23" s="48">
        <f>15+(5*W23)</f>
        <v>19.333971151015604</v>
      </c>
      <c r="T23" s="19">
        <f>B23/2</f>
        <v>14243.5</v>
      </c>
      <c r="U23" s="19">
        <f>SUM(C23:E23)</f>
        <v>11299</v>
      </c>
      <c r="V23" s="19">
        <f>T23-U23</f>
        <v>2944.5</v>
      </c>
      <c r="W23" s="19">
        <f>V23/F23</f>
        <v>0.86679423020312041</v>
      </c>
    </row>
    <row r="24" spans="1:23" x14ac:dyDescent="0.4">
      <c r="A24" s="19" t="s">
        <v>66</v>
      </c>
      <c r="B24" s="19">
        <f t="shared" si="8"/>
        <v>25566</v>
      </c>
      <c r="C24" s="19">
        <v>3370</v>
      </c>
      <c r="D24" s="19">
        <v>3050</v>
      </c>
      <c r="E24" s="19">
        <v>3492</v>
      </c>
      <c r="F24" s="19">
        <v>3053</v>
      </c>
      <c r="G24" s="19">
        <v>2333</v>
      </c>
      <c r="H24" s="19">
        <v>1939</v>
      </c>
      <c r="I24" s="19">
        <v>1458</v>
      </c>
      <c r="J24" s="19">
        <v>1388</v>
      </c>
      <c r="K24" s="19">
        <v>1077</v>
      </c>
      <c r="L24" s="19">
        <v>1038</v>
      </c>
      <c r="M24" s="19">
        <v>906</v>
      </c>
      <c r="N24" s="19">
        <v>706</v>
      </c>
      <c r="O24" s="19">
        <v>652</v>
      </c>
      <c r="P24" s="19">
        <v>463</v>
      </c>
      <c r="Q24" s="19">
        <v>309</v>
      </c>
      <c r="R24" s="19">
        <v>332</v>
      </c>
      <c r="S24" s="48">
        <f t="shared" ref="S24" si="31">15+(5*W24)</f>
        <v>19.701932525384869</v>
      </c>
      <c r="T24" s="19">
        <f t="shared" ref="T24:T27" si="32">B24/2</f>
        <v>12783</v>
      </c>
      <c r="U24" s="19">
        <f t="shared" ref="U24" si="33">SUM(C24:E24)</f>
        <v>9912</v>
      </c>
      <c r="V24" s="19">
        <f t="shared" ref="V24:V27" si="34">T24-U24</f>
        <v>2871</v>
      </c>
      <c r="W24" s="19">
        <f t="shared" ref="W24" si="35">V24/F24</f>
        <v>0.94038650507697352</v>
      </c>
    </row>
    <row r="25" spans="1:23" x14ac:dyDescent="0.4">
      <c r="A25" s="19" t="s">
        <v>67</v>
      </c>
      <c r="B25" s="19">
        <f t="shared" si="8"/>
        <v>689</v>
      </c>
      <c r="C25" s="19">
        <v>160</v>
      </c>
      <c r="D25" s="19">
        <v>135</v>
      </c>
      <c r="E25" s="19">
        <v>125</v>
      </c>
      <c r="F25" s="19">
        <v>79</v>
      </c>
      <c r="G25" s="19">
        <v>61</v>
      </c>
      <c r="H25" s="19">
        <v>39</v>
      </c>
      <c r="I25" s="19">
        <v>23</v>
      </c>
      <c r="J25" s="19">
        <v>20</v>
      </c>
      <c r="K25" s="19">
        <v>10</v>
      </c>
      <c r="L25" s="19">
        <v>10</v>
      </c>
      <c r="M25" s="19">
        <v>12</v>
      </c>
      <c r="N25" s="19">
        <v>4</v>
      </c>
      <c r="O25" s="19">
        <v>7</v>
      </c>
      <c r="P25" s="19">
        <v>2</v>
      </c>
      <c r="Q25" s="19">
        <v>1</v>
      </c>
      <c r="R25" s="19">
        <v>1</v>
      </c>
      <c r="S25" s="48">
        <f>10+(5*W25)</f>
        <v>11.98</v>
      </c>
      <c r="T25" s="19">
        <f t="shared" si="32"/>
        <v>344.5</v>
      </c>
      <c r="U25" s="19">
        <f>SUM(C25:D25)</f>
        <v>295</v>
      </c>
      <c r="V25" s="19">
        <f t="shared" si="34"/>
        <v>49.5</v>
      </c>
      <c r="W25" s="19">
        <f>V25/E25</f>
        <v>0.39600000000000002</v>
      </c>
    </row>
    <row r="26" spans="1:23" x14ac:dyDescent="0.4">
      <c r="A26" s="19" t="s">
        <v>68</v>
      </c>
      <c r="B26" s="19">
        <f t="shared" si="8"/>
        <v>1711</v>
      </c>
      <c r="C26" s="19">
        <v>308</v>
      </c>
      <c r="D26" s="19">
        <v>244</v>
      </c>
      <c r="E26" s="19">
        <v>268</v>
      </c>
      <c r="F26" s="19">
        <v>236</v>
      </c>
      <c r="G26" s="19">
        <v>164</v>
      </c>
      <c r="H26" s="19">
        <v>121</v>
      </c>
      <c r="I26" s="19">
        <v>69</v>
      </c>
      <c r="J26" s="19">
        <v>50</v>
      </c>
      <c r="K26" s="19">
        <v>59</v>
      </c>
      <c r="L26" s="19">
        <v>56</v>
      </c>
      <c r="M26" s="19">
        <v>42</v>
      </c>
      <c r="N26" s="19">
        <v>23</v>
      </c>
      <c r="O26" s="19">
        <v>20</v>
      </c>
      <c r="P26" s="19">
        <v>17</v>
      </c>
      <c r="Q26" s="19">
        <v>15</v>
      </c>
      <c r="R26" s="19">
        <v>19</v>
      </c>
      <c r="S26" s="48">
        <f t="shared" ref="S26" si="36">15+(5*W26)</f>
        <v>15.752118644067796</v>
      </c>
      <c r="T26" s="19">
        <f t="shared" si="32"/>
        <v>855.5</v>
      </c>
      <c r="U26" s="19">
        <f t="shared" ref="U26" si="37">SUM(C26:E26)</f>
        <v>820</v>
      </c>
      <c r="V26" s="19">
        <f t="shared" si="34"/>
        <v>35.5</v>
      </c>
      <c r="W26" s="19">
        <f t="shared" ref="W26" si="38">V26/F26</f>
        <v>0.15042372881355931</v>
      </c>
    </row>
    <row r="27" spans="1:23" x14ac:dyDescent="0.4">
      <c r="A27" s="19" t="s">
        <v>69</v>
      </c>
      <c r="B27" s="19">
        <f t="shared" si="8"/>
        <v>346</v>
      </c>
      <c r="C27" s="19">
        <v>24</v>
      </c>
      <c r="D27" s="19">
        <v>29</v>
      </c>
      <c r="E27" s="19">
        <v>39</v>
      </c>
      <c r="F27" s="19">
        <v>28</v>
      </c>
      <c r="G27" s="19">
        <v>37</v>
      </c>
      <c r="H27" s="19">
        <v>45</v>
      </c>
      <c r="I27" s="19">
        <v>40</v>
      </c>
      <c r="J27" s="19">
        <v>30</v>
      </c>
      <c r="K27" s="19">
        <v>22</v>
      </c>
      <c r="L27" s="19">
        <v>19</v>
      </c>
      <c r="M27" s="19">
        <v>17</v>
      </c>
      <c r="N27" s="19">
        <v>8</v>
      </c>
      <c r="O27" s="19">
        <v>3</v>
      </c>
      <c r="P27" s="19">
        <v>3</v>
      </c>
      <c r="Q27" s="19">
        <v>1</v>
      </c>
      <c r="R27" s="19">
        <v>1</v>
      </c>
      <c r="S27" s="48">
        <f>25+(5*W27)</f>
        <v>26.777777777777779</v>
      </c>
      <c r="T27" s="19">
        <f t="shared" si="32"/>
        <v>173</v>
      </c>
      <c r="U27" s="19">
        <f>SUM(C27:G27)</f>
        <v>157</v>
      </c>
      <c r="V27" s="19">
        <f t="shared" si="34"/>
        <v>16</v>
      </c>
      <c r="W27" s="19">
        <f>V27/H27</f>
        <v>0.35555555555555557</v>
      </c>
    </row>
    <row r="28" spans="1:23" x14ac:dyDescent="0.4">
      <c r="A28" s="19" t="s">
        <v>70</v>
      </c>
      <c r="B28" s="19">
        <f t="shared" si="8"/>
        <v>21</v>
      </c>
      <c r="C28" s="19">
        <v>3</v>
      </c>
      <c r="D28" s="19">
        <v>3</v>
      </c>
      <c r="E28" s="19">
        <v>1</v>
      </c>
      <c r="F28" s="19">
        <v>0</v>
      </c>
      <c r="G28" s="19">
        <v>2</v>
      </c>
      <c r="H28" s="19">
        <v>3</v>
      </c>
      <c r="I28" s="19">
        <v>4</v>
      </c>
      <c r="J28" s="19">
        <v>1</v>
      </c>
      <c r="K28" s="19">
        <v>4</v>
      </c>
      <c r="L28" s="19">
        <v>0</v>
      </c>
      <c r="M28" s="19">
        <v>0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48"/>
    </row>
    <row r="29" spans="1:23" x14ac:dyDescent="0.4">
      <c r="A29" s="19" t="s">
        <v>71</v>
      </c>
      <c r="B29" s="19">
        <f t="shared" si="8"/>
        <v>138</v>
      </c>
      <c r="C29" s="19">
        <v>11</v>
      </c>
      <c r="D29" s="19">
        <v>25</v>
      </c>
      <c r="E29" s="19">
        <v>7</v>
      </c>
      <c r="F29" s="19">
        <v>1</v>
      </c>
      <c r="G29" s="19">
        <v>2</v>
      </c>
      <c r="H29" s="19">
        <v>21</v>
      </c>
      <c r="I29" s="19">
        <v>18</v>
      </c>
      <c r="J29" s="19">
        <v>18</v>
      </c>
      <c r="K29" s="19">
        <v>7</v>
      </c>
      <c r="L29" s="19">
        <v>5</v>
      </c>
      <c r="M29" s="19">
        <v>8</v>
      </c>
      <c r="N29" s="19">
        <v>3</v>
      </c>
      <c r="O29" s="19">
        <v>6</v>
      </c>
      <c r="P29" s="19">
        <v>3</v>
      </c>
      <c r="Q29" s="19">
        <v>1</v>
      </c>
      <c r="R29" s="19">
        <v>2</v>
      </c>
      <c r="S29" s="48"/>
    </row>
    <row r="30" spans="1:23" x14ac:dyDescent="0.4">
      <c r="A30" s="19" t="s">
        <v>72</v>
      </c>
      <c r="B30" s="19">
        <f t="shared" si="8"/>
        <v>13</v>
      </c>
      <c r="C30" s="19">
        <v>0</v>
      </c>
      <c r="D30" s="19">
        <v>2</v>
      </c>
      <c r="E30" s="19">
        <v>2</v>
      </c>
      <c r="F30" s="19">
        <v>0</v>
      </c>
      <c r="G30" s="19">
        <v>1</v>
      </c>
      <c r="H30" s="19">
        <v>4</v>
      </c>
      <c r="I30" s="19">
        <v>1</v>
      </c>
      <c r="J30" s="19">
        <v>1</v>
      </c>
      <c r="K30" s="19">
        <v>0</v>
      </c>
      <c r="L30" s="19">
        <v>1</v>
      </c>
      <c r="M30" s="19">
        <v>1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48"/>
    </row>
    <row r="31" spans="1:23" x14ac:dyDescent="0.4">
      <c r="A31" s="19" t="s">
        <v>73</v>
      </c>
      <c r="B31" s="19">
        <f t="shared" si="8"/>
        <v>3</v>
      </c>
      <c r="C31" s="19">
        <v>0</v>
      </c>
      <c r="D31" s="19">
        <v>0</v>
      </c>
      <c r="E31" s="19">
        <v>1</v>
      </c>
      <c r="F31" s="19">
        <v>0</v>
      </c>
      <c r="G31" s="19">
        <v>0</v>
      </c>
      <c r="H31" s="19">
        <v>0</v>
      </c>
      <c r="I31" s="19">
        <v>1</v>
      </c>
      <c r="J31" s="19">
        <v>0</v>
      </c>
      <c r="K31" s="19">
        <v>1</v>
      </c>
      <c r="L31" s="19">
        <v>0</v>
      </c>
      <c r="M31" s="19">
        <v>0</v>
      </c>
      <c r="N31" s="19">
        <v>0</v>
      </c>
      <c r="O31" s="19">
        <v>0</v>
      </c>
      <c r="P31" s="19">
        <v>0</v>
      </c>
      <c r="Q31" s="19">
        <v>0</v>
      </c>
      <c r="R31" s="19">
        <v>0</v>
      </c>
      <c r="S31" s="48"/>
    </row>
    <row r="32" spans="1:23" x14ac:dyDescent="0.4">
      <c r="A32" s="27" t="s">
        <v>97</v>
      </c>
    </row>
  </sheetData>
  <pageMargins left="0.7" right="0.7" top="0.75" bottom="0.75" header="0.3" footer="0.3"/>
  <pageSetup scale="96" orientation="portrait" r:id="rId1"/>
  <colBreaks count="1" manualBreakCount="1">
    <brk id="1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DEBED8-2FEF-40FE-AEBB-FABB864F65BB}">
  <dimension ref="A1:X18"/>
  <sheetViews>
    <sheetView view="pageBreakPreview" zoomScale="125" zoomScaleNormal="100" zoomScaleSheetLayoutView="125" workbookViewId="0">
      <selection activeCell="S14" sqref="S14"/>
    </sheetView>
  </sheetViews>
  <sheetFormatPr defaultRowHeight="10.5" x14ac:dyDescent="0.4"/>
  <cols>
    <col min="1" max="1" width="7.83984375" style="19" customWidth="1"/>
    <col min="2" max="2" width="5.26171875" style="19" customWidth="1"/>
    <col min="3" max="19" width="4.15625" style="19" customWidth="1"/>
    <col min="20" max="16384" width="8.83984375" style="19"/>
  </cols>
  <sheetData>
    <row r="1" spans="1:24" x14ac:dyDescent="0.4">
      <c r="A1" s="19" t="s">
        <v>76</v>
      </c>
    </row>
    <row r="2" spans="1:24" x14ac:dyDescent="0.4">
      <c r="A2" s="21"/>
      <c r="B2" s="35" t="s">
        <v>47</v>
      </c>
      <c r="C2" s="35" t="s">
        <v>48</v>
      </c>
      <c r="D2" s="35" t="s">
        <v>49</v>
      </c>
      <c r="E2" s="35" t="s">
        <v>50</v>
      </c>
      <c r="F2" s="35" t="s">
        <v>51</v>
      </c>
      <c r="G2" s="35" t="s">
        <v>52</v>
      </c>
      <c r="H2" s="35" t="s">
        <v>53</v>
      </c>
      <c r="I2" s="35" t="s">
        <v>54</v>
      </c>
      <c r="J2" s="35" t="s">
        <v>55</v>
      </c>
      <c r="K2" s="35" t="s">
        <v>56</v>
      </c>
      <c r="L2" s="35" t="s">
        <v>57</v>
      </c>
      <c r="M2" s="35" t="s">
        <v>58</v>
      </c>
      <c r="N2" s="35" t="s">
        <v>59</v>
      </c>
      <c r="O2" s="35" t="s">
        <v>60</v>
      </c>
      <c r="P2" s="35" t="s">
        <v>61</v>
      </c>
      <c r="Q2" s="35" t="s">
        <v>62</v>
      </c>
      <c r="R2" s="36" t="s">
        <v>63</v>
      </c>
      <c r="S2" s="64" t="s">
        <v>77</v>
      </c>
    </row>
    <row r="3" spans="1:24" x14ac:dyDescent="0.4">
      <c r="A3" s="19" t="s">
        <v>65</v>
      </c>
      <c r="B3" s="19">
        <f>B4+B5</f>
        <v>56250.44604786663</v>
      </c>
      <c r="C3" s="19">
        <f>C4+C5</f>
        <v>7776</v>
      </c>
      <c r="D3" s="19">
        <f t="shared" ref="D3:R3" si="0">D4+D5</f>
        <v>7158</v>
      </c>
      <c r="E3" s="19">
        <f t="shared" si="0"/>
        <v>8151</v>
      </c>
      <c r="F3" s="19">
        <f t="shared" si="0"/>
        <v>6734</v>
      </c>
      <c r="G3" s="19">
        <f t="shared" si="0"/>
        <v>4918</v>
      </c>
      <c r="H3" s="19">
        <f t="shared" si="0"/>
        <v>4148</v>
      </c>
      <c r="I3" s="19">
        <f t="shared" si="0"/>
        <v>3240</v>
      </c>
      <c r="J3" s="19">
        <f t="shared" si="0"/>
        <v>2959</v>
      </c>
      <c r="K3" s="19">
        <f t="shared" si="0"/>
        <v>2237</v>
      </c>
      <c r="L3" s="19">
        <f t="shared" si="0"/>
        <v>2332</v>
      </c>
      <c r="M3" s="19">
        <f t="shared" si="0"/>
        <v>1849</v>
      </c>
      <c r="N3" s="19">
        <f t="shared" si="0"/>
        <v>1437</v>
      </c>
      <c r="O3" s="19">
        <f t="shared" si="0"/>
        <v>1238</v>
      </c>
      <c r="P3" s="19">
        <f t="shared" si="0"/>
        <v>881</v>
      </c>
      <c r="Q3" s="19">
        <f t="shared" si="0"/>
        <v>582</v>
      </c>
      <c r="R3" s="19">
        <f t="shared" si="0"/>
        <v>573</v>
      </c>
      <c r="S3" s="48">
        <v>18.728467478467479</v>
      </c>
      <c r="T3" s="19">
        <f>B3/2</f>
        <v>28125.223023933315</v>
      </c>
      <c r="U3" s="19">
        <f>SUM(C3:E3)</f>
        <v>23085</v>
      </c>
      <c r="V3" s="19">
        <f>T3-U3</f>
        <v>5040.2230239333148</v>
      </c>
      <c r="W3" s="69">
        <f>V3/F3</f>
        <v>0.74847386752796474</v>
      </c>
      <c r="X3" s="48">
        <f>15+(5*W3)</f>
        <v>18.742369337639822</v>
      </c>
    </row>
    <row r="4" spans="1:24" x14ac:dyDescent="0.4">
      <c r="A4" s="19" t="s">
        <v>34</v>
      </c>
      <c r="B4" s="19">
        <f>SUM(C4:S4)</f>
        <v>27744.112076715614</v>
      </c>
      <c r="C4" s="19">
        <v>3900</v>
      </c>
      <c r="D4" s="19">
        <v>3670</v>
      </c>
      <c r="E4" s="19">
        <v>4216</v>
      </c>
      <c r="F4" s="19">
        <v>3337</v>
      </c>
      <c r="G4" s="19">
        <v>2318</v>
      </c>
      <c r="H4" s="19">
        <v>1976</v>
      </c>
      <c r="I4" s="19">
        <v>1626</v>
      </c>
      <c r="J4" s="19">
        <v>1451</v>
      </c>
      <c r="K4" s="19">
        <v>1057</v>
      </c>
      <c r="L4" s="19">
        <v>1203</v>
      </c>
      <c r="M4" s="19">
        <v>863</v>
      </c>
      <c r="N4" s="19">
        <v>693</v>
      </c>
      <c r="O4" s="19">
        <v>550</v>
      </c>
      <c r="P4" s="19">
        <v>393</v>
      </c>
      <c r="Q4" s="19">
        <v>255</v>
      </c>
      <c r="R4" s="19">
        <v>218</v>
      </c>
      <c r="S4" s="48">
        <v>18.112076715612826</v>
      </c>
      <c r="T4" s="19">
        <f t="shared" ref="T4:T17" si="1">B4/2</f>
        <v>13872.056038357807</v>
      </c>
      <c r="U4" s="19">
        <f t="shared" ref="U4:U17" si="2">SUM(C4:E4)</f>
        <v>11786</v>
      </c>
      <c r="V4" s="19">
        <f t="shared" ref="V4:V17" si="3">T4-U4</f>
        <v>2086.0560383578068</v>
      </c>
      <c r="W4" s="69">
        <f t="shared" ref="W4:W17" si="4">V4/F4</f>
        <v>0.62512916942097896</v>
      </c>
      <c r="X4" s="48">
        <f t="shared" ref="X4:X17" si="5">15+(5*W4)</f>
        <v>18.125645847104895</v>
      </c>
    </row>
    <row r="5" spans="1:24" x14ac:dyDescent="0.4">
      <c r="A5" s="19" t="s">
        <v>35</v>
      </c>
      <c r="B5" s="19">
        <f>SUM(C5:S5)</f>
        <v>28506.333971151016</v>
      </c>
      <c r="C5" s="19">
        <v>3876</v>
      </c>
      <c r="D5" s="19">
        <v>3488</v>
      </c>
      <c r="E5" s="19">
        <v>3935</v>
      </c>
      <c r="F5" s="19">
        <v>3397</v>
      </c>
      <c r="G5" s="19">
        <v>2600</v>
      </c>
      <c r="H5" s="19">
        <v>2172</v>
      </c>
      <c r="I5" s="19">
        <v>1614</v>
      </c>
      <c r="J5" s="19">
        <v>1508</v>
      </c>
      <c r="K5" s="19">
        <v>1180</v>
      </c>
      <c r="L5" s="19">
        <v>1129</v>
      </c>
      <c r="M5" s="19">
        <v>986</v>
      </c>
      <c r="N5" s="19">
        <v>744</v>
      </c>
      <c r="O5" s="19">
        <v>688</v>
      </c>
      <c r="P5" s="19">
        <v>488</v>
      </c>
      <c r="Q5" s="19">
        <v>327</v>
      </c>
      <c r="R5" s="19">
        <v>355</v>
      </c>
      <c r="S5" s="48">
        <v>19.333971151015604</v>
      </c>
      <c r="T5" s="19">
        <f t="shared" si="1"/>
        <v>14253.166985575508</v>
      </c>
      <c r="U5" s="19">
        <f t="shared" si="2"/>
        <v>11299</v>
      </c>
      <c r="V5" s="19">
        <f t="shared" si="3"/>
        <v>2954.1669855755081</v>
      </c>
      <c r="W5" s="69">
        <f t="shared" si="4"/>
        <v>0.86963997220356437</v>
      </c>
      <c r="X5" s="48">
        <f t="shared" si="5"/>
        <v>19.348199861017822</v>
      </c>
    </row>
    <row r="6" spans="1:24" x14ac:dyDescent="0.4">
      <c r="S6" s="48"/>
      <c r="W6" s="69"/>
      <c r="X6" s="48"/>
    </row>
    <row r="7" spans="1:24" x14ac:dyDescent="0.4">
      <c r="A7" s="19" t="s">
        <v>78</v>
      </c>
      <c r="B7" s="19">
        <f>B8+B9</f>
        <v>54724.182252875973</v>
      </c>
      <c r="C7" s="19">
        <f>C8+C9</f>
        <v>7589</v>
      </c>
      <c r="D7" s="19">
        <f t="shared" ref="D7:R7" si="6">D8+D9</f>
        <v>6980</v>
      </c>
      <c r="E7" s="19">
        <f t="shared" si="6"/>
        <v>8004</v>
      </c>
      <c r="F7" s="19">
        <f t="shared" si="6"/>
        <v>6628</v>
      </c>
      <c r="G7" s="19">
        <f t="shared" si="6"/>
        <v>4785</v>
      </c>
      <c r="H7" s="19">
        <f t="shared" si="6"/>
        <v>3976</v>
      </c>
      <c r="I7" s="19">
        <f t="shared" si="6"/>
        <v>3091</v>
      </c>
      <c r="J7" s="19">
        <f t="shared" si="6"/>
        <v>2834</v>
      </c>
      <c r="K7" s="19">
        <f t="shared" si="6"/>
        <v>2146</v>
      </c>
      <c r="L7" s="19">
        <f t="shared" si="6"/>
        <v>2243</v>
      </c>
      <c r="M7" s="19">
        <f t="shared" si="6"/>
        <v>1786</v>
      </c>
      <c r="N7" s="19">
        <f t="shared" si="6"/>
        <v>1403</v>
      </c>
      <c r="O7" s="19">
        <f t="shared" si="6"/>
        <v>1214</v>
      </c>
      <c r="P7" s="19">
        <f t="shared" si="6"/>
        <v>865</v>
      </c>
      <c r="Q7" s="19">
        <f t="shared" si="6"/>
        <v>577</v>
      </c>
      <c r="R7" s="19">
        <f t="shared" si="6"/>
        <v>566</v>
      </c>
      <c r="S7" s="48">
        <v>18.598747736873868</v>
      </c>
      <c r="T7" s="19">
        <f t="shared" si="1"/>
        <v>27362.091126437987</v>
      </c>
      <c r="U7" s="19">
        <f t="shared" si="2"/>
        <v>22573</v>
      </c>
      <c r="V7" s="19">
        <f t="shared" si="3"/>
        <v>4789.0911264379865</v>
      </c>
      <c r="W7" s="69">
        <f t="shared" si="4"/>
        <v>0.72255448497857366</v>
      </c>
      <c r="X7" s="48">
        <f t="shared" si="5"/>
        <v>18.612772424892867</v>
      </c>
    </row>
    <row r="8" spans="1:24" x14ac:dyDescent="0.4">
      <c r="A8" s="19" t="s">
        <v>34</v>
      </c>
      <c r="B8" s="19">
        <f>SUM(C8:S8)</f>
        <v>26901.943511450383</v>
      </c>
      <c r="C8" s="19">
        <v>3792</v>
      </c>
      <c r="D8" s="19">
        <v>3580</v>
      </c>
      <c r="E8" s="19">
        <v>4142</v>
      </c>
      <c r="F8" s="19">
        <v>3275</v>
      </c>
      <c r="G8" s="19">
        <v>2239</v>
      </c>
      <c r="H8" s="19">
        <v>1890</v>
      </c>
      <c r="I8" s="19">
        <v>1546</v>
      </c>
      <c r="J8" s="19">
        <v>1383</v>
      </c>
      <c r="K8" s="19">
        <v>1004</v>
      </c>
      <c r="L8" s="19">
        <v>1143</v>
      </c>
      <c r="M8" s="19">
        <v>828</v>
      </c>
      <c r="N8" s="19">
        <v>672</v>
      </c>
      <c r="O8" s="19">
        <v>538</v>
      </c>
      <c r="P8" s="19">
        <v>383</v>
      </c>
      <c r="Q8" s="19">
        <v>252</v>
      </c>
      <c r="R8" s="19">
        <v>217</v>
      </c>
      <c r="S8" s="48">
        <v>17.943511450381678</v>
      </c>
      <c r="T8" s="19">
        <f t="shared" si="1"/>
        <v>13450.971755725192</v>
      </c>
      <c r="U8" s="19">
        <f t="shared" si="2"/>
        <v>11514</v>
      </c>
      <c r="V8" s="19">
        <f t="shared" si="3"/>
        <v>1936.9717557251915</v>
      </c>
      <c r="W8" s="69">
        <f t="shared" si="4"/>
        <v>0.59144175747334093</v>
      </c>
      <c r="X8" s="48">
        <f t="shared" si="5"/>
        <v>17.957208787366703</v>
      </c>
    </row>
    <row r="9" spans="1:24" x14ac:dyDescent="0.4">
      <c r="A9" s="19" t="s">
        <v>35</v>
      </c>
      <c r="B9" s="19">
        <f>SUM(C9:S9)</f>
        <v>27822.23874142559</v>
      </c>
      <c r="C9" s="19">
        <v>3797</v>
      </c>
      <c r="D9" s="19">
        <v>3400</v>
      </c>
      <c r="E9" s="19">
        <v>3862</v>
      </c>
      <c r="F9" s="19">
        <v>3353</v>
      </c>
      <c r="G9" s="19">
        <v>2546</v>
      </c>
      <c r="H9" s="19">
        <v>2086</v>
      </c>
      <c r="I9" s="19">
        <v>1545</v>
      </c>
      <c r="J9" s="19">
        <v>1451</v>
      </c>
      <c r="K9" s="19">
        <v>1142</v>
      </c>
      <c r="L9" s="19">
        <v>1100</v>
      </c>
      <c r="M9" s="19">
        <v>958</v>
      </c>
      <c r="N9" s="19">
        <v>731</v>
      </c>
      <c r="O9" s="19">
        <v>676</v>
      </c>
      <c r="P9" s="19">
        <v>482</v>
      </c>
      <c r="Q9" s="19">
        <v>325</v>
      </c>
      <c r="R9" s="19">
        <v>349</v>
      </c>
      <c r="S9" s="48">
        <v>19.238741425589026</v>
      </c>
      <c r="T9" s="19">
        <f t="shared" si="1"/>
        <v>13911.119370712795</v>
      </c>
      <c r="U9" s="19">
        <f t="shared" si="2"/>
        <v>11059</v>
      </c>
      <c r="V9" s="19">
        <f t="shared" si="3"/>
        <v>2852.119370712795</v>
      </c>
      <c r="W9" s="69">
        <f t="shared" si="4"/>
        <v>0.85061716991136149</v>
      </c>
      <c r="X9" s="48">
        <f t="shared" si="5"/>
        <v>19.253085849556808</v>
      </c>
    </row>
    <row r="10" spans="1:24" x14ac:dyDescent="0.4">
      <c r="S10" s="48"/>
      <c r="W10" s="69"/>
      <c r="X10" s="48"/>
    </row>
    <row r="11" spans="1:24" x14ac:dyDescent="0.4">
      <c r="A11" s="19" t="s">
        <v>79</v>
      </c>
      <c r="B11" s="19">
        <f>B12+B13</f>
        <v>1073.8223289315727</v>
      </c>
      <c r="C11" s="19">
        <f t="shared" ref="C11" si="7">C12+C13</f>
        <v>127</v>
      </c>
      <c r="D11" s="19">
        <f t="shared" ref="D11" si="8">D12+D13</f>
        <v>102</v>
      </c>
      <c r="E11" s="19">
        <f t="shared" ref="E11" si="9">E12+E13</f>
        <v>119</v>
      </c>
      <c r="F11" s="19">
        <f t="shared" ref="F11" si="10">F12+F13</f>
        <v>100</v>
      </c>
      <c r="G11" s="19">
        <f t="shared" ref="G11" si="11">G12+G13</f>
        <v>117</v>
      </c>
      <c r="H11" s="19">
        <f t="shared" ref="H11" si="12">H12+H13</f>
        <v>115</v>
      </c>
      <c r="I11" s="19">
        <f t="shared" ref="I11" si="13">I12+I13</f>
        <v>85</v>
      </c>
      <c r="J11" s="19">
        <f t="shared" ref="J11" si="14">J12+J13</f>
        <v>67</v>
      </c>
      <c r="K11" s="19">
        <f t="shared" ref="K11" si="15">K12+K13</f>
        <v>56</v>
      </c>
      <c r="L11" s="19">
        <f t="shared" ref="L11" si="16">L12+L13</f>
        <v>54</v>
      </c>
      <c r="M11" s="19">
        <f t="shared" ref="M11" si="17">M12+M13</f>
        <v>41</v>
      </c>
      <c r="N11" s="19">
        <f t="shared" ref="N11" si="18">N12+N13</f>
        <v>20</v>
      </c>
      <c r="O11" s="19">
        <f t="shared" ref="O11" si="19">O12+O13</f>
        <v>11</v>
      </c>
      <c r="P11" s="19">
        <f t="shared" ref="P11" si="20">P12+P13</f>
        <v>9</v>
      </c>
      <c r="Q11" s="19">
        <f t="shared" ref="Q11" si="21">Q12+Q13</f>
        <v>4</v>
      </c>
      <c r="R11" s="19">
        <f t="shared" ref="R11" si="22">R12+R13</f>
        <v>1</v>
      </c>
      <c r="S11" s="48">
        <v>22.820512820512821</v>
      </c>
      <c r="T11" s="19">
        <f t="shared" si="1"/>
        <v>536.91116446578633</v>
      </c>
      <c r="U11" s="19">
        <f>SUM(C11:F11)</f>
        <v>448</v>
      </c>
      <c r="V11" s="19">
        <f t="shared" si="3"/>
        <v>88.911164465786328</v>
      </c>
      <c r="W11" s="69">
        <f>V11/G11</f>
        <v>0.75992448261355838</v>
      </c>
      <c r="X11" s="48">
        <f>20+(5*W11)</f>
        <v>23.799622413067791</v>
      </c>
    </row>
    <row r="12" spans="1:24" x14ac:dyDescent="0.4">
      <c r="A12" s="19" t="s">
        <v>34</v>
      </c>
      <c r="B12" s="19">
        <f>SUM(C12:S12)</f>
        <v>578.35294117647061</v>
      </c>
      <c r="C12" s="19">
        <v>73</v>
      </c>
      <c r="D12" s="19">
        <v>53</v>
      </c>
      <c r="E12" s="19">
        <v>62</v>
      </c>
      <c r="F12" s="19">
        <v>58</v>
      </c>
      <c r="G12" s="19">
        <v>68</v>
      </c>
      <c r="H12" s="19">
        <v>59</v>
      </c>
      <c r="I12" s="19">
        <v>41</v>
      </c>
      <c r="J12" s="19">
        <v>33</v>
      </c>
      <c r="K12" s="19">
        <v>30</v>
      </c>
      <c r="L12" s="19">
        <v>31</v>
      </c>
      <c r="M12" s="19">
        <v>22</v>
      </c>
      <c r="N12" s="19">
        <v>10</v>
      </c>
      <c r="O12" s="19">
        <v>7</v>
      </c>
      <c r="P12" s="19">
        <v>6</v>
      </c>
      <c r="Q12" s="19">
        <v>3</v>
      </c>
      <c r="R12" s="19">
        <v>0</v>
      </c>
      <c r="S12" s="48">
        <v>22.352941176470587</v>
      </c>
      <c r="T12" s="19">
        <f t="shared" si="1"/>
        <v>289.1764705882353</v>
      </c>
      <c r="U12" s="19">
        <f t="shared" ref="U12:U13" si="23">SUM(C12:F12)</f>
        <v>246</v>
      </c>
      <c r="V12" s="19">
        <f t="shared" ref="V12:V13" si="24">T12-U12</f>
        <v>43.176470588235304</v>
      </c>
      <c r="W12" s="69">
        <f t="shared" ref="W12:W13" si="25">V12/G12</f>
        <v>0.63494809688581333</v>
      </c>
      <c r="X12" s="48">
        <f t="shared" ref="X12:X13" si="26">20+(5*W12)</f>
        <v>23.174740484429066</v>
      </c>
    </row>
    <row r="13" spans="1:24" x14ac:dyDescent="0.4">
      <c r="A13" s="19" t="s">
        <v>35</v>
      </c>
      <c r="B13" s="19">
        <f>SUM(C13:S13)</f>
        <v>495.46938775510205</v>
      </c>
      <c r="C13" s="19">
        <v>54</v>
      </c>
      <c r="D13" s="19">
        <v>49</v>
      </c>
      <c r="E13" s="19">
        <v>57</v>
      </c>
      <c r="F13" s="19">
        <v>42</v>
      </c>
      <c r="G13" s="19">
        <v>49</v>
      </c>
      <c r="H13" s="19">
        <v>56</v>
      </c>
      <c r="I13" s="19">
        <v>44</v>
      </c>
      <c r="J13" s="19">
        <v>34</v>
      </c>
      <c r="K13" s="19">
        <v>26</v>
      </c>
      <c r="L13" s="19">
        <v>23</v>
      </c>
      <c r="M13" s="19">
        <v>19</v>
      </c>
      <c r="N13" s="19">
        <v>10</v>
      </c>
      <c r="O13" s="19">
        <v>4</v>
      </c>
      <c r="P13" s="19">
        <v>3</v>
      </c>
      <c r="Q13" s="19">
        <v>1</v>
      </c>
      <c r="R13" s="19">
        <v>1</v>
      </c>
      <c r="S13" s="48">
        <v>23.469387755102041</v>
      </c>
      <c r="T13" s="19">
        <f t="shared" si="1"/>
        <v>247.73469387755102</v>
      </c>
      <c r="U13" s="19">
        <f t="shared" si="23"/>
        <v>202</v>
      </c>
      <c r="V13" s="19">
        <f t="shared" si="24"/>
        <v>45.734693877551024</v>
      </c>
      <c r="W13" s="69">
        <f t="shared" si="25"/>
        <v>0.93336109954185764</v>
      </c>
      <c r="X13" s="48">
        <f t="shared" si="26"/>
        <v>24.666805497709287</v>
      </c>
    </row>
    <row r="14" spans="1:24" x14ac:dyDescent="0.4">
      <c r="S14" s="48"/>
      <c r="T14" s="19">
        <f t="shared" si="1"/>
        <v>0</v>
      </c>
      <c r="U14" s="19">
        <f t="shared" si="2"/>
        <v>0</v>
      </c>
      <c r="V14" s="19">
        <f t="shared" si="3"/>
        <v>0</v>
      </c>
      <c r="W14" s="69" t="e">
        <f t="shared" si="4"/>
        <v>#DIV/0!</v>
      </c>
      <c r="X14" s="48" t="e">
        <f t="shared" si="5"/>
        <v>#DIV/0!</v>
      </c>
    </row>
    <row r="15" spans="1:24" x14ac:dyDescent="0.4">
      <c r="A15" s="19" t="s">
        <v>80</v>
      </c>
      <c r="B15" s="19">
        <f>B16+B17</f>
        <v>558.34615384615381</v>
      </c>
      <c r="C15" s="19">
        <f t="shared" ref="C15:R15" si="27">C3-C7-C11</f>
        <v>60</v>
      </c>
      <c r="D15" s="19">
        <f t="shared" si="27"/>
        <v>76</v>
      </c>
      <c r="E15" s="19">
        <f t="shared" si="27"/>
        <v>28</v>
      </c>
      <c r="F15" s="19">
        <f t="shared" si="27"/>
        <v>6</v>
      </c>
      <c r="G15" s="19">
        <f t="shared" si="27"/>
        <v>16</v>
      </c>
      <c r="H15" s="19">
        <f t="shared" si="27"/>
        <v>57</v>
      </c>
      <c r="I15" s="19">
        <f t="shared" si="27"/>
        <v>64</v>
      </c>
      <c r="J15" s="19">
        <f t="shared" si="27"/>
        <v>58</v>
      </c>
      <c r="K15" s="19">
        <f t="shared" si="27"/>
        <v>35</v>
      </c>
      <c r="L15" s="19">
        <f t="shared" si="27"/>
        <v>35</v>
      </c>
      <c r="M15" s="19">
        <f t="shared" si="27"/>
        <v>22</v>
      </c>
      <c r="N15" s="19">
        <f t="shared" si="27"/>
        <v>14</v>
      </c>
      <c r="O15" s="19">
        <f t="shared" si="27"/>
        <v>13</v>
      </c>
      <c r="P15" s="19">
        <f t="shared" si="27"/>
        <v>7</v>
      </c>
      <c r="Q15" s="19">
        <f t="shared" si="27"/>
        <v>1</v>
      </c>
      <c r="R15" s="19">
        <f t="shared" si="27"/>
        <v>6</v>
      </c>
      <c r="S15" s="48">
        <v>30.46875</v>
      </c>
      <c r="T15" s="19">
        <f t="shared" si="1"/>
        <v>279.17307692307691</v>
      </c>
      <c r="U15" s="19">
        <f>SUM(C15:H15)</f>
        <v>243</v>
      </c>
      <c r="V15" s="19">
        <f t="shared" si="3"/>
        <v>36.173076923076906</v>
      </c>
      <c r="W15" s="69">
        <f>V15/I15</f>
        <v>0.56520432692307665</v>
      </c>
      <c r="X15" s="48">
        <f>30+(5*W15)</f>
        <v>32.826021634615387</v>
      </c>
    </row>
    <row r="16" spans="1:24" x14ac:dyDescent="0.4">
      <c r="A16" s="19" t="s">
        <v>34</v>
      </c>
      <c r="B16" s="19">
        <f>SUM(C16:S16)</f>
        <v>318.17948717948718</v>
      </c>
      <c r="C16" s="19">
        <f>C4-C8-C12</f>
        <v>35</v>
      </c>
      <c r="D16" s="19">
        <f t="shared" ref="D16:R16" si="28">D4-D8-D12</f>
        <v>37</v>
      </c>
      <c r="E16" s="19">
        <f t="shared" si="28"/>
        <v>12</v>
      </c>
      <c r="F16" s="19">
        <f t="shared" si="28"/>
        <v>4</v>
      </c>
      <c r="G16" s="19">
        <f t="shared" si="28"/>
        <v>11</v>
      </c>
      <c r="H16" s="19">
        <f t="shared" si="28"/>
        <v>27</v>
      </c>
      <c r="I16" s="19">
        <f t="shared" si="28"/>
        <v>39</v>
      </c>
      <c r="J16" s="19">
        <f t="shared" si="28"/>
        <v>35</v>
      </c>
      <c r="K16" s="19">
        <f t="shared" si="28"/>
        <v>23</v>
      </c>
      <c r="L16" s="19">
        <f t="shared" si="28"/>
        <v>29</v>
      </c>
      <c r="M16" s="19">
        <f t="shared" si="28"/>
        <v>13</v>
      </c>
      <c r="N16" s="19">
        <f t="shared" si="28"/>
        <v>11</v>
      </c>
      <c r="O16" s="19">
        <f t="shared" si="28"/>
        <v>5</v>
      </c>
      <c r="P16" s="19">
        <f t="shared" si="28"/>
        <v>4</v>
      </c>
      <c r="Q16" s="19">
        <f t="shared" si="28"/>
        <v>0</v>
      </c>
      <c r="R16" s="19">
        <f t="shared" si="28"/>
        <v>1</v>
      </c>
      <c r="S16" s="48">
        <v>32.179487179487182</v>
      </c>
      <c r="T16" s="19">
        <f t="shared" si="1"/>
        <v>159.08974358974359</v>
      </c>
      <c r="U16" s="19">
        <f t="shared" ref="U16:U17" si="29">SUM(C16:H16)</f>
        <v>126</v>
      </c>
      <c r="V16" s="19">
        <f t="shared" ref="V16:V17" si="30">T16-U16</f>
        <v>33.089743589743591</v>
      </c>
      <c r="W16" s="69">
        <f t="shared" ref="W16:W17" si="31">V16/I16</f>
        <v>0.8484549638395793</v>
      </c>
      <c r="X16" s="48">
        <f>30+(5*W16)</f>
        <v>34.242274819197895</v>
      </c>
    </row>
    <row r="17" spans="1:24" x14ac:dyDescent="0.4">
      <c r="A17" s="19" t="s">
        <v>35</v>
      </c>
      <c r="B17" s="19">
        <f>SUM(C17:S17)</f>
        <v>240.16666666666666</v>
      </c>
      <c r="C17" s="19">
        <f>C5-C9-C13</f>
        <v>25</v>
      </c>
      <c r="D17" s="19">
        <f t="shared" ref="D17:R17" si="32">D5-D9-D13</f>
        <v>39</v>
      </c>
      <c r="E17" s="19">
        <f t="shared" si="32"/>
        <v>16</v>
      </c>
      <c r="F17" s="19">
        <f t="shared" si="32"/>
        <v>2</v>
      </c>
      <c r="G17" s="19">
        <f t="shared" si="32"/>
        <v>5</v>
      </c>
      <c r="H17" s="19">
        <f t="shared" si="32"/>
        <v>30</v>
      </c>
      <c r="I17" s="19">
        <f t="shared" si="32"/>
        <v>25</v>
      </c>
      <c r="J17" s="19">
        <f t="shared" si="32"/>
        <v>23</v>
      </c>
      <c r="K17" s="19">
        <f t="shared" si="32"/>
        <v>12</v>
      </c>
      <c r="L17" s="19">
        <f t="shared" si="32"/>
        <v>6</v>
      </c>
      <c r="M17" s="19">
        <f t="shared" si="32"/>
        <v>9</v>
      </c>
      <c r="N17" s="19">
        <f t="shared" si="32"/>
        <v>3</v>
      </c>
      <c r="O17" s="19">
        <f t="shared" si="32"/>
        <v>8</v>
      </c>
      <c r="P17" s="19">
        <f t="shared" si="32"/>
        <v>3</v>
      </c>
      <c r="Q17" s="19">
        <f t="shared" si="32"/>
        <v>1</v>
      </c>
      <c r="R17" s="19">
        <f t="shared" si="32"/>
        <v>5</v>
      </c>
      <c r="S17" s="48">
        <v>28.166666666666668</v>
      </c>
      <c r="T17" s="19">
        <f t="shared" si="1"/>
        <v>120.08333333333333</v>
      </c>
      <c r="U17" s="19">
        <f>SUM(C17:G17)</f>
        <v>87</v>
      </c>
      <c r="V17" s="19">
        <f t="shared" si="30"/>
        <v>33.083333333333329</v>
      </c>
      <c r="W17" s="69">
        <f>V17/H17</f>
        <v>1.1027777777777776</v>
      </c>
      <c r="X17" s="48">
        <f>25+(5*W17)</f>
        <v>30.513888888888889</v>
      </c>
    </row>
    <row r="18" spans="1:24" x14ac:dyDescent="0.4">
      <c r="A18" s="27" t="s">
        <v>97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9D33E-9C1D-40D7-872F-E05BE9B9A2C6}">
  <sheetPr>
    <tabColor rgb="FFFF0000"/>
  </sheetPr>
  <dimension ref="A2:T14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6384" width="8.83984375" style="19"/>
  </cols>
  <sheetData>
    <row r="2" spans="1:20" x14ac:dyDescent="0.4">
      <c r="D2" s="61" t="s">
        <v>346</v>
      </c>
      <c r="E2" s="61"/>
      <c r="F2" s="61" t="s">
        <v>347</v>
      </c>
      <c r="G2" s="61"/>
      <c r="H2" s="61" t="s">
        <v>348</v>
      </c>
      <c r="I2" s="61"/>
      <c r="J2" s="61" t="s">
        <v>349</v>
      </c>
      <c r="K2" s="61"/>
      <c r="L2" s="61" t="s">
        <v>350</v>
      </c>
      <c r="M2" s="61"/>
      <c r="N2" s="61" t="s">
        <v>351</v>
      </c>
      <c r="O2" s="61"/>
      <c r="P2" s="61" t="s">
        <v>352</v>
      </c>
      <c r="Q2" s="61"/>
      <c r="R2" s="61" t="s">
        <v>353</v>
      </c>
      <c r="S2" s="61"/>
    </row>
    <row r="3" spans="1:20" x14ac:dyDescent="0.4">
      <c r="D3" s="37" t="s">
        <v>343</v>
      </c>
      <c r="E3" s="37" t="s">
        <v>345</v>
      </c>
      <c r="F3" s="37" t="s">
        <v>343</v>
      </c>
      <c r="G3" s="37" t="s">
        <v>345</v>
      </c>
      <c r="H3" s="37" t="s">
        <v>343</v>
      </c>
      <c r="I3" s="37" t="s">
        <v>345</v>
      </c>
      <c r="J3" s="37" t="s">
        <v>343</v>
      </c>
      <c r="K3" s="37" t="s">
        <v>345</v>
      </c>
      <c r="L3" s="37" t="s">
        <v>343</v>
      </c>
      <c r="M3" s="37" t="s">
        <v>345</v>
      </c>
      <c r="N3" s="37" t="s">
        <v>343</v>
      </c>
      <c r="O3" s="37" t="s">
        <v>345</v>
      </c>
      <c r="P3" s="37" t="s">
        <v>343</v>
      </c>
      <c r="Q3" s="37" t="s">
        <v>345</v>
      </c>
      <c r="R3" s="37" t="s">
        <v>343</v>
      </c>
      <c r="S3" s="37" t="s">
        <v>345</v>
      </c>
      <c r="T3" s="37" t="s">
        <v>354</v>
      </c>
    </row>
    <row r="4" spans="1:20" x14ac:dyDescent="0.4">
      <c r="B4" s="19" t="s">
        <v>33</v>
      </c>
      <c r="C4" s="19" t="s">
        <v>205</v>
      </c>
      <c r="D4" s="37" t="s">
        <v>344</v>
      </c>
      <c r="E4" s="37" t="s">
        <v>344</v>
      </c>
      <c r="F4" s="37" t="s">
        <v>344</v>
      </c>
      <c r="G4" s="37" t="s">
        <v>344</v>
      </c>
      <c r="H4" s="37" t="s">
        <v>344</v>
      </c>
      <c r="I4" s="37" t="s">
        <v>344</v>
      </c>
      <c r="J4" s="37" t="s">
        <v>344</v>
      </c>
      <c r="K4" s="37" t="s">
        <v>344</v>
      </c>
      <c r="L4" s="37" t="s">
        <v>344</v>
      </c>
      <c r="M4" s="37" t="s">
        <v>344</v>
      </c>
      <c r="N4" s="37" t="s">
        <v>344</v>
      </c>
      <c r="O4" s="37" t="s">
        <v>344</v>
      </c>
      <c r="P4" s="37" t="s">
        <v>344</v>
      </c>
      <c r="Q4" s="37" t="s">
        <v>344</v>
      </c>
      <c r="R4" s="37" t="s">
        <v>344</v>
      </c>
      <c r="S4" s="37" t="s">
        <v>344</v>
      </c>
      <c r="T4" s="37" t="s">
        <v>355</v>
      </c>
    </row>
    <row r="5" spans="1:20" x14ac:dyDescent="0.4">
      <c r="A5" s="19" t="s">
        <v>65</v>
      </c>
      <c r="B5" s="19">
        <f>SUM(C5:T5)</f>
        <v>56213</v>
      </c>
      <c r="C5" s="19">
        <f>C6+C7</f>
        <v>11183</v>
      </c>
      <c r="D5" s="19">
        <f t="shared" ref="D5:T5" si="0">D6+D7</f>
        <v>4791</v>
      </c>
      <c r="E5" s="19">
        <f t="shared" si="0"/>
        <v>6853</v>
      </c>
      <c r="F5" s="19">
        <f t="shared" si="0"/>
        <v>3564</v>
      </c>
      <c r="G5" s="19">
        <f t="shared" si="0"/>
        <v>6866</v>
      </c>
      <c r="H5" s="19">
        <f t="shared" si="0"/>
        <v>3717</v>
      </c>
      <c r="I5" s="19">
        <f t="shared" si="0"/>
        <v>6997</v>
      </c>
      <c r="J5" s="19">
        <f t="shared" si="0"/>
        <v>1758</v>
      </c>
      <c r="K5" s="19">
        <f t="shared" si="0"/>
        <v>5828</v>
      </c>
      <c r="L5" s="19">
        <f t="shared" si="0"/>
        <v>602</v>
      </c>
      <c r="M5" s="19">
        <f t="shared" si="0"/>
        <v>1454</v>
      </c>
      <c r="N5" s="19">
        <f t="shared" si="0"/>
        <v>237</v>
      </c>
      <c r="O5" s="19">
        <f t="shared" si="0"/>
        <v>1415</v>
      </c>
      <c r="P5" s="19">
        <f t="shared" si="0"/>
        <v>92</v>
      </c>
      <c r="Q5" s="19">
        <f t="shared" si="0"/>
        <v>611</v>
      </c>
      <c r="R5" s="19">
        <f t="shared" si="0"/>
        <v>26</v>
      </c>
      <c r="S5" s="19">
        <f t="shared" si="0"/>
        <v>71</v>
      </c>
      <c r="T5" s="19">
        <f t="shared" si="0"/>
        <v>148</v>
      </c>
    </row>
    <row r="6" spans="1:20" x14ac:dyDescent="0.4">
      <c r="A6" s="19" t="s">
        <v>34</v>
      </c>
      <c r="B6" s="19">
        <f t="shared" ref="B6:B7" si="1">SUM(C6:T6)</f>
        <v>27726</v>
      </c>
      <c r="C6" s="19">
        <v>5447</v>
      </c>
      <c r="D6" s="19">
        <v>2451</v>
      </c>
      <c r="E6" s="19">
        <v>2635</v>
      </c>
      <c r="F6" s="19">
        <v>1857</v>
      </c>
      <c r="G6" s="19">
        <v>3027</v>
      </c>
      <c r="H6" s="19">
        <v>1898</v>
      </c>
      <c r="I6" s="19">
        <v>3524</v>
      </c>
      <c r="J6" s="19">
        <v>913</v>
      </c>
      <c r="K6" s="19">
        <v>3160</v>
      </c>
      <c r="L6" s="19">
        <v>300</v>
      </c>
      <c r="M6" s="19">
        <v>900</v>
      </c>
      <c r="N6" s="19">
        <v>114</v>
      </c>
      <c r="O6" s="19">
        <v>884</v>
      </c>
      <c r="P6" s="19">
        <v>46</v>
      </c>
      <c r="Q6" s="19">
        <v>383</v>
      </c>
      <c r="R6" s="19">
        <v>21</v>
      </c>
      <c r="S6" s="19">
        <v>50</v>
      </c>
      <c r="T6" s="19">
        <v>116</v>
      </c>
    </row>
    <row r="7" spans="1:20" x14ac:dyDescent="0.4">
      <c r="A7" s="19" t="s">
        <v>35</v>
      </c>
      <c r="B7" s="19">
        <f t="shared" si="1"/>
        <v>28487</v>
      </c>
      <c r="C7" s="19">
        <v>5736</v>
      </c>
      <c r="D7" s="19">
        <v>2340</v>
      </c>
      <c r="E7" s="19">
        <v>4218</v>
      </c>
      <c r="F7" s="19">
        <v>1707</v>
      </c>
      <c r="G7" s="19">
        <v>3839</v>
      </c>
      <c r="H7" s="19">
        <v>1819</v>
      </c>
      <c r="I7" s="19">
        <v>3473</v>
      </c>
      <c r="J7" s="19">
        <v>845</v>
      </c>
      <c r="K7" s="19">
        <v>2668</v>
      </c>
      <c r="L7" s="19">
        <v>302</v>
      </c>
      <c r="M7" s="19">
        <v>554</v>
      </c>
      <c r="N7" s="19">
        <v>123</v>
      </c>
      <c r="O7" s="19">
        <v>531</v>
      </c>
      <c r="P7" s="19">
        <v>46</v>
      </c>
      <c r="Q7" s="19">
        <v>228</v>
      </c>
      <c r="R7" s="19">
        <v>5</v>
      </c>
      <c r="S7" s="19">
        <v>21</v>
      </c>
      <c r="T7" s="19">
        <v>32</v>
      </c>
    </row>
    <row r="9" spans="1:20" x14ac:dyDescent="0.4">
      <c r="C9" s="19" t="s">
        <v>343</v>
      </c>
      <c r="D9" s="19" t="s">
        <v>345</v>
      </c>
      <c r="E9" s="19" t="s">
        <v>356</v>
      </c>
    </row>
    <row r="10" spans="1:20" x14ac:dyDescent="0.4">
      <c r="B10" s="19" t="s">
        <v>33</v>
      </c>
      <c r="C10" s="19" t="s">
        <v>344</v>
      </c>
      <c r="D10" s="19" t="s">
        <v>344</v>
      </c>
      <c r="E10" s="19" t="s">
        <v>357</v>
      </c>
    </row>
    <row r="11" spans="1:20" x14ac:dyDescent="0.4">
      <c r="A11" s="19" t="s">
        <v>65</v>
      </c>
      <c r="B11" s="19">
        <f>SUM(C11:E11)</f>
        <v>56213</v>
      </c>
      <c r="C11" s="19">
        <f>C12+C13</f>
        <v>14787</v>
      </c>
      <c r="D11" s="19">
        <f t="shared" ref="D11:E11" si="2">D12+D13</f>
        <v>30243</v>
      </c>
      <c r="E11" s="19">
        <f t="shared" si="2"/>
        <v>11183</v>
      </c>
    </row>
    <row r="12" spans="1:20" x14ac:dyDescent="0.4">
      <c r="A12" s="19" t="s">
        <v>34</v>
      </c>
      <c r="B12" s="19">
        <f t="shared" ref="B12:B13" si="3">SUM(C12:E12)</f>
        <v>27726</v>
      </c>
      <c r="C12" s="19">
        <v>7600</v>
      </c>
      <c r="D12" s="19">
        <v>14679</v>
      </c>
      <c r="E12" s="19">
        <v>5447</v>
      </c>
    </row>
    <row r="13" spans="1:20" x14ac:dyDescent="0.4">
      <c r="A13" s="19" t="s">
        <v>35</v>
      </c>
      <c r="B13" s="19">
        <f t="shared" si="3"/>
        <v>28487</v>
      </c>
      <c r="C13" s="19">
        <v>7187</v>
      </c>
      <c r="D13" s="19">
        <v>15564</v>
      </c>
      <c r="E13" s="19">
        <v>5736</v>
      </c>
    </row>
    <row r="14" spans="1:20" x14ac:dyDescent="0.4">
      <c r="A14" s="27" t="s">
        <v>97</v>
      </c>
    </row>
  </sheetData>
  <mergeCells count="8">
    <mergeCell ref="P2:Q2"/>
    <mergeCell ref="R2:S2"/>
    <mergeCell ref="D2:E2"/>
    <mergeCell ref="F2:G2"/>
    <mergeCell ref="H2:I2"/>
    <mergeCell ref="J2:K2"/>
    <mergeCell ref="L2:M2"/>
    <mergeCell ref="N2:O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395B0-AA2D-4F0D-872F-DB6955E0770A}">
  <dimension ref="A1:Z21"/>
  <sheetViews>
    <sheetView view="pageBreakPreview" zoomScale="125" zoomScaleNormal="100" zoomScaleSheetLayoutView="125" workbookViewId="0">
      <selection activeCell="U7" sqref="U7"/>
    </sheetView>
  </sheetViews>
  <sheetFormatPr defaultRowHeight="10.5" x14ac:dyDescent="0.4"/>
  <cols>
    <col min="1" max="13" width="6.578125" style="19" customWidth="1"/>
    <col min="14" max="26" width="5.68359375" style="19" customWidth="1"/>
    <col min="27" max="16384" width="8.83984375" style="19"/>
  </cols>
  <sheetData>
    <row r="1" spans="1:26" x14ac:dyDescent="0.4">
      <c r="A1" s="19" t="s">
        <v>81</v>
      </c>
      <c r="N1" s="19" t="s">
        <v>81</v>
      </c>
    </row>
    <row r="2" spans="1:26" x14ac:dyDescent="0.4">
      <c r="A2" s="21"/>
      <c r="B2" s="32" t="s">
        <v>33</v>
      </c>
      <c r="C2" s="32"/>
      <c r="D2" s="32"/>
      <c r="E2" s="32" t="s">
        <v>82</v>
      </c>
      <c r="F2" s="32"/>
      <c r="G2" s="32"/>
      <c r="H2" s="76"/>
      <c r="I2" s="77"/>
      <c r="J2" s="78"/>
      <c r="K2" s="33" t="s">
        <v>372</v>
      </c>
      <c r="L2" s="74"/>
      <c r="M2" s="75"/>
      <c r="N2" s="31"/>
      <c r="O2" s="32" t="s">
        <v>83</v>
      </c>
      <c r="P2" s="32"/>
      <c r="Q2" s="32"/>
      <c r="R2" s="32" t="s">
        <v>84</v>
      </c>
      <c r="S2" s="32"/>
      <c r="T2" s="32"/>
      <c r="U2" s="32" t="s">
        <v>85</v>
      </c>
      <c r="V2" s="32"/>
      <c r="W2" s="32"/>
      <c r="X2" s="32" t="s">
        <v>86</v>
      </c>
      <c r="Y2" s="32"/>
      <c r="Z2" s="33"/>
    </row>
    <row r="3" spans="1:26" x14ac:dyDescent="0.4">
      <c r="A3" s="21"/>
      <c r="B3" s="35" t="s">
        <v>33</v>
      </c>
      <c r="C3" s="35" t="s">
        <v>34</v>
      </c>
      <c r="D3" s="35" t="s">
        <v>35</v>
      </c>
      <c r="E3" s="35" t="s">
        <v>33</v>
      </c>
      <c r="F3" s="35" t="s">
        <v>34</v>
      </c>
      <c r="G3" s="35" t="s">
        <v>35</v>
      </c>
      <c r="H3" s="60"/>
      <c r="I3" s="79"/>
      <c r="J3" s="29"/>
      <c r="K3" s="35" t="s">
        <v>33</v>
      </c>
      <c r="L3" s="35" t="s">
        <v>34</v>
      </c>
      <c r="M3" s="35" t="s">
        <v>35</v>
      </c>
      <c r="N3" s="31"/>
      <c r="O3" s="35" t="s">
        <v>33</v>
      </c>
      <c r="P3" s="35" t="s">
        <v>34</v>
      </c>
      <c r="Q3" s="35" t="s">
        <v>35</v>
      </c>
      <c r="R3" s="35" t="s">
        <v>33</v>
      </c>
      <c r="S3" s="35" t="s">
        <v>34</v>
      </c>
      <c r="T3" s="35" t="s">
        <v>35</v>
      </c>
      <c r="U3" s="35" t="s">
        <v>33</v>
      </c>
      <c r="V3" s="35" t="s">
        <v>34</v>
      </c>
      <c r="W3" s="35" t="s">
        <v>35</v>
      </c>
      <c r="X3" s="35" t="s">
        <v>33</v>
      </c>
      <c r="Y3" s="35" t="s">
        <v>34</v>
      </c>
      <c r="Z3" s="36" t="s">
        <v>35</v>
      </c>
    </row>
    <row r="4" spans="1:26" x14ac:dyDescent="0.4">
      <c r="A4" s="18" t="s">
        <v>47</v>
      </c>
      <c r="B4" s="19">
        <f>E4+O4+R4+U4+X4</f>
        <v>55835</v>
      </c>
      <c r="C4" s="19">
        <f>F4+P4+S4+V4+Y4</f>
        <v>27502</v>
      </c>
      <c r="D4" s="19">
        <f>G4+Q4+T4+W4+Z4</f>
        <v>28333</v>
      </c>
      <c r="E4" s="19">
        <f>F4+G4</f>
        <v>31814</v>
      </c>
      <c r="F4" s="19">
        <f>SUM(F5:F20)</f>
        <v>16831</v>
      </c>
      <c r="G4" s="19">
        <f t="shared" ref="G4:Z4" si="0">SUM(G5:G20)</f>
        <v>14983</v>
      </c>
      <c r="N4" s="18" t="s">
        <v>47</v>
      </c>
      <c r="O4" s="19">
        <f>P4+Q4</f>
        <v>19813</v>
      </c>
      <c r="P4" s="19">
        <f t="shared" si="0"/>
        <v>9706</v>
      </c>
      <c r="Q4" s="19">
        <f t="shared" si="0"/>
        <v>10107</v>
      </c>
      <c r="R4" s="19">
        <f>S4+T4</f>
        <v>2477</v>
      </c>
      <c r="S4" s="19">
        <f t="shared" si="0"/>
        <v>510</v>
      </c>
      <c r="T4" s="19">
        <f t="shared" si="0"/>
        <v>1967</v>
      </c>
      <c r="U4" s="19">
        <f>V4+W4</f>
        <v>1721</v>
      </c>
      <c r="V4" s="19">
        <f t="shared" si="0"/>
        <v>451</v>
      </c>
      <c r="W4" s="19">
        <f t="shared" si="0"/>
        <v>1270</v>
      </c>
      <c r="X4" s="19">
        <f>Y4+Z4</f>
        <v>10</v>
      </c>
      <c r="Y4" s="19">
        <f t="shared" si="0"/>
        <v>4</v>
      </c>
      <c r="Z4" s="19">
        <f t="shared" si="0"/>
        <v>6</v>
      </c>
    </row>
    <row r="5" spans="1:26" x14ac:dyDescent="0.4">
      <c r="A5" s="18" t="s">
        <v>48</v>
      </c>
      <c r="B5" s="19">
        <f>E5+O5+R5+U5+X5</f>
        <v>7740</v>
      </c>
      <c r="C5" s="19">
        <f>F5+P5+S5+V5+Y5</f>
        <v>3875</v>
      </c>
      <c r="D5" s="19">
        <f>G5+Q5+T5+W5+Z5</f>
        <v>3865</v>
      </c>
      <c r="E5" s="19">
        <f t="shared" ref="E5:E20" si="1">F5+G5</f>
        <v>7740</v>
      </c>
      <c r="F5" s="19">
        <v>3875</v>
      </c>
      <c r="G5" s="19">
        <v>3865</v>
      </c>
      <c r="N5" s="18" t="s">
        <v>48</v>
      </c>
    </row>
    <row r="6" spans="1:26" x14ac:dyDescent="0.4">
      <c r="A6" s="18" t="s">
        <v>49</v>
      </c>
      <c r="B6" s="19">
        <f>E6+O6+R6+U6+X6</f>
        <v>7103</v>
      </c>
      <c r="C6" s="19">
        <f>F6+P6+S6+V6+Y6</f>
        <v>3642</v>
      </c>
      <c r="D6" s="19">
        <f>G6+Q6+T6+W6+Z6</f>
        <v>3461</v>
      </c>
      <c r="E6" s="19">
        <f t="shared" si="1"/>
        <v>7103</v>
      </c>
      <c r="F6" s="19">
        <v>3642</v>
      </c>
      <c r="G6" s="19">
        <v>3461</v>
      </c>
      <c r="N6" s="18" t="s">
        <v>49</v>
      </c>
    </row>
    <row r="7" spans="1:26" x14ac:dyDescent="0.4">
      <c r="A7" s="18" t="s">
        <v>50</v>
      </c>
      <c r="B7" s="19">
        <f>E7+O7+R7+U7+X7</f>
        <v>8134</v>
      </c>
      <c r="C7" s="19">
        <f>F7+P7+S7+V7+Y7</f>
        <v>4209</v>
      </c>
      <c r="D7" s="19">
        <f>G7+Q7+T7+W7+Z7</f>
        <v>3925</v>
      </c>
      <c r="E7" s="19">
        <f t="shared" si="1"/>
        <v>8119</v>
      </c>
      <c r="F7" s="19">
        <v>4207</v>
      </c>
      <c r="G7" s="19">
        <v>3912</v>
      </c>
      <c r="N7" s="18" t="s">
        <v>50</v>
      </c>
      <c r="O7" s="19">
        <f t="shared" ref="O5:O20" si="2">P7+Q7</f>
        <v>12</v>
      </c>
      <c r="P7" s="19">
        <v>2</v>
      </c>
      <c r="Q7" s="19">
        <v>10</v>
      </c>
      <c r="R7" s="19">
        <f t="shared" ref="R5:R20" si="3">S7+T7</f>
        <v>0</v>
      </c>
      <c r="S7" s="19">
        <v>0</v>
      </c>
      <c r="T7" s="19">
        <v>0</v>
      </c>
      <c r="U7" s="19">
        <f t="shared" ref="U5:U20" si="4">V7+W7</f>
        <v>3</v>
      </c>
      <c r="V7" s="19">
        <v>0</v>
      </c>
      <c r="W7" s="19">
        <v>3</v>
      </c>
      <c r="X7" s="19">
        <f t="shared" ref="X5:X20" si="5">Y7+Z7</f>
        <v>0</v>
      </c>
      <c r="Y7" s="19">
        <v>0</v>
      </c>
      <c r="Z7" s="19">
        <v>0</v>
      </c>
    </row>
    <row r="8" spans="1:26" x14ac:dyDescent="0.4">
      <c r="A8" s="18" t="s">
        <v>51</v>
      </c>
      <c r="B8" s="19">
        <f>E8+O8+R8+U8+X8</f>
        <v>6732</v>
      </c>
      <c r="C8" s="19">
        <f>F8+P8+S8+V8+Y8</f>
        <v>3336</v>
      </c>
      <c r="D8" s="19">
        <f>G8+Q8+T8+W8+Z8</f>
        <v>3396</v>
      </c>
      <c r="E8" s="19">
        <f t="shared" si="1"/>
        <v>5652</v>
      </c>
      <c r="F8" s="19">
        <v>3094</v>
      </c>
      <c r="G8" s="19">
        <v>2558</v>
      </c>
      <c r="H8" s="70">
        <f t="shared" ref="H8:J15" si="6">E8/B8*100</f>
        <v>83.957219251336895</v>
      </c>
      <c r="I8" s="70">
        <f t="shared" si="6"/>
        <v>92.745803357314145</v>
      </c>
      <c r="J8" s="70">
        <f t="shared" si="6"/>
        <v>75.323910482921093</v>
      </c>
      <c r="K8" s="71">
        <f>H16+1500</f>
        <v>2288.0273545235818</v>
      </c>
      <c r="L8" s="71">
        <f t="shared" ref="L8:M8" si="7">I16+1500</f>
        <v>2455.185204168371</v>
      </c>
      <c r="M8" s="71">
        <f t="shared" si="7"/>
        <v>2131.9582332904592</v>
      </c>
      <c r="N8" s="18" t="s">
        <v>51</v>
      </c>
      <c r="O8" s="19">
        <f t="shared" si="2"/>
        <v>924</v>
      </c>
      <c r="P8" s="19">
        <v>217</v>
      </c>
      <c r="Q8" s="19">
        <v>707</v>
      </c>
      <c r="R8" s="19">
        <f t="shared" si="3"/>
        <v>12</v>
      </c>
      <c r="S8" s="19">
        <v>2</v>
      </c>
      <c r="T8" s="19">
        <v>10</v>
      </c>
      <c r="U8" s="19">
        <f t="shared" si="4"/>
        <v>141</v>
      </c>
      <c r="V8" s="19">
        <v>21</v>
      </c>
      <c r="W8" s="19">
        <v>120</v>
      </c>
      <c r="X8" s="19">
        <f t="shared" si="5"/>
        <v>3</v>
      </c>
      <c r="Y8" s="19">
        <v>2</v>
      </c>
      <c r="Z8" s="19">
        <v>1</v>
      </c>
    </row>
    <row r="9" spans="1:26" x14ac:dyDescent="0.4">
      <c r="A9" s="18" t="s">
        <v>52</v>
      </c>
      <c r="B9" s="19">
        <f>E9+O9+R9+U9+X9</f>
        <v>4909</v>
      </c>
      <c r="C9" s="19">
        <f>F9+P9+S9+V9+Y9</f>
        <v>2312</v>
      </c>
      <c r="D9" s="19">
        <f>G9+Q9+T9+W9+Z9</f>
        <v>2597</v>
      </c>
      <c r="E9" s="19">
        <f t="shared" si="1"/>
        <v>1885</v>
      </c>
      <c r="F9" s="19">
        <v>1163</v>
      </c>
      <c r="G9" s="19">
        <v>722</v>
      </c>
      <c r="H9" s="70">
        <f t="shared" si="6"/>
        <v>38.398859238134044</v>
      </c>
      <c r="I9" s="70">
        <f t="shared" si="6"/>
        <v>50.302768166089962</v>
      </c>
      <c r="J9" s="70">
        <f t="shared" si="6"/>
        <v>27.801309202926454</v>
      </c>
      <c r="K9" s="72"/>
      <c r="L9" s="72"/>
      <c r="M9" s="72"/>
      <c r="N9" s="18" t="s">
        <v>52</v>
      </c>
      <c r="O9" s="19">
        <f t="shared" si="2"/>
        <v>2712</v>
      </c>
      <c r="P9" s="19">
        <v>1080</v>
      </c>
      <c r="Q9" s="19">
        <v>1632</v>
      </c>
      <c r="R9" s="19">
        <f t="shared" si="3"/>
        <v>35</v>
      </c>
      <c r="S9" s="19">
        <v>6</v>
      </c>
      <c r="T9" s="19">
        <v>29</v>
      </c>
      <c r="U9" s="19">
        <f t="shared" si="4"/>
        <v>276</v>
      </c>
      <c r="V9" s="19">
        <v>63</v>
      </c>
      <c r="W9" s="19">
        <v>213</v>
      </c>
      <c r="X9" s="19">
        <f t="shared" si="5"/>
        <v>1</v>
      </c>
      <c r="Y9" s="19">
        <v>0</v>
      </c>
      <c r="Z9" s="19">
        <v>1</v>
      </c>
    </row>
    <row r="10" spans="1:26" x14ac:dyDescent="0.4">
      <c r="A10" s="18" t="s">
        <v>53</v>
      </c>
      <c r="B10" s="19">
        <f>E10+O10+R10+U10+X10</f>
        <v>4102</v>
      </c>
      <c r="C10" s="19">
        <f>F10+P10+S10+V10+Y10</f>
        <v>1955</v>
      </c>
      <c r="D10" s="19">
        <f>G10+Q10+T10+W10+Z10</f>
        <v>2147</v>
      </c>
      <c r="E10" s="19">
        <f t="shared" si="1"/>
        <v>650</v>
      </c>
      <c r="F10" s="19">
        <v>431</v>
      </c>
      <c r="G10" s="19">
        <v>219</v>
      </c>
      <c r="H10" s="70">
        <f t="shared" si="6"/>
        <v>15.845928815212091</v>
      </c>
      <c r="I10" s="70">
        <f t="shared" si="6"/>
        <v>22.046035805626598</v>
      </c>
      <c r="J10" s="70">
        <f t="shared" si="6"/>
        <v>10.200279459711226</v>
      </c>
      <c r="K10" s="71">
        <f>(H14+H15)/2</f>
        <v>2.2819618407254945</v>
      </c>
      <c r="L10" s="71">
        <f t="shared" ref="L10:M10" si="8">(I14+I15)/2</f>
        <v>2.7154452136548102</v>
      </c>
      <c r="M10" s="71">
        <f t="shared" si="8"/>
        <v>1.8561828557262268</v>
      </c>
      <c r="N10" s="18" t="s">
        <v>53</v>
      </c>
      <c r="O10" s="19">
        <f t="shared" si="2"/>
        <v>3133</v>
      </c>
      <c r="P10" s="19">
        <v>1460</v>
      </c>
      <c r="Q10" s="19">
        <v>1673</v>
      </c>
      <c r="R10" s="19">
        <f t="shared" si="3"/>
        <v>54</v>
      </c>
      <c r="S10" s="19">
        <v>10</v>
      </c>
      <c r="T10" s="19">
        <v>44</v>
      </c>
      <c r="U10" s="19">
        <f t="shared" si="4"/>
        <v>265</v>
      </c>
      <c r="V10" s="19">
        <v>54</v>
      </c>
      <c r="W10" s="19">
        <v>211</v>
      </c>
      <c r="X10" s="19">
        <f t="shared" si="5"/>
        <v>0</v>
      </c>
      <c r="Y10" s="19">
        <v>0</v>
      </c>
      <c r="Z10" s="19">
        <v>0</v>
      </c>
    </row>
    <row r="11" spans="1:26" x14ac:dyDescent="0.4">
      <c r="A11" s="18" t="s">
        <v>54</v>
      </c>
      <c r="B11" s="19">
        <f>E11+O11+R11+U11+X11</f>
        <v>3187</v>
      </c>
      <c r="C11" s="19">
        <f>F11+P11+S11+V11+Y11</f>
        <v>1593</v>
      </c>
      <c r="D11" s="19">
        <f>G11+Q11+T11+W11+Z11</f>
        <v>1594</v>
      </c>
      <c r="E11" s="19">
        <f t="shared" si="1"/>
        <v>271</v>
      </c>
      <c r="F11" s="19">
        <v>182</v>
      </c>
      <c r="G11" s="19">
        <v>89</v>
      </c>
      <c r="H11" s="70">
        <f t="shared" si="6"/>
        <v>8.5032946344524625</v>
      </c>
      <c r="I11" s="70">
        <f t="shared" si="6"/>
        <v>11.424984306340239</v>
      </c>
      <c r="J11" s="70">
        <f t="shared" si="6"/>
        <v>5.5834378920953576</v>
      </c>
      <c r="K11" s="71"/>
      <c r="L11" s="71"/>
      <c r="M11" s="71"/>
      <c r="N11" s="18" t="s">
        <v>54</v>
      </c>
      <c r="O11" s="19">
        <f t="shared" si="2"/>
        <v>2636</v>
      </c>
      <c r="P11" s="19">
        <v>1336</v>
      </c>
      <c r="Q11" s="19">
        <v>1300</v>
      </c>
      <c r="R11" s="19">
        <f t="shared" si="3"/>
        <v>68</v>
      </c>
      <c r="S11" s="19">
        <v>11</v>
      </c>
      <c r="T11" s="19">
        <v>57</v>
      </c>
      <c r="U11" s="19">
        <f t="shared" si="4"/>
        <v>212</v>
      </c>
      <c r="V11" s="19">
        <v>64</v>
      </c>
      <c r="W11" s="19">
        <v>148</v>
      </c>
      <c r="X11" s="19">
        <f t="shared" si="5"/>
        <v>0</v>
      </c>
      <c r="Y11" s="19">
        <v>0</v>
      </c>
      <c r="Z11" s="19">
        <v>0</v>
      </c>
    </row>
    <row r="12" spans="1:26" x14ac:dyDescent="0.4">
      <c r="A12" s="18" t="s">
        <v>55</v>
      </c>
      <c r="B12" s="19">
        <f>E12+O12+R12+U12+X12</f>
        <v>2910</v>
      </c>
      <c r="C12" s="19">
        <f>F12+P12+S12+V12+Y12</f>
        <v>1421</v>
      </c>
      <c r="D12" s="19">
        <f>G12+Q12+T12+W12+Z12</f>
        <v>1489</v>
      </c>
      <c r="E12" s="19">
        <f t="shared" si="1"/>
        <v>145</v>
      </c>
      <c r="F12" s="19">
        <v>97</v>
      </c>
      <c r="G12" s="19">
        <v>48</v>
      </c>
      <c r="H12" s="70">
        <f t="shared" si="6"/>
        <v>4.9828178694158076</v>
      </c>
      <c r="I12" s="70">
        <f t="shared" si="6"/>
        <v>6.8261787473610127</v>
      </c>
      <c r="J12" s="70">
        <f t="shared" si="6"/>
        <v>3.2236400268636665</v>
      </c>
      <c r="K12" s="71">
        <f>K10*50</f>
        <v>114.09809203627472</v>
      </c>
      <c r="L12" s="71">
        <f t="shared" ref="L12:M12" si="9">L10*50</f>
        <v>135.77226068274052</v>
      </c>
      <c r="M12" s="71">
        <f t="shared" si="9"/>
        <v>92.809142786311341</v>
      </c>
      <c r="N12" s="18" t="s">
        <v>55</v>
      </c>
      <c r="O12" s="19">
        <f t="shared" si="2"/>
        <v>2495</v>
      </c>
      <c r="P12" s="19">
        <v>1254</v>
      </c>
      <c r="Q12" s="19">
        <v>1241</v>
      </c>
      <c r="R12" s="19">
        <f t="shared" si="3"/>
        <v>95</v>
      </c>
      <c r="S12" s="19">
        <v>11</v>
      </c>
      <c r="T12" s="19">
        <v>84</v>
      </c>
      <c r="U12" s="19">
        <f t="shared" si="4"/>
        <v>174</v>
      </c>
      <c r="V12" s="19">
        <v>59</v>
      </c>
      <c r="W12" s="19">
        <v>115</v>
      </c>
      <c r="X12" s="19">
        <f t="shared" si="5"/>
        <v>1</v>
      </c>
      <c r="Y12" s="19">
        <v>0</v>
      </c>
      <c r="Z12" s="19">
        <v>1</v>
      </c>
    </row>
    <row r="13" spans="1:26" x14ac:dyDescent="0.4">
      <c r="A13" s="18" t="s">
        <v>56</v>
      </c>
      <c r="B13" s="19">
        <f>E13+O13+R13+U13+X13</f>
        <v>2209</v>
      </c>
      <c r="C13" s="19">
        <f>F13+P13+S13+V13+Y13</f>
        <v>1037</v>
      </c>
      <c r="D13" s="19">
        <f>G13+Q13+T13+W13+Z13</f>
        <v>1172</v>
      </c>
      <c r="E13" s="19">
        <f t="shared" si="1"/>
        <v>77</v>
      </c>
      <c r="F13" s="19">
        <v>49</v>
      </c>
      <c r="G13" s="19">
        <v>28</v>
      </c>
      <c r="H13" s="70">
        <f t="shared" si="6"/>
        <v>3.4857401539157991</v>
      </c>
      <c r="I13" s="70">
        <f t="shared" si="6"/>
        <v>4.725168756027001</v>
      </c>
      <c r="J13" s="70">
        <f t="shared" si="6"/>
        <v>2.3890784982935154</v>
      </c>
      <c r="K13" s="71"/>
      <c r="L13" s="71"/>
      <c r="M13" s="71"/>
      <c r="N13" s="18" t="s">
        <v>56</v>
      </c>
      <c r="O13" s="19">
        <f t="shared" si="2"/>
        <v>1904</v>
      </c>
      <c r="P13" s="19">
        <v>932</v>
      </c>
      <c r="Q13" s="19">
        <v>972</v>
      </c>
      <c r="R13" s="19">
        <f t="shared" si="3"/>
        <v>119</v>
      </c>
      <c r="S13" s="19">
        <v>20</v>
      </c>
      <c r="T13" s="19">
        <v>99</v>
      </c>
      <c r="U13" s="19">
        <f t="shared" si="4"/>
        <v>109</v>
      </c>
      <c r="V13" s="19">
        <v>36</v>
      </c>
      <c r="W13" s="19">
        <v>73</v>
      </c>
      <c r="X13" s="19">
        <f t="shared" si="5"/>
        <v>0</v>
      </c>
      <c r="Y13" s="19">
        <v>0</v>
      </c>
      <c r="Z13" s="19">
        <v>0</v>
      </c>
    </row>
    <row r="14" spans="1:26" x14ac:dyDescent="0.4">
      <c r="A14" s="18" t="s">
        <v>57</v>
      </c>
      <c r="B14" s="19">
        <f>E14+O14+R14+U14+X14</f>
        <v>2303</v>
      </c>
      <c r="C14" s="19">
        <f>F14+P14+S14+V14+Y14</f>
        <v>1180</v>
      </c>
      <c r="D14" s="19">
        <f>G14+Q14+T14+W14+Z14</f>
        <v>1123</v>
      </c>
      <c r="E14" s="19">
        <f t="shared" si="1"/>
        <v>56</v>
      </c>
      <c r="F14" s="19">
        <v>35</v>
      </c>
      <c r="G14" s="19">
        <v>21</v>
      </c>
      <c r="H14" s="70">
        <f t="shared" si="6"/>
        <v>2.43161094224924</v>
      </c>
      <c r="I14" s="70">
        <f t="shared" si="6"/>
        <v>2.9661016949152543</v>
      </c>
      <c r="J14" s="70">
        <f t="shared" si="6"/>
        <v>1.8699910952804988</v>
      </c>
      <c r="K14" s="71">
        <f>K8-K12</f>
        <v>2173.9292624873069</v>
      </c>
      <c r="L14" s="71">
        <f t="shared" ref="L14:M14" si="10">L8-L12</f>
        <v>2319.4129434856304</v>
      </c>
      <c r="M14" s="71">
        <f t="shared" si="10"/>
        <v>2039.1490905041478</v>
      </c>
      <c r="N14" s="18" t="s">
        <v>57</v>
      </c>
      <c r="O14" s="19">
        <f t="shared" si="2"/>
        <v>1899</v>
      </c>
      <c r="P14" s="19">
        <v>1042</v>
      </c>
      <c r="Q14" s="19">
        <v>857</v>
      </c>
      <c r="R14" s="19">
        <f t="shared" si="3"/>
        <v>206</v>
      </c>
      <c r="S14" s="19">
        <v>49</v>
      </c>
      <c r="T14" s="19">
        <v>157</v>
      </c>
      <c r="U14" s="19">
        <f t="shared" si="4"/>
        <v>141</v>
      </c>
      <c r="V14" s="19">
        <v>53</v>
      </c>
      <c r="W14" s="19">
        <v>88</v>
      </c>
      <c r="X14" s="19">
        <f t="shared" si="5"/>
        <v>1</v>
      </c>
      <c r="Y14" s="19">
        <v>1</v>
      </c>
      <c r="Z14" s="19">
        <v>0</v>
      </c>
    </row>
    <row r="15" spans="1:26" x14ac:dyDescent="0.4">
      <c r="A15" s="18" t="s">
        <v>58</v>
      </c>
      <c r="B15" s="19">
        <f>E15+O15+R15+U15+X15</f>
        <v>1829</v>
      </c>
      <c r="C15" s="19">
        <f>F15+P15+S15+V15+Y15</f>
        <v>852</v>
      </c>
      <c r="D15" s="19">
        <f>G15+Q15+T15+W15+Z15</f>
        <v>977</v>
      </c>
      <c r="E15" s="19">
        <f t="shared" si="1"/>
        <v>39</v>
      </c>
      <c r="F15" s="19">
        <v>21</v>
      </c>
      <c r="G15" s="19">
        <v>18</v>
      </c>
      <c r="H15" s="70">
        <f t="shared" si="6"/>
        <v>2.1323127392017494</v>
      </c>
      <c r="I15" s="70">
        <f t="shared" si="6"/>
        <v>2.464788732394366</v>
      </c>
      <c r="J15" s="70">
        <f t="shared" si="6"/>
        <v>1.842374616171955</v>
      </c>
      <c r="K15" s="71">
        <f>100-K10</f>
        <v>97.718038159274499</v>
      </c>
      <c r="L15" s="71">
        <f t="shared" ref="L15:M15" si="11">100-L10</f>
        <v>97.284554786345183</v>
      </c>
      <c r="M15" s="71">
        <f t="shared" si="11"/>
        <v>98.143817144273768</v>
      </c>
      <c r="N15" s="18" t="s">
        <v>58</v>
      </c>
      <c r="O15" s="19">
        <f t="shared" si="2"/>
        <v>1410</v>
      </c>
      <c r="P15" s="19">
        <v>761</v>
      </c>
      <c r="Q15" s="19">
        <v>649</v>
      </c>
      <c r="R15" s="19">
        <f t="shared" si="3"/>
        <v>266</v>
      </c>
      <c r="S15" s="19">
        <v>46</v>
      </c>
      <c r="T15" s="19">
        <v>220</v>
      </c>
      <c r="U15" s="19">
        <f t="shared" si="4"/>
        <v>113</v>
      </c>
      <c r="V15" s="19">
        <v>24</v>
      </c>
      <c r="W15" s="19">
        <v>89</v>
      </c>
      <c r="X15" s="19">
        <f t="shared" si="5"/>
        <v>1</v>
      </c>
      <c r="Y15" s="19">
        <v>0</v>
      </c>
      <c r="Z15" s="19">
        <v>1</v>
      </c>
    </row>
    <row r="16" spans="1:26" x14ac:dyDescent="0.4">
      <c r="A16" s="18" t="s">
        <v>59</v>
      </c>
      <c r="B16" s="19">
        <f>E16+O16+R16+U16+X16</f>
        <v>1424</v>
      </c>
      <c r="C16" s="19">
        <f>F16+P16+S16+V16+Y16</f>
        <v>683</v>
      </c>
      <c r="D16" s="19">
        <f>G16+Q16+T16+W16+Z16</f>
        <v>741</v>
      </c>
      <c r="E16" s="19">
        <f t="shared" si="1"/>
        <v>26</v>
      </c>
      <c r="F16" s="19">
        <v>13</v>
      </c>
      <c r="G16" s="19">
        <v>13</v>
      </c>
      <c r="H16" s="70">
        <f>SUM(H8:H14)*5</f>
        <v>788.02735452358183</v>
      </c>
      <c r="I16" s="70">
        <f>SUM(I8:I14)*5</f>
        <v>955.185204168371</v>
      </c>
      <c r="J16" s="70">
        <f>SUM(J8:J14)*5</f>
        <v>631.95823329045902</v>
      </c>
      <c r="K16" s="73">
        <f>K14/K15</f>
        <v>22.24695975725519</v>
      </c>
      <c r="L16" s="73">
        <f t="shared" ref="L16:M16" si="12">L14/L15</f>
        <v>23.841533207192949</v>
      </c>
      <c r="M16" s="73">
        <f t="shared" si="12"/>
        <v>20.777152854229723</v>
      </c>
      <c r="N16" s="18" t="s">
        <v>59</v>
      </c>
      <c r="O16" s="19">
        <f t="shared" si="2"/>
        <v>1025</v>
      </c>
      <c r="P16" s="19">
        <v>592</v>
      </c>
      <c r="Q16" s="19">
        <v>433</v>
      </c>
      <c r="R16" s="19">
        <f t="shared" si="3"/>
        <v>282</v>
      </c>
      <c r="S16" s="19">
        <v>52</v>
      </c>
      <c r="T16" s="19">
        <v>230</v>
      </c>
      <c r="U16" s="19">
        <f t="shared" si="4"/>
        <v>89</v>
      </c>
      <c r="V16" s="19">
        <v>25</v>
      </c>
      <c r="W16" s="19">
        <v>64</v>
      </c>
      <c r="X16" s="19">
        <f t="shared" si="5"/>
        <v>2</v>
      </c>
      <c r="Y16" s="19">
        <v>1</v>
      </c>
      <c r="Z16" s="19">
        <v>1</v>
      </c>
    </row>
    <row r="17" spans="1:26" x14ac:dyDescent="0.4">
      <c r="A17" s="18" t="s">
        <v>60</v>
      </c>
      <c r="B17" s="19">
        <f>E17+O17+R17+U17+X17</f>
        <v>1227</v>
      </c>
      <c r="C17" s="19">
        <f>F17+P17+S17+V17+Y17</f>
        <v>545</v>
      </c>
      <c r="D17" s="19">
        <f>G17+Q17+T17+W17+Z17</f>
        <v>682</v>
      </c>
      <c r="E17" s="19">
        <f t="shared" si="1"/>
        <v>19</v>
      </c>
      <c r="F17" s="19">
        <v>8</v>
      </c>
      <c r="G17" s="19">
        <v>11</v>
      </c>
      <c r="N17" s="18" t="s">
        <v>60</v>
      </c>
      <c r="O17" s="19">
        <f t="shared" si="2"/>
        <v>762</v>
      </c>
      <c r="P17" s="19">
        <v>442</v>
      </c>
      <c r="Q17" s="19">
        <v>320</v>
      </c>
      <c r="R17" s="19">
        <f t="shared" si="3"/>
        <v>356</v>
      </c>
      <c r="S17" s="19">
        <v>77</v>
      </c>
      <c r="T17" s="19">
        <v>279</v>
      </c>
      <c r="U17" s="19">
        <f t="shared" si="4"/>
        <v>90</v>
      </c>
      <c r="V17" s="19">
        <v>18</v>
      </c>
      <c r="W17" s="19">
        <v>72</v>
      </c>
      <c r="X17" s="19">
        <f t="shared" si="5"/>
        <v>0</v>
      </c>
      <c r="Y17" s="19">
        <v>0</v>
      </c>
      <c r="Z17" s="19">
        <v>0</v>
      </c>
    </row>
    <row r="18" spans="1:26" x14ac:dyDescent="0.4">
      <c r="A18" s="18" t="s">
        <v>61</v>
      </c>
      <c r="B18" s="19">
        <f>E18+O18+R18+U18+X18</f>
        <v>875</v>
      </c>
      <c r="C18" s="19">
        <f>F18+P18+S18+V18+Y18</f>
        <v>390</v>
      </c>
      <c r="D18" s="19">
        <f>G18+Q18+T18+W18+Z18</f>
        <v>485</v>
      </c>
      <c r="E18" s="19">
        <f t="shared" si="1"/>
        <v>16</v>
      </c>
      <c r="F18" s="19">
        <v>6</v>
      </c>
      <c r="G18" s="19">
        <v>10</v>
      </c>
      <c r="N18" s="18" t="s">
        <v>61</v>
      </c>
      <c r="O18" s="19">
        <f t="shared" si="2"/>
        <v>478</v>
      </c>
      <c r="P18" s="19">
        <v>301</v>
      </c>
      <c r="Q18" s="19">
        <v>177</v>
      </c>
      <c r="R18" s="19">
        <f t="shared" si="3"/>
        <v>326</v>
      </c>
      <c r="S18" s="19">
        <v>65</v>
      </c>
      <c r="T18" s="19">
        <v>261</v>
      </c>
      <c r="U18" s="19">
        <f t="shared" si="4"/>
        <v>55</v>
      </c>
      <c r="V18" s="19">
        <v>18</v>
      </c>
      <c r="W18" s="19">
        <v>37</v>
      </c>
      <c r="X18" s="19">
        <f t="shared" si="5"/>
        <v>0</v>
      </c>
      <c r="Y18" s="19">
        <v>0</v>
      </c>
      <c r="Z18" s="19">
        <v>0</v>
      </c>
    </row>
    <row r="19" spans="1:26" x14ac:dyDescent="0.4">
      <c r="A19" s="18" t="s">
        <v>62</v>
      </c>
      <c r="B19" s="19">
        <f>E19+O19+R19+U19+X19</f>
        <v>581</v>
      </c>
      <c r="C19" s="19">
        <f>F19+P19+S19+V19+Y19</f>
        <v>255</v>
      </c>
      <c r="D19" s="19">
        <f>G19+Q19+T19+W19+Z19</f>
        <v>326</v>
      </c>
      <c r="E19" s="19">
        <f t="shared" si="1"/>
        <v>9</v>
      </c>
      <c r="F19" s="19">
        <v>5</v>
      </c>
      <c r="G19" s="19">
        <v>4</v>
      </c>
      <c r="N19" s="18" t="s">
        <v>62</v>
      </c>
      <c r="O19" s="19">
        <f t="shared" si="2"/>
        <v>268</v>
      </c>
      <c r="P19" s="19">
        <v>176</v>
      </c>
      <c r="Q19" s="19">
        <v>92</v>
      </c>
      <c r="R19" s="19">
        <f t="shared" si="3"/>
        <v>276</v>
      </c>
      <c r="S19" s="19">
        <v>65</v>
      </c>
      <c r="T19" s="19">
        <v>211</v>
      </c>
      <c r="U19" s="19">
        <f t="shared" si="4"/>
        <v>28</v>
      </c>
      <c r="V19" s="19">
        <v>9</v>
      </c>
      <c r="W19" s="19">
        <v>19</v>
      </c>
      <c r="X19" s="19">
        <f t="shared" si="5"/>
        <v>0</v>
      </c>
      <c r="Y19" s="19">
        <v>0</v>
      </c>
      <c r="Z19" s="19">
        <v>0</v>
      </c>
    </row>
    <row r="20" spans="1:26" x14ac:dyDescent="0.4">
      <c r="A20" s="18" t="s">
        <v>63</v>
      </c>
      <c r="B20" s="19">
        <f>E20+O20+R20+U20+X20</f>
        <v>570</v>
      </c>
      <c r="C20" s="19">
        <f>F20+P20+S20+V20+Y20</f>
        <v>217</v>
      </c>
      <c r="D20" s="19">
        <f>G20+Q20+T20+W20+Z20</f>
        <v>353</v>
      </c>
      <c r="E20" s="19">
        <f t="shared" si="1"/>
        <v>7</v>
      </c>
      <c r="F20" s="19">
        <v>3</v>
      </c>
      <c r="G20" s="19">
        <v>4</v>
      </c>
      <c r="N20" s="18" t="s">
        <v>63</v>
      </c>
      <c r="O20" s="19">
        <f t="shared" si="2"/>
        <v>155</v>
      </c>
      <c r="P20" s="19">
        <v>111</v>
      </c>
      <c r="Q20" s="19">
        <v>44</v>
      </c>
      <c r="R20" s="19">
        <f t="shared" si="3"/>
        <v>382</v>
      </c>
      <c r="S20" s="19">
        <v>96</v>
      </c>
      <c r="T20" s="19">
        <v>286</v>
      </c>
      <c r="U20" s="19">
        <f t="shared" si="4"/>
        <v>25</v>
      </c>
      <c r="V20" s="19">
        <v>7</v>
      </c>
      <c r="W20" s="19">
        <v>18</v>
      </c>
      <c r="X20" s="19">
        <f t="shared" si="5"/>
        <v>1</v>
      </c>
      <c r="Y20" s="19">
        <v>0</v>
      </c>
      <c r="Z20" s="19">
        <v>1</v>
      </c>
    </row>
    <row r="21" spans="1:26" x14ac:dyDescent="0.4">
      <c r="A21" s="27" t="s">
        <v>97</v>
      </c>
      <c r="N21" s="27" t="s">
        <v>97</v>
      </c>
    </row>
  </sheetData>
  <mergeCells count="7">
    <mergeCell ref="X2:Z2"/>
    <mergeCell ref="B2:D2"/>
    <mergeCell ref="E2:G2"/>
    <mergeCell ref="O2:Q2"/>
    <mergeCell ref="R2:T2"/>
    <mergeCell ref="U2:W2"/>
    <mergeCell ref="K2:M2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BA808-D814-42A7-ACB2-259295C08B7A}">
  <dimension ref="A1:J25"/>
  <sheetViews>
    <sheetView view="pageBreakPreview" zoomScale="125" zoomScaleNormal="100" zoomScaleSheetLayoutView="125" workbookViewId="0">
      <selection activeCell="C11" sqref="C11"/>
    </sheetView>
  </sheetViews>
  <sheetFormatPr defaultRowHeight="10.5" x14ac:dyDescent="0.4"/>
  <cols>
    <col min="1" max="1" width="8.89453125" style="19" customWidth="1"/>
    <col min="2" max="16384" width="8.83984375" style="19"/>
  </cols>
  <sheetData>
    <row r="1" spans="1:10" x14ac:dyDescent="0.4">
      <c r="A1" s="19" t="s">
        <v>96</v>
      </c>
    </row>
    <row r="2" spans="1:10" x14ac:dyDescent="0.4">
      <c r="A2" s="20"/>
      <c r="B2" s="32" t="s">
        <v>33</v>
      </c>
      <c r="C2" s="32"/>
      <c r="D2" s="32"/>
      <c r="E2" s="32" t="s">
        <v>78</v>
      </c>
      <c r="F2" s="32"/>
      <c r="G2" s="32"/>
      <c r="H2" s="32" t="s">
        <v>95</v>
      </c>
      <c r="I2" s="32"/>
      <c r="J2" s="33"/>
    </row>
    <row r="3" spans="1:10" x14ac:dyDescent="0.4">
      <c r="A3" s="59"/>
      <c r="B3" s="35" t="s">
        <v>33</v>
      </c>
      <c r="C3" s="35" t="s">
        <v>93</v>
      </c>
      <c r="D3" s="35" t="s">
        <v>94</v>
      </c>
      <c r="E3" s="35" t="s">
        <v>33</v>
      </c>
      <c r="F3" s="35" t="s">
        <v>93</v>
      </c>
      <c r="G3" s="35" t="s">
        <v>94</v>
      </c>
      <c r="H3" s="35" t="s">
        <v>33</v>
      </c>
      <c r="I3" s="35" t="s">
        <v>93</v>
      </c>
      <c r="J3" s="36" t="s">
        <v>94</v>
      </c>
    </row>
    <row r="4" spans="1:10" x14ac:dyDescent="0.4">
      <c r="A4" s="19" t="s">
        <v>47</v>
      </c>
      <c r="B4" s="19">
        <f>E4+H4</f>
        <v>58295</v>
      </c>
      <c r="C4" s="19">
        <f t="shared" ref="C4:D4" si="0">F4+I4</f>
        <v>24600</v>
      </c>
      <c r="D4" s="19">
        <f t="shared" si="0"/>
        <v>33695</v>
      </c>
      <c r="E4" s="19">
        <f>F4+G4</f>
        <v>56835</v>
      </c>
      <c r="F4" s="19">
        <f>F5+F6</f>
        <v>23977</v>
      </c>
      <c r="G4" s="19">
        <f t="shared" ref="G4:J4" si="1">G5+G6</f>
        <v>32858</v>
      </c>
      <c r="H4" s="19">
        <f>I4+J4</f>
        <v>1460</v>
      </c>
      <c r="I4" s="19">
        <f t="shared" si="1"/>
        <v>623</v>
      </c>
      <c r="J4" s="19">
        <f t="shared" si="1"/>
        <v>837</v>
      </c>
    </row>
    <row r="5" spans="1:10" x14ac:dyDescent="0.4">
      <c r="A5" s="19" t="s">
        <v>74</v>
      </c>
      <c r="B5" s="19">
        <f t="shared" ref="B5:B24" si="2">E5+H5</f>
        <v>28339</v>
      </c>
      <c r="C5" s="19">
        <f t="shared" ref="C5:C24" si="3">F5+I5</f>
        <v>12038</v>
      </c>
      <c r="D5" s="19">
        <f t="shared" ref="D5:D24" si="4">G5+J5</f>
        <v>16301</v>
      </c>
      <c r="E5" s="19">
        <f t="shared" ref="E5:E24" si="5">F5+G5</f>
        <v>27502</v>
      </c>
      <c r="F5" s="19">
        <v>11726</v>
      </c>
      <c r="G5" s="19">
        <v>15776</v>
      </c>
      <c r="H5" s="19">
        <f t="shared" ref="H5:H21" si="6">I5+J5</f>
        <v>837</v>
      </c>
      <c r="I5" s="19">
        <v>312</v>
      </c>
      <c r="J5" s="19">
        <v>525</v>
      </c>
    </row>
    <row r="6" spans="1:10" x14ac:dyDescent="0.4">
      <c r="A6" s="19" t="s">
        <v>88</v>
      </c>
      <c r="B6" s="19">
        <f t="shared" si="2"/>
        <v>29956</v>
      </c>
      <c r="C6" s="19">
        <f t="shared" si="3"/>
        <v>12562</v>
      </c>
      <c r="D6" s="19">
        <f t="shared" si="4"/>
        <v>17394</v>
      </c>
      <c r="E6" s="19">
        <f t="shared" si="5"/>
        <v>29333</v>
      </c>
      <c r="F6" s="19">
        <v>12251</v>
      </c>
      <c r="G6" s="19">
        <v>17082</v>
      </c>
      <c r="H6" s="19">
        <f t="shared" si="6"/>
        <v>623</v>
      </c>
      <c r="I6" s="19">
        <v>311</v>
      </c>
      <c r="J6" s="19">
        <v>312</v>
      </c>
    </row>
    <row r="7" spans="1:10" x14ac:dyDescent="0.4">
      <c r="A7" s="19" t="s">
        <v>89</v>
      </c>
      <c r="B7" s="19">
        <f t="shared" si="2"/>
        <v>25502</v>
      </c>
      <c r="C7" s="19">
        <f t="shared" si="3"/>
        <v>9826</v>
      </c>
      <c r="D7" s="19">
        <f t="shared" si="4"/>
        <v>15676</v>
      </c>
      <c r="E7" s="19">
        <f t="shared" si="5"/>
        <v>24726</v>
      </c>
      <c r="F7" s="19">
        <f>F8+F9</f>
        <v>9518</v>
      </c>
      <c r="G7" s="19">
        <f t="shared" ref="G7" si="7">G8+G9</f>
        <v>15208</v>
      </c>
      <c r="H7" s="19">
        <f t="shared" si="6"/>
        <v>776</v>
      </c>
      <c r="I7" s="19">
        <f t="shared" ref="I7" si="8">I8+I9</f>
        <v>308</v>
      </c>
      <c r="J7" s="19">
        <f t="shared" ref="J7" si="9">J8+J9</f>
        <v>468</v>
      </c>
    </row>
    <row r="8" spans="1:10" x14ac:dyDescent="0.4">
      <c r="A8" s="19" t="s">
        <v>74</v>
      </c>
      <c r="B8" s="19">
        <f t="shared" si="2"/>
        <v>12576</v>
      </c>
      <c r="C8" s="19">
        <f t="shared" si="3"/>
        <v>5005</v>
      </c>
      <c r="D8" s="19">
        <f t="shared" si="4"/>
        <v>7571</v>
      </c>
      <c r="E8" s="19">
        <f t="shared" si="5"/>
        <v>12133</v>
      </c>
      <c r="F8" s="19">
        <v>4857</v>
      </c>
      <c r="G8" s="19">
        <v>7276</v>
      </c>
      <c r="H8" s="19">
        <f t="shared" si="6"/>
        <v>443</v>
      </c>
      <c r="I8" s="19">
        <v>148</v>
      </c>
      <c r="J8" s="19">
        <v>295</v>
      </c>
    </row>
    <row r="9" spans="1:10" x14ac:dyDescent="0.4">
      <c r="A9" s="19" t="s">
        <v>88</v>
      </c>
      <c r="B9" s="19">
        <f t="shared" si="2"/>
        <v>12926</v>
      </c>
      <c r="C9" s="19">
        <f t="shared" si="3"/>
        <v>4821</v>
      </c>
      <c r="D9" s="19">
        <f t="shared" si="4"/>
        <v>8105</v>
      </c>
      <c r="E9" s="19">
        <f t="shared" si="5"/>
        <v>12593</v>
      </c>
      <c r="F9" s="19">
        <v>4661</v>
      </c>
      <c r="G9" s="19">
        <v>7932</v>
      </c>
      <c r="H9" s="19">
        <f t="shared" si="6"/>
        <v>333</v>
      </c>
      <c r="I9" s="19">
        <v>160</v>
      </c>
      <c r="J9" s="19">
        <v>173</v>
      </c>
    </row>
    <row r="10" spans="1:10" x14ac:dyDescent="0.4">
      <c r="A10" s="19" t="s">
        <v>87</v>
      </c>
      <c r="B10" s="19">
        <f t="shared" si="2"/>
        <v>28982</v>
      </c>
      <c r="C10" s="19">
        <f t="shared" si="3"/>
        <v>12707</v>
      </c>
      <c r="D10" s="19">
        <f t="shared" si="4"/>
        <v>16275</v>
      </c>
      <c r="E10" s="19">
        <f t="shared" si="5"/>
        <v>28321</v>
      </c>
      <c r="F10" s="19">
        <f>F11+F12</f>
        <v>12398</v>
      </c>
      <c r="G10" s="19">
        <f t="shared" ref="G10" si="10">G11+G12</f>
        <v>15923</v>
      </c>
      <c r="H10" s="19">
        <f t="shared" si="6"/>
        <v>661</v>
      </c>
      <c r="I10" s="19">
        <f t="shared" ref="I10" si="11">I11+I12</f>
        <v>309</v>
      </c>
      <c r="J10" s="19">
        <f t="shared" ref="J10" si="12">J11+J12</f>
        <v>352</v>
      </c>
    </row>
    <row r="11" spans="1:10" x14ac:dyDescent="0.4">
      <c r="A11" s="19" t="s">
        <v>74</v>
      </c>
      <c r="B11" s="19">
        <f t="shared" si="2"/>
        <v>14268</v>
      </c>
      <c r="C11" s="19">
        <f t="shared" si="3"/>
        <v>6473</v>
      </c>
      <c r="D11" s="19">
        <f t="shared" si="4"/>
        <v>7795</v>
      </c>
      <c r="E11" s="19">
        <f t="shared" si="5"/>
        <v>13889</v>
      </c>
      <c r="F11" s="19">
        <v>6312</v>
      </c>
      <c r="G11" s="19">
        <v>7577</v>
      </c>
      <c r="H11" s="19">
        <f t="shared" si="6"/>
        <v>379</v>
      </c>
      <c r="I11" s="19">
        <v>161</v>
      </c>
      <c r="J11" s="19">
        <v>218</v>
      </c>
    </row>
    <row r="12" spans="1:10" x14ac:dyDescent="0.4">
      <c r="A12" s="19" t="s">
        <v>88</v>
      </c>
      <c r="B12" s="19">
        <f t="shared" si="2"/>
        <v>14714</v>
      </c>
      <c r="C12" s="19">
        <f t="shared" si="3"/>
        <v>6234</v>
      </c>
      <c r="D12" s="19">
        <f t="shared" si="4"/>
        <v>8480</v>
      </c>
      <c r="E12" s="19">
        <f t="shared" si="5"/>
        <v>14432</v>
      </c>
      <c r="F12" s="19">
        <v>6086</v>
      </c>
      <c r="G12" s="19">
        <v>8346</v>
      </c>
      <c r="H12" s="19">
        <f t="shared" si="6"/>
        <v>282</v>
      </c>
      <c r="I12" s="19">
        <v>148</v>
      </c>
      <c r="J12" s="19">
        <v>134</v>
      </c>
    </row>
    <row r="13" spans="1:10" x14ac:dyDescent="0.4">
      <c r="A13" s="19" t="s">
        <v>90</v>
      </c>
      <c r="B13" s="19">
        <f t="shared" si="2"/>
        <v>905</v>
      </c>
      <c r="C13" s="19">
        <f t="shared" si="3"/>
        <v>362</v>
      </c>
      <c r="D13" s="19">
        <f t="shared" si="4"/>
        <v>543</v>
      </c>
      <c r="E13" s="19">
        <f t="shared" si="5"/>
        <v>893</v>
      </c>
      <c r="F13" s="19">
        <f>F14+F15</f>
        <v>360</v>
      </c>
      <c r="G13" s="19">
        <f t="shared" ref="G13" si="13">G14+G15</f>
        <v>533</v>
      </c>
      <c r="H13" s="19">
        <f t="shared" si="6"/>
        <v>12</v>
      </c>
      <c r="I13" s="19">
        <f t="shared" ref="I13" si="14">I14+I15</f>
        <v>2</v>
      </c>
      <c r="J13" s="19">
        <f t="shared" ref="J13" si="15">J14+J15</f>
        <v>10</v>
      </c>
    </row>
    <row r="14" spans="1:10" x14ac:dyDescent="0.4">
      <c r="A14" s="19" t="s">
        <v>74</v>
      </c>
      <c r="B14" s="19">
        <f t="shared" si="2"/>
        <v>429</v>
      </c>
      <c r="C14" s="19">
        <f t="shared" si="3"/>
        <v>164</v>
      </c>
      <c r="D14" s="19">
        <f t="shared" si="4"/>
        <v>265</v>
      </c>
      <c r="E14" s="19">
        <f t="shared" si="5"/>
        <v>422</v>
      </c>
      <c r="F14" s="19">
        <v>163</v>
      </c>
      <c r="G14" s="19">
        <v>259</v>
      </c>
      <c r="H14" s="19">
        <f t="shared" si="6"/>
        <v>7</v>
      </c>
      <c r="I14" s="19">
        <v>1</v>
      </c>
      <c r="J14" s="19">
        <v>6</v>
      </c>
    </row>
    <row r="15" spans="1:10" x14ac:dyDescent="0.4">
      <c r="A15" s="19" t="s">
        <v>88</v>
      </c>
      <c r="B15" s="19">
        <f t="shared" si="2"/>
        <v>476</v>
      </c>
      <c r="C15" s="19">
        <f t="shared" si="3"/>
        <v>198</v>
      </c>
      <c r="D15" s="19">
        <f t="shared" si="4"/>
        <v>278</v>
      </c>
      <c r="E15" s="19">
        <f t="shared" si="5"/>
        <v>471</v>
      </c>
      <c r="F15" s="19">
        <v>197</v>
      </c>
      <c r="G15" s="19">
        <v>274</v>
      </c>
      <c r="H15" s="19">
        <f t="shared" si="6"/>
        <v>5</v>
      </c>
      <c r="I15" s="19">
        <v>1</v>
      </c>
      <c r="J15" s="19">
        <v>4</v>
      </c>
    </row>
    <row r="16" spans="1:10" x14ac:dyDescent="0.4">
      <c r="A16" s="19" t="s">
        <v>91</v>
      </c>
      <c r="B16" s="19">
        <f t="shared" si="2"/>
        <v>1187</v>
      </c>
      <c r="C16" s="19">
        <f t="shared" si="3"/>
        <v>422</v>
      </c>
      <c r="D16" s="19">
        <f t="shared" si="4"/>
        <v>765</v>
      </c>
      <c r="E16" s="19">
        <f t="shared" si="5"/>
        <v>1186</v>
      </c>
      <c r="F16" s="19">
        <f>F17+F18</f>
        <v>422</v>
      </c>
      <c r="G16" s="19">
        <f t="shared" ref="G16" si="16">G17+G18</f>
        <v>764</v>
      </c>
      <c r="H16" s="19">
        <f t="shared" si="6"/>
        <v>1</v>
      </c>
      <c r="I16" s="19">
        <f t="shared" ref="I16" si="17">I17+I18</f>
        <v>0</v>
      </c>
      <c r="J16" s="19">
        <f t="shared" ref="J16" si="18">J17+J18</f>
        <v>1</v>
      </c>
    </row>
    <row r="17" spans="1:10" x14ac:dyDescent="0.4">
      <c r="A17" s="19" t="s">
        <v>74</v>
      </c>
      <c r="B17" s="19">
        <f t="shared" si="2"/>
        <v>662</v>
      </c>
      <c r="C17" s="19">
        <f t="shared" si="3"/>
        <v>234</v>
      </c>
      <c r="D17" s="19">
        <f t="shared" si="4"/>
        <v>428</v>
      </c>
      <c r="E17" s="19">
        <f t="shared" si="5"/>
        <v>661</v>
      </c>
      <c r="F17" s="19">
        <v>234</v>
      </c>
      <c r="G17" s="19">
        <v>427</v>
      </c>
      <c r="H17" s="19">
        <f t="shared" si="6"/>
        <v>1</v>
      </c>
      <c r="I17" s="19">
        <v>0</v>
      </c>
      <c r="J17" s="19">
        <v>1</v>
      </c>
    </row>
    <row r="18" spans="1:10" x14ac:dyDescent="0.4">
      <c r="A18" s="19" t="s">
        <v>88</v>
      </c>
      <c r="B18" s="19">
        <f t="shared" si="2"/>
        <v>525</v>
      </c>
      <c r="C18" s="19">
        <f t="shared" si="3"/>
        <v>188</v>
      </c>
      <c r="D18" s="19">
        <f t="shared" si="4"/>
        <v>337</v>
      </c>
      <c r="E18" s="19">
        <f t="shared" si="5"/>
        <v>525</v>
      </c>
      <c r="F18" s="19">
        <v>188</v>
      </c>
      <c r="G18" s="19">
        <v>337</v>
      </c>
      <c r="H18" s="19">
        <f t="shared" si="6"/>
        <v>0</v>
      </c>
      <c r="I18" s="19">
        <v>0</v>
      </c>
      <c r="J18" s="19">
        <v>0</v>
      </c>
    </row>
    <row r="19" spans="1:10" x14ac:dyDescent="0.4">
      <c r="A19" s="19" t="s">
        <v>92</v>
      </c>
      <c r="B19" s="19">
        <f t="shared" si="2"/>
        <v>527</v>
      </c>
      <c r="C19" s="19">
        <f t="shared" si="3"/>
        <v>224</v>
      </c>
      <c r="D19" s="19">
        <f t="shared" si="4"/>
        <v>303</v>
      </c>
      <c r="E19" s="19">
        <f t="shared" si="5"/>
        <v>517</v>
      </c>
      <c r="F19" s="19">
        <f>F20+F21</f>
        <v>220</v>
      </c>
      <c r="G19" s="19">
        <f t="shared" ref="G19" si="19">G20+G21</f>
        <v>297</v>
      </c>
      <c r="H19" s="19">
        <f t="shared" si="6"/>
        <v>10</v>
      </c>
      <c r="I19" s="19">
        <f t="shared" ref="I19" si="20">I20+I21</f>
        <v>4</v>
      </c>
      <c r="J19" s="19">
        <f t="shared" ref="J19" si="21">J20+J21</f>
        <v>6</v>
      </c>
    </row>
    <row r="20" spans="1:10" x14ac:dyDescent="0.4">
      <c r="A20" s="19" t="s">
        <v>74</v>
      </c>
      <c r="B20" s="19">
        <f t="shared" si="2"/>
        <v>281</v>
      </c>
      <c r="C20" s="19">
        <f t="shared" si="3"/>
        <v>129</v>
      </c>
      <c r="D20" s="19">
        <f t="shared" si="4"/>
        <v>152</v>
      </c>
      <c r="E20" s="19">
        <f t="shared" si="5"/>
        <v>274</v>
      </c>
      <c r="F20" s="19">
        <v>127</v>
      </c>
      <c r="G20" s="19">
        <v>147</v>
      </c>
      <c r="H20" s="19">
        <f t="shared" si="6"/>
        <v>7</v>
      </c>
      <c r="I20" s="19">
        <v>2</v>
      </c>
      <c r="J20" s="19">
        <v>5</v>
      </c>
    </row>
    <row r="21" spans="1:10" x14ac:dyDescent="0.4">
      <c r="A21" s="19" t="s">
        <v>88</v>
      </c>
      <c r="B21" s="19">
        <f t="shared" si="2"/>
        <v>246</v>
      </c>
      <c r="C21" s="19">
        <f t="shared" si="3"/>
        <v>95</v>
      </c>
      <c r="D21" s="19">
        <f t="shared" si="4"/>
        <v>151</v>
      </c>
      <c r="E21" s="19">
        <f t="shared" si="5"/>
        <v>243</v>
      </c>
      <c r="F21" s="19">
        <v>93</v>
      </c>
      <c r="G21" s="19">
        <v>150</v>
      </c>
      <c r="H21" s="19">
        <f t="shared" si="6"/>
        <v>3</v>
      </c>
      <c r="I21" s="19">
        <v>2</v>
      </c>
      <c r="J21" s="19">
        <v>1</v>
      </c>
    </row>
    <row r="22" spans="1:10" x14ac:dyDescent="0.4">
      <c r="A22" s="19" t="s">
        <v>80</v>
      </c>
      <c r="B22" s="19">
        <f t="shared" si="2"/>
        <v>1192</v>
      </c>
      <c r="C22" s="19">
        <f t="shared" si="3"/>
        <v>1059</v>
      </c>
      <c r="D22" s="19">
        <f t="shared" si="4"/>
        <v>133</v>
      </c>
      <c r="E22" s="19">
        <f t="shared" si="5"/>
        <v>1192</v>
      </c>
      <c r="F22" s="19">
        <f>F4-F7-F10-F13-F16-F19</f>
        <v>1059</v>
      </c>
      <c r="G22" s="19">
        <f t="shared" ref="G22:J22" si="22">G4-G7-G10-G13-G16-G19</f>
        <v>133</v>
      </c>
      <c r="H22" s="19">
        <f t="shared" si="22"/>
        <v>0</v>
      </c>
      <c r="I22" s="19">
        <f t="shared" si="22"/>
        <v>0</v>
      </c>
      <c r="J22" s="19">
        <f t="shared" si="22"/>
        <v>0</v>
      </c>
    </row>
    <row r="23" spans="1:10" x14ac:dyDescent="0.4">
      <c r="A23" s="19" t="s">
        <v>74</v>
      </c>
      <c r="B23" s="19">
        <f t="shared" si="2"/>
        <v>123</v>
      </c>
      <c r="C23" s="19">
        <f t="shared" si="3"/>
        <v>33</v>
      </c>
      <c r="D23" s="19">
        <f t="shared" si="4"/>
        <v>90</v>
      </c>
      <c r="E23" s="19">
        <f t="shared" si="5"/>
        <v>123</v>
      </c>
      <c r="F23" s="19">
        <f t="shared" ref="F23:J24" si="23">F5-F8-F11-F14-F17-F20</f>
        <v>33</v>
      </c>
      <c r="G23" s="19">
        <f t="shared" si="23"/>
        <v>90</v>
      </c>
      <c r="H23" s="19">
        <f t="shared" si="23"/>
        <v>0</v>
      </c>
      <c r="I23" s="19">
        <f t="shared" si="23"/>
        <v>0</v>
      </c>
      <c r="J23" s="19">
        <f t="shared" si="23"/>
        <v>0</v>
      </c>
    </row>
    <row r="24" spans="1:10" x14ac:dyDescent="0.4">
      <c r="A24" s="19" t="s">
        <v>88</v>
      </c>
      <c r="B24" s="19">
        <f t="shared" si="2"/>
        <v>1069</v>
      </c>
      <c r="C24" s="19">
        <f t="shared" si="3"/>
        <v>1026</v>
      </c>
      <c r="D24" s="19">
        <f t="shared" si="4"/>
        <v>43</v>
      </c>
      <c r="E24" s="19">
        <f t="shared" si="5"/>
        <v>1069</v>
      </c>
      <c r="F24" s="19">
        <f t="shared" si="23"/>
        <v>1026</v>
      </c>
      <c r="G24" s="19">
        <f t="shared" si="23"/>
        <v>43</v>
      </c>
      <c r="H24" s="19">
        <f t="shared" si="23"/>
        <v>0</v>
      </c>
      <c r="I24" s="19">
        <f t="shared" si="23"/>
        <v>0</v>
      </c>
      <c r="J24" s="19">
        <f t="shared" si="23"/>
        <v>0</v>
      </c>
    </row>
    <row r="25" spans="1:10" x14ac:dyDescent="0.4">
      <c r="A25" s="19" t="s">
        <v>97</v>
      </c>
    </row>
  </sheetData>
  <mergeCells count="3">
    <mergeCell ref="B2:D2"/>
    <mergeCell ref="E2:G2"/>
    <mergeCell ref="H2:J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Kiribati 1978 Years</vt:lpstr>
      <vt:lpstr>Islands 1901 1931</vt:lpstr>
      <vt:lpstr>Kiribati 1978</vt:lpstr>
      <vt:lpstr>Age and Sex</vt:lpstr>
      <vt:lpstr>Ethnicity</vt:lpstr>
      <vt:lpstr>Nationality</vt:lpstr>
      <vt:lpstr>Schooling</vt:lpstr>
      <vt:lpstr>Marital</vt:lpstr>
      <vt:lpstr>Religion</vt:lpstr>
      <vt:lpstr>Home Island</vt:lpstr>
      <vt:lpstr>LFS Geography</vt:lpstr>
      <vt:lpstr>LFS by Age</vt:lpstr>
      <vt:lpstr>Sheet11</vt:lpstr>
      <vt:lpstr>Sheet12</vt:lpstr>
      <vt:lpstr>Sheet1</vt:lpstr>
      <vt:lpstr>Sheet2</vt:lpstr>
      <vt:lpstr>Sheet3</vt:lpstr>
      <vt:lpstr>Sheet5</vt:lpstr>
      <vt:lpstr>Sheet6</vt:lpstr>
      <vt:lpstr>Sheet7</vt:lpstr>
      <vt:lpstr>Sheet8</vt:lpstr>
      <vt:lpstr>Sheet9</vt:lpstr>
      <vt:lpstr>Sheet10</vt:lpstr>
      <vt:lpstr>Sheet13</vt:lpstr>
      <vt:lpstr>Sheet14</vt:lpstr>
      <vt:lpstr>Sheet15</vt:lpstr>
      <vt:lpstr>Sheet16</vt:lpstr>
      <vt:lpstr>Own children fertility</vt:lpstr>
      <vt:lpstr>Sheet18</vt:lpstr>
      <vt:lpstr>Water Cooking</vt:lpstr>
      <vt:lpstr>Sheet20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Levin</dc:creator>
  <cp:lastModifiedBy>Michael Levin</cp:lastModifiedBy>
  <dcterms:created xsi:type="dcterms:W3CDTF">2024-11-21T18:19:34Z</dcterms:created>
  <dcterms:modified xsi:type="dcterms:W3CDTF">2024-11-24T20:26:23Z</dcterms:modified>
</cp:coreProperties>
</file>