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acificweb\Palau\Census\Population and Housing\Palau1990\"/>
    </mc:Choice>
  </mc:AlternateContent>
  <xr:revisionPtr revIDLastSave="0" documentId="13_ncr:1_{1FB447E3-58AF-4FA2-8CDA-C5B67D3D9A12}" xr6:coauthVersionLast="45" xr6:coauthVersionMax="45" xr10:uidLastSave="{00000000-0000-0000-0000-000000000000}"/>
  <bookViews>
    <workbookView xWindow="-108" yWindow="-108" windowWidth="23256" windowHeight="12576" firstSheet="15" activeTab="21" xr2:uid="{D5222AAD-2612-4080-B8E3-94AC9C510771}"/>
  </bookViews>
  <sheets>
    <sheet name="Palau 1990 AGE" sheetId="1" r:id="rId1"/>
    <sheet name="Fertility" sheetId="28" r:id="rId2"/>
    <sheet name="Marital Status" sheetId="29" r:id="rId3"/>
    <sheet name="Birthplace" sheetId="30" r:id="rId4"/>
    <sheet name="Citizenship" sheetId="31" r:id="rId5"/>
    <sheet name="Year of entry" sheetId="32" r:id="rId6"/>
    <sheet name="Mother's birthplace" sheetId="33" r:id="rId7"/>
    <sheet name="Father's Birthplace" sheetId="34" r:id="rId8"/>
    <sheet name="Ethnic Origin" sheetId="35" r:id="rId9"/>
    <sheet name="Residence in 1985" sheetId="36" r:id="rId10"/>
    <sheet name="Language Spoken at Home" sheetId="37" r:id="rId11"/>
    <sheet name="Frequency of English Usage" sheetId="38" r:id="rId12"/>
    <sheet name="School Attendance" sheetId="39" r:id="rId13"/>
    <sheet name="Educational Attainment" sheetId="40" r:id="rId14"/>
    <sheet name="Literacy and VoEd" sheetId="41" r:id="rId15"/>
    <sheet name="Disability" sheetId="42" r:id="rId16"/>
    <sheet name="Labor Force Status" sheetId="44" r:id="rId17"/>
    <sheet name="Work status in 1989" sheetId="45" r:id="rId18"/>
    <sheet name="Occupation" sheetId="46" r:id="rId19"/>
    <sheet name="Class of Worker" sheetId="47" r:id="rId20"/>
    <sheet name="Industry" sheetId="48" r:id="rId21"/>
    <sheet name="Commuting" sheetId="49" r:id="rId2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7" i="42" l="1"/>
  <c r="D17" i="42"/>
  <c r="E17" i="42"/>
  <c r="F17" i="42"/>
  <c r="G17" i="42"/>
  <c r="H17" i="42"/>
  <c r="I17" i="42"/>
  <c r="J17" i="42"/>
  <c r="K17" i="42"/>
  <c r="L17" i="42"/>
  <c r="C18" i="42"/>
  <c r="D18" i="42"/>
  <c r="E18" i="42"/>
  <c r="F18" i="42"/>
  <c r="G18" i="42"/>
  <c r="H18" i="42"/>
  <c r="I18" i="42"/>
  <c r="J18" i="42"/>
  <c r="K18" i="42"/>
  <c r="L18" i="42"/>
  <c r="C19" i="42"/>
  <c r="D19" i="42"/>
  <c r="E19" i="42"/>
  <c r="F19" i="42"/>
  <c r="G19" i="42"/>
  <c r="H19" i="42"/>
  <c r="I19" i="42"/>
  <c r="J19" i="42"/>
  <c r="K19" i="42"/>
  <c r="L19" i="42"/>
  <c r="C20" i="42"/>
  <c r="D20" i="42"/>
  <c r="E20" i="42"/>
  <c r="F20" i="42"/>
  <c r="G20" i="42"/>
  <c r="H20" i="42"/>
  <c r="I20" i="42"/>
  <c r="J20" i="42"/>
  <c r="K20" i="42"/>
  <c r="L20" i="42"/>
  <c r="C22" i="42"/>
  <c r="D22" i="42"/>
  <c r="E22" i="42"/>
  <c r="F22" i="42"/>
  <c r="G22" i="42"/>
  <c r="H22" i="42"/>
  <c r="I22" i="42"/>
  <c r="J22" i="42"/>
  <c r="K22" i="42"/>
  <c r="L22" i="42"/>
  <c r="C23" i="42"/>
  <c r="D23" i="42"/>
  <c r="E23" i="42"/>
  <c r="F23" i="42"/>
  <c r="G23" i="42"/>
  <c r="H23" i="42"/>
  <c r="I23" i="42"/>
  <c r="J23" i="42"/>
  <c r="K23" i="42"/>
  <c r="L23" i="42"/>
  <c r="C24" i="42"/>
  <c r="D24" i="42"/>
  <c r="E24" i="42"/>
  <c r="F24" i="42"/>
  <c r="G24" i="42"/>
  <c r="H24" i="42"/>
  <c r="I24" i="42"/>
  <c r="J24" i="42"/>
  <c r="K24" i="42"/>
  <c r="L24" i="42"/>
  <c r="C26" i="42"/>
  <c r="D26" i="42"/>
  <c r="E26" i="42"/>
  <c r="F26" i="42"/>
  <c r="G26" i="42"/>
  <c r="H26" i="42"/>
  <c r="I26" i="42"/>
  <c r="J26" i="42"/>
  <c r="K26" i="42"/>
  <c r="L26" i="42"/>
  <c r="C27" i="42"/>
  <c r="D27" i="42"/>
  <c r="E27" i="42"/>
  <c r="F27" i="42"/>
  <c r="G27" i="42"/>
  <c r="H27" i="42"/>
  <c r="I27" i="42"/>
  <c r="J27" i="42"/>
  <c r="K27" i="42"/>
  <c r="L27" i="42"/>
  <c r="C16" i="42"/>
  <c r="D16" i="42"/>
  <c r="E16" i="42"/>
  <c r="F16" i="42"/>
  <c r="G16" i="42"/>
  <c r="H16" i="42"/>
  <c r="I16" i="42"/>
  <c r="J16" i="42"/>
  <c r="K16" i="42"/>
  <c r="L16" i="42"/>
  <c r="B4" i="42"/>
  <c r="B5" i="42"/>
  <c r="B6" i="42"/>
  <c r="B7" i="42"/>
  <c r="B9" i="42"/>
  <c r="B10" i="42"/>
  <c r="B11" i="42"/>
  <c r="B13" i="42"/>
  <c r="B14" i="42"/>
  <c r="B29" i="42"/>
  <c r="B16" i="42" s="1"/>
  <c r="B30" i="42"/>
  <c r="B31" i="42"/>
  <c r="B32" i="42"/>
  <c r="B33" i="42"/>
  <c r="B35" i="42"/>
  <c r="B22" i="42" s="1"/>
  <c r="B36" i="42"/>
  <c r="B23" i="42" s="1"/>
  <c r="B37" i="42"/>
  <c r="B24" i="42" s="1"/>
  <c r="B39" i="42"/>
  <c r="B40" i="42"/>
  <c r="B3" i="42"/>
  <c r="B18" i="42" l="1"/>
  <c r="B27" i="42"/>
  <c r="B20" i="42"/>
  <c r="B19" i="42"/>
  <c r="B17" i="42"/>
  <c r="B26" i="42"/>
  <c r="C25" i="41"/>
  <c r="D25" i="41"/>
  <c r="E25" i="41"/>
  <c r="F25" i="41"/>
  <c r="G25" i="41"/>
  <c r="H25" i="41"/>
  <c r="I25" i="41"/>
  <c r="J25" i="41"/>
  <c r="K25" i="41"/>
  <c r="L25" i="41"/>
  <c r="M25" i="41"/>
  <c r="N25" i="41"/>
  <c r="O25" i="41"/>
  <c r="P25" i="41"/>
  <c r="C26" i="41"/>
  <c r="D26" i="41"/>
  <c r="E26" i="41"/>
  <c r="F26" i="41"/>
  <c r="G26" i="41"/>
  <c r="H26" i="41"/>
  <c r="I26" i="41"/>
  <c r="J26" i="41"/>
  <c r="K26" i="41"/>
  <c r="L26" i="41"/>
  <c r="M26" i="41"/>
  <c r="N26" i="41"/>
  <c r="O26" i="41"/>
  <c r="P26" i="41"/>
  <c r="C27" i="41"/>
  <c r="D27" i="41"/>
  <c r="E27" i="41"/>
  <c r="F27" i="41"/>
  <c r="G27" i="41"/>
  <c r="H27" i="41"/>
  <c r="I27" i="41"/>
  <c r="J27" i="41"/>
  <c r="K27" i="41"/>
  <c r="L27" i="41"/>
  <c r="M27" i="41"/>
  <c r="N27" i="41"/>
  <c r="O27" i="41"/>
  <c r="P27" i="41"/>
  <c r="P30" i="41"/>
  <c r="O30" i="41"/>
  <c r="O29" i="41" s="1"/>
  <c r="N30" i="41"/>
  <c r="N29" i="41" s="1"/>
  <c r="M30" i="41"/>
  <c r="M29" i="41" s="1"/>
  <c r="L30" i="41"/>
  <c r="L29" i="41" s="1"/>
  <c r="K30" i="41"/>
  <c r="K29" i="41" s="1"/>
  <c r="J30" i="41"/>
  <c r="J29" i="41" s="1"/>
  <c r="I30" i="41"/>
  <c r="I29" i="41" s="1"/>
  <c r="H30" i="41"/>
  <c r="H29" i="41" s="1"/>
  <c r="G30" i="41"/>
  <c r="G29" i="41" s="1"/>
  <c r="F30" i="41"/>
  <c r="F29" i="41" s="1"/>
  <c r="E30" i="41"/>
  <c r="E29" i="41" s="1"/>
  <c r="D30" i="41"/>
  <c r="D29" i="41" s="1"/>
  <c r="C30" i="41"/>
  <c r="C29" i="41" s="1"/>
  <c r="P29" i="41"/>
  <c r="C18" i="41"/>
  <c r="C17" i="41" s="1"/>
  <c r="C23" i="41" s="1"/>
  <c r="D18" i="41"/>
  <c r="D17" i="41" s="1"/>
  <c r="E18" i="41"/>
  <c r="E17" i="41" s="1"/>
  <c r="F18" i="41"/>
  <c r="G18" i="41"/>
  <c r="G17" i="41" s="1"/>
  <c r="H18" i="41"/>
  <c r="H17" i="41" s="1"/>
  <c r="I18" i="41"/>
  <c r="I17" i="41" s="1"/>
  <c r="J18" i="41"/>
  <c r="J17" i="41" s="1"/>
  <c r="K18" i="41"/>
  <c r="K17" i="41" s="1"/>
  <c r="L18" i="41"/>
  <c r="M18" i="41"/>
  <c r="N18" i="41"/>
  <c r="N17" i="41" s="1"/>
  <c r="N23" i="41" s="1"/>
  <c r="O18" i="41"/>
  <c r="O17" i="41" s="1"/>
  <c r="O23" i="41" s="1"/>
  <c r="P18" i="41"/>
  <c r="P24" i="41" s="1"/>
  <c r="B33" i="41"/>
  <c r="B32" i="41"/>
  <c r="B31" i="41"/>
  <c r="B21" i="41"/>
  <c r="B20" i="41"/>
  <c r="B19" i="41"/>
  <c r="C8" i="41"/>
  <c r="D8" i="41"/>
  <c r="E8" i="41"/>
  <c r="F8" i="41"/>
  <c r="G8" i="41"/>
  <c r="H8" i="41"/>
  <c r="I8" i="41"/>
  <c r="J8" i="41"/>
  <c r="K8" i="41"/>
  <c r="L8" i="41"/>
  <c r="M8" i="41"/>
  <c r="N8" i="41"/>
  <c r="O8" i="41"/>
  <c r="P8" i="41"/>
  <c r="C9" i="41"/>
  <c r="D9" i="41"/>
  <c r="E9" i="41"/>
  <c r="F9" i="41"/>
  <c r="G9" i="41"/>
  <c r="H9" i="41"/>
  <c r="I9" i="41"/>
  <c r="J9" i="41"/>
  <c r="K9" i="41"/>
  <c r="L9" i="41"/>
  <c r="M9" i="41"/>
  <c r="N9" i="41"/>
  <c r="O9" i="41"/>
  <c r="P9" i="41"/>
  <c r="B13" i="41"/>
  <c r="B12" i="41"/>
  <c r="P11" i="41"/>
  <c r="O11" i="41"/>
  <c r="N11" i="41"/>
  <c r="M11" i="41"/>
  <c r="L11" i="41"/>
  <c r="K11" i="41"/>
  <c r="J11" i="41"/>
  <c r="I11" i="41"/>
  <c r="H11" i="41"/>
  <c r="G11" i="41"/>
  <c r="F11" i="41"/>
  <c r="E11" i="41"/>
  <c r="D11" i="41"/>
  <c r="C11" i="41"/>
  <c r="B4" i="41"/>
  <c r="B5" i="41"/>
  <c r="C3" i="41"/>
  <c r="D3" i="41"/>
  <c r="E3" i="41"/>
  <c r="F3" i="41"/>
  <c r="G3" i="41"/>
  <c r="H3" i="41"/>
  <c r="H7" i="41" s="1"/>
  <c r="I3" i="41"/>
  <c r="J3" i="41"/>
  <c r="K3" i="41"/>
  <c r="L3" i="41"/>
  <c r="M3" i="41"/>
  <c r="N3" i="41"/>
  <c r="N7" i="41" s="1"/>
  <c r="O3" i="41"/>
  <c r="P3" i="41"/>
  <c r="N13" i="39"/>
  <c r="O13" i="39"/>
  <c r="Q13" i="39"/>
  <c r="R13" i="39"/>
  <c r="C14" i="39"/>
  <c r="D14" i="39"/>
  <c r="E14" i="39"/>
  <c r="F14" i="39"/>
  <c r="G14" i="39"/>
  <c r="H14" i="39"/>
  <c r="I14" i="39"/>
  <c r="J14" i="39"/>
  <c r="K14" i="39"/>
  <c r="L14" i="39"/>
  <c r="M14" i="39"/>
  <c r="N14" i="39"/>
  <c r="O14" i="39"/>
  <c r="P14" i="39"/>
  <c r="Q14" i="39"/>
  <c r="R14" i="39"/>
  <c r="C15" i="39"/>
  <c r="D15" i="39"/>
  <c r="E15" i="39"/>
  <c r="F15" i="39"/>
  <c r="G15" i="39"/>
  <c r="H15" i="39"/>
  <c r="I15" i="39"/>
  <c r="J15" i="39"/>
  <c r="K15" i="39"/>
  <c r="L15" i="39"/>
  <c r="M15" i="39"/>
  <c r="N15" i="39"/>
  <c r="O15" i="39"/>
  <c r="P15" i="39"/>
  <c r="Q15" i="39"/>
  <c r="R15" i="39"/>
  <c r="C16" i="39"/>
  <c r="D16" i="39"/>
  <c r="E16" i="39"/>
  <c r="F16" i="39"/>
  <c r="G16" i="39"/>
  <c r="H16" i="39"/>
  <c r="I16" i="39"/>
  <c r="J16" i="39"/>
  <c r="K16" i="39"/>
  <c r="L16" i="39"/>
  <c r="M16" i="39"/>
  <c r="N16" i="39"/>
  <c r="O16" i="39"/>
  <c r="P16" i="39"/>
  <c r="Q16" i="39"/>
  <c r="R16" i="39"/>
  <c r="C17" i="39"/>
  <c r="D17" i="39"/>
  <c r="E17" i="39"/>
  <c r="F17" i="39"/>
  <c r="G17" i="39"/>
  <c r="H17" i="39"/>
  <c r="I17" i="39"/>
  <c r="J17" i="39"/>
  <c r="K17" i="39"/>
  <c r="L17" i="39"/>
  <c r="M17" i="39"/>
  <c r="N17" i="39"/>
  <c r="O17" i="39"/>
  <c r="P17" i="39"/>
  <c r="Q17" i="39"/>
  <c r="R17" i="39"/>
  <c r="C18" i="39"/>
  <c r="D18" i="39"/>
  <c r="E18" i="39"/>
  <c r="F18" i="39"/>
  <c r="G18" i="39"/>
  <c r="H18" i="39"/>
  <c r="I18" i="39"/>
  <c r="J18" i="39"/>
  <c r="K18" i="39"/>
  <c r="L18" i="39"/>
  <c r="M18" i="39"/>
  <c r="N18" i="39"/>
  <c r="O18" i="39"/>
  <c r="P18" i="39"/>
  <c r="Q18" i="39"/>
  <c r="R18" i="39"/>
  <c r="C19" i="39"/>
  <c r="D19" i="39"/>
  <c r="E19" i="39"/>
  <c r="F19" i="39"/>
  <c r="G19" i="39"/>
  <c r="H19" i="39"/>
  <c r="I19" i="39"/>
  <c r="J19" i="39"/>
  <c r="K19" i="39"/>
  <c r="L19" i="39"/>
  <c r="M19" i="39"/>
  <c r="N19" i="39"/>
  <c r="O19" i="39"/>
  <c r="P19" i="39"/>
  <c r="Q19" i="39"/>
  <c r="R19" i="39"/>
  <c r="C20" i="39"/>
  <c r="D20" i="39"/>
  <c r="E20" i="39"/>
  <c r="F20" i="39"/>
  <c r="G20" i="39"/>
  <c r="H20" i="39"/>
  <c r="I20" i="39"/>
  <c r="J20" i="39"/>
  <c r="K20" i="39"/>
  <c r="L20" i="39"/>
  <c r="M20" i="39"/>
  <c r="N20" i="39"/>
  <c r="O20" i="39"/>
  <c r="P20" i="39"/>
  <c r="Q20" i="39"/>
  <c r="R20" i="39"/>
  <c r="C21" i="39"/>
  <c r="D21" i="39"/>
  <c r="E21" i="39"/>
  <c r="F21" i="39"/>
  <c r="G21" i="39"/>
  <c r="H21" i="39"/>
  <c r="I21" i="39"/>
  <c r="J21" i="39"/>
  <c r="K21" i="39"/>
  <c r="L21" i="39"/>
  <c r="M21" i="39"/>
  <c r="N21" i="39"/>
  <c r="O21" i="39"/>
  <c r="P21" i="39"/>
  <c r="Q21" i="39"/>
  <c r="R21" i="39"/>
  <c r="B31" i="39"/>
  <c r="B30" i="39"/>
  <c r="B29" i="39"/>
  <c r="B28" i="39"/>
  <c r="B27" i="39"/>
  <c r="B26" i="39"/>
  <c r="B25" i="39"/>
  <c r="B24" i="39"/>
  <c r="R23" i="39"/>
  <c r="Q23" i="39"/>
  <c r="P23" i="39"/>
  <c r="O23" i="39"/>
  <c r="N23" i="39"/>
  <c r="M23" i="39"/>
  <c r="M13" i="39" s="1"/>
  <c r="L23" i="39"/>
  <c r="L13" i="39" s="1"/>
  <c r="K23" i="39"/>
  <c r="J23" i="39"/>
  <c r="I23" i="39"/>
  <c r="H23" i="39"/>
  <c r="G23" i="39"/>
  <c r="F23" i="39"/>
  <c r="E23" i="39"/>
  <c r="D23" i="39"/>
  <c r="C23" i="39"/>
  <c r="B4" i="39"/>
  <c r="B5" i="39"/>
  <c r="B6" i="39"/>
  <c r="B7" i="39"/>
  <c r="B8" i="39"/>
  <c r="B9" i="39"/>
  <c r="B10" i="39"/>
  <c r="B11" i="39"/>
  <c r="D3" i="39"/>
  <c r="D13" i="39" s="1"/>
  <c r="E3" i="39"/>
  <c r="F3" i="39"/>
  <c r="G3" i="39"/>
  <c r="H3" i="39"/>
  <c r="I3" i="39"/>
  <c r="J3" i="39"/>
  <c r="K3" i="39"/>
  <c r="K13" i="39" s="1"/>
  <c r="L3" i="39"/>
  <c r="M3" i="39"/>
  <c r="N3" i="39"/>
  <c r="O3" i="39"/>
  <c r="P3" i="39"/>
  <c r="P13" i="39" s="1"/>
  <c r="Q3" i="39"/>
  <c r="R3" i="39"/>
  <c r="C3" i="39"/>
  <c r="C13" i="39" s="1"/>
  <c r="D4" i="1"/>
  <c r="E4" i="1"/>
  <c r="F4" i="1"/>
  <c r="G4" i="1"/>
  <c r="H4" i="1"/>
  <c r="H3" i="1" s="1"/>
  <c r="I4" i="1"/>
  <c r="J4" i="1"/>
  <c r="K4" i="1"/>
  <c r="K3" i="1" s="1"/>
  <c r="L4" i="1"/>
  <c r="M4" i="1"/>
  <c r="N4" i="1"/>
  <c r="O4" i="1"/>
  <c r="P4" i="1"/>
  <c r="P3" i="1" s="1"/>
  <c r="Q4" i="1"/>
  <c r="R4" i="1"/>
  <c r="R3" i="1" s="1"/>
  <c r="C4" i="1"/>
  <c r="H17" i="1"/>
  <c r="I17" i="1"/>
  <c r="I3" i="1" s="1"/>
  <c r="K17" i="1"/>
  <c r="L17" i="1"/>
  <c r="L3" i="1" s="1"/>
  <c r="D19" i="1"/>
  <c r="D17" i="1" s="1"/>
  <c r="D3" i="1" s="1"/>
  <c r="E19" i="1"/>
  <c r="E17" i="1" s="1"/>
  <c r="F19" i="1"/>
  <c r="F17" i="1" s="1"/>
  <c r="G19" i="1"/>
  <c r="G17" i="1" s="1"/>
  <c r="H19" i="1"/>
  <c r="I19" i="1"/>
  <c r="J19" i="1"/>
  <c r="J17" i="1" s="1"/>
  <c r="K19" i="1"/>
  <c r="L19" i="1"/>
  <c r="M19" i="1"/>
  <c r="M17" i="1" s="1"/>
  <c r="M3" i="1" s="1"/>
  <c r="N19" i="1"/>
  <c r="N17" i="1" s="1"/>
  <c r="N3" i="1" s="1"/>
  <c r="O19" i="1"/>
  <c r="O17" i="1" s="1"/>
  <c r="O3" i="1" s="1"/>
  <c r="P19" i="1"/>
  <c r="P17" i="1" s="1"/>
  <c r="Q19" i="1"/>
  <c r="Q17" i="1" s="1"/>
  <c r="R19" i="1"/>
  <c r="C19" i="1"/>
  <c r="C17" i="1" s="1"/>
  <c r="B5" i="1"/>
  <c r="B6" i="1"/>
  <c r="B7" i="1"/>
  <c r="B8" i="1"/>
  <c r="B9" i="1"/>
  <c r="B10" i="1"/>
  <c r="B11" i="1"/>
  <c r="B12" i="1"/>
  <c r="B13" i="1"/>
  <c r="B14" i="1"/>
  <c r="B15" i="1"/>
  <c r="B16" i="1"/>
  <c r="B18" i="1"/>
  <c r="B20" i="1"/>
  <c r="B21" i="1"/>
  <c r="B22" i="1"/>
  <c r="R3" i="30"/>
  <c r="Q3" i="30"/>
  <c r="P3" i="30"/>
  <c r="O3" i="30"/>
  <c r="N3" i="30"/>
  <c r="M3" i="30"/>
  <c r="L3" i="30"/>
  <c r="K3" i="30"/>
  <c r="J3" i="30"/>
  <c r="I3" i="30"/>
  <c r="H3" i="30"/>
  <c r="G3" i="30"/>
  <c r="F3" i="30"/>
  <c r="E3" i="30"/>
  <c r="D3" i="30"/>
  <c r="C3" i="30"/>
  <c r="D49" i="30"/>
  <c r="E49" i="30"/>
  <c r="F49" i="30"/>
  <c r="G49" i="30"/>
  <c r="H49" i="30"/>
  <c r="I49" i="30"/>
  <c r="J49" i="30"/>
  <c r="K49" i="30"/>
  <c r="L49" i="30"/>
  <c r="M49" i="30"/>
  <c r="N49" i="30"/>
  <c r="O49" i="30"/>
  <c r="P49" i="30"/>
  <c r="P26" i="30" s="1"/>
  <c r="Q49" i="30"/>
  <c r="R49" i="30"/>
  <c r="C49" i="30"/>
  <c r="C27" i="30"/>
  <c r="D27" i="30"/>
  <c r="E27" i="30"/>
  <c r="F27" i="30"/>
  <c r="G27" i="30"/>
  <c r="H27" i="30"/>
  <c r="I27" i="30"/>
  <c r="J27" i="30"/>
  <c r="K27" i="30"/>
  <c r="L27" i="30"/>
  <c r="M27" i="30"/>
  <c r="N27" i="30"/>
  <c r="O27" i="30"/>
  <c r="P27" i="30"/>
  <c r="Q27" i="30"/>
  <c r="R27" i="30"/>
  <c r="C28" i="30"/>
  <c r="D28" i="30"/>
  <c r="E28" i="30"/>
  <c r="F28" i="30"/>
  <c r="G28" i="30"/>
  <c r="H28" i="30"/>
  <c r="I28" i="30"/>
  <c r="J28" i="30"/>
  <c r="K28" i="30"/>
  <c r="L28" i="30"/>
  <c r="M28" i="30"/>
  <c r="N28" i="30"/>
  <c r="O28" i="30"/>
  <c r="P28" i="30"/>
  <c r="Q28" i="30"/>
  <c r="R28" i="30"/>
  <c r="C29" i="30"/>
  <c r="D29" i="30"/>
  <c r="E29" i="30"/>
  <c r="F29" i="30"/>
  <c r="G29" i="30"/>
  <c r="H29" i="30"/>
  <c r="I29" i="30"/>
  <c r="J29" i="30"/>
  <c r="K29" i="30"/>
  <c r="L29" i="30"/>
  <c r="M29" i="30"/>
  <c r="N29" i="30"/>
  <c r="O29" i="30"/>
  <c r="P29" i="30"/>
  <c r="Q29" i="30"/>
  <c r="R29" i="30"/>
  <c r="C30" i="30"/>
  <c r="D30" i="30"/>
  <c r="E30" i="30"/>
  <c r="F30" i="30"/>
  <c r="G30" i="30"/>
  <c r="H30" i="30"/>
  <c r="I30" i="30"/>
  <c r="J30" i="30"/>
  <c r="K30" i="30"/>
  <c r="L30" i="30"/>
  <c r="M30" i="30"/>
  <c r="N30" i="30"/>
  <c r="O30" i="30"/>
  <c r="P30" i="30"/>
  <c r="Q30" i="30"/>
  <c r="R30" i="30"/>
  <c r="C31" i="30"/>
  <c r="D31" i="30"/>
  <c r="E31" i="30"/>
  <c r="F31" i="30"/>
  <c r="G31" i="30"/>
  <c r="H31" i="30"/>
  <c r="I31" i="30"/>
  <c r="J31" i="30"/>
  <c r="K31" i="30"/>
  <c r="L31" i="30"/>
  <c r="M31" i="30"/>
  <c r="N31" i="30"/>
  <c r="O31" i="30"/>
  <c r="P31" i="30"/>
  <c r="Q31" i="30"/>
  <c r="R31" i="30"/>
  <c r="C32" i="30"/>
  <c r="D32" i="30"/>
  <c r="E32" i="30"/>
  <c r="F32" i="30"/>
  <c r="G32" i="30"/>
  <c r="H32" i="30"/>
  <c r="I32" i="30"/>
  <c r="J32" i="30"/>
  <c r="K32" i="30"/>
  <c r="L32" i="30"/>
  <c r="M32" i="30"/>
  <c r="N32" i="30"/>
  <c r="O32" i="30"/>
  <c r="P32" i="30"/>
  <c r="Q32" i="30"/>
  <c r="R32" i="30"/>
  <c r="C33" i="30"/>
  <c r="D33" i="30"/>
  <c r="E33" i="30"/>
  <c r="F33" i="30"/>
  <c r="G33" i="30"/>
  <c r="H33" i="30"/>
  <c r="I33" i="30"/>
  <c r="J33" i="30"/>
  <c r="K33" i="30"/>
  <c r="L33" i="30"/>
  <c r="M33" i="30"/>
  <c r="N33" i="30"/>
  <c r="O33" i="30"/>
  <c r="P33" i="30"/>
  <c r="Q33" i="30"/>
  <c r="R33" i="30"/>
  <c r="C34" i="30"/>
  <c r="D34" i="30"/>
  <c r="E34" i="30"/>
  <c r="F34" i="30"/>
  <c r="G34" i="30"/>
  <c r="H34" i="30"/>
  <c r="I34" i="30"/>
  <c r="J34" i="30"/>
  <c r="K34" i="30"/>
  <c r="L34" i="30"/>
  <c r="M34" i="30"/>
  <c r="N34" i="30"/>
  <c r="O34" i="30"/>
  <c r="P34" i="30"/>
  <c r="Q34" i="30"/>
  <c r="R34" i="30"/>
  <c r="C35" i="30"/>
  <c r="D35" i="30"/>
  <c r="E35" i="30"/>
  <c r="F35" i="30"/>
  <c r="G35" i="30"/>
  <c r="H35" i="30"/>
  <c r="I35" i="30"/>
  <c r="J35" i="30"/>
  <c r="K35" i="30"/>
  <c r="L35" i="30"/>
  <c r="M35" i="30"/>
  <c r="N35" i="30"/>
  <c r="O35" i="30"/>
  <c r="P35" i="30"/>
  <c r="Q35" i="30"/>
  <c r="R35" i="30"/>
  <c r="C36" i="30"/>
  <c r="D36" i="30"/>
  <c r="E36" i="30"/>
  <c r="F36" i="30"/>
  <c r="G36" i="30"/>
  <c r="H36" i="30"/>
  <c r="I36" i="30"/>
  <c r="J36" i="30"/>
  <c r="K36" i="30"/>
  <c r="L36" i="30"/>
  <c r="M36" i="30"/>
  <c r="N36" i="30"/>
  <c r="O36" i="30"/>
  <c r="P36" i="30"/>
  <c r="Q36" i="30"/>
  <c r="R36" i="30"/>
  <c r="C37" i="30"/>
  <c r="D37" i="30"/>
  <c r="E37" i="30"/>
  <c r="F37" i="30"/>
  <c r="G37" i="30"/>
  <c r="H37" i="30"/>
  <c r="I37" i="30"/>
  <c r="J37" i="30"/>
  <c r="K37" i="30"/>
  <c r="L37" i="30"/>
  <c r="M37" i="30"/>
  <c r="N37" i="30"/>
  <c r="O37" i="30"/>
  <c r="P37" i="30"/>
  <c r="Q37" i="30"/>
  <c r="R37" i="30"/>
  <c r="C38" i="30"/>
  <c r="D38" i="30"/>
  <c r="E38" i="30"/>
  <c r="F38" i="30"/>
  <c r="G38" i="30"/>
  <c r="H38" i="30"/>
  <c r="I38" i="30"/>
  <c r="J38" i="30"/>
  <c r="K38" i="30"/>
  <c r="L38" i="30"/>
  <c r="M38" i="30"/>
  <c r="N38" i="30"/>
  <c r="O38" i="30"/>
  <c r="P38" i="30"/>
  <c r="Q38" i="30"/>
  <c r="R38" i="30"/>
  <c r="C39" i="30"/>
  <c r="D39" i="30"/>
  <c r="E39" i="30"/>
  <c r="F39" i="30"/>
  <c r="G39" i="30"/>
  <c r="H39" i="30"/>
  <c r="I39" i="30"/>
  <c r="J39" i="30"/>
  <c r="K39" i="30"/>
  <c r="L39" i="30"/>
  <c r="M39" i="30"/>
  <c r="N39" i="30"/>
  <c r="O39" i="30"/>
  <c r="P39" i="30"/>
  <c r="Q39" i="30"/>
  <c r="R39" i="30"/>
  <c r="C40" i="30"/>
  <c r="D40" i="30"/>
  <c r="E40" i="30"/>
  <c r="F40" i="30"/>
  <c r="G40" i="30"/>
  <c r="H40" i="30"/>
  <c r="I40" i="30"/>
  <c r="J40" i="30"/>
  <c r="K40" i="30"/>
  <c r="L40" i="30"/>
  <c r="M40" i="30"/>
  <c r="N40" i="30"/>
  <c r="O40" i="30"/>
  <c r="P40" i="30"/>
  <c r="Q40" i="30"/>
  <c r="R40" i="30"/>
  <c r="C41" i="30"/>
  <c r="D41" i="30"/>
  <c r="E41" i="30"/>
  <c r="F41" i="30"/>
  <c r="G41" i="30"/>
  <c r="H41" i="30"/>
  <c r="I41" i="30"/>
  <c r="J41" i="30"/>
  <c r="K41" i="30"/>
  <c r="L41" i="30"/>
  <c r="M41" i="30"/>
  <c r="N41" i="30"/>
  <c r="O41" i="30"/>
  <c r="P41" i="30"/>
  <c r="Q41" i="30"/>
  <c r="R41" i="30"/>
  <c r="C42" i="30"/>
  <c r="D42" i="30"/>
  <c r="E42" i="30"/>
  <c r="F42" i="30"/>
  <c r="G42" i="30"/>
  <c r="H42" i="30"/>
  <c r="I42" i="30"/>
  <c r="J42" i="30"/>
  <c r="K42" i="30"/>
  <c r="L42" i="30"/>
  <c r="M42" i="30"/>
  <c r="N42" i="30"/>
  <c r="O42" i="30"/>
  <c r="P42" i="30"/>
  <c r="Q42" i="30"/>
  <c r="R42" i="30"/>
  <c r="C43" i="30"/>
  <c r="D43" i="30"/>
  <c r="E43" i="30"/>
  <c r="F43" i="30"/>
  <c r="G43" i="30"/>
  <c r="H43" i="30"/>
  <c r="I43" i="30"/>
  <c r="J43" i="30"/>
  <c r="K43" i="30"/>
  <c r="L43" i="30"/>
  <c r="M43" i="30"/>
  <c r="N43" i="30"/>
  <c r="O43" i="30"/>
  <c r="P43" i="30"/>
  <c r="Q43" i="30"/>
  <c r="R43" i="30"/>
  <c r="C44" i="30"/>
  <c r="D44" i="30"/>
  <c r="E44" i="30"/>
  <c r="F44" i="30"/>
  <c r="G44" i="30"/>
  <c r="H44" i="30"/>
  <c r="I44" i="30"/>
  <c r="J44" i="30"/>
  <c r="K44" i="30"/>
  <c r="L44" i="30"/>
  <c r="M44" i="30"/>
  <c r="N44" i="30"/>
  <c r="O44" i="30"/>
  <c r="P44" i="30"/>
  <c r="Q44" i="30"/>
  <c r="R44" i="30"/>
  <c r="C45" i="30"/>
  <c r="D45" i="30"/>
  <c r="E45" i="30"/>
  <c r="F45" i="30"/>
  <c r="G45" i="30"/>
  <c r="H45" i="30"/>
  <c r="I45" i="30"/>
  <c r="J45" i="30"/>
  <c r="K45" i="30"/>
  <c r="L45" i="30"/>
  <c r="M45" i="30"/>
  <c r="N45" i="30"/>
  <c r="O45" i="30"/>
  <c r="P45" i="30"/>
  <c r="Q45" i="30"/>
  <c r="R45" i="30"/>
  <c r="C46" i="30"/>
  <c r="D46" i="30"/>
  <c r="E46" i="30"/>
  <c r="F46" i="30"/>
  <c r="G46" i="30"/>
  <c r="H46" i="30"/>
  <c r="I46" i="30"/>
  <c r="J46" i="30"/>
  <c r="K46" i="30"/>
  <c r="L46" i="30"/>
  <c r="M46" i="30"/>
  <c r="N46" i="30"/>
  <c r="O46" i="30"/>
  <c r="P46" i="30"/>
  <c r="Q46" i="30"/>
  <c r="R46" i="30"/>
  <c r="C47" i="30"/>
  <c r="D47" i="30"/>
  <c r="E47" i="30"/>
  <c r="F47" i="30"/>
  <c r="G47" i="30"/>
  <c r="H47" i="30"/>
  <c r="I47" i="30"/>
  <c r="J47" i="30"/>
  <c r="K47" i="30"/>
  <c r="L47" i="30"/>
  <c r="M47" i="30"/>
  <c r="N47" i="30"/>
  <c r="O47" i="30"/>
  <c r="P47" i="30"/>
  <c r="Q47" i="30"/>
  <c r="R47" i="30"/>
  <c r="B24" i="30"/>
  <c r="B23" i="30"/>
  <c r="B22" i="30"/>
  <c r="B21" i="30"/>
  <c r="B20" i="30"/>
  <c r="B19" i="30"/>
  <c r="B18" i="30"/>
  <c r="B17" i="30"/>
  <c r="B16" i="30"/>
  <c r="B15" i="30"/>
  <c r="B14" i="30"/>
  <c r="B13" i="30"/>
  <c r="B12" i="30"/>
  <c r="B11" i="30"/>
  <c r="B10" i="30"/>
  <c r="B9" i="30"/>
  <c r="B8" i="30"/>
  <c r="B7" i="30"/>
  <c r="B6" i="30"/>
  <c r="B5" i="30"/>
  <c r="B4" i="30"/>
  <c r="B70" i="30"/>
  <c r="B69" i="30"/>
  <c r="B68" i="30"/>
  <c r="B67" i="30"/>
  <c r="B66" i="30"/>
  <c r="B65" i="30"/>
  <c r="B64" i="30"/>
  <c r="B63" i="30"/>
  <c r="B62" i="30"/>
  <c r="B61" i="30"/>
  <c r="B60" i="30"/>
  <c r="B59" i="30"/>
  <c r="B58" i="30"/>
  <c r="B57" i="30"/>
  <c r="B56" i="30"/>
  <c r="B55" i="30"/>
  <c r="B54" i="30"/>
  <c r="B53" i="30"/>
  <c r="B52" i="30"/>
  <c r="B51" i="30"/>
  <c r="B50" i="30"/>
  <c r="C5" i="28"/>
  <c r="D5" i="28"/>
  <c r="E5" i="28"/>
  <c r="F5" i="28"/>
  <c r="G5" i="28"/>
  <c r="H5" i="28"/>
  <c r="I5" i="28"/>
  <c r="J5" i="28"/>
  <c r="K5" i="28"/>
  <c r="L5" i="28"/>
  <c r="M5" i="28"/>
  <c r="N5" i="28"/>
  <c r="O5" i="28"/>
  <c r="B5" i="28"/>
  <c r="D3" i="28"/>
  <c r="E3" i="28"/>
  <c r="F3" i="28"/>
  <c r="G3" i="28"/>
  <c r="H3" i="28"/>
  <c r="I3" i="28"/>
  <c r="J3" i="28"/>
  <c r="K3" i="28"/>
  <c r="L3" i="28"/>
  <c r="M3" i="28"/>
  <c r="N3" i="28"/>
  <c r="O3" i="28"/>
  <c r="C3" i="28"/>
  <c r="B4" i="28"/>
  <c r="B6" i="28"/>
  <c r="B7" i="28"/>
  <c r="B8" i="28"/>
  <c r="B9" i="28"/>
  <c r="B10" i="28"/>
  <c r="B11" i="28"/>
  <c r="B12" i="28"/>
  <c r="B13" i="28"/>
  <c r="B15" i="28"/>
  <c r="B16" i="28"/>
  <c r="J30" i="29"/>
  <c r="M22" i="29" s="1"/>
  <c r="I30" i="29"/>
  <c r="L22" i="29" s="1"/>
  <c r="J29" i="29"/>
  <c r="I29" i="29"/>
  <c r="H29" i="29"/>
  <c r="J28" i="29"/>
  <c r="M24" i="29" s="1"/>
  <c r="I28" i="29"/>
  <c r="L24" i="29" s="1"/>
  <c r="H28" i="29"/>
  <c r="K24" i="29" s="1"/>
  <c r="J27" i="29"/>
  <c r="I27" i="29"/>
  <c r="H27" i="29"/>
  <c r="J26" i="29"/>
  <c r="I26" i="29"/>
  <c r="H26" i="29"/>
  <c r="J25" i="29"/>
  <c r="I25" i="29"/>
  <c r="H25" i="29"/>
  <c r="H30" i="29" s="1"/>
  <c r="K22" i="29" s="1"/>
  <c r="J24" i="29"/>
  <c r="I24" i="29"/>
  <c r="H24" i="29"/>
  <c r="J23" i="29"/>
  <c r="I23" i="29"/>
  <c r="H23" i="29"/>
  <c r="J22" i="29"/>
  <c r="I22" i="29"/>
  <c r="H22" i="29"/>
  <c r="E29" i="29"/>
  <c r="E28" i="29"/>
  <c r="E27" i="29"/>
  <c r="E26" i="29"/>
  <c r="E25" i="29"/>
  <c r="E24" i="29"/>
  <c r="E23" i="29"/>
  <c r="E22" i="29"/>
  <c r="B23" i="29"/>
  <c r="B24" i="29"/>
  <c r="B25" i="29"/>
  <c r="B26" i="29"/>
  <c r="B27" i="29"/>
  <c r="B28" i="29"/>
  <c r="B29" i="29"/>
  <c r="B22" i="29"/>
  <c r="G7" i="41" l="1"/>
  <c r="N24" i="41"/>
  <c r="C24" i="41"/>
  <c r="P17" i="41"/>
  <c r="P23" i="41" s="1"/>
  <c r="O24" i="41"/>
  <c r="D7" i="41"/>
  <c r="B27" i="41"/>
  <c r="J23" i="41"/>
  <c r="B26" i="41"/>
  <c r="F24" i="41"/>
  <c r="E23" i="41"/>
  <c r="M24" i="41"/>
  <c r="L24" i="41"/>
  <c r="K23" i="41"/>
  <c r="I23" i="41"/>
  <c r="H23" i="41"/>
  <c r="G23" i="41"/>
  <c r="B25" i="41"/>
  <c r="D23" i="41"/>
  <c r="L17" i="41"/>
  <c r="L23" i="41" s="1"/>
  <c r="I24" i="41"/>
  <c r="H24" i="41"/>
  <c r="E24" i="41"/>
  <c r="M17" i="41"/>
  <c r="M23" i="41" s="1"/>
  <c r="K24" i="41"/>
  <c r="J24" i="41"/>
  <c r="G24" i="41"/>
  <c r="F17" i="41"/>
  <c r="F23" i="41" s="1"/>
  <c r="D24" i="41"/>
  <c r="P7" i="41"/>
  <c r="K7" i="41"/>
  <c r="F7" i="41"/>
  <c r="B9" i="41"/>
  <c r="O7" i="41"/>
  <c r="M7" i="41"/>
  <c r="L7" i="41"/>
  <c r="J7" i="41"/>
  <c r="I7" i="41"/>
  <c r="E7" i="41"/>
  <c r="C7" i="41"/>
  <c r="B8" i="41"/>
  <c r="B11" i="41"/>
  <c r="B3" i="41"/>
  <c r="B29" i="41"/>
  <c r="B30" i="41"/>
  <c r="B18" i="41"/>
  <c r="J13" i="39"/>
  <c r="I13" i="39"/>
  <c r="H13" i="39"/>
  <c r="G13" i="39"/>
  <c r="B20" i="39"/>
  <c r="F13" i="39"/>
  <c r="E13" i="39"/>
  <c r="B23" i="39"/>
  <c r="B19" i="39"/>
  <c r="B21" i="39"/>
  <c r="B18" i="39"/>
  <c r="B17" i="39"/>
  <c r="B16" i="39"/>
  <c r="B15" i="39"/>
  <c r="B14" i="39"/>
  <c r="B3" i="39"/>
  <c r="F3" i="1"/>
  <c r="Q3" i="1"/>
  <c r="G3" i="1"/>
  <c r="E3" i="1"/>
  <c r="B3" i="1" s="1"/>
  <c r="J3" i="1"/>
  <c r="B4" i="1"/>
  <c r="C3" i="1"/>
  <c r="B19" i="1"/>
  <c r="B17" i="1"/>
  <c r="R26" i="30"/>
  <c r="Q26" i="30"/>
  <c r="O26" i="30"/>
  <c r="N26" i="30"/>
  <c r="M26" i="30"/>
  <c r="K26" i="30"/>
  <c r="J26" i="30"/>
  <c r="I26" i="30"/>
  <c r="B28" i="30"/>
  <c r="B39" i="30"/>
  <c r="B37" i="30"/>
  <c r="F26" i="30"/>
  <c r="B36" i="30"/>
  <c r="B34" i="30"/>
  <c r="E26" i="30"/>
  <c r="B45" i="30"/>
  <c r="B43" i="30"/>
  <c r="B33" i="30"/>
  <c r="B27" i="30"/>
  <c r="D26" i="30"/>
  <c r="B47" i="30"/>
  <c r="B46" i="30"/>
  <c r="B44" i="30"/>
  <c r="B42" i="30"/>
  <c r="B41" i="30"/>
  <c r="B40" i="30"/>
  <c r="B38" i="30"/>
  <c r="B35" i="30"/>
  <c r="B32" i="30"/>
  <c r="B31" i="30"/>
  <c r="B30" i="30"/>
  <c r="B29" i="30"/>
  <c r="B3" i="30"/>
  <c r="L26" i="30"/>
  <c r="H26" i="30"/>
  <c r="G26" i="30"/>
  <c r="B49" i="30"/>
  <c r="C26" i="30"/>
  <c r="M29" i="29"/>
  <c r="M26" i="29"/>
  <c r="M28" i="29"/>
  <c r="M30" i="29" s="1"/>
  <c r="K29" i="29"/>
  <c r="K26" i="29"/>
  <c r="K28" i="29" s="1"/>
  <c r="K30" i="29" s="1"/>
  <c r="L29" i="29"/>
  <c r="L26" i="29"/>
  <c r="L28" i="29" s="1"/>
  <c r="L30" i="29" s="1"/>
  <c r="B24" i="41" l="1"/>
  <c r="B17" i="41"/>
  <c r="B23" i="41" s="1"/>
  <c r="B7" i="41"/>
  <c r="B13" i="39"/>
  <c r="B26" i="30"/>
  <c r="B28" i="49" l="1"/>
  <c r="B42" i="49"/>
  <c r="G5" i="49"/>
  <c r="B59" i="49"/>
  <c r="B58" i="49"/>
  <c r="B57" i="49"/>
  <c r="B56" i="49"/>
  <c r="B55" i="49"/>
  <c r="B54" i="49"/>
  <c r="B53" i="49"/>
  <c r="B52" i="49"/>
  <c r="B51" i="49"/>
  <c r="B50" i="49"/>
  <c r="B49" i="49"/>
  <c r="B48" i="49"/>
  <c r="B47" i="49"/>
  <c r="F46" i="49"/>
  <c r="G46" i="49"/>
  <c r="H46" i="49"/>
  <c r="I46" i="49"/>
  <c r="J46" i="49"/>
  <c r="K46" i="49"/>
  <c r="L46" i="49"/>
  <c r="M46" i="49"/>
  <c r="N46" i="49"/>
  <c r="O46" i="49"/>
  <c r="O27" i="49"/>
  <c r="N27" i="49"/>
  <c r="M27" i="49"/>
  <c r="L27" i="49"/>
  <c r="K27" i="49"/>
  <c r="J27" i="49"/>
  <c r="I27" i="49"/>
  <c r="H27" i="49"/>
  <c r="G27" i="49"/>
  <c r="D27" i="49"/>
  <c r="C27" i="49"/>
  <c r="B6" i="49"/>
  <c r="B7" i="49"/>
  <c r="B8" i="49"/>
  <c r="B9" i="49"/>
  <c r="B10" i="49"/>
  <c r="B11" i="49"/>
  <c r="B12" i="49"/>
  <c r="B13" i="49"/>
  <c r="B14" i="49"/>
  <c r="B15" i="49"/>
  <c r="B16" i="49"/>
  <c r="B17" i="49"/>
  <c r="B18" i="49"/>
  <c r="B19" i="49"/>
  <c r="B20" i="49"/>
  <c r="B21" i="49"/>
  <c r="B22" i="49"/>
  <c r="B23" i="49"/>
  <c r="O5" i="49"/>
  <c r="N5" i="49"/>
  <c r="M5" i="49"/>
  <c r="L5" i="49"/>
  <c r="K5" i="49"/>
  <c r="J5" i="49"/>
  <c r="I5" i="49"/>
  <c r="H5" i="49"/>
  <c r="F5" i="49"/>
  <c r="E5" i="49"/>
  <c r="D5" i="49"/>
  <c r="B4" i="48"/>
  <c r="B5" i="48"/>
  <c r="B6" i="48"/>
  <c r="B7" i="48"/>
  <c r="B8" i="48"/>
  <c r="B9" i="48"/>
  <c r="B10" i="48"/>
  <c r="B11" i="48"/>
  <c r="B12" i="48"/>
  <c r="B13" i="48"/>
  <c r="B14" i="48"/>
  <c r="B15" i="48"/>
  <c r="B16" i="48"/>
  <c r="B17" i="48"/>
  <c r="B18" i="48"/>
  <c r="B19" i="48"/>
  <c r="B20" i="48"/>
  <c r="B21" i="48"/>
  <c r="B22" i="48"/>
  <c r="B23" i="48"/>
  <c r="B24" i="48"/>
  <c r="B25" i="48"/>
  <c r="B26" i="48"/>
  <c r="B27" i="48"/>
  <c r="B28" i="48"/>
  <c r="B29" i="48"/>
  <c r="B30" i="48"/>
  <c r="B31" i="48"/>
  <c r="B32" i="48"/>
  <c r="B33" i="48"/>
  <c r="B34" i="48"/>
  <c r="C3" i="48"/>
  <c r="O3" i="48"/>
  <c r="N3" i="48"/>
  <c r="M3" i="48"/>
  <c r="L3" i="48"/>
  <c r="K3" i="48"/>
  <c r="J3" i="48"/>
  <c r="I3" i="48"/>
  <c r="H3" i="48"/>
  <c r="G3" i="48"/>
  <c r="F3" i="48"/>
  <c r="E3" i="48"/>
  <c r="D3" i="48"/>
  <c r="C12" i="47"/>
  <c r="D12" i="47"/>
  <c r="E12" i="47"/>
  <c r="F12" i="47"/>
  <c r="G12" i="47"/>
  <c r="H12" i="47"/>
  <c r="I12" i="47"/>
  <c r="J12" i="47"/>
  <c r="K12" i="47"/>
  <c r="L12" i="47"/>
  <c r="M12" i="47"/>
  <c r="N12" i="47"/>
  <c r="O12" i="47"/>
  <c r="C13" i="47"/>
  <c r="D13" i="47"/>
  <c r="E13" i="47"/>
  <c r="F13" i="47"/>
  <c r="G13" i="47"/>
  <c r="H13" i="47"/>
  <c r="I13" i="47"/>
  <c r="J13" i="47"/>
  <c r="K13" i="47"/>
  <c r="L13" i="47"/>
  <c r="M13" i="47"/>
  <c r="N13" i="47"/>
  <c r="O13" i="47"/>
  <c r="C14" i="47"/>
  <c r="D14" i="47"/>
  <c r="E14" i="47"/>
  <c r="F14" i="47"/>
  <c r="G14" i="47"/>
  <c r="H14" i="47"/>
  <c r="I14" i="47"/>
  <c r="J14" i="47"/>
  <c r="K14" i="47"/>
  <c r="L14" i="47"/>
  <c r="M14" i="47"/>
  <c r="N14" i="47"/>
  <c r="O14" i="47"/>
  <c r="C15" i="47"/>
  <c r="D15" i="47"/>
  <c r="E15" i="47"/>
  <c r="F15" i="47"/>
  <c r="G15" i="47"/>
  <c r="H15" i="47"/>
  <c r="I15" i="47"/>
  <c r="J15" i="47"/>
  <c r="K15" i="47"/>
  <c r="L15" i="47"/>
  <c r="M15" i="47"/>
  <c r="N15" i="47"/>
  <c r="O15" i="47"/>
  <c r="C16" i="47"/>
  <c r="D16" i="47"/>
  <c r="E16" i="47"/>
  <c r="F16" i="47"/>
  <c r="G16" i="47"/>
  <c r="H16" i="47"/>
  <c r="I16" i="47"/>
  <c r="J16" i="47"/>
  <c r="K16" i="47"/>
  <c r="L16" i="47"/>
  <c r="M16" i="47"/>
  <c r="N16" i="47"/>
  <c r="O16" i="47"/>
  <c r="C17" i="47"/>
  <c r="D17" i="47"/>
  <c r="E17" i="47"/>
  <c r="F17" i="47"/>
  <c r="G17" i="47"/>
  <c r="H17" i="47"/>
  <c r="I17" i="47"/>
  <c r="J17" i="47"/>
  <c r="K17" i="47"/>
  <c r="L17" i="47"/>
  <c r="M17" i="47"/>
  <c r="N17" i="47"/>
  <c r="O17" i="47"/>
  <c r="B25" i="47"/>
  <c r="B24" i="47"/>
  <c r="B23" i="47"/>
  <c r="B22" i="47"/>
  <c r="B21" i="47"/>
  <c r="B20" i="47"/>
  <c r="O19" i="47"/>
  <c r="N19" i="47"/>
  <c r="M19" i="47"/>
  <c r="L19" i="47"/>
  <c r="K19" i="47"/>
  <c r="J19" i="47"/>
  <c r="I19" i="47"/>
  <c r="H19" i="47"/>
  <c r="G19" i="47"/>
  <c r="F19" i="47"/>
  <c r="E19" i="47"/>
  <c r="D19" i="47"/>
  <c r="C19" i="47"/>
  <c r="B4" i="47"/>
  <c r="B5" i="47"/>
  <c r="B6" i="47"/>
  <c r="B7" i="47"/>
  <c r="B8" i="47"/>
  <c r="B9" i="47"/>
  <c r="D3" i="47"/>
  <c r="E3" i="47"/>
  <c r="F3" i="47"/>
  <c r="G3" i="47"/>
  <c r="H3" i="47"/>
  <c r="I3" i="47"/>
  <c r="J3" i="47"/>
  <c r="K3" i="47"/>
  <c r="L3" i="47"/>
  <c r="M3" i="47"/>
  <c r="M11" i="47" s="1"/>
  <c r="N3" i="47"/>
  <c r="O3" i="47"/>
  <c r="C3" i="47"/>
  <c r="O3" i="46"/>
  <c r="N3" i="46"/>
  <c r="M3" i="46"/>
  <c r="L3" i="46"/>
  <c r="K3" i="46"/>
  <c r="J3" i="46"/>
  <c r="I3" i="46"/>
  <c r="H3" i="46"/>
  <c r="G3" i="46"/>
  <c r="B3" i="48" l="1"/>
  <c r="O11" i="47"/>
  <c r="N11" i="47"/>
  <c r="L11" i="47"/>
  <c r="K11" i="47"/>
  <c r="J11" i="47"/>
  <c r="I11" i="47"/>
  <c r="H11" i="47"/>
  <c r="G11" i="47"/>
  <c r="F11" i="47"/>
  <c r="E11" i="47"/>
  <c r="B19" i="47"/>
  <c r="D11" i="47"/>
  <c r="B3" i="47"/>
  <c r="C11" i="47"/>
  <c r="C49" i="45"/>
  <c r="C33" i="45" s="1"/>
  <c r="D49" i="45"/>
  <c r="D33" i="45" s="1"/>
  <c r="E49" i="45"/>
  <c r="E33" i="45" s="1"/>
  <c r="F49" i="45"/>
  <c r="F33" i="45" s="1"/>
  <c r="G49" i="45"/>
  <c r="G33" i="45" s="1"/>
  <c r="H49" i="45"/>
  <c r="H33" i="45" s="1"/>
  <c r="I49" i="45"/>
  <c r="I33" i="45" s="1"/>
  <c r="J49" i="45"/>
  <c r="J33" i="45" s="1"/>
  <c r="K49" i="45"/>
  <c r="L49" i="45"/>
  <c r="L33" i="45" s="1"/>
  <c r="M49" i="45"/>
  <c r="M33" i="45" s="1"/>
  <c r="N49" i="45"/>
  <c r="O49" i="45"/>
  <c r="O33" i="45" s="1"/>
  <c r="C19" i="45"/>
  <c r="D19" i="45"/>
  <c r="E19" i="45"/>
  <c r="F19" i="45"/>
  <c r="G19" i="45"/>
  <c r="H19" i="45"/>
  <c r="I19" i="45"/>
  <c r="J19" i="45"/>
  <c r="K19" i="45"/>
  <c r="L19" i="45"/>
  <c r="M19" i="45"/>
  <c r="N19" i="45"/>
  <c r="O19" i="45"/>
  <c r="C20" i="45"/>
  <c r="D20" i="45"/>
  <c r="E20" i="45"/>
  <c r="F20" i="45"/>
  <c r="G20" i="45"/>
  <c r="H20" i="45"/>
  <c r="I20" i="45"/>
  <c r="J20" i="45"/>
  <c r="K20" i="45"/>
  <c r="L20" i="45"/>
  <c r="M20" i="45"/>
  <c r="N20" i="45"/>
  <c r="O20" i="45"/>
  <c r="C21" i="45"/>
  <c r="D21" i="45"/>
  <c r="E21" i="45"/>
  <c r="F21" i="45"/>
  <c r="G21" i="45"/>
  <c r="H21" i="45"/>
  <c r="I21" i="45"/>
  <c r="J21" i="45"/>
  <c r="K21" i="45"/>
  <c r="L21" i="45"/>
  <c r="M21" i="45"/>
  <c r="N21" i="45"/>
  <c r="O21" i="45"/>
  <c r="C22" i="45"/>
  <c r="D22" i="45"/>
  <c r="E22" i="45"/>
  <c r="F22" i="45"/>
  <c r="G22" i="45"/>
  <c r="H22" i="45"/>
  <c r="I22" i="45"/>
  <c r="J22" i="45"/>
  <c r="K22" i="45"/>
  <c r="L22" i="45"/>
  <c r="M22" i="45"/>
  <c r="N22" i="45"/>
  <c r="O22" i="45"/>
  <c r="C23" i="45"/>
  <c r="D23" i="45"/>
  <c r="E23" i="45"/>
  <c r="F23" i="45"/>
  <c r="G23" i="45"/>
  <c r="H23" i="45"/>
  <c r="I23" i="45"/>
  <c r="J23" i="45"/>
  <c r="K23" i="45"/>
  <c r="L23" i="45"/>
  <c r="M23" i="45"/>
  <c r="N23" i="45"/>
  <c r="O23" i="45"/>
  <c r="C24" i="45"/>
  <c r="D24" i="45"/>
  <c r="E24" i="45"/>
  <c r="F24" i="45"/>
  <c r="G24" i="45"/>
  <c r="H24" i="45"/>
  <c r="I24" i="45"/>
  <c r="J24" i="45"/>
  <c r="K24" i="45"/>
  <c r="L24" i="45"/>
  <c r="M24" i="45"/>
  <c r="N24" i="45"/>
  <c r="O24" i="45"/>
  <c r="C25" i="45"/>
  <c r="D25" i="45"/>
  <c r="E25" i="45"/>
  <c r="F25" i="45"/>
  <c r="G25" i="45"/>
  <c r="H25" i="45"/>
  <c r="I25" i="45"/>
  <c r="J25" i="45"/>
  <c r="K25" i="45"/>
  <c r="L25" i="45"/>
  <c r="M25" i="45"/>
  <c r="N25" i="45"/>
  <c r="O25" i="45"/>
  <c r="C26" i="45"/>
  <c r="D26" i="45"/>
  <c r="E26" i="45"/>
  <c r="F26" i="45"/>
  <c r="G26" i="45"/>
  <c r="H26" i="45"/>
  <c r="I26" i="45"/>
  <c r="J26" i="45"/>
  <c r="K26" i="45"/>
  <c r="L26" i="45"/>
  <c r="M26" i="45"/>
  <c r="N26" i="45"/>
  <c r="O26" i="45"/>
  <c r="C27" i="45"/>
  <c r="D27" i="45"/>
  <c r="E27" i="45"/>
  <c r="F27" i="45"/>
  <c r="G27" i="45"/>
  <c r="H27" i="45"/>
  <c r="I27" i="45"/>
  <c r="J27" i="45"/>
  <c r="K27" i="45"/>
  <c r="L27" i="45"/>
  <c r="M27" i="45"/>
  <c r="N27" i="45"/>
  <c r="O27" i="45"/>
  <c r="C28" i="45"/>
  <c r="D28" i="45"/>
  <c r="E28" i="45"/>
  <c r="F28" i="45"/>
  <c r="G28" i="45"/>
  <c r="H28" i="45"/>
  <c r="I28" i="45"/>
  <c r="J28" i="45"/>
  <c r="K28" i="45"/>
  <c r="L28" i="45"/>
  <c r="M28" i="45"/>
  <c r="N28" i="45"/>
  <c r="O28" i="45"/>
  <c r="C29" i="45"/>
  <c r="D29" i="45"/>
  <c r="E29" i="45"/>
  <c r="F29" i="45"/>
  <c r="G29" i="45"/>
  <c r="H29" i="45"/>
  <c r="I29" i="45"/>
  <c r="J29" i="45"/>
  <c r="K29" i="45"/>
  <c r="L29" i="45"/>
  <c r="M29" i="45"/>
  <c r="N29" i="45"/>
  <c r="O29" i="45"/>
  <c r="C30" i="45"/>
  <c r="D30" i="45"/>
  <c r="E30" i="45"/>
  <c r="F30" i="45"/>
  <c r="G30" i="45"/>
  <c r="H30" i="45"/>
  <c r="I30" i="45"/>
  <c r="J30" i="45"/>
  <c r="K30" i="45"/>
  <c r="L30" i="45"/>
  <c r="M30" i="45"/>
  <c r="N30" i="45"/>
  <c r="O30" i="45"/>
  <c r="C31" i="45"/>
  <c r="D31" i="45"/>
  <c r="E31" i="45"/>
  <c r="F31" i="45"/>
  <c r="G31" i="45"/>
  <c r="H31" i="45"/>
  <c r="I31" i="45"/>
  <c r="J31" i="45"/>
  <c r="K31" i="45"/>
  <c r="L31" i="45"/>
  <c r="M31" i="45"/>
  <c r="N31" i="45"/>
  <c r="O31" i="45"/>
  <c r="C32" i="45"/>
  <c r="D32" i="45"/>
  <c r="E32" i="45"/>
  <c r="F32" i="45"/>
  <c r="G32" i="45"/>
  <c r="H32" i="45"/>
  <c r="I32" i="45"/>
  <c r="J32" i="45"/>
  <c r="K32" i="45"/>
  <c r="L32" i="45"/>
  <c r="M32" i="45"/>
  <c r="N32" i="45"/>
  <c r="O32" i="45"/>
  <c r="K33" i="45"/>
  <c r="N33" i="45"/>
  <c r="B48" i="45"/>
  <c r="B47" i="45"/>
  <c r="B46" i="45"/>
  <c r="B45" i="45"/>
  <c r="B44" i="45"/>
  <c r="B43" i="45"/>
  <c r="B42" i="45"/>
  <c r="B41" i="45"/>
  <c r="B40" i="45"/>
  <c r="B39" i="45"/>
  <c r="B38" i="45"/>
  <c r="B37" i="45"/>
  <c r="B36" i="45"/>
  <c r="B35" i="45"/>
  <c r="B49" i="45" s="1"/>
  <c r="B4" i="45"/>
  <c r="B5" i="45"/>
  <c r="B6" i="45"/>
  <c r="B7" i="45"/>
  <c r="B8" i="45"/>
  <c r="B9" i="45"/>
  <c r="B10" i="45"/>
  <c r="B11" i="45"/>
  <c r="B12" i="45"/>
  <c r="B13" i="45"/>
  <c r="B14" i="45"/>
  <c r="B15" i="45"/>
  <c r="B16" i="45"/>
  <c r="B17" i="45"/>
  <c r="B3" i="45"/>
  <c r="B48" i="44"/>
  <c r="B47" i="44"/>
  <c r="B46" i="44"/>
  <c r="B45" i="44"/>
  <c r="K41" i="44"/>
  <c r="G41" i="44"/>
  <c r="C20" i="44"/>
  <c r="D20" i="44"/>
  <c r="E20" i="44"/>
  <c r="F20" i="44"/>
  <c r="G20" i="44"/>
  <c r="H20" i="44"/>
  <c r="I20" i="44"/>
  <c r="J20" i="44"/>
  <c r="K20" i="44"/>
  <c r="L20" i="44"/>
  <c r="M20" i="44"/>
  <c r="N20" i="44"/>
  <c r="O20" i="44"/>
  <c r="C21" i="44"/>
  <c r="D21" i="44"/>
  <c r="E21" i="44"/>
  <c r="F21" i="44"/>
  <c r="G21" i="44"/>
  <c r="G27" i="44" s="1"/>
  <c r="H21" i="44"/>
  <c r="I21" i="44"/>
  <c r="J21" i="44"/>
  <c r="K21" i="44"/>
  <c r="L21" i="44"/>
  <c r="M21" i="44"/>
  <c r="N21" i="44"/>
  <c r="O21" i="44"/>
  <c r="C22" i="44"/>
  <c r="D22" i="44"/>
  <c r="E22" i="44"/>
  <c r="F22" i="44"/>
  <c r="G22" i="44"/>
  <c r="H22" i="44"/>
  <c r="I22" i="44"/>
  <c r="J22" i="44"/>
  <c r="K22" i="44"/>
  <c r="L22" i="44"/>
  <c r="M22" i="44"/>
  <c r="N22" i="44"/>
  <c r="O22" i="44"/>
  <c r="C23" i="44"/>
  <c r="D23" i="44"/>
  <c r="E23" i="44"/>
  <c r="F23" i="44"/>
  <c r="G23" i="44"/>
  <c r="H23" i="44"/>
  <c r="I23" i="44"/>
  <c r="J23" i="44"/>
  <c r="K23" i="44"/>
  <c r="L23" i="44"/>
  <c r="M23" i="44"/>
  <c r="N23" i="44"/>
  <c r="O23" i="44"/>
  <c r="C24" i="44"/>
  <c r="D24" i="44"/>
  <c r="E24" i="44"/>
  <c r="F24" i="44"/>
  <c r="G24" i="44"/>
  <c r="H24" i="44"/>
  <c r="I24" i="44"/>
  <c r="J24" i="44"/>
  <c r="K24" i="44"/>
  <c r="L24" i="44"/>
  <c r="M24" i="44"/>
  <c r="N24" i="44"/>
  <c r="O24" i="44"/>
  <c r="C25" i="44"/>
  <c r="D25" i="44"/>
  <c r="E25" i="44"/>
  <c r="F25" i="44"/>
  <c r="G25" i="44"/>
  <c r="H25" i="44"/>
  <c r="I25" i="44"/>
  <c r="J25" i="44"/>
  <c r="K25" i="44"/>
  <c r="L25" i="44"/>
  <c r="M25" i="44"/>
  <c r="N25" i="44"/>
  <c r="O25" i="44"/>
  <c r="C26" i="44"/>
  <c r="D26" i="44"/>
  <c r="E26" i="44"/>
  <c r="F26" i="44"/>
  <c r="G26" i="44"/>
  <c r="H26" i="44"/>
  <c r="I26" i="44"/>
  <c r="J26" i="44"/>
  <c r="K26" i="44"/>
  <c r="L26" i="44"/>
  <c r="M26" i="44"/>
  <c r="M27" i="44" s="1"/>
  <c r="N26" i="44"/>
  <c r="O26" i="44"/>
  <c r="C28" i="44"/>
  <c r="D28" i="44"/>
  <c r="E28" i="44"/>
  <c r="F28" i="44"/>
  <c r="G28" i="44"/>
  <c r="H28" i="44"/>
  <c r="I28" i="44"/>
  <c r="J28" i="44"/>
  <c r="K28" i="44"/>
  <c r="L28" i="44"/>
  <c r="M28" i="44"/>
  <c r="N28" i="44"/>
  <c r="O28" i="44"/>
  <c r="C29" i="44"/>
  <c r="D29" i="44"/>
  <c r="E29" i="44"/>
  <c r="F29" i="44"/>
  <c r="G29" i="44"/>
  <c r="H29" i="44"/>
  <c r="I29" i="44"/>
  <c r="J29" i="44"/>
  <c r="K29" i="44"/>
  <c r="L29" i="44"/>
  <c r="M29" i="44"/>
  <c r="N29" i="44"/>
  <c r="O29" i="44"/>
  <c r="B43" i="44"/>
  <c r="B42" i="44"/>
  <c r="O41" i="44"/>
  <c r="N41" i="44"/>
  <c r="M41" i="44"/>
  <c r="L41" i="44"/>
  <c r="J41" i="44"/>
  <c r="I41" i="44"/>
  <c r="H41" i="44"/>
  <c r="F41" i="44"/>
  <c r="E41" i="44"/>
  <c r="D41" i="44"/>
  <c r="C41" i="44"/>
  <c r="B40" i="44"/>
  <c r="B39" i="44"/>
  <c r="B38" i="44"/>
  <c r="B37" i="44"/>
  <c r="B36" i="44"/>
  <c r="B35" i="44"/>
  <c r="B34" i="44"/>
  <c r="O32" i="44"/>
  <c r="O31" i="44" s="1"/>
  <c r="N32" i="44"/>
  <c r="N31" i="44" s="1"/>
  <c r="M32" i="44"/>
  <c r="M31" i="44" s="1"/>
  <c r="M33" i="44" s="1"/>
  <c r="L32" i="44"/>
  <c r="K32" i="44"/>
  <c r="K31" i="44" s="1"/>
  <c r="J32" i="44"/>
  <c r="I32" i="44"/>
  <c r="H32" i="44"/>
  <c r="H31" i="44" s="1"/>
  <c r="H33" i="44" s="1"/>
  <c r="G32" i="44"/>
  <c r="G18" i="44" s="1"/>
  <c r="F32" i="44"/>
  <c r="F31" i="44" s="1"/>
  <c r="E32" i="44"/>
  <c r="E31" i="44" s="1"/>
  <c r="D32" i="44"/>
  <c r="D18" i="44" s="1"/>
  <c r="C32" i="44"/>
  <c r="C31" i="44" s="1"/>
  <c r="L31" i="44"/>
  <c r="L33" i="44" s="1"/>
  <c r="I31" i="44"/>
  <c r="G31" i="44"/>
  <c r="D13" i="44"/>
  <c r="E13" i="44"/>
  <c r="F13" i="44"/>
  <c r="G13" i="44"/>
  <c r="H13" i="44"/>
  <c r="I13" i="44"/>
  <c r="J13" i="44"/>
  <c r="K13" i="44"/>
  <c r="L13" i="44"/>
  <c r="M13" i="44"/>
  <c r="N13" i="44"/>
  <c r="O13" i="44"/>
  <c r="B15" i="44"/>
  <c r="B14" i="44"/>
  <c r="B7" i="44"/>
  <c r="B8" i="44"/>
  <c r="B9" i="44"/>
  <c r="B10" i="44"/>
  <c r="B11" i="44"/>
  <c r="B12" i="44"/>
  <c r="B6" i="44"/>
  <c r="C4" i="44"/>
  <c r="C3" i="44" s="1"/>
  <c r="D4" i="44"/>
  <c r="E4" i="44"/>
  <c r="F4" i="44"/>
  <c r="G4" i="44"/>
  <c r="G3" i="44" s="1"/>
  <c r="H4" i="44"/>
  <c r="H3" i="44" s="1"/>
  <c r="H5" i="44" s="1"/>
  <c r="I4" i="44"/>
  <c r="I3" i="44" s="1"/>
  <c r="J4" i="44"/>
  <c r="J3" i="44" s="1"/>
  <c r="K4" i="44"/>
  <c r="L4" i="44"/>
  <c r="L3" i="44" s="1"/>
  <c r="L17" i="44" s="1"/>
  <c r="M4" i="44"/>
  <c r="M3" i="44" s="1"/>
  <c r="N4" i="44"/>
  <c r="O4" i="44"/>
  <c r="D3" i="44"/>
  <c r="D5" i="44" s="1"/>
  <c r="K3" i="44"/>
  <c r="H20" i="40"/>
  <c r="I20" i="40"/>
  <c r="J20" i="40"/>
  <c r="K20" i="40"/>
  <c r="L20" i="40"/>
  <c r="M20" i="40"/>
  <c r="N20" i="40"/>
  <c r="H21" i="40"/>
  <c r="I21" i="40"/>
  <c r="J21" i="40"/>
  <c r="K21" i="40"/>
  <c r="L21" i="40"/>
  <c r="M21" i="40"/>
  <c r="N21" i="40"/>
  <c r="H25" i="40"/>
  <c r="I25" i="40"/>
  <c r="J25" i="40"/>
  <c r="K25" i="40"/>
  <c r="L25" i="40"/>
  <c r="M25" i="40"/>
  <c r="N25" i="40"/>
  <c r="H26" i="40"/>
  <c r="I26" i="40"/>
  <c r="J26" i="40"/>
  <c r="K26" i="40"/>
  <c r="L26" i="40"/>
  <c r="M26" i="40"/>
  <c r="N26" i="40"/>
  <c r="H27" i="40"/>
  <c r="I27" i="40"/>
  <c r="J27" i="40"/>
  <c r="K27" i="40"/>
  <c r="L27" i="40"/>
  <c r="M27" i="40"/>
  <c r="N27" i="40"/>
  <c r="H28" i="40"/>
  <c r="I28" i="40"/>
  <c r="J28" i="40"/>
  <c r="K28" i="40"/>
  <c r="L28" i="40"/>
  <c r="M28" i="40"/>
  <c r="N28" i="40"/>
  <c r="H29" i="40"/>
  <c r="I29" i="40"/>
  <c r="J29" i="40"/>
  <c r="K29" i="40"/>
  <c r="L29" i="40"/>
  <c r="M29" i="40"/>
  <c r="N29" i="40"/>
  <c r="H30" i="40"/>
  <c r="I30" i="40"/>
  <c r="J30" i="40"/>
  <c r="K30" i="40"/>
  <c r="L30" i="40"/>
  <c r="M30" i="40"/>
  <c r="N30" i="40"/>
  <c r="H31" i="40"/>
  <c r="I31" i="40"/>
  <c r="J31" i="40"/>
  <c r="K31" i="40"/>
  <c r="L31" i="40"/>
  <c r="M31" i="40"/>
  <c r="N31" i="40"/>
  <c r="H32" i="40"/>
  <c r="I32" i="40"/>
  <c r="J32" i="40"/>
  <c r="K32" i="40"/>
  <c r="L32" i="40"/>
  <c r="M32" i="40"/>
  <c r="N32" i="40"/>
  <c r="H33" i="40"/>
  <c r="I33" i="40"/>
  <c r="J33" i="40"/>
  <c r="K33" i="40"/>
  <c r="L33" i="40"/>
  <c r="M33" i="40"/>
  <c r="N33" i="40"/>
  <c r="H34" i="40"/>
  <c r="I34" i="40"/>
  <c r="J34" i="40"/>
  <c r="K34" i="40"/>
  <c r="L34" i="40"/>
  <c r="M34" i="40"/>
  <c r="N34" i="40"/>
  <c r="H35" i="40"/>
  <c r="I35" i="40"/>
  <c r="J35" i="40"/>
  <c r="K35" i="40"/>
  <c r="L35" i="40"/>
  <c r="M35" i="40"/>
  <c r="N35" i="40"/>
  <c r="H36" i="40"/>
  <c r="I36" i="40"/>
  <c r="J36" i="40"/>
  <c r="K36" i="40"/>
  <c r="L36" i="40"/>
  <c r="M36" i="40"/>
  <c r="N36" i="40"/>
  <c r="H37" i="40"/>
  <c r="I37" i="40"/>
  <c r="J37" i="40"/>
  <c r="K37" i="40"/>
  <c r="L37" i="40"/>
  <c r="M37" i="40"/>
  <c r="N37" i="40"/>
  <c r="H38" i="40"/>
  <c r="I38" i="40"/>
  <c r="J38" i="40"/>
  <c r="K38" i="40"/>
  <c r="L38" i="40"/>
  <c r="M38" i="40"/>
  <c r="N38" i="40"/>
  <c r="H39" i="40"/>
  <c r="I39" i="40"/>
  <c r="J39" i="40"/>
  <c r="K39" i="40"/>
  <c r="L39" i="40"/>
  <c r="M39" i="40"/>
  <c r="N39" i="40"/>
  <c r="C59" i="40"/>
  <c r="C58" i="40"/>
  <c r="C57" i="40"/>
  <c r="C56" i="40"/>
  <c r="C55" i="40"/>
  <c r="C54" i="40"/>
  <c r="C53" i="40"/>
  <c r="C52" i="40"/>
  <c r="C51" i="40"/>
  <c r="C50" i="40"/>
  <c r="C49" i="40"/>
  <c r="C48" i="40"/>
  <c r="C47" i="40"/>
  <c r="C46" i="40"/>
  <c r="C45" i="40"/>
  <c r="N44" i="40"/>
  <c r="N62" i="40" s="1"/>
  <c r="M44" i="40"/>
  <c r="M62" i="40" s="1"/>
  <c r="L44" i="40"/>
  <c r="L61" i="40" s="1"/>
  <c r="K44" i="40"/>
  <c r="K62" i="40" s="1"/>
  <c r="J44" i="40"/>
  <c r="J61" i="40" s="1"/>
  <c r="I44" i="40"/>
  <c r="I61" i="40" s="1"/>
  <c r="H44" i="40"/>
  <c r="H61" i="40" s="1"/>
  <c r="G44" i="40"/>
  <c r="F44" i="40"/>
  <c r="E44" i="40"/>
  <c r="D44" i="40"/>
  <c r="C5" i="40"/>
  <c r="C6" i="40"/>
  <c r="C7" i="40"/>
  <c r="C8" i="40"/>
  <c r="C9" i="40"/>
  <c r="C10" i="40"/>
  <c r="C11" i="40"/>
  <c r="C12" i="40"/>
  <c r="C13" i="40"/>
  <c r="C14" i="40"/>
  <c r="C15" i="40"/>
  <c r="C16" i="40"/>
  <c r="C17" i="40"/>
  <c r="C18" i="40"/>
  <c r="H3" i="40"/>
  <c r="I3" i="40"/>
  <c r="J3" i="40"/>
  <c r="K3" i="40"/>
  <c r="L3" i="40"/>
  <c r="M3" i="40"/>
  <c r="N3" i="40"/>
  <c r="C5" i="38"/>
  <c r="D5" i="38"/>
  <c r="E5" i="38"/>
  <c r="F5" i="38"/>
  <c r="G5" i="38"/>
  <c r="H5" i="38"/>
  <c r="I5" i="38"/>
  <c r="J5" i="38"/>
  <c r="K5" i="38"/>
  <c r="L5" i="38"/>
  <c r="M5" i="38"/>
  <c r="N5" i="38"/>
  <c r="O5" i="38"/>
  <c r="P5" i="38"/>
  <c r="Q5" i="38"/>
  <c r="C6" i="38"/>
  <c r="D6" i="38"/>
  <c r="E6" i="38"/>
  <c r="F6" i="38"/>
  <c r="F3" i="38" s="1"/>
  <c r="G6" i="38"/>
  <c r="G3" i="38" s="1"/>
  <c r="H6" i="38"/>
  <c r="H3" i="38" s="1"/>
  <c r="I6" i="38"/>
  <c r="I3" i="38" s="1"/>
  <c r="J6" i="38"/>
  <c r="J3" i="38" s="1"/>
  <c r="K6" i="38"/>
  <c r="K3" i="38" s="1"/>
  <c r="L6" i="38"/>
  <c r="L3" i="38" s="1"/>
  <c r="M6" i="38"/>
  <c r="M3" i="38" s="1"/>
  <c r="N6" i="38"/>
  <c r="N3" i="38" s="1"/>
  <c r="O6" i="38"/>
  <c r="O3" i="38" s="1"/>
  <c r="P6" i="38"/>
  <c r="P3" i="38" s="1"/>
  <c r="Q6" i="38"/>
  <c r="Q3" i="38" s="1"/>
  <c r="B10" i="38"/>
  <c r="B9" i="38"/>
  <c r="B8" i="38"/>
  <c r="B7" i="38"/>
  <c r="C5" i="37"/>
  <c r="D5" i="37"/>
  <c r="D3" i="37" s="1"/>
  <c r="E5" i="37"/>
  <c r="E3" i="37" s="1"/>
  <c r="F5" i="37"/>
  <c r="G5" i="37"/>
  <c r="G3" i="37" s="1"/>
  <c r="H5" i="37"/>
  <c r="H3" i="37" s="1"/>
  <c r="I5" i="37"/>
  <c r="I3" i="37" s="1"/>
  <c r="J5" i="37"/>
  <c r="J3" i="37" s="1"/>
  <c r="K5" i="37"/>
  <c r="K3" i="37" s="1"/>
  <c r="L5" i="37"/>
  <c r="L3" i="37" s="1"/>
  <c r="M5" i="37"/>
  <c r="M3" i="37" s="1"/>
  <c r="N5" i="37"/>
  <c r="N3" i="37" s="1"/>
  <c r="O5" i="37"/>
  <c r="O3" i="37" s="1"/>
  <c r="P5" i="37"/>
  <c r="P3" i="37" s="1"/>
  <c r="Q5" i="37"/>
  <c r="Q3" i="37" s="1"/>
  <c r="B21" i="37"/>
  <c r="B20" i="37"/>
  <c r="B19" i="37"/>
  <c r="B18" i="37"/>
  <c r="B17" i="37"/>
  <c r="B16" i="37"/>
  <c r="B15" i="37"/>
  <c r="B14" i="37"/>
  <c r="B13" i="37"/>
  <c r="B12" i="37"/>
  <c r="B11" i="37"/>
  <c r="B10" i="37"/>
  <c r="B9" i="37"/>
  <c r="B8" i="37"/>
  <c r="B7" i="37"/>
  <c r="B6" i="37"/>
  <c r="N27" i="44" l="1"/>
  <c r="L27" i="44"/>
  <c r="K33" i="44"/>
  <c r="K17" i="44"/>
  <c r="H27" i="44"/>
  <c r="F27" i="44"/>
  <c r="F18" i="44"/>
  <c r="E18" i="44"/>
  <c r="E27" i="44"/>
  <c r="B41" i="44"/>
  <c r="D27" i="44"/>
  <c r="D31" i="44"/>
  <c r="D17" i="44" s="1"/>
  <c r="D19" i="44" s="1"/>
  <c r="F33" i="44"/>
  <c r="O18" i="44"/>
  <c r="N18" i="44"/>
  <c r="I33" i="44"/>
  <c r="M17" i="44"/>
  <c r="I17" i="44"/>
  <c r="G17" i="44"/>
  <c r="G19" i="44" s="1"/>
  <c r="G33" i="44"/>
  <c r="E33" i="44"/>
  <c r="B32" i="44"/>
  <c r="B31" i="44" s="1"/>
  <c r="B33" i="44" s="1"/>
  <c r="C27" i="44"/>
  <c r="C17" i="44"/>
  <c r="O27" i="44"/>
  <c r="O3" i="44"/>
  <c r="O17" i="44" s="1"/>
  <c r="O19" i="44" s="1"/>
  <c r="O5" i="44"/>
  <c r="N3" i="44"/>
  <c r="N17" i="44" s="1"/>
  <c r="M18" i="44"/>
  <c r="M19" i="44"/>
  <c r="M5" i="44"/>
  <c r="L5" i="44"/>
  <c r="L18" i="44"/>
  <c r="L19" i="44" s="1"/>
  <c r="K27" i="44"/>
  <c r="K5" i="44"/>
  <c r="K18" i="44"/>
  <c r="J5" i="44"/>
  <c r="J27" i="44"/>
  <c r="J18" i="44"/>
  <c r="I27" i="44"/>
  <c r="I18" i="44"/>
  <c r="I5" i="44"/>
  <c r="H18" i="44"/>
  <c r="H17" i="44"/>
  <c r="G5" i="44"/>
  <c r="F3" i="44"/>
  <c r="E3" i="44"/>
  <c r="E17" i="44" s="1"/>
  <c r="C5" i="44"/>
  <c r="C18" i="44"/>
  <c r="C33" i="44"/>
  <c r="O33" i="44"/>
  <c r="J31" i="44"/>
  <c r="J33" i="44" s="1"/>
  <c r="N33" i="44"/>
  <c r="N61" i="40"/>
  <c r="N24" i="40"/>
  <c r="M61" i="40"/>
  <c r="M24" i="40"/>
  <c r="L24" i="40"/>
  <c r="L62" i="40"/>
  <c r="K61" i="40"/>
  <c r="K24" i="40"/>
  <c r="J62" i="40"/>
  <c r="J24" i="40"/>
  <c r="I62" i="40"/>
  <c r="I24" i="40"/>
  <c r="H24" i="40"/>
  <c r="H41" i="40" s="1"/>
  <c r="H62" i="40"/>
  <c r="C44" i="40"/>
  <c r="B5" i="37"/>
  <c r="C5" i="36"/>
  <c r="B6" i="36"/>
  <c r="B8" i="36"/>
  <c r="B9" i="36"/>
  <c r="B10" i="36"/>
  <c r="B11" i="36"/>
  <c r="B12" i="36"/>
  <c r="B13" i="36"/>
  <c r="B14" i="36"/>
  <c r="B15" i="36"/>
  <c r="B16" i="36"/>
  <c r="B17" i="36"/>
  <c r="B18" i="36"/>
  <c r="B19" i="36"/>
  <c r="B20" i="36"/>
  <c r="B21" i="36"/>
  <c r="B22" i="36"/>
  <c r="B23" i="36"/>
  <c r="B24" i="36"/>
  <c r="B25" i="36"/>
  <c r="B26" i="36"/>
  <c r="B4" i="36"/>
  <c r="D7" i="36"/>
  <c r="D3" i="36" s="1"/>
  <c r="E7" i="36"/>
  <c r="E3" i="36" s="1"/>
  <c r="E5" i="36" s="1"/>
  <c r="F7" i="36"/>
  <c r="F3" i="36" s="1"/>
  <c r="F5" i="36" s="1"/>
  <c r="G7" i="36"/>
  <c r="G3" i="36" s="1"/>
  <c r="G5" i="36" s="1"/>
  <c r="H7" i="36"/>
  <c r="H3" i="36" s="1"/>
  <c r="H5" i="36" s="1"/>
  <c r="I7" i="36"/>
  <c r="I3" i="36" s="1"/>
  <c r="I5" i="36" s="1"/>
  <c r="J7" i="36"/>
  <c r="J3" i="36" s="1"/>
  <c r="J5" i="36" s="1"/>
  <c r="K7" i="36"/>
  <c r="K3" i="36" s="1"/>
  <c r="K5" i="36" s="1"/>
  <c r="L7" i="36"/>
  <c r="L3" i="36" s="1"/>
  <c r="L5" i="36" s="1"/>
  <c r="M7" i="36"/>
  <c r="M3" i="36" s="1"/>
  <c r="M5" i="36" s="1"/>
  <c r="N7" i="36"/>
  <c r="N3" i="36" s="1"/>
  <c r="N5" i="36" s="1"/>
  <c r="O7" i="36"/>
  <c r="O3" i="36" s="1"/>
  <c r="O5" i="36" s="1"/>
  <c r="P7" i="36"/>
  <c r="P3" i="36" s="1"/>
  <c r="P5" i="36" s="1"/>
  <c r="Q7" i="36"/>
  <c r="Q3" i="36" s="1"/>
  <c r="Q5" i="36" s="1"/>
  <c r="C7" i="36"/>
  <c r="C3" i="36" s="1"/>
  <c r="D4" i="35"/>
  <c r="E4" i="35"/>
  <c r="F4" i="35"/>
  <c r="F3" i="35" s="1"/>
  <c r="G4" i="35"/>
  <c r="G3" i="35" s="1"/>
  <c r="H4" i="35"/>
  <c r="H3" i="35" s="1"/>
  <c r="I4" i="35"/>
  <c r="I3" i="35" s="1"/>
  <c r="J4" i="35"/>
  <c r="J3" i="35" s="1"/>
  <c r="K4" i="35"/>
  <c r="K3" i="35" s="1"/>
  <c r="L4" i="35"/>
  <c r="L3" i="35" s="1"/>
  <c r="M4" i="35"/>
  <c r="M3" i="35" s="1"/>
  <c r="N4" i="35"/>
  <c r="N3" i="35" s="1"/>
  <c r="O4" i="35"/>
  <c r="O3" i="35" s="1"/>
  <c r="P4" i="35"/>
  <c r="Q4" i="35"/>
  <c r="R4" i="35"/>
  <c r="R3" i="35" s="1"/>
  <c r="C4" i="35"/>
  <c r="B23" i="35"/>
  <c r="B5" i="35"/>
  <c r="B6" i="35"/>
  <c r="B7" i="35"/>
  <c r="B8" i="35"/>
  <c r="B9" i="35"/>
  <c r="B10" i="35"/>
  <c r="B11" i="35"/>
  <c r="B12" i="35"/>
  <c r="B13" i="35"/>
  <c r="B14" i="35"/>
  <c r="B15" i="35"/>
  <c r="B16" i="35"/>
  <c r="B17" i="35"/>
  <c r="B18" i="35"/>
  <c r="B19" i="35"/>
  <c r="B20" i="35"/>
  <c r="B21" i="35"/>
  <c r="B22" i="35"/>
  <c r="B24" i="35"/>
  <c r="B25" i="35"/>
  <c r="B26" i="35"/>
  <c r="Q23" i="35"/>
  <c r="B23" i="34"/>
  <c r="B22" i="34"/>
  <c r="B21" i="34"/>
  <c r="B20" i="34"/>
  <c r="B19" i="34"/>
  <c r="B18" i="34"/>
  <c r="B17" i="34"/>
  <c r="B16" i="34"/>
  <c r="B15" i="34"/>
  <c r="B14" i="34"/>
  <c r="B13" i="34"/>
  <c r="B12" i="34"/>
  <c r="B11" i="34"/>
  <c r="B10" i="34"/>
  <c r="B9" i="34"/>
  <c r="B8" i="34"/>
  <c r="B7" i="34"/>
  <c r="B6" i="34"/>
  <c r="B5" i="34"/>
  <c r="B4" i="34"/>
  <c r="R3" i="34"/>
  <c r="Q3" i="34"/>
  <c r="P3" i="34"/>
  <c r="O3" i="34"/>
  <c r="N3" i="34"/>
  <c r="M3" i="34"/>
  <c r="L3" i="34"/>
  <c r="K3" i="34"/>
  <c r="J3" i="34"/>
  <c r="I3" i="34"/>
  <c r="H3" i="34"/>
  <c r="G3" i="34"/>
  <c r="F3" i="34"/>
  <c r="E3" i="34"/>
  <c r="D3" i="34"/>
  <c r="C3" i="34"/>
  <c r="B6" i="33"/>
  <c r="B7" i="33"/>
  <c r="B8" i="33"/>
  <c r="B9" i="33"/>
  <c r="B10" i="33"/>
  <c r="B11" i="33"/>
  <c r="B12" i="33"/>
  <c r="B13" i="33"/>
  <c r="B14" i="33"/>
  <c r="B15" i="33"/>
  <c r="B16" i="33"/>
  <c r="B17" i="33"/>
  <c r="B18" i="33"/>
  <c r="B19" i="33"/>
  <c r="B20" i="33"/>
  <c r="B21" i="33"/>
  <c r="B22" i="33"/>
  <c r="B23" i="33"/>
  <c r="D3" i="33"/>
  <c r="E3" i="33"/>
  <c r="G3" i="33"/>
  <c r="H3" i="33"/>
  <c r="I3" i="33"/>
  <c r="J3" i="33"/>
  <c r="K3" i="33"/>
  <c r="L3" i="33"/>
  <c r="M3" i="33"/>
  <c r="N3" i="33"/>
  <c r="O3" i="33"/>
  <c r="P3" i="33"/>
  <c r="Q3" i="33"/>
  <c r="R3" i="33"/>
  <c r="C16" i="32"/>
  <c r="D16" i="32"/>
  <c r="E16" i="32"/>
  <c r="F16" i="32"/>
  <c r="G16" i="32"/>
  <c r="H16" i="32"/>
  <c r="I16" i="32"/>
  <c r="J16" i="32"/>
  <c r="K16" i="32"/>
  <c r="L16" i="32"/>
  <c r="M16" i="32"/>
  <c r="N16" i="32"/>
  <c r="O16" i="32"/>
  <c r="P16" i="32"/>
  <c r="Q16" i="32"/>
  <c r="R16" i="32"/>
  <c r="C18" i="32"/>
  <c r="D18" i="32"/>
  <c r="E18" i="32"/>
  <c r="F18" i="32"/>
  <c r="G18" i="32"/>
  <c r="H18" i="32"/>
  <c r="I18" i="32"/>
  <c r="J18" i="32"/>
  <c r="K18" i="32"/>
  <c r="L18" i="32"/>
  <c r="M18" i="32"/>
  <c r="N18" i="32"/>
  <c r="O18" i="32"/>
  <c r="P18" i="32"/>
  <c r="Q18" i="32"/>
  <c r="R18" i="32"/>
  <c r="C19" i="32"/>
  <c r="D19" i="32"/>
  <c r="E19" i="32"/>
  <c r="F19" i="32"/>
  <c r="G19" i="32"/>
  <c r="H19" i="32"/>
  <c r="I19" i="32"/>
  <c r="J19" i="32"/>
  <c r="K19" i="32"/>
  <c r="L19" i="32"/>
  <c r="M19" i="32"/>
  <c r="N19" i="32"/>
  <c r="O19" i="32"/>
  <c r="P19" i="32"/>
  <c r="Q19" i="32"/>
  <c r="R19" i="32"/>
  <c r="C20" i="32"/>
  <c r="D20" i="32"/>
  <c r="E20" i="32"/>
  <c r="F20" i="32"/>
  <c r="G20" i="32"/>
  <c r="H20" i="32"/>
  <c r="I20" i="32"/>
  <c r="J20" i="32"/>
  <c r="K20" i="32"/>
  <c r="L20" i="32"/>
  <c r="M20" i="32"/>
  <c r="N20" i="32"/>
  <c r="O20" i="32"/>
  <c r="P20" i="32"/>
  <c r="Q20" i="32"/>
  <c r="R20" i="32"/>
  <c r="C21" i="32"/>
  <c r="D21" i="32"/>
  <c r="E21" i="32"/>
  <c r="F21" i="32"/>
  <c r="G21" i="32"/>
  <c r="H21" i="32"/>
  <c r="I21" i="32"/>
  <c r="J21" i="32"/>
  <c r="K21" i="32"/>
  <c r="L21" i="32"/>
  <c r="M21" i="32"/>
  <c r="N21" i="32"/>
  <c r="O21" i="32"/>
  <c r="P21" i="32"/>
  <c r="Q21" i="32"/>
  <c r="R21" i="32"/>
  <c r="C22" i="32"/>
  <c r="D22" i="32"/>
  <c r="E22" i="32"/>
  <c r="F22" i="32"/>
  <c r="G22" i="32"/>
  <c r="H22" i="32"/>
  <c r="I22" i="32"/>
  <c r="J22" i="32"/>
  <c r="K22" i="32"/>
  <c r="L22" i="32"/>
  <c r="M22" i="32"/>
  <c r="N22" i="32"/>
  <c r="O22" i="32"/>
  <c r="P22" i="32"/>
  <c r="Q22" i="32"/>
  <c r="R22" i="32"/>
  <c r="C23" i="32"/>
  <c r="D23" i="32"/>
  <c r="E23" i="32"/>
  <c r="F23" i="32"/>
  <c r="G23" i="32"/>
  <c r="H23" i="32"/>
  <c r="I23" i="32"/>
  <c r="J23" i="32"/>
  <c r="K23" i="32"/>
  <c r="L23" i="32"/>
  <c r="M23" i="32"/>
  <c r="N23" i="32"/>
  <c r="O23" i="32"/>
  <c r="P23" i="32"/>
  <c r="Q23" i="32"/>
  <c r="R23" i="32"/>
  <c r="C24" i="32"/>
  <c r="D24" i="32"/>
  <c r="E24" i="32"/>
  <c r="F24" i="32"/>
  <c r="G24" i="32"/>
  <c r="H24" i="32"/>
  <c r="I24" i="32"/>
  <c r="J24" i="32"/>
  <c r="K24" i="32"/>
  <c r="L24" i="32"/>
  <c r="M24" i="32"/>
  <c r="N24" i="32"/>
  <c r="O24" i="32"/>
  <c r="P24" i="32"/>
  <c r="Q24" i="32"/>
  <c r="R24" i="32"/>
  <c r="C25" i="32"/>
  <c r="D25" i="32"/>
  <c r="E25" i="32"/>
  <c r="F25" i="32"/>
  <c r="G25" i="32"/>
  <c r="H25" i="32"/>
  <c r="I25" i="32"/>
  <c r="J25" i="32"/>
  <c r="K25" i="32"/>
  <c r="L25" i="32"/>
  <c r="M25" i="32"/>
  <c r="N25" i="32"/>
  <c r="O25" i="32"/>
  <c r="P25" i="32"/>
  <c r="Q25" i="32"/>
  <c r="R25" i="32"/>
  <c r="B37" i="32"/>
  <c r="B36" i="32"/>
  <c r="B35" i="32"/>
  <c r="B34" i="32"/>
  <c r="B33" i="32"/>
  <c r="B32" i="32"/>
  <c r="B31" i="32"/>
  <c r="B30" i="32"/>
  <c r="R29" i="32"/>
  <c r="Q29" i="32"/>
  <c r="Q27" i="32" s="1"/>
  <c r="P29" i="32"/>
  <c r="P17" i="32" s="1"/>
  <c r="O29" i="32"/>
  <c r="O27" i="32" s="1"/>
  <c r="N29" i="32"/>
  <c r="N27" i="32" s="1"/>
  <c r="M29" i="32"/>
  <c r="M27" i="32" s="1"/>
  <c r="L29" i="32"/>
  <c r="L27" i="32" s="1"/>
  <c r="K29" i="32"/>
  <c r="K27" i="32" s="1"/>
  <c r="J29" i="32"/>
  <c r="J27" i="32" s="1"/>
  <c r="I29" i="32"/>
  <c r="H29" i="32"/>
  <c r="G29" i="32"/>
  <c r="G27" i="32" s="1"/>
  <c r="F29" i="32"/>
  <c r="F27" i="32" s="1"/>
  <c r="E29" i="32"/>
  <c r="E27" i="32" s="1"/>
  <c r="D29" i="32"/>
  <c r="D27" i="32" s="1"/>
  <c r="C29" i="32"/>
  <c r="C27" i="32" s="1"/>
  <c r="B28" i="32"/>
  <c r="R27" i="32"/>
  <c r="H27" i="32"/>
  <c r="B4" i="32"/>
  <c r="B6" i="32"/>
  <c r="B7" i="32"/>
  <c r="B8" i="32"/>
  <c r="B9" i="32"/>
  <c r="B10" i="32"/>
  <c r="B11" i="32"/>
  <c r="B12" i="32"/>
  <c r="B13" i="32"/>
  <c r="D5" i="32"/>
  <c r="D3" i="32" s="1"/>
  <c r="E5" i="32"/>
  <c r="E3" i="32" s="1"/>
  <c r="F5" i="32"/>
  <c r="G5" i="32"/>
  <c r="H5" i="32"/>
  <c r="I5" i="32"/>
  <c r="I3" i="32" s="1"/>
  <c r="J5" i="32"/>
  <c r="J3" i="32" s="1"/>
  <c r="K5" i="32"/>
  <c r="L5" i="32"/>
  <c r="L3" i="32" s="1"/>
  <c r="M5" i="32"/>
  <c r="M3" i="32" s="1"/>
  <c r="N5" i="32"/>
  <c r="N3" i="32" s="1"/>
  <c r="O5" i="32"/>
  <c r="O3" i="32" s="1"/>
  <c r="P5" i="32"/>
  <c r="P3" i="32" s="1"/>
  <c r="Q5" i="32"/>
  <c r="Q3" i="32" s="1"/>
  <c r="R5" i="32"/>
  <c r="R17" i="32" s="1"/>
  <c r="C5" i="32"/>
  <c r="C3" i="32" s="1"/>
  <c r="C11" i="31"/>
  <c r="D11" i="31"/>
  <c r="E11" i="31"/>
  <c r="F11" i="31"/>
  <c r="G11" i="31"/>
  <c r="H11" i="31"/>
  <c r="I11" i="31"/>
  <c r="J11" i="31"/>
  <c r="K11" i="31"/>
  <c r="L11" i="31"/>
  <c r="M11" i="31"/>
  <c r="N11" i="31"/>
  <c r="O11" i="31"/>
  <c r="P11" i="31"/>
  <c r="Q11" i="31"/>
  <c r="R11" i="31"/>
  <c r="C12" i="31"/>
  <c r="D12" i="31"/>
  <c r="E12" i="31"/>
  <c r="F12" i="31"/>
  <c r="G12" i="31"/>
  <c r="H12" i="31"/>
  <c r="I12" i="31"/>
  <c r="J12" i="31"/>
  <c r="K12" i="31"/>
  <c r="L12" i="31"/>
  <c r="M12" i="31"/>
  <c r="N12" i="31"/>
  <c r="O12" i="31"/>
  <c r="P12" i="31"/>
  <c r="Q12" i="31"/>
  <c r="R12" i="31"/>
  <c r="C13" i="31"/>
  <c r="D13" i="31"/>
  <c r="E13" i="31"/>
  <c r="F13" i="31"/>
  <c r="G13" i="31"/>
  <c r="H13" i="31"/>
  <c r="I13" i="31"/>
  <c r="J13" i="31"/>
  <c r="K13" i="31"/>
  <c r="L13" i="31"/>
  <c r="M13" i="31"/>
  <c r="N13" i="31"/>
  <c r="O13" i="31"/>
  <c r="P13" i="31"/>
  <c r="Q13" i="31"/>
  <c r="R13" i="31"/>
  <c r="C14" i="31"/>
  <c r="D14" i="31"/>
  <c r="E14" i="31"/>
  <c r="F14" i="31"/>
  <c r="G14" i="31"/>
  <c r="H14" i="31"/>
  <c r="I14" i="31"/>
  <c r="J14" i="31"/>
  <c r="K14" i="31"/>
  <c r="L14" i="31"/>
  <c r="M14" i="31"/>
  <c r="N14" i="31"/>
  <c r="O14" i="31"/>
  <c r="P14" i="31"/>
  <c r="Q14" i="31"/>
  <c r="R14" i="31"/>
  <c r="C15" i="31"/>
  <c r="D15" i="31"/>
  <c r="E15" i="31"/>
  <c r="F15" i="31"/>
  <c r="G15" i="31"/>
  <c r="H15" i="31"/>
  <c r="I15" i="31"/>
  <c r="J15" i="31"/>
  <c r="K15" i="31"/>
  <c r="L15" i="31"/>
  <c r="M15" i="31"/>
  <c r="N15" i="31"/>
  <c r="O15" i="31"/>
  <c r="P15" i="31"/>
  <c r="Q15" i="31"/>
  <c r="R15" i="31"/>
  <c r="B22" i="31"/>
  <c r="B21" i="31"/>
  <c r="B20" i="31"/>
  <c r="B19" i="31"/>
  <c r="B18" i="31"/>
  <c r="R17" i="31"/>
  <c r="Q17" i="31"/>
  <c r="P17" i="31"/>
  <c r="O17" i="31"/>
  <c r="N17" i="31"/>
  <c r="M17" i="31"/>
  <c r="L17" i="31"/>
  <c r="K17" i="31"/>
  <c r="J17" i="31"/>
  <c r="I17" i="31"/>
  <c r="H17" i="31"/>
  <c r="G17" i="31"/>
  <c r="F17" i="31"/>
  <c r="E17" i="31"/>
  <c r="D17" i="31"/>
  <c r="C17" i="31"/>
  <c r="B4" i="31"/>
  <c r="B5" i="31"/>
  <c r="B6" i="31"/>
  <c r="B7" i="31"/>
  <c r="B8" i="31"/>
  <c r="D3" i="31"/>
  <c r="E3" i="31"/>
  <c r="F3" i="31"/>
  <c r="G3" i="31"/>
  <c r="H3" i="31"/>
  <c r="I3" i="31"/>
  <c r="J3" i="31"/>
  <c r="K3" i="31"/>
  <c r="L3" i="31"/>
  <c r="M3" i="31"/>
  <c r="N3" i="31"/>
  <c r="O3" i="31"/>
  <c r="P3" i="31"/>
  <c r="P10" i="31" s="1"/>
  <c r="Q3" i="31"/>
  <c r="Q10" i="31" s="1"/>
  <c r="R3" i="31"/>
  <c r="C3" i="31"/>
  <c r="B4" i="29"/>
  <c r="B5" i="29"/>
  <c r="B6" i="29"/>
  <c r="B7" i="29"/>
  <c r="B8" i="29"/>
  <c r="B11" i="29"/>
  <c r="B12" i="29"/>
  <c r="B13" i="29"/>
  <c r="B14" i="29"/>
  <c r="B15" i="29"/>
  <c r="O10" i="29"/>
  <c r="N10" i="29"/>
  <c r="M10" i="29"/>
  <c r="L10" i="29"/>
  <c r="K10" i="29"/>
  <c r="J10" i="29"/>
  <c r="I10" i="29"/>
  <c r="H10" i="29"/>
  <c r="G10" i="29"/>
  <c r="F10" i="29"/>
  <c r="E10" i="29"/>
  <c r="D10" i="29"/>
  <c r="C10" i="29"/>
  <c r="D3" i="29"/>
  <c r="E3" i="29"/>
  <c r="F3" i="29"/>
  <c r="G3" i="29"/>
  <c r="H3" i="29"/>
  <c r="I3" i="29"/>
  <c r="J3" i="29"/>
  <c r="K3" i="29"/>
  <c r="L3" i="29"/>
  <c r="M3" i="29"/>
  <c r="N3" i="29"/>
  <c r="O3" i="29"/>
  <c r="C3" i="29"/>
  <c r="K19" i="44" l="1"/>
  <c r="I19" i="44"/>
  <c r="H19" i="44"/>
  <c r="E19" i="44"/>
  <c r="D33" i="44"/>
  <c r="N19" i="44"/>
  <c r="J17" i="44"/>
  <c r="J19" i="44" s="1"/>
  <c r="C19" i="44"/>
  <c r="N5" i="44"/>
  <c r="F17" i="44"/>
  <c r="F19" i="44" s="1"/>
  <c r="F5" i="44"/>
  <c r="E5" i="44"/>
  <c r="N41" i="40"/>
  <c r="N42" i="40"/>
  <c r="M41" i="40"/>
  <c r="M42" i="40"/>
  <c r="L41" i="40"/>
  <c r="L42" i="40"/>
  <c r="K41" i="40"/>
  <c r="K42" i="40"/>
  <c r="J42" i="40"/>
  <c r="J41" i="40"/>
  <c r="I42" i="40"/>
  <c r="I41" i="40"/>
  <c r="H42" i="40"/>
  <c r="B3" i="36"/>
  <c r="B5" i="36" s="1"/>
  <c r="B7" i="36"/>
  <c r="D5" i="36"/>
  <c r="P3" i="35"/>
  <c r="B4" i="35"/>
  <c r="Q3" i="35"/>
  <c r="E3" i="35"/>
  <c r="D3" i="35"/>
  <c r="B3" i="34"/>
  <c r="Q15" i="32"/>
  <c r="P27" i="32"/>
  <c r="P15" i="32" s="1"/>
  <c r="L15" i="32"/>
  <c r="K17" i="32"/>
  <c r="B25" i="32"/>
  <c r="J17" i="32"/>
  <c r="B18" i="32"/>
  <c r="B24" i="32"/>
  <c r="H17" i="32"/>
  <c r="G17" i="32"/>
  <c r="B23" i="32"/>
  <c r="F17" i="32"/>
  <c r="B22" i="32"/>
  <c r="B29" i="32"/>
  <c r="B21" i="32"/>
  <c r="D15" i="32"/>
  <c r="B20" i="32"/>
  <c r="B19" i="32"/>
  <c r="O15" i="32"/>
  <c r="N15" i="32"/>
  <c r="M15" i="32"/>
  <c r="J15" i="32"/>
  <c r="B16" i="32"/>
  <c r="E15" i="32"/>
  <c r="R3" i="32"/>
  <c r="R15" i="32" s="1"/>
  <c r="Q17" i="32"/>
  <c r="O17" i="32"/>
  <c r="N17" i="32"/>
  <c r="M17" i="32"/>
  <c r="L17" i="32"/>
  <c r="K3" i="32"/>
  <c r="K15" i="32" s="1"/>
  <c r="I17" i="32"/>
  <c r="H3" i="32"/>
  <c r="H15" i="32" s="1"/>
  <c r="G3" i="32"/>
  <c r="G15" i="32" s="1"/>
  <c r="F3" i="32"/>
  <c r="F15" i="32" s="1"/>
  <c r="E17" i="32"/>
  <c r="D17" i="32"/>
  <c r="C17" i="32"/>
  <c r="B5" i="32"/>
  <c r="C15" i="32"/>
  <c r="I27" i="32"/>
  <c r="B27" i="32" s="1"/>
  <c r="D10" i="31"/>
  <c r="B15" i="31"/>
  <c r="B14" i="31"/>
  <c r="M10" i="31"/>
  <c r="B13" i="31"/>
  <c r="R10" i="31"/>
  <c r="O10" i="31"/>
  <c r="E10" i="31"/>
  <c r="B12" i="31"/>
  <c r="N10" i="31"/>
  <c r="L10" i="31"/>
  <c r="K10" i="31"/>
  <c r="J10" i="31"/>
  <c r="I10" i="31"/>
  <c r="H10" i="31"/>
  <c r="G10" i="31"/>
  <c r="F10" i="31"/>
  <c r="B17" i="31"/>
  <c r="B11" i="31"/>
  <c r="B3" i="31"/>
  <c r="C10" i="31"/>
  <c r="B10" i="29"/>
  <c r="B3" i="29"/>
  <c r="B29" i="44"/>
  <c r="B28" i="44"/>
  <c r="B26" i="44"/>
  <c r="B25" i="44"/>
  <c r="B24" i="44"/>
  <c r="B23" i="44"/>
  <c r="B22" i="44"/>
  <c r="B20" i="44"/>
  <c r="B32" i="45"/>
  <c r="B31" i="45"/>
  <c r="B30" i="45"/>
  <c r="B29" i="45"/>
  <c r="B28" i="45"/>
  <c r="B27" i="45"/>
  <c r="B25" i="45"/>
  <c r="B24" i="45"/>
  <c r="B23" i="45"/>
  <c r="B22" i="45"/>
  <c r="B21" i="45"/>
  <c r="B26" i="45"/>
  <c r="B12" i="47"/>
  <c r="B13" i="47"/>
  <c r="B14" i="47"/>
  <c r="B15" i="47"/>
  <c r="B16" i="47"/>
  <c r="B17" i="47"/>
  <c r="C3" i="46"/>
  <c r="D3" i="46"/>
  <c r="E3" i="46"/>
  <c r="F62" i="40"/>
  <c r="E62" i="40"/>
  <c r="D61" i="40"/>
  <c r="C62" i="40"/>
  <c r="D3" i="40"/>
  <c r="D20" i="40" s="1"/>
  <c r="E3" i="40"/>
  <c r="E20" i="40" s="1"/>
  <c r="F3" i="40"/>
  <c r="F21" i="40" s="1"/>
  <c r="B6" i="38"/>
  <c r="C3" i="35"/>
  <c r="B3" i="35" l="1"/>
  <c r="B17" i="32"/>
  <c r="I15" i="32"/>
  <c r="B3" i="32"/>
  <c r="B15" i="32" s="1"/>
  <c r="B10" i="31"/>
  <c r="B21" i="44"/>
  <c r="B27" i="44" s="1"/>
  <c r="B4" i="44"/>
  <c r="B13" i="44"/>
  <c r="B33" i="45"/>
  <c r="B20" i="45"/>
  <c r="B11" i="47"/>
  <c r="F20" i="40"/>
  <c r="D21" i="40"/>
  <c r="E21" i="40"/>
  <c r="C61" i="40"/>
  <c r="E61" i="40"/>
  <c r="F61" i="40"/>
  <c r="D62" i="40"/>
  <c r="G62" i="40"/>
  <c r="B3" i="44" l="1"/>
  <c r="B5" i="44" s="1"/>
  <c r="B18" i="44"/>
  <c r="B19" i="45"/>
  <c r="G61" i="40"/>
  <c r="E46" i="49"/>
  <c r="D46" i="49"/>
  <c r="E27" i="49"/>
  <c r="G39" i="40"/>
  <c r="F39" i="40"/>
  <c r="E39" i="40"/>
  <c r="D39" i="40"/>
  <c r="G38" i="40"/>
  <c r="F38" i="40"/>
  <c r="E38" i="40"/>
  <c r="D38" i="40"/>
  <c r="G37" i="40"/>
  <c r="F37" i="40"/>
  <c r="E37" i="40"/>
  <c r="D37" i="40"/>
  <c r="G36" i="40"/>
  <c r="F36" i="40"/>
  <c r="E36" i="40"/>
  <c r="D36" i="40"/>
  <c r="G35" i="40"/>
  <c r="F35" i="40"/>
  <c r="E35" i="40"/>
  <c r="D35" i="40"/>
  <c r="G34" i="40"/>
  <c r="F34" i="40"/>
  <c r="E34" i="40"/>
  <c r="D34" i="40"/>
  <c r="G33" i="40"/>
  <c r="F33" i="40"/>
  <c r="E33" i="40"/>
  <c r="D33" i="40"/>
  <c r="G32" i="40"/>
  <c r="F32" i="40"/>
  <c r="E32" i="40"/>
  <c r="D32" i="40"/>
  <c r="G31" i="40"/>
  <c r="F31" i="40"/>
  <c r="E31" i="40"/>
  <c r="D31" i="40"/>
  <c r="G30" i="40"/>
  <c r="F30" i="40"/>
  <c r="E30" i="40"/>
  <c r="D30" i="40"/>
  <c r="G29" i="40"/>
  <c r="F29" i="40"/>
  <c r="E29" i="40"/>
  <c r="D29" i="40"/>
  <c r="G28" i="40"/>
  <c r="F28" i="40"/>
  <c r="E28" i="40"/>
  <c r="D28" i="40"/>
  <c r="G27" i="40"/>
  <c r="F27" i="40"/>
  <c r="E27" i="40"/>
  <c r="D27" i="40"/>
  <c r="G26" i="40"/>
  <c r="F26" i="40"/>
  <c r="E26" i="40"/>
  <c r="D26" i="40"/>
  <c r="F25" i="40"/>
  <c r="E25" i="40"/>
  <c r="D25" i="40"/>
  <c r="C39" i="40"/>
  <c r="C38" i="40"/>
  <c r="C37" i="40"/>
  <c r="C36" i="40"/>
  <c r="C35" i="40"/>
  <c r="C34" i="40"/>
  <c r="C33" i="40"/>
  <c r="C32" i="40"/>
  <c r="C31" i="40"/>
  <c r="C30" i="40"/>
  <c r="C29" i="40"/>
  <c r="C28" i="40"/>
  <c r="C27" i="40"/>
  <c r="C26" i="40"/>
  <c r="C3" i="33"/>
  <c r="B17" i="44" l="1"/>
  <c r="B19" i="44" s="1"/>
  <c r="C46" i="49"/>
  <c r="B46" i="49" s="1"/>
  <c r="E3" i="38"/>
  <c r="C3" i="38"/>
  <c r="C3" i="37"/>
  <c r="D3" i="38"/>
  <c r="C5" i="49" l="1"/>
  <c r="B5" i="49" s="1"/>
  <c r="D24" i="40" l="1"/>
  <c r="E24" i="40"/>
  <c r="F24" i="40"/>
  <c r="F41" i="40" l="1"/>
  <c r="F42" i="40"/>
  <c r="E42" i="40"/>
  <c r="E41" i="40"/>
  <c r="D41" i="40"/>
  <c r="D42" i="40"/>
  <c r="F3" i="33" l="1"/>
  <c r="B4" i="33"/>
  <c r="B5" i="33"/>
  <c r="B3" i="33" l="1"/>
  <c r="B4" i="37"/>
  <c r="F3" i="37"/>
  <c r="B3" i="37" s="1"/>
  <c r="B4" i="38"/>
  <c r="B3" i="38" s="1"/>
  <c r="B5" i="38" l="1"/>
  <c r="G3" i="40"/>
  <c r="G21" i="40" s="1"/>
  <c r="C4" i="40"/>
  <c r="C25" i="40" s="1"/>
  <c r="G25" i="40"/>
  <c r="C3" i="40" l="1"/>
  <c r="C21" i="40" s="1"/>
  <c r="G20" i="40"/>
  <c r="G24" i="40"/>
  <c r="C20" i="40" l="1"/>
  <c r="C24" i="40"/>
  <c r="C42" i="40" s="1"/>
  <c r="G41" i="40"/>
  <c r="G42" i="40"/>
  <c r="C41" i="40" l="1"/>
  <c r="B22" i="46"/>
  <c r="B9" i="46"/>
  <c r="B32" i="46"/>
  <c r="B31" i="46"/>
  <c r="B19" i="46"/>
  <c r="B7" i="46"/>
  <c r="B10" i="46"/>
  <c r="B21" i="46"/>
  <c r="B8" i="46"/>
  <c r="B30" i="46"/>
  <c r="B18" i="46"/>
  <c r="B6" i="46"/>
  <c r="B20" i="46"/>
  <c r="B29" i="46"/>
  <c r="B17" i="46"/>
  <c r="B5" i="46"/>
  <c r="B15" i="46"/>
  <c r="B14" i="46"/>
  <c r="B25" i="46"/>
  <c r="B13" i="46"/>
  <c r="B16" i="46"/>
  <c r="B27" i="46"/>
  <c r="B26" i="46"/>
  <c r="B24" i="46"/>
  <c r="B12" i="46"/>
  <c r="B28" i="46"/>
  <c r="B23" i="46"/>
  <c r="B11" i="46"/>
  <c r="B4" i="46"/>
  <c r="F3" i="46"/>
  <c r="B3" i="46" s="1"/>
  <c r="B36" i="49"/>
  <c r="B31" i="49"/>
  <c r="B35" i="49"/>
  <c r="B40" i="49"/>
  <c r="B37" i="49"/>
  <c r="B39" i="49"/>
  <c r="B33" i="49"/>
  <c r="B29" i="49"/>
  <c r="B34" i="49"/>
  <c r="B32" i="49"/>
  <c r="B30" i="49"/>
  <c r="B38" i="49"/>
  <c r="B27" i="49"/>
  <c r="F27" i="49"/>
  <c r="B3" i="28"/>
</calcChain>
</file>

<file path=xl/sharedStrings.xml><?xml version="1.0" encoding="utf-8"?>
<sst xmlns="http://schemas.openxmlformats.org/spreadsheetml/2006/main" count="1066" uniqueCount="430">
  <si>
    <t xml:space="preserve">     All persons</t>
  </si>
  <si>
    <t>15 to 19 years</t>
  </si>
  <si>
    <t>20 to 24 years</t>
  </si>
  <si>
    <t>25 to 29 years</t>
  </si>
  <si>
    <t>30 to 34 years</t>
  </si>
  <si>
    <t>35 to 39 years</t>
  </si>
  <si>
    <t>40 to 44 years</t>
  </si>
  <si>
    <t>45 to 49 years</t>
  </si>
  <si>
    <t>Total</t>
  </si>
  <si>
    <t xml:space="preserve">   Children ever born</t>
  </si>
  <si>
    <t>Women ever married</t>
  </si>
  <si>
    <t>No children</t>
  </si>
  <si>
    <t>1 child</t>
  </si>
  <si>
    <t>2 children</t>
  </si>
  <si>
    <t>3 children</t>
  </si>
  <si>
    <t>4 children</t>
  </si>
  <si>
    <t>5 children</t>
  </si>
  <si>
    <t>6 children</t>
  </si>
  <si>
    <t>7 or more children</t>
  </si>
  <si>
    <t xml:space="preserve">    Males 15 years and over</t>
  </si>
  <si>
    <t>Never married</t>
  </si>
  <si>
    <t>Now married, except separated</t>
  </si>
  <si>
    <t>Searatead</t>
  </si>
  <si>
    <t>Widowed</t>
  </si>
  <si>
    <t>Divorced</t>
  </si>
  <si>
    <t xml:space="preserve">    Females 15 years and over</t>
  </si>
  <si>
    <t>Northern Mariana Islands</t>
  </si>
  <si>
    <t>Guam</t>
  </si>
  <si>
    <t>Palau</t>
  </si>
  <si>
    <t>Federated States of Micronesia</t>
  </si>
  <si>
    <t xml:space="preserve">   Chuuk</t>
  </si>
  <si>
    <t xml:space="preserve">   Kosrae</t>
  </si>
  <si>
    <t xml:space="preserve">   Pohnpei</t>
  </si>
  <si>
    <t xml:space="preserve">   Yap</t>
  </si>
  <si>
    <t>Marshall Islands</t>
  </si>
  <si>
    <t>Other Pacific Islands</t>
  </si>
  <si>
    <t>Asia</t>
  </si>
  <si>
    <t xml:space="preserve">   Japan</t>
  </si>
  <si>
    <t xml:space="preserve">   Korea</t>
  </si>
  <si>
    <t xml:space="preserve">   China</t>
  </si>
  <si>
    <t xml:space="preserve">   Philippines</t>
  </si>
  <si>
    <t xml:space="preserve">   Taiwan</t>
  </si>
  <si>
    <t xml:space="preserve">   Vietanem</t>
  </si>
  <si>
    <t xml:space="preserve">   Other Asia</t>
  </si>
  <si>
    <t>United States</t>
  </si>
  <si>
    <t xml:space="preserve">   California</t>
  </si>
  <si>
    <t xml:space="preserve">   Hawaii</t>
  </si>
  <si>
    <t>Elsewhere</t>
  </si>
  <si>
    <t xml:space="preserve">     All peraons</t>
  </si>
  <si>
    <t xml:space="preserve">     Females</t>
  </si>
  <si>
    <t xml:space="preserve">     Males</t>
  </si>
  <si>
    <t xml:space="preserve">       Males</t>
  </si>
  <si>
    <t xml:space="preserve">      All persons</t>
  </si>
  <si>
    <t>Born in this Area</t>
  </si>
  <si>
    <t>Born outside this Area</t>
  </si>
  <si>
    <t xml:space="preserve">   1989 or 1990</t>
  </si>
  <si>
    <t xml:space="preserve">   1987 or 1988</t>
  </si>
  <si>
    <t xml:space="preserve">   1985 or 1986</t>
  </si>
  <si>
    <t xml:space="preserve">   1980 to 1984</t>
  </si>
  <si>
    <t xml:space="preserve">   1975 to 1979</t>
  </si>
  <si>
    <t xml:space="preserve">   1970 to 1974</t>
  </si>
  <si>
    <t xml:space="preserve">   1960 to 1969</t>
  </si>
  <si>
    <t xml:space="preserve">   Before 1960</t>
  </si>
  <si>
    <t>Single ethnic group</t>
  </si>
  <si>
    <t xml:space="preserve">   Carolinian</t>
  </si>
  <si>
    <t xml:space="preserve">   Palauan</t>
  </si>
  <si>
    <t xml:space="preserve">   Chuukese</t>
  </si>
  <si>
    <t xml:space="preserve">   Kosraean</t>
  </si>
  <si>
    <t xml:space="preserve">   Marshallese</t>
  </si>
  <si>
    <t xml:space="preserve">   Pohnpeian</t>
  </si>
  <si>
    <t xml:space="preserve">   Yapese</t>
  </si>
  <si>
    <t xml:space="preserve">   Other Pacific Islands</t>
  </si>
  <si>
    <t xml:space="preserve">   Asian</t>
  </si>
  <si>
    <t xml:space="preserve">      Chinese</t>
  </si>
  <si>
    <t xml:space="preserve">      Filipino</t>
  </si>
  <si>
    <t xml:space="preserve">      Japanese</t>
  </si>
  <si>
    <t xml:space="preserve">      Korean</t>
  </si>
  <si>
    <t xml:space="preserve">      Other Asian</t>
  </si>
  <si>
    <t xml:space="preserve">   White</t>
  </si>
  <si>
    <t xml:space="preserve">   Black</t>
  </si>
  <si>
    <t xml:space="preserve">   Other single ethnic group</t>
  </si>
  <si>
    <t>Multiple ethnic groups</t>
  </si>
  <si>
    <t>Not reported</t>
  </si>
  <si>
    <t xml:space="preserve">    Persons 5 years and over</t>
  </si>
  <si>
    <t>Same house in this Area in 1985</t>
  </si>
  <si>
    <t xml:space="preserve">              Percent</t>
  </si>
  <si>
    <t>Different house in this Area</t>
  </si>
  <si>
    <t>Outside this Area in 1985</t>
  </si>
  <si>
    <t xml:space="preserve">   Guam</t>
  </si>
  <si>
    <t xml:space="preserve">   FSM</t>
  </si>
  <si>
    <t xml:space="preserve">      Chuuk</t>
  </si>
  <si>
    <t xml:space="preserve">      Kosrae</t>
  </si>
  <si>
    <t xml:space="preserve">      Pohnpei</t>
  </si>
  <si>
    <t xml:space="preserve">      Yap</t>
  </si>
  <si>
    <t xml:space="preserve">   Marshall Islands</t>
  </si>
  <si>
    <t xml:space="preserve">   Asia</t>
  </si>
  <si>
    <t xml:space="preserve">      Japan</t>
  </si>
  <si>
    <t xml:space="preserve">      Korea</t>
  </si>
  <si>
    <t xml:space="preserve">      china</t>
  </si>
  <si>
    <t xml:space="preserve">      Philippines</t>
  </si>
  <si>
    <t xml:space="preserve">      Taiwan</t>
  </si>
  <si>
    <t xml:space="preserve">      Vietnam</t>
  </si>
  <si>
    <t xml:space="preserve">      Other Asia</t>
  </si>
  <si>
    <t xml:space="preserve">   United States</t>
  </si>
  <si>
    <t xml:space="preserve">   Elsewhere</t>
  </si>
  <si>
    <t xml:space="preserve">      Persons 5 years and over</t>
  </si>
  <si>
    <t>Speak only English at home</t>
  </si>
  <si>
    <t>Speak language other than English at home</t>
  </si>
  <si>
    <t xml:space="preserve">    Chamorro</t>
  </si>
  <si>
    <t xml:space="preserve">    Carolinian</t>
  </si>
  <si>
    <t xml:space="preserve">    Palauan</t>
  </si>
  <si>
    <t xml:space="preserve">    Chuukese</t>
  </si>
  <si>
    <t xml:space="preserve">    Marshallese</t>
  </si>
  <si>
    <t xml:space="preserve">    Pohnpeian</t>
  </si>
  <si>
    <t xml:space="preserve">    Yapese</t>
  </si>
  <si>
    <t xml:space="preserve">    Other Pacific Islander Language</t>
  </si>
  <si>
    <t xml:space="preserve">    Asian languages</t>
  </si>
  <si>
    <t xml:space="preserve">        Chinese</t>
  </si>
  <si>
    <t xml:space="preserve">       Japanese</t>
  </si>
  <si>
    <t xml:space="preserve">        Korean</t>
  </si>
  <si>
    <t xml:space="preserve">        Philippines lang</t>
  </si>
  <si>
    <t xml:space="preserve">        Other Asian languages</t>
  </si>
  <si>
    <t xml:space="preserve">    Other languages</t>
  </si>
  <si>
    <t xml:space="preserve">         Persons 5 years and over</t>
  </si>
  <si>
    <t xml:space="preserve">             Percent</t>
  </si>
  <si>
    <t>Speak other language at home</t>
  </si>
  <si>
    <t xml:space="preserve">    More frequently than English</t>
  </si>
  <si>
    <t xml:space="preserve">    Both equally often</t>
  </si>
  <si>
    <t xml:space="preserve">    Less frequently than English</t>
  </si>
  <si>
    <t xml:space="preserve">    Does not speak English</t>
  </si>
  <si>
    <t xml:space="preserve">     Persons 3 years and over and enrolled</t>
  </si>
  <si>
    <t>Preprimary school</t>
  </si>
  <si>
    <t xml:space="preserve">   Public school</t>
  </si>
  <si>
    <t>Elementary school (Grades 1 to 8)</t>
  </si>
  <si>
    <t>High school (grades 9 to 12)</t>
  </si>
  <si>
    <t>College</t>
  </si>
  <si>
    <t xml:space="preserve">     Males 3 years and over and enrolled</t>
  </si>
  <si>
    <t xml:space="preserve">     Females 3 years and over and enrolled</t>
  </si>
  <si>
    <t xml:space="preserve">       Persons 25 years and over</t>
  </si>
  <si>
    <t>None</t>
  </si>
  <si>
    <t>1 to 4 years</t>
  </si>
  <si>
    <t>Elemenary:</t>
  </si>
  <si>
    <t>5 and 6 years</t>
  </si>
  <si>
    <t>7 years</t>
  </si>
  <si>
    <t>8 years</t>
  </si>
  <si>
    <t>High school:</t>
  </si>
  <si>
    <t>1 year</t>
  </si>
  <si>
    <t>2 years</t>
  </si>
  <si>
    <t>3 years</t>
  </si>
  <si>
    <t>4 years, no diploma</t>
  </si>
  <si>
    <t>High school graduate, inlc equivalency</t>
  </si>
  <si>
    <t>Some college, no degree</t>
  </si>
  <si>
    <t>Associate degree, occupational program</t>
  </si>
  <si>
    <t>Associate degree, academic program</t>
  </si>
  <si>
    <t>Bachelor's degree</t>
  </si>
  <si>
    <t>Graduate or professional degree</t>
  </si>
  <si>
    <t>Percent high school graduate or higher</t>
  </si>
  <si>
    <t>Percent Bachelor's Degree or higher</t>
  </si>
  <si>
    <t xml:space="preserve">       Females 25 years and over</t>
  </si>
  <si>
    <t xml:space="preserve">       Males 25 years and over</t>
  </si>
  <si>
    <t>Literacy and VoEd</t>
  </si>
  <si>
    <t xml:space="preserve">       Persons 10 years and over</t>
  </si>
  <si>
    <t>Can read and write in any language</t>
  </si>
  <si>
    <t>Cannot read and write</t>
  </si>
  <si>
    <t xml:space="preserve">       Females 10 years and over</t>
  </si>
  <si>
    <t xml:space="preserve">       Males 10 years and over</t>
  </si>
  <si>
    <t>VOCATIONAL TRAINING</t>
  </si>
  <si>
    <t xml:space="preserve">     Persons 16 to 64 years</t>
  </si>
  <si>
    <t>Completed requirements for a program</t>
  </si>
  <si>
    <t xml:space="preserve">    In this Area</t>
  </si>
  <si>
    <t xml:space="preserve">    Not in this Area</t>
  </si>
  <si>
    <t>Did not complete requirements for a program</t>
  </si>
  <si>
    <t xml:space="preserve">     Males 16 to 64 years</t>
  </si>
  <si>
    <t xml:space="preserve">     Females 16 to 64 years</t>
  </si>
  <si>
    <t xml:space="preserve">     Civilian noninstitutional persons 16 to 64 years</t>
  </si>
  <si>
    <t>With a mobility or self-care limitation</t>
  </si>
  <si>
    <t xml:space="preserve">   With a mobility limitation</t>
  </si>
  <si>
    <t xml:space="preserve">      In labor force</t>
  </si>
  <si>
    <t xml:space="preserve">   With a self-care limitation</t>
  </si>
  <si>
    <t>With a work disability</t>
  </si>
  <si>
    <t xml:space="preserve">   Prevented from working</t>
  </si>
  <si>
    <t>No work disability</t>
  </si>
  <si>
    <t xml:space="preserve">     Civilian noninstitutional Females 16 to 64 years</t>
  </si>
  <si>
    <t xml:space="preserve">     Civilian noninstitutional Males 16 to 64 years</t>
  </si>
  <si>
    <t xml:space="preserve">       Persons 16 uears and over</t>
  </si>
  <si>
    <t>Worked in 1989</t>
  </si>
  <si>
    <t xml:space="preserve">      50 to 52 weeks</t>
  </si>
  <si>
    <t xml:space="preserve">      40 to 49 weeks</t>
  </si>
  <si>
    <t xml:space="preserve">      27 to 39 weeks</t>
  </si>
  <si>
    <t xml:space="preserve">      14 to 26 weeks</t>
  </si>
  <si>
    <t xml:space="preserve">      1 to 13 weeks</t>
  </si>
  <si>
    <t xml:space="preserve">   Usually worked 35+ hours per week</t>
  </si>
  <si>
    <t xml:space="preserve">   Usually worked 1 to 34 hrs per week</t>
  </si>
  <si>
    <t>Did not work in 1989</t>
  </si>
  <si>
    <t xml:space="preserve">       Females 16 uears and over</t>
  </si>
  <si>
    <t xml:space="preserve">       Males 16 uears and over</t>
  </si>
  <si>
    <t xml:space="preserve">      Employed persons 16 years and over</t>
  </si>
  <si>
    <t>Private for profit wage and salary workers</t>
  </si>
  <si>
    <t>Private non-for-profit wage and salary workers</t>
  </si>
  <si>
    <t>Local or territorial government workers</t>
  </si>
  <si>
    <t>Federal government workers</t>
  </si>
  <si>
    <t>Self-employed workers</t>
  </si>
  <si>
    <t>Unpaid family workers</t>
  </si>
  <si>
    <t xml:space="preserve">      Employed Females 16 years and over</t>
  </si>
  <si>
    <t xml:space="preserve">      Employed Males 16 years and over</t>
  </si>
  <si>
    <t>MEANS OF TRANSPORT TO WORK</t>
  </si>
  <si>
    <t xml:space="preserve">      Workers 16 years and over</t>
  </si>
  <si>
    <t>Car, truck of private van/bus</t>
  </si>
  <si>
    <t xml:space="preserve">   Drive alone</t>
  </si>
  <si>
    <t xml:space="preserve">   Carpooled</t>
  </si>
  <si>
    <t xml:space="preserve">      2 person carpool</t>
  </si>
  <si>
    <t xml:space="preserve">      3 persons</t>
  </si>
  <si>
    <t xml:space="preserve">      4 persons</t>
  </si>
  <si>
    <t xml:space="preserve">      5 persons</t>
  </si>
  <si>
    <t xml:space="preserve">      6 perons</t>
  </si>
  <si>
    <t xml:space="preserve">      10 or more persons</t>
  </si>
  <si>
    <t xml:space="preserve">      7 to 9 persons</t>
  </si>
  <si>
    <t>Public van/bus</t>
  </si>
  <si>
    <t>Boat</t>
  </si>
  <si>
    <t>Taxicab</t>
  </si>
  <si>
    <t>Motorcycle</t>
  </si>
  <si>
    <t>Bicycle</t>
  </si>
  <si>
    <t>Walked</t>
  </si>
  <si>
    <t>Other method</t>
  </si>
  <si>
    <t>Worked at home</t>
  </si>
  <si>
    <t>TRAVEL TIME TO WORK</t>
  </si>
  <si>
    <t xml:space="preserve">       Workers 16 years and over</t>
  </si>
  <si>
    <t>Did not work at home</t>
  </si>
  <si>
    <t xml:space="preserve">   Less than 5 minutes</t>
  </si>
  <si>
    <t xml:space="preserve">   5 to 9 minutes</t>
  </si>
  <si>
    <t xml:space="preserve">   10 to 14 minutes</t>
  </si>
  <si>
    <t xml:space="preserve">   15 to 19 minutes</t>
  </si>
  <si>
    <t xml:space="preserve">   20 to 24 minutes</t>
  </si>
  <si>
    <t xml:space="preserve">   25 to 29 minutes</t>
  </si>
  <si>
    <t xml:space="preserve">   30 to 34 minutes</t>
  </si>
  <si>
    <t xml:space="preserve">   35 to 39 minutes</t>
  </si>
  <si>
    <t xml:space="preserve">   40 to 44 minutes</t>
  </si>
  <si>
    <t xml:space="preserve">   45 to 59 minutes</t>
  </si>
  <si>
    <t xml:space="preserve">   60 to 89 minutes</t>
  </si>
  <si>
    <t xml:space="preserve">   90 minutes or more</t>
  </si>
  <si>
    <t xml:space="preserve">   Mean (minutes)</t>
  </si>
  <si>
    <t>DEPARTURE TIME</t>
  </si>
  <si>
    <t xml:space="preserve">         Workers 16 years and over</t>
  </si>
  <si>
    <t xml:space="preserve">   12:00 am to 4:59 am</t>
  </si>
  <si>
    <t xml:space="preserve">   5:00 am to 5:59 am</t>
  </si>
  <si>
    <t xml:space="preserve">   6:00 am to 6:29 am</t>
  </si>
  <si>
    <t xml:space="preserve">   6:30 am to 6:59 am</t>
  </si>
  <si>
    <t xml:space="preserve">   7:00 am to 7:29 am</t>
  </si>
  <si>
    <t xml:space="preserve">   7:30 am to 7:59 am</t>
  </si>
  <si>
    <t xml:space="preserve">   8:00 am to 8:29 am</t>
  </si>
  <si>
    <t xml:space="preserve">   8:30 am to 8:59 am</t>
  </si>
  <si>
    <t xml:space="preserve">   9:00 am to 12:59 pm</t>
  </si>
  <si>
    <t xml:space="preserve">   1:00 pm to 3:59 pm</t>
  </si>
  <si>
    <t xml:space="preserve">   4:00 pm to 11:59 pm</t>
  </si>
  <si>
    <t>In labor force</t>
  </si>
  <si>
    <t xml:space="preserve">               Percent of persons 16+ years</t>
  </si>
  <si>
    <t xml:space="preserve">   Armed forces</t>
  </si>
  <si>
    <t xml:space="preserve">   Civilian labor force</t>
  </si>
  <si>
    <t xml:space="preserve">      Employed</t>
  </si>
  <si>
    <t xml:space="preserve">        At work </t>
  </si>
  <si>
    <t xml:space="preserve">            Also did subsistence activity</t>
  </si>
  <si>
    <t xml:space="preserve">           35 hours or more</t>
  </si>
  <si>
    <t xml:space="preserve">      Unemployed</t>
  </si>
  <si>
    <t xml:space="preserve">               Percent of labor force</t>
  </si>
  <si>
    <t>Not in labor force</t>
  </si>
  <si>
    <t xml:space="preserve">   Subsistence activity only</t>
  </si>
  <si>
    <t xml:space="preserve">            Males 16 years and over</t>
  </si>
  <si>
    <t xml:space="preserve">            Females 16 years and over</t>
  </si>
  <si>
    <t xml:space="preserve">            Persons 16 years and over</t>
  </si>
  <si>
    <t>With own children under 6 years</t>
  </si>
  <si>
    <t xml:space="preserve">   In labor force</t>
  </si>
  <si>
    <t>With own children 6 to 17 years only</t>
  </si>
  <si>
    <t xml:space="preserve">       Employed persons 16 years and over</t>
  </si>
  <si>
    <t xml:space="preserve">Managerial and professional specialty </t>
  </si>
  <si>
    <t xml:space="preserve">   Executive, adminsitrative and managerial</t>
  </si>
  <si>
    <t xml:space="preserve">      Managerial related</t>
  </si>
  <si>
    <t xml:space="preserve">   Professional specailty</t>
  </si>
  <si>
    <t xml:space="preserve">      Teachers, librarians, and counselors</t>
  </si>
  <si>
    <t>Techincal, sales, administrative support</t>
  </si>
  <si>
    <t xml:space="preserve">   Health technologists and technicians</t>
  </si>
  <si>
    <t xml:space="preserve">   Technologists and technicians except health</t>
  </si>
  <si>
    <t xml:space="preserve">   Sales occupations</t>
  </si>
  <si>
    <t xml:space="preserve">   Administrative support</t>
  </si>
  <si>
    <t xml:space="preserve">      Secrtetaries, stenographers, typists</t>
  </si>
  <si>
    <t>Service occupations</t>
  </si>
  <si>
    <t xml:space="preserve">   Private household</t>
  </si>
  <si>
    <t xml:space="preserve">   Protective service</t>
  </si>
  <si>
    <t xml:space="preserve">   Other service</t>
  </si>
  <si>
    <t xml:space="preserve">      Food preparation and service</t>
  </si>
  <si>
    <t xml:space="preserve">      Health service</t>
  </si>
  <si>
    <t xml:space="preserve">      Cleaning and building service</t>
  </si>
  <si>
    <t xml:space="preserve">      Peronal service</t>
  </si>
  <si>
    <t>Farming, forestry, and dishing</t>
  </si>
  <si>
    <t>Precision production, craft, and repair</t>
  </si>
  <si>
    <t xml:space="preserve">   Mechanics and repairers</t>
  </si>
  <si>
    <t xml:space="preserve">   Construcion</t>
  </si>
  <si>
    <t xml:space="preserve">   Extractive</t>
  </si>
  <si>
    <t xml:space="preserve">   Precision production</t>
  </si>
  <si>
    <t>Operators, fabricators. Laborers</t>
  </si>
  <si>
    <t xml:space="preserve">   Machine operators, assemblers and inspectors</t>
  </si>
  <si>
    <t xml:space="preserve">   Transport and material moving</t>
  </si>
  <si>
    <t xml:space="preserve">   Handlers, cleaners, helpers</t>
  </si>
  <si>
    <t>Agriculture</t>
  </si>
  <si>
    <t>Forestry and fidheries</t>
  </si>
  <si>
    <t>Mining</t>
  </si>
  <si>
    <t>Construction</t>
  </si>
  <si>
    <t>Manufacturing</t>
  </si>
  <si>
    <t xml:space="preserve">   Nondurable goods</t>
  </si>
  <si>
    <t xml:space="preserve">   Durable goods</t>
  </si>
  <si>
    <t>Transport, communication</t>
  </si>
  <si>
    <t xml:space="preserve">   Transportation</t>
  </si>
  <si>
    <t xml:space="preserve">      Bus service</t>
  </si>
  <si>
    <t xml:space="preserve">      Taxi service</t>
  </si>
  <si>
    <t xml:space="preserve">   Communications</t>
  </si>
  <si>
    <t xml:space="preserve">   Utilities</t>
  </si>
  <si>
    <t>Wholesale trade</t>
  </si>
  <si>
    <t>Retail trade</t>
  </si>
  <si>
    <t xml:space="preserve">   Eating and drinking places</t>
  </si>
  <si>
    <t>Finance, insurance and reaql estate</t>
  </si>
  <si>
    <t>Business services</t>
  </si>
  <si>
    <t>Repari services</t>
  </si>
  <si>
    <t>Personal serivces</t>
  </si>
  <si>
    <t xml:space="preserve">      Hotels and motels</t>
  </si>
  <si>
    <t>Entertainment and recreation</t>
  </si>
  <si>
    <t>Professional</t>
  </si>
  <si>
    <t xml:space="preserve">   Health services</t>
  </si>
  <si>
    <t xml:space="preserve">   Legal</t>
  </si>
  <si>
    <t xml:space="preserve">   Educational services</t>
  </si>
  <si>
    <t xml:space="preserve">   Engineering and architecture</t>
  </si>
  <si>
    <t xml:space="preserve">   Other professional</t>
  </si>
  <si>
    <t>Public administration</t>
  </si>
  <si>
    <t>Fertility</t>
  </si>
  <si>
    <t>Marital Status</t>
  </si>
  <si>
    <t>Birthplace</t>
  </si>
  <si>
    <t>Citizenship</t>
  </si>
  <si>
    <t>Year of entry</t>
  </si>
  <si>
    <t>Mother's Birthplace</t>
  </si>
  <si>
    <t>Residence in 1985</t>
  </si>
  <si>
    <t>Language Spoken at Home</t>
  </si>
  <si>
    <t>Frequency of English Use</t>
  </si>
  <si>
    <t>School Attendance</t>
  </si>
  <si>
    <t>Labor Force Status</t>
  </si>
  <si>
    <t>Work Status in 1989</t>
  </si>
  <si>
    <t>Occupation</t>
  </si>
  <si>
    <t>Class of Worker</t>
  </si>
  <si>
    <t>Industry</t>
  </si>
  <si>
    <t>Educational Attainment</t>
  </si>
  <si>
    <t xml:space="preserve">   Chamorro   </t>
  </si>
  <si>
    <t xml:space="preserve">   Palauan and other</t>
  </si>
  <si>
    <t xml:space="preserve">   Asian and other</t>
  </si>
  <si>
    <t xml:space="preserve">   Northern Mariana Islands</t>
  </si>
  <si>
    <t xml:space="preserve">    Kosraean</t>
  </si>
  <si>
    <t>Born in Palau</t>
  </si>
  <si>
    <t>Born in US or other US Area</t>
  </si>
  <si>
    <t>Born abroad, US parents</t>
  </si>
  <si>
    <t>US Citizen by naturalization</t>
  </si>
  <si>
    <t>Not a citizen or born in Palau</t>
  </si>
  <si>
    <t>Source: 1990 Census Printed Report CPH-6-P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</si>
  <si>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</si>
  <si>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</si>
  <si>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</si>
  <si>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</si>
  <si>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</si>
  <si>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</si>
  <si>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</si>
  <si>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</si>
  <si>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</si>
  <si>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</si>
  <si>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</si>
  <si>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</si>
  <si>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75+</t>
  </si>
  <si>
    <t>0-4</t>
  </si>
  <si>
    <t>5-9</t>
  </si>
  <si>
    <t>10-14</t>
  </si>
  <si>
    <t>Ethnioc Origin</t>
  </si>
  <si>
    <t>16-19</t>
  </si>
  <si>
    <t>Table    . Singulate Mean Age at Marriage (SMAM)</t>
  </si>
  <si>
    <t>Age Group</t>
  </si>
  <si>
    <t>Male</t>
  </si>
  <si>
    <t>Female</t>
  </si>
  <si>
    <t>50 to 54 years</t>
  </si>
  <si>
    <t>Averag Age 1st Marriage</t>
  </si>
  <si>
    <t>Table 2. Fertility by Age, Palau:  1990</t>
  </si>
  <si>
    <t xml:space="preserve">      Women 15 years and over</t>
  </si>
  <si>
    <t xml:space="preserve">  Children ever born</t>
  </si>
  <si>
    <t xml:space="preserve">         Children per woman</t>
  </si>
  <si>
    <t>Relationship</t>
  </si>
  <si>
    <t>In households</t>
  </si>
  <si>
    <t xml:space="preserve">   Nonfamily householder:  Male</t>
  </si>
  <si>
    <t xml:space="preserve">                                                    Living alone</t>
  </si>
  <si>
    <t xml:space="preserve">                                                 Females</t>
  </si>
  <si>
    <t xml:space="preserve">                                                 Female</t>
  </si>
  <si>
    <t xml:space="preserve">   Family householder:         Male</t>
  </si>
  <si>
    <t xml:space="preserve">   Spouse</t>
  </si>
  <si>
    <t xml:space="preserve">   Child</t>
  </si>
  <si>
    <t xml:space="preserve">   Grandchild</t>
  </si>
  <si>
    <t xml:space="preserve">   Parent</t>
  </si>
  <si>
    <t xml:space="preserve">   Other relatives</t>
  </si>
  <si>
    <t xml:space="preserve">   Nonrelatives</t>
  </si>
  <si>
    <t>In group quarters</t>
  </si>
  <si>
    <t xml:space="preserve">   Other group quarters</t>
  </si>
  <si>
    <t xml:space="preserve">   Correctional institutions</t>
  </si>
  <si>
    <t xml:space="preserve">      College dormitories</t>
  </si>
  <si>
    <t xml:space="preserve">      Worker's dormitories</t>
  </si>
  <si>
    <t xml:space="preserve">      Other group quarters</t>
  </si>
  <si>
    <t>Literacy and Vocational Education</t>
  </si>
  <si>
    <t>Disbility</t>
  </si>
  <si>
    <t>Father's Birthplace</t>
  </si>
  <si>
    <t>Transport to Work</t>
  </si>
  <si>
    <t>Table 23.  Commuting by Age, Palau:  1990</t>
  </si>
  <si>
    <t>Table 3. Marital Status by Age, Palau:  1990</t>
  </si>
  <si>
    <t>Table 4. Birthplace by Age, Palau:  1990</t>
  </si>
  <si>
    <t>Table 5. Citizenship by Age, Palau:  1990</t>
  </si>
  <si>
    <t>Table 6. Year of Entry by Age, Palau:  1990</t>
  </si>
  <si>
    <t>Table 7. Mother's Birthplace by Age, Palau:  1990</t>
  </si>
  <si>
    <t>Table 8. Father's Birthplace by Age, Palau:  1990</t>
  </si>
  <si>
    <t>Table 9. Ethnic Origin by Age, Palau:  1990</t>
  </si>
  <si>
    <t>Table 10. Residence in 1985 by Age, Palau:  1990</t>
  </si>
  <si>
    <t>Table 11. Language Spoken at Home by Age, Palau:  1990</t>
  </si>
  <si>
    <t>Table 12. Frequency of English Use by Age, Palau:  1990</t>
  </si>
  <si>
    <t>Table 13. School Attendance by Age, Palau:  1990</t>
  </si>
  <si>
    <t>Table 14. Educational Attainment by Age, Palau:  1990</t>
  </si>
  <si>
    <t>Table 15. Literacy and Vocational Training by Age, Palau:  1990</t>
  </si>
  <si>
    <t>Table 16. Disability by Age, Palau:  1990</t>
  </si>
  <si>
    <t>Table 18. Labor Force Status by Age, Palau:  1990</t>
  </si>
  <si>
    <t>Table 19. Work Status in 1989 by Age, Palau:  1990</t>
  </si>
  <si>
    <t>Table 20. Occupation by Age, Palau:  1990</t>
  </si>
  <si>
    <t>Table 21. Class of Worker by Age, Palau:  1990</t>
  </si>
  <si>
    <t>Table 22. Industry by Age, Palau:  1990</t>
  </si>
  <si>
    <t>Table 1. Household Type and Relatsionship by Age, Palau:  1990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</si>
</sst>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#,##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7"/>
      <color theme="1"/>
      <name val="Times New Roman"/>
      <family val="1"/>
    </font>
    <font>
      <sz val="7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3">
    <xf numFmtId="0" fontId="0" fillId="0" borderId="0" xfId="0"/>
    <xf numFmtId="3" fontId="2" fillId="0" borderId="0" xfId="0" applyNumberFormat="1" applyFont="1"/>
    <xf numFmtId="3" fontId="2" fillId="0" borderId="2" xfId="0" applyNumberFormat="1" applyFont="1" applyBorder="1"/>
    <xf numFmtId="3" fontId="2" fillId="0" borderId="3" xfId="0" applyNumberFormat="1" applyFont="1" applyBorder="1" applyAlignment="1">
      <alignment horizontal="right"/>
    </xf>
    <xf numFmtId="3" fontId="2" fillId="0" borderId="1" xfId="0" applyNumberFormat="1" applyFont="1" applyBorder="1"/>
    <xf numFmtId="3" fontId="2" fillId="0" borderId="3" xfId="0" applyNumberFormat="1" applyFont="1" applyFill="1" applyBorder="1" applyAlignment="1">
      <alignment horizontal="right"/>
    </xf>
    <xf numFmtId="3" fontId="2" fillId="0" borderId="4" xfId="0" applyNumberFormat="1" applyFont="1" applyFill="1" applyBorder="1" applyAlignment="1">
      <alignment horizontal="right"/>
    </xf>
    <xf numFmtId="3" fontId="2" fillId="0" borderId="0" xfId="0" applyNumberFormat="1" applyFont="1" applyAlignment="1">
      <alignment horizontal="right"/>
    </xf>
    <xf numFmtId="3" fontId="3" fillId="0" borderId="0" xfId="0" applyNumberFormat="1" applyFont="1"/>
    <xf numFmtId="3" fontId="3" fillId="0" borderId="5" xfId="0" applyNumberFormat="1" applyFont="1" applyBorder="1"/>
    <xf numFmtId="3" fontId="3" fillId="0" borderId="3" xfId="0" applyNumberFormat="1" applyFont="1" applyBorder="1" applyAlignment="1">
      <alignment horizontal="center"/>
    </xf>
    <xf numFmtId="3" fontId="3" fillId="0" borderId="4" xfId="0" applyNumberFormat="1" applyFont="1" applyBorder="1" applyAlignment="1">
      <alignment horizontal="center"/>
    </xf>
    <xf numFmtId="3" fontId="3" fillId="0" borderId="6" xfId="0" applyNumberFormat="1" applyFont="1" applyBorder="1"/>
    <xf numFmtId="3" fontId="3" fillId="0" borderId="3" xfId="0" applyNumberFormat="1" applyFont="1" applyBorder="1" applyAlignment="1">
      <alignment horizontal="right"/>
    </xf>
    <xf numFmtId="3" fontId="3" fillId="0" borderId="4" xfId="0" applyNumberFormat="1" applyFont="1" applyBorder="1" applyAlignment="1">
      <alignment horizontal="right"/>
    </xf>
    <xf numFmtId="3" fontId="3" fillId="0" borderId="0" xfId="0" applyNumberFormat="1" applyFont="1" applyAlignment="1">
      <alignment horizontal="right"/>
    </xf>
    <xf numFmtId="3" fontId="3" fillId="2" borderId="0" xfId="0" applyNumberFormat="1" applyFont="1" applyFill="1"/>
    <xf numFmtId="165" fontId="3" fillId="0" borderId="0" xfId="1" applyNumberFormat="1" applyFont="1"/>
    <xf numFmtId="165" fontId="3" fillId="0" borderId="0" xfId="0" applyNumberFormat="1" applyFont="1"/>
    <xf numFmtId="165" fontId="3" fillId="3" borderId="0" xfId="0" applyNumberFormat="1" applyFont="1" applyFill="1"/>
    <xf numFmtId="165" fontId="2" fillId="0" borderId="0" xfId="0" applyNumberFormat="1" applyFont="1"/>
    <xf numFmtId="3" fontId="2" fillId="0" borderId="2" xfId="0" applyNumberFormat="1" applyFont="1" applyBorder="1" applyAlignment="1">
      <alignment horizontal="left"/>
    </xf>
    <xf numFmtId="3" fontId="2" fillId="0" borderId="3" xfId="0" applyNumberFormat="1" applyFont="1" applyBorder="1" applyAlignment="1">
      <alignment horizontal="left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4F5371-5262-46C7-B49A-F35EB1BE084E}">
  <dimension ref="A1:R23"/>
  <sheetViews>
    <sheetView view="pageBreakPreview" zoomScale="125" zoomScaleNormal="100" zoomScaleSheetLayoutView="125" workbookViewId="0">
      <selection activeCell="A2" sqref="A2"/>
    </sheetView>
  </sheetViews>
  <sheetFormatPr defaultRowHeight="9.6" x14ac:dyDescent="0.2"/>
  <cols>
    <col min="1" max="1" width="26" style="1" customWidth="1"/>
    <col min="2" max="18" width="3.77734375" style="1" customWidth="1"/>
    <col min="19" max="16384" width="8.88671875" style="1"/>
  </cols>
  <sheetData>
    <row r="1" spans="1:18" x14ac:dyDescent="0.2">
      <c r="A1" s="1" t="s">
        <v>429</v>
      </c>
    </row>
    <row r="2" spans="1:18" x14ac:dyDescent="0.2">
      <c r="A2" s="2" t="s">
        <v>386</v>
      </c>
      <c r="B2" s="3" t="s">
        <v>8</v>
      </c>
      <c r="C2" s="3" t="s">
        <v>371</v>
      </c>
      <c r="D2" s="3" t="s">
        <v>372</v>
      </c>
      <c r="E2" s="3" t="s">
        <v>373</v>
      </c>
      <c r="F2" s="3" t="s">
        <v>358</v>
      </c>
      <c r="G2" s="3" t="s">
        <v>359</v>
      </c>
      <c r="H2" s="3" t="s">
        <v>360</v>
      </c>
      <c r="I2" s="3" t="s">
        <v>361</v>
      </c>
      <c r="J2" s="5" t="s">
        <v>362</v>
      </c>
      <c r="K2" s="5" t="s">
        <v>363</v>
      </c>
      <c r="L2" s="5" t="s">
        <v>364</v>
      </c>
      <c r="M2" s="5" t="s">
        <v>365</v>
      </c>
      <c r="N2" s="5" t="s">
        <v>366</v>
      </c>
      <c r="O2" s="5" t="s">
        <v>367</v>
      </c>
      <c r="P2" s="5" t="s">
        <v>368</v>
      </c>
      <c r="Q2" s="5" t="s">
        <v>369</v>
      </c>
      <c r="R2" s="6" t="s">
        <v>370</v>
      </c>
    </row>
    <row r="3" spans="1:18" x14ac:dyDescent="0.2">
      <c r="A3" s="1" t="s">
        <v>0</v>
      </c>
      <c r="B3" s="1">
        <f>SUM(C3:R3)</f>
        <v>15122</v>
      </c>
      <c r="C3" s="1">
        <f>C4+C17</f>
        <v>1513</v>
      </c>
      <c r="D3" s="1">
        <f t="shared" ref="D3:R3" si="0">D4+D17</f>
        <v>1529</v>
      </c>
      <c r="E3" s="1">
        <f t="shared" si="0"/>
        <v>1534</v>
      </c>
      <c r="F3" s="1">
        <f t="shared" si="0"/>
        <v>1464</v>
      </c>
      <c r="G3" s="1">
        <f t="shared" si="0"/>
        <v>1340</v>
      </c>
      <c r="H3" s="1">
        <f t="shared" si="0"/>
        <v>1403</v>
      </c>
      <c r="I3" s="1">
        <f t="shared" si="0"/>
        <v>1338</v>
      </c>
      <c r="J3" s="1">
        <f t="shared" si="0"/>
        <v>1243</v>
      </c>
      <c r="K3" s="1">
        <f t="shared" si="0"/>
        <v>873</v>
      </c>
      <c r="L3" s="1">
        <f t="shared" si="0"/>
        <v>666</v>
      </c>
      <c r="M3" s="1">
        <f t="shared" si="0"/>
        <v>513</v>
      </c>
      <c r="N3" s="1">
        <f t="shared" si="0"/>
        <v>403</v>
      </c>
      <c r="O3" s="1">
        <f t="shared" si="0"/>
        <v>387</v>
      </c>
      <c r="P3" s="1">
        <f t="shared" si="0"/>
        <v>332</v>
      </c>
      <c r="Q3" s="1">
        <f t="shared" si="0"/>
        <v>249</v>
      </c>
      <c r="R3" s="1">
        <f t="shared" si="0"/>
        <v>335</v>
      </c>
    </row>
    <row r="4" spans="1:18" x14ac:dyDescent="0.2">
      <c r="A4" s="1" t="s">
        <v>387</v>
      </c>
      <c r="B4" s="1">
        <f t="shared" ref="B4:B22" si="1">SUM(C4:R4)</f>
        <v>14440</v>
      </c>
      <c r="C4" s="1">
        <f>SUM(C5:C16)-C8-C10</f>
        <v>1512</v>
      </c>
      <c r="D4" s="1">
        <f t="shared" ref="D4:R4" si="2">SUM(D5:D16)-D8-D10</f>
        <v>1529</v>
      </c>
      <c r="E4" s="1">
        <f t="shared" si="2"/>
        <v>1534</v>
      </c>
      <c r="F4" s="1">
        <f t="shared" si="2"/>
        <v>1428</v>
      </c>
      <c r="G4" s="1">
        <f t="shared" si="2"/>
        <v>1158</v>
      </c>
      <c r="H4" s="1">
        <f t="shared" si="2"/>
        <v>1298</v>
      </c>
      <c r="I4" s="1">
        <f t="shared" si="2"/>
        <v>1223</v>
      </c>
      <c r="J4" s="1">
        <f t="shared" si="2"/>
        <v>1130</v>
      </c>
      <c r="K4" s="1">
        <f t="shared" si="2"/>
        <v>802</v>
      </c>
      <c r="L4" s="1">
        <f t="shared" si="2"/>
        <v>637</v>
      </c>
      <c r="M4" s="1">
        <f t="shared" si="2"/>
        <v>494</v>
      </c>
      <c r="N4" s="1">
        <f t="shared" si="2"/>
        <v>396</v>
      </c>
      <c r="O4" s="1">
        <f t="shared" si="2"/>
        <v>385</v>
      </c>
      <c r="P4" s="1">
        <f t="shared" si="2"/>
        <v>332</v>
      </c>
      <c r="Q4" s="1">
        <f t="shared" si="2"/>
        <v>249</v>
      </c>
      <c r="R4" s="1">
        <f t="shared" si="2"/>
        <v>333</v>
      </c>
    </row>
    <row r="5" spans="1:18" x14ac:dyDescent="0.2">
      <c r="A5" s="1" t="s">
        <v>392</v>
      </c>
      <c r="B5" s="1">
        <f t="shared" si="1"/>
        <v>1938</v>
      </c>
      <c r="C5" s="1">
        <v>0</v>
      </c>
      <c r="D5" s="1">
        <v>0</v>
      </c>
      <c r="E5" s="1">
        <v>0</v>
      </c>
      <c r="F5" s="1">
        <v>0</v>
      </c>
      <c r="G5" s="1">
        <v>32</v>
      </c>
      <c r="H5" s="1">
        <v>99</v>
      </c>
      <c r="I5" s="1">
        <v>210</v>
      </c>
      <c r="J5" s="1">
        <v>308</v>
      </c>
      <c r="K5" s="1">
        <v>275</v>
      </c>
      <c r="L5" s="1">
        <v>227</v>
      </c>
      <c r="M5" s="1">
        <v>183</v>
      </c>
      <c r="N5" s="1">
        <v>149</v>
      </c>
      <c r="O5" s="1">
        <v>146</v>
      </c>
      <c r="P5" s="1">
        <v>131</v>
      </c>
      <c r="Q5" s="1">
        <v>95</v>
      </c>
      <c r="R5" s="1">
        <v>83</v>
      </c>
    </row>
    <row r="6" spans="1:18" x14ac:dyDescent="0.2">
      <c r="A6" s="1" t="s">
        <v>391</v>
      </c>
      <c r="B6" s="1">
        <f t="shared" si="1"/>
        <v>507</v>
      </c>
      <c r="C6" s="1">
        <v>0</v>
      </c>
      <c r="D6" s="1">
        <v>0</v>
      </c>
      <c r="E6" s="1">
        <v>0</v>
      </c>
      <c r="F6" s="1">
        <v>2</v>
      </c>
      <c r="G6" s="1">
        <v>9</v>
      </c>
      <c r="H6" s="1">
        <v>15</v>
      </c>
      <c r="I6" s="1">
        <v>33</v>
      </c>
      <c r="J6" s="1">
        <v>51</v>
      </c>
      <c r="K6" s="1">
        <v>42</v>
      </c>
      <c r="L6" s="1">
        <v>48</v>
      </c>
      <c r="M6" s="1">
        <v>49</v>
      </c>
      <c r="N6" s="1">
        <v>47</v>
      </c>
      <c r="O6" s="1">
        <v>47</v>
      </c>
      <c r="P6" s="1">
        <v>63</v>
      </c>
      <c r="Q6" s="1">
        <v>33</v>
      </c>
      <c r="R6" s="1">
        <v>68</v>
      </c>
    </row>
    <row r="7" spans="1:18" x14ac:dyDescent="0.2">
      <c r="A7" s="1" t="s">
        <v>388</v>
      </c>
      <c r="B7" s="1">
        <f t="shared" si="1"/>
        <v>326</v>
      </c>
      <c r="C7" s="1">
        <v>0</v>
      </c>
      <c r="D7" s="1">
        <v>0</v>
      </c>
      <c r="E7" s="1">
        <v>0</v>
      </c>
      <c r="F7" s="1">
        <v>1</v>
      </c>
      <c r="G7" s="1">
        <v>18</v>
      </c>
      <c r="H7" s="1">
        <v>44</v>
      </c>
      <c r="I7" s="1">
        <v>48</v>
      </c>
      <c r="J7" s="1">
        <v>51</v>
      </c>
      <c r="K7" s="1">
        <v>39</v>
      </c>
      <c r="L7" s="1">
        <v>43</v>
      </c>
      <c r="M7" s="1">
        <v>24</v>
      </c>
      <c r="N7" s="1">
        <v>20</v>
      </c>
      <c r="O7" s="1">
        <v>15</v>
      </c>
      <c r="P7" s="1">
        <v>8</v>
      </c>
      <c r="Q7" s="1">
        <v>5</v>
      </c>
      <c r="R7" s="1">
        <v>10</v>
      </c>
    </row>
    <row r="8" spans="1:18" x14ac:dyDescent="0.2">
      <c r="A8" s="1" t="s">
        <v>389</v>
      </c>
      <c r="B8" s="1">
        <f t="shared" si="1"/>
        <v>202</v>
      </c>
      <c r="C8" s="1">
        <v>0</v>
      </c>
      <c r="D8" s="1">
        <v>0</v>
      </c>
      <c r="E8" s="1">
        <v>0</v>
      </c>
      <c r="F8" s="1">
        <v>1</v>
      </c>
      <c r="G8" s="1">
        <v>8</v>
      </c>
      <c r="H8" s="1">
        <v>19</v>
      </c>
      <c r="I8" s="1">
        <v>28</v>
      </c>
      <c r="J8" s="1">
        <v>32</v>
      </c>
      <c r="K8" s="1">
        <v>29</v>
      </c>
      <c r="L8" s="1">
        <v>23</v>
      </c>
      <c r="M8" s="1">
        <v>17</v>
      </c>
      <c r="N8" s="1">
        <v>13</v>
      </c>
      <c r="O8" s="1">
        <v>11</v>
      </c>
      <c r="P8" s="1">
        <v>7</v>
      </c>
      <c r="Q8" s="1">
        <v>4</v>
      </c>
      <c r="R8" s="1">
        <v>10</v>
      </c>
    </row>
    <row r="9" spans="1:18" x14ac:dyDescent="0.2">
      <c r="A9" s="1" t="s">
        <v>390</v>
      </c>
      <c r="B9" s="1">
        <f t="shared" si="1"/>
        <v>114</v>
      </c>
      <c r="C9" s="1">
        <v>0</v>
      </c>
      <c r="D9" s="1">
        <v>0</v>
      </c>
      <c r="E9" s="1">
        <v>0</v>
      </c>
      <c r="F9" s="1">
        <v>1</v>
      </c>
      <c r="G9" s="1">
        <v>20</v>
      </c>
      <c r="H9" s="1">
        <v>13</v>
      </c>
      <c r="I9" s="1">
        <v>16</v>
      </c>
      <c r="J9" s="1">
        <v>9</v>
      </c>
      <c r="K9" s="1">
        <v>5</v>
      </c>
      <c r="L9" s="1">
        <v>8</v>
      </c>
      <c r="M9" s="1">
        <v>5</v>
      </c>
      <c r="N9" s="1">
        <v>7</v>
      </c>
      <c r="O9" s="1">
        <v>2</v>
      </c>
      <c r="P9" s="1">
        <v>3</v>
      </c>
      <c r="Q9" s="1">
        <v>10</v>
      </c>
      <c r="R9" s="1">
        <v>15</v>
      </c>
    </row>
    <row r="10" spans="1:18" x14ac:dyDescent="0.2">
      <c r="A10" s="1" t="s">
        <v>389</v>
      </c>
      <c r="B10" s="1">
        <f t="shared" si="1"/>
        <v>75</v>
      </c>
      <c r="C10" s="1">
        <v>0</v>
      </c>
      <c r="D10" s="1">
        <v>0</v>
      </c>
      <c r="E10" s="1">
        <v>0</v>
      </c>
      <c r="F10" s="1">
        <v>0</v>
      </c>
      <c r="G10" s="1">
        <v>9</v>
      </c>
      <c r="H10" s="1">
        <v>6</v>
      </c>
      <c r="I10" s="1">
        <v>11</v>
      </c>
      <c r="J10" s="1">
        <v>6</v>
      </c>
      <c r="K10" s="1">
        <v>3</v>
      </c>
      <c r="L10" s="1">
        <v>8</v>
      </c>
      <c r="M10" s="1">
        <v>2</v>
      </c>
      <c r="N10" s="1">
        <v>4</v>
      </c>
      <c r="O10" s="1">
        <v>2</v>
      </c>
      <c r="P10" s="1">
        <v>3</v>
      </c>
      <c r="Q10" s="1">
        <v>9</v>
      </c>
      <c r="R10" s="1">
        <v>12</v>
      </c>
    </row>
    <row r="11" spans="1:18" x14ac:dyDescent="0.2">
      <c r="A11" s="1" t="s">
        <v>393</v>
      </c>
      <c r="B11" s="1">
        <f t="shared" si="1"/>
        <v>1847</v>
      </c>
      <c r="C11" s="1">
        <v>0</v>
      </c>
      <c r="D11" s="1">
        <v>0</v>
      </c>
      <c r="E11" s="1">
        <v>0</v>
      </c>
      <c r="F11" s="1">
        <v>5</v>
      </c>
      <c r="G11" s="1">
        <v>64</v>
      </c>
      <c r="H11" s="1">
        <v>176</v>
      </c>
      <c r="I11" s="1">
        <v>282</v>
      </c>
      <c r="J11" s="1">
        <v>304</v>
      </c>
      <c r="K11" s="1">
        <v>234</v>
      </c>
      <c r="L11" s="1">
        <v>194</v>
      </c>
      <c r="M11" s="1">
        <v>158</v>
      </c>
      <c r="N11" s="1">
        <v>128</v>
      </c>
      <c r="O11" s="1">
        <v>128</v>
      </c>
      <c r="P11" s="1">
        <v>92</v>
      </c>
      <c r="Q11" s="1">
        <v>49</v>
      </c>
      <c r="R11" s="1">
        <v>33</v>
      </c>
    </row>
    <row r="12" spans="1:18" x14ac:dyDescent="0.2">
      <c r="A12" s="1" t="s">
        <v>394</v>
      </c>
      <c r="B12" s="1">
        <f t="shared" si="1"/>
        <v>5280</v>
      </c>
      <c r="C12" s="1">
        <v>763</v>
      </c>
      <c r="D12" s="1">
        <v>906</v>
      </c>
      <c r="E12" s="1">
        <v>1068</v>
      </c>
      <c r="F12" s="1">
        <v>1017</v>
      </c>
      <c r="G12" s="1">
        <v>557</v>
      </c>
      <c r="H12" s="1">
        <v>454</v>
      </c>
      <c r="I12" s="1">
        <v>259</v>
      </c>
      <c r="J12" s="1">
        <v>148</v>
      </c>
      <c r="K12" s="1">
        <v>50</v>
      </c>
      <c r="L12" s="1">
        <v>31</v>
      </c>
      <c r="M12" s="1">
        <v>16</v>
      </c>
      <c r="N12" s="1">
        <v>4</v>
      </c>
      <c r="O12" s="1">
        <v>3</v>
      </c>
      <c r="P12" s="1">
        <v>2</v>
      </c>
      <c r="Q12" s="1">
        <v>1</v>
      </c>
      <c r="R12" s="1">
        <v>1</v>
      </c>
    </row>
    <row r="13" spans="1:18" x14ac:dyDescent="0.2">
      <c r="A13" s="1" t="s">
        <v>395</v>
      </c>
      <c r="B13" s="1">
        <f t="shared" si="1"/>
        <v>1800</v>
      </c>
      <c r="C13" s="1">
        <v>645</v>
      </c>
      <c r="D13" s="1">
        <v>529</v>
      </c>
      <c r="E13" s="1">
        <v>328</v>
      </c>
      <c r="F13" s="1">
        <v>191</v>
      </c>
      <c r="G13" s="1">
        <v>57</v>
      </c>
      <c r="H13" s="1">
        <v>35</v>
      </c>
      <c r="I13" s="1">
        <v>8</v>
      </c>
      <c r="J13" s="1">
        <v>5</v>
      </c>
      <c r="K13" s="1">
        <v>1</v>
      </c>
      <c r="L13" s="1">
        <v>1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">
        <v>0</v>
      </c>
    </row>
    <row r="14" spans="1:18" x14ac:dyDescent="0.2">
      <c r="A14" s="1" t="s">
        <v>396</v>
      </c>
      <c r="B14" s="1">
        <f t="shared" si="1"/>
        <v>125</v>
      </c>
      <c r="C14" s="1">
        <v>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1</v>
      </c>
      <c r="M14" s="1">
        <v>3</v>
      </c>
      <c r="N14" s="1">
        <v>8</v>
      </c>
      <c r="O14" s="1">
        <v>15</v>
      </c>
      <c r="P14" s="1">
        <v>12</v>
      </c>
      <c r="Q14" s="1">
        <v>21</v>
      </c>
      <c r="R14" s="1">
        <v>65</v>
      </c>
    </row>
    <row r="15" spans="1:18" x14ac:dyDescent="0.2">
      <c r="A15" s="1" t="s">
        <v>397</v>
      </c>
      <c r="B15" s="1">
        <f t="shared" si="1"/>
        <v>1558</v>
      </c>
      <c r="C15" s="1">
        <v>94</v>
      </c>
      <c r="D15" s="1">
        <v>84</v>
      </c>
      <c r="E15" s="1">
        <v>131</v>
      </c>
      <c r="F15" s="1">
        <v>192</v>
      </c>
      <c r="G15" s="1">
        <v>242</v>
      </c>
      <c r="H15" s="1">
        <v>247</v>
      </c>
      <c r="I15" s="1">
        <v>192</v>
      </c>
      <c r="J15" s="1">
        <v>111</v>
      </c>
      <c r="K15" s="1">
        <v>62</v>
      </c>
      <c r="L15" s="1">
        <v>29</v>
      </c>
      <c r="M15" s="1">
        <v>24</v>
      </c>
      <c r="N15" s="1">
        <v>23</v>
      </c>
      <c r="O15" s="1">
        <v>26</v>
      </c>
      <c r="P15" s="1">
        <v>13</v>
      </c>
      <c r="Q15" s="1">
        <v>31</v>
      </c>
      <c r="R15" s="1">
        <v>57</v>
      </c>
    </row>
    <row r="16" spans="1:18" x14ac:dyDescent="0.2">
      <c r="A16" s="1" t="s">
        <v>398</v>
      </c>
      <c r="B16" s="1">
        <f t="shared" si="1"/>
        <v>945</v>
      </c>
      <c r="C16" s="1">
        <v>10</v>
      </c>
      <c r="D16" s="1">
        <v>10</v>
      </c>
      <c r="E16" s="1">
        <v>7</v>
      </c>
      <c r="F16" s="1">
        <v>19</v>
      </c>
      <c r="G16" s="1">
        <v>159</v>
      </c>
      <c r="H16" s="1">
        <v>215</v>
      </c>
      <c r="I16" s="1">
        <v>175</v>
      </c>
      <c r="J16" s="1">
        <v>143</v>
      </c>
      <c r="K16" s="1">
        <v>94</v>
      </c>
      <c r="L16" s="1">
        <v>55</v>
      </c>
      <c r="M16" s="1">
        <v>32</v>
      </c>
      <c r="N16" s="1">
        <v>10</v>
      </c>
      <c r="O16" s="1">
        <v>3</v>
      </c>
      <c r="P16" s="1">
        <v>8</v>
      </c>
      <c r="Q16" s="1">
        <v>4</v>
      </c>
      <c r="R16" s="1">
        <v>1</v>
      </c>
    </row>
    <row r="17" spans="1:18" x14ac:dyDescent="0.2">
      <c r="A17" s="1" t="s">
        <v>399</v>
      </c>
      <c r="B17" s="1">
        <f t="shared" si="1"/>
        <v>682</v>
      </c>
      <c r="C17" s="1">
        <f>C18+C19</f>
        <v>1</v>
      </c>
      <c r="D17" s="1">
        <f t="shared" ref="D17:Q17" si="3">D18+D19</f>
        <v>0</v>
      </c>
      <c r="E17" s="1">
        <f t="shared" si="3"/>
        <v>0</v>
      </c>
      <c r="F17" s="1">
        <f t="shared" si="3"/>
        <v>36</v>
      </c>
      <c r="G17" s="1">
        <f t="shared" si="3"/>
        <v>182</v>
      </c>
      <c r="H17" s="1">
        <f t="shared" si="3"/>
        <v>105</v>
      </c>
      <c r="I17" s="1">
        <f t="shared" si="3"/>
        <v>115</v>
      </c>
      <c r="J17" s="1">
        <f t="shared" si="3"/>
        <v>113</v>
      </c>
      <c r="K17" s="1">
        <f t="shared" si="3"/>
        <v>71</v>
      </c>
      <c r="L17" s="1">
        <f t="shared" si="3"/>
        <v>29</v>
      </c>
      <c r="M17" s="1">
        <f t="shared" si="3"/>
        <v>19</v>
      </c>
      <c r="N17" s="1">
        <f t="shared" si="3"/>
        <v>7</v>
      </c>
      <c r="O17" s="1">
        <f t="shared" si="3"/>
        <v>2</v>
      </c>
      <c r="P17" s="1">
        <f t="shared" si="3"/>
        <v>0</v>
      </c>
      <c r="Q17" s="1">
        <f t="shared" si="3"/>
        <v>0</v>
      </c>
      <c r="R17" s="1">
        <v>2</v>
      </c>
    </row>
    <row r="18" spans="1:18" x14ac:dyDescent="0.2">
      <c r="A18" s="1" t="s">
        <v>401</v>
      </c>
      <c r="B18" s="1">
        <f t="shared" si="1"/>
        <v>66</v>
      </c>
      <c r="C18" s="1">
        <v>0</v>
      </c>
      <c r="D18" s="1">
        <v>0</v>
      </c>
      <c r="E18" s="1">
        <v>0</v>
      </c>
      <c r="F18" s="1">
        <v>3</v>
      </c>
      <c r="G18" s="1">
        <v>11</v>
      </c>
      <c r="H18" s="1">
        <v>18</v>
      </c>
      <c r="I18" s="1">
        <v>15</v>
      </c>
      <c r="J18" s="1">
        <v>10</v>
      </c>
      <c r="K18" s="1">
        <v>3</v>
      </c>
      <c r="L18" s="1">
        <v>5</v>
      </c>
      <c r="M18" s="1">
        <v>0</v>
      </c>
      <c r="N18" s="1">
        <v>0</v>
      </c>
      <c r="O18" s="1">
        <v>1</v>
      </c>
      <c r="P18" s="1">
        <v>0</v>
      </c>
      <c r="Q18" s="1">
        <v>0</v>
      </c>
      <c r="R18" s="1">
        <v>0</v>
      </c>
    </row>
    <row r="19" spans="1:18" x14ac:dyDescent="0.2">
      <c r="A19" s="1" t="s">
        <v>400</v>
      </c>
      <c r="B19" s="1">
        <f t="shared" si="1"/>
        <v>615</v>
      </c>
      <c r="C19" s="1">
        <f>SUM(C20:C22)</f>
        <v>1</v>
      </c>
      <c r="D19" s="1">
        <f t="shared" ref="D19:R19" si="4">SUM(D20:D22)</f>
        <v>0</v>
      </c>
      <c r="E19" s="1">
        <f t="shared" si="4"/>
        <v>0</v>
      </c>
      <c r="F19" s="1">
        <f t="shared" si="4"/>
        <v>33</v>
      </c>
      <c r="G19" s="1">
        <f t="shared" si="4"/>
        <v>171</v>
      </c>
      <c r="H19" s="1">
        <f t="shared" si="4"/>
        <v>87</v>
      </c>
      <c r="I19" s="1">
        <f t="shared" si="4"/>
        <v>100</v>
      </c>
      <c r="J19" s="1">
        <f t="shared" si="4"/>
        <v>103</v>
      </c>
      <c r="K19" s="1">
        <f t="shared" si="4"/>
        <v>68</v>
      </c>
      <c r="L19" s="1">
        <f t="shared" si="4"/>
        <v>24</v>
      </c>
      <c r="M19" s="1">
        <f t="shared" si="4"/>
        <v>19</v>
      </c>
      <c r="N19" s="1">
        <f t="shared" si="4"/>
        <v>7</v>
      </c>
      <c r="O19" s="1">
        <f t="shared" si="4"/>
        <v>1</v>
      </c>
      <c r="P19" s="1">
        <f t="shared" si="4"/>
        <v>0</v>
      </c>
      <c r="Q19" s="1">
        <f t="shared" si="4"/>
        <v>0</v>
      </c>
      <c r="R19" s="1">
        <f t="shared" si="4"/>
        <v>1</v>
      </c>
    </row>
    <row r="20" spans="1:18" x14ac:dyDescent="0.2">
      <c r="A20" s="1" t="s">
        <v>402</v>
      </c>
      <c r="B20" s="1">
        <f t="shared" si="1"/>
        <v>186</v>
      </c>
      <c r="C20" s="1">
        <v>0</v>
      </c>
      <c r="D20" s="1">
        <v>0</v>
      </c>
      <c r="E20" s="1">
        <v>0</v>
      </c>
      <c r="F20" s="1">
        <v>27</v>
      </c>
      <c r="G20" s="1">
        <v>134</v>
      </c>
      <c r="H20" s="1">
        <v>20</v>
      </c>
      <c r="I20" s="1">
        <v>3</v>
      </c>
      <c r="J20" s="1">
        <v>1</v>
      </c>
      <c r="K20" s="1">
        <v>0</v>
      </c>
      <c r="L20" s="1">
        <v>1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  <c r="R20" s="1">
        <v>0</v>
      </c>
    </row>
    <row r="21" spans="1:18" x14ac:dyDescent="0.2">
      <c r="A21" s="1" t="s">
        <v>403</v>
      </c>
      <c r="B21" s="1">
        <f t="shared" si="1"/>
        <v>419</v>
      </c>
      <c r="C21" s="1">
        <v>1</v>
      </c>
      <c r="D21" s="1">
        <v>0</v>
      </c>
      <c r="E21" s="1">
        <v>0</v>
      </c>
      <c r="F21" s="1">
        <v>6</v>
      </c>
      <c r="G21" s="1">
        <v>33</v>
      </c>
      <c r="H21" s="1">
        <v>65</v>
      </c>
      <c r="I21" s="1">
        <v>96</v>
      </c>
      <c r="J21" s="1">
        <v>101</v>
      </c>
      <c r="K21" s="1">
        <v>66</v>
      </c>
      <c r="L21" s="1">
        <v>23</v>
      </c>
      <c r="M21" s="1">
        <v>19</v>
      </c>
      <c r="N21" s="1">
        <v>7</v>
      </c>
      <c r="O21" s="1">
        <v>1</v>
      </c>
      <c r="P21" s="1">
        <v>0</v>
      </c>
      <c r="Q21" s="1">
        <v>0</v>
      </c>
      <c r="R21" s="1">
        <v>1</v>
      </c>
    </row>
    <row r="22" spans="1:18" x14ac:dyDescent="0.2">
      <c r="A22" s="1" t="s">
        <v>404</v>
      </c>
      <c r="B22" s="1">
        <f t="shared" si="1"/>
        <v>10</v>
      </c>
      <c r="C22" s="1">
        <v>0</v>
      </c>
      <c r="D22" s="1">
        <v>0</v>
      </c>
      <c r="E22" s="1">
        <v>0</v>
      </c>
      <c r="F22" s="1">
        <v>0</v>
      </c>
      <c r="G22" s="1">
        <v>4</v>
      </c>
      <c r="H22" s="1">
        <v>2</v>
      </c>
      <c r="I22" s="1">
        <v>1</v>
      </c>
      <c r="J22" s="1">
        <v>1</v>
      </c>
      <c r="K22" s="1">
        <v>2</v>
      </c>
      <c r="L22" s="1">
        <v>0</v>
      </c>
      <c r="M22" s="1">
        <v>0</v>
      </c>
      <c r="N22" s="1">
        <v>0</v>
      </c>
      <c r="O22" s="1">
        <v>0</v>
      </c>
      <c r="P22" s="1">
        <v>0</v>
      </c>
      <c r="Q22" s="1">
        <v>0</v>
      </c>
      <c r="R22" s="1">
        <v>0</v>
      </c>
    </row>
    <row r="23" spans="1:18" x14ac:dyDescent="0.2">
      <c r="A23" s="4" t="s">
        <v>357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F44B44-6B7B-4FF3-AEA1-14B772A2AC84}">
  <dimension ref="A1:Q27"/>
  <sheetViews>
    <sheetView view="pageBreakPreview" zoomScale="125" zoomScaleNormal="100" zoomScaleSheetLayoutView="125" workbookViewId="0">
      <selection activeCell="A27" sqref="A27:Q27"/>
    </sheetView>
  </sheetViews>
  <sheetFormatPr defaultRowHeight="9.6" x14ac:dyDescent="0.2"/>
  <cols>
    <col min="1" max="1" width="26" style="1" customWidth="1"/>
    <col min="2" max="18" width="3.77734375" style="1" customWidth="1"/>
    <col min="19" max="16384" width="8.88671875" style="1"/>
  </cols>
  <sheetData>
    <row r="1" spans="1:17" x14ac:dyDescent="0.2">
      <c r="A1" s="1" t="s">
        <v>417</v>
      </c>
    </row>
    <row r="2" spans="1:17" x14ac:dyDescent="0.2">
      <c r="A2" s="2" t="s">
        <v>337</v>
      </c>
      <c r="B2" s="3" t="s">
        <v>8</v>
      </c>
      <c r="C2" s="3" t="s">
        <v>372</v>
      </c>
      <c r="D2" s="3" t="s">
        <v>373</v>
      </c>
      <c r="E2" s="3" t="s">
        <v>358</v>
      </c>
      <c r="F2" s="3" t="s">
        <v>359</v>
      </c>
      <c r="G2" s="3" t="s">
        <v>360</v>
      </c>
      <c r="H2" s="3" t="s">
        <v>361</v>
      </c>
      <c r="I2" s="5" t="s">
        <v>362</v>
      </c>
      <c r="J2" s="5" t="s">
        <v>363</v>
      </c>
      <c r="K2" s="5" t="s">
        <v>364</v>
      </c>
      <c r="L2" s="5" t="s">
        <v>365</v>
      </c>
      <c r="M2" s="5" t="s">
        <v>366</v>
      </c>
      <c r="N2" s="5" t="s">
        <v>367</v>
      </c>
      <c r="O2" s="5" t="s">
        <v>368</v>
      </c>
      <c r="P2" s="5" t="s">
        <v>369</v>
      </c>
      <c r="Q2" s="6" t="s">
        <v>370</v>
      </c>
    </row>
    <row r="3" spans="1:17" x14ac:dyDescent="0.2">
      <c r="A3" s="1" t="s">
        <v>83</v>
      </c>
      <c r="B3" s="1">
        <f>SUM(C3:Q3)</f>
        <v>13389</v>
      </c>
      <c r="C3" s="1">
        <f>C4+C6+C7</f>
        <v>1491</v>
      </c>
      <c r="D3" s="1">
        <f t="shared" ref="D3:Q3" si="0">D4+D6+D7</f>
        <v>1512</v>
      </c>
      <c r="E3" s="1">
        <f t="shared" si="0"/>
        <v>1438</v>
      </c>
      <c r="F3" s="1">
        <f t="shared" si="0"/>
        <v>1324</v>
      </c>
      <c r="G3" s="1">
        <f t="shared" si="0"/>
        <v>1382</v>
      </c>
      <c r="H3" s="1">
        <f t="shared" si="0"/>
        <v>1303</v>
      </c>
      <c r="I3" s="1">
        <f t="shared" si="0"/>
        <v>1226</v>
      </c>
      <c r="J3" s="1">
        <f t="shared" si="0"/>
        <v>857</v>
      </c>
      <c r="K3" s="1">
        <f t="shared" si="0"/>
        <v>658</v>
      </c>
      <c r="L3" s="1">
        <f t="shared" si="0"/>
        <v>507</v>
      </c>
      <c r="M3" s="1">
        <f t="shared" si="0"/>
        <v>402</v>
      </c>
      <c r="N3" s="1">
        <f t="shared" si="0"/>
        <v>383</v>
      </c>
      <c r="O3" s="1">
        <f t="shared" si="0"/>
        <v>328</v>
      </c>
      <c r="P3" s="1">
        <f t="shared" si="0"/>
        <v>247</v>
      </c>
      <c r="Q3" s="1">
        <f t="shared" si="0"/>
        <v>331</v>
      </c>
    </row>
    <row r="4" spans="1:17" x14ac:dyDescent="0.2">
      <c r="A4" s="1" t="s">
        <v>84</v>
      </c>
      <c r="B4" s="1">
        <f>SUM(C4:Q4)</f>
        <v>8962</v>
      </c>
      <c r="C4" s="1">
        <v>1156</v>
      </c>
      <c r="D4" s="1">
        <v>1225</v>
      </c>
      <c r="E4" s="1">
        <v>1114</v>
      </c>
      <c r="F4" s="1">
        <v>684</v>
      </c>
      <c r="G4" s="1">
        <v>704</v>
      </c>
      <c r="H4" s="1">
        <v>645</v>
      </c>
      <c r="I4" s="1">
        <v>648</v>
      </c>
      <c r="J4" s="1">
        <v>503</v>
      </c>
      <c r="K4" s="1">
        <v>441</v>
      </c>
      <c r="L4" s="1">
        <v>393</v>
      </c>
      <c r="M4" s="1">
        <v>329</v>
      </c>
      <c r="N4" s="1">
        <v>322</v>
      </c>
      <c r="O4" s="1">
        <v>296</v>
      </c>
      <c r="P4" s="1">
        <v>212</v>
      </c>
      <c r="Q4" s="1">
        <v>290</v>
      </c>
    </row>
    <row r="5" spans="1:17" x14ac:dyDescent="0.2">
      <c r="A5" s="1" t="s">
        <v>85</v>
      </c>
      <c r="B5" s="1">
        <f>B4*100/B3</f>
        <v>66.935544103368443</v>
      </c>
      <c r="C5" s="1">
        <f t="shared" ref="C5:Q5" si="1">C4*100/C3</f>
        <v>77.531857813547958</v>
      </c>
      <c r="D5" s="1">
        <f t="shared" si="1"/>
        <v>81.018518518518519</v>
      </c>
      <c r="E5" s="1">
        <f t="shared" si="1"/>
        <v>77.468706536856743</v>
      </c>
      <c r="F5" s="1">
        <f t="shared" si="1"/>
        <v>51.661631419939575</v>
      </c>
      <c r="G5" s="1">
        <f t="shared" si="1"/>
        <v>50.940665701881329</v>
      </c>
      <c r="H5" s="1">
        <f t="shared" si="1"/>
        <v>49.501151189562549</v>
      </c>
      <c r="I5" s="1">
        <f t="shared" si="1"/>
        <v>52.854812398042412</v>
      </c>
      <c r="J5" s="1">
        <f t="shared" si="1"/>
        <v>58.693115519253212</v>
      </c>
      <c r="K5" s="1">
        <f t="shared" si="1"/>
        <v>67.021276595744681</v>
      </c>
      <c r="L5" s="1">
        <f t="shared" si="1"/>
        <v>77.514792899408278</v>
      </c>
      <c r="M5" s="1">
        <f t="shared" si="1"/>
        <v>81.840796019900495</v>
      </c>
      <c r="N5" s="1">
        <f t="shared" si="1"/>
        <v>84.073107049608353</v>
      </c>
      <c r="O5" s="1">
        <f t="shared" si="1"/>
        <v>90.243902439024396</v>
      </c>
      <c r="P5" s="1">
        <f t="shared" si="1"/>
        <v>85.829959514170042</v>
      </c>
      <c r="Q5" s="1">
        <f t="shared" si="1"/>
        <v>87.61329305135952</v>
      </c>
    </row>
    <row r="6" spans="1:17" x14ac:dyDescent="0.2">
      <c r="A6" s="1" t="s">
        <v>86</v>
      </c>
      <c r="B6" s="1">
        <f t="shared" ref="B6:B26" si="2">SUM(C6:Q6)</f>
        <v>2135</v>
      </c>
      <c r="C6" s="1">
        <v>269</v>
      </c>
      <c r="D6" s="1">
        <v>231</v>
      </c>
      <c r="E6" s="1">
        <v>235</v>
      </c>
      <c r="F6" s="1">
        <v>217</v>
      </c>
      <c r="G6" s="1">
        <v>258</v>
      </c>
      <c r="H6" s="1">
        <v>250</v>
      </c>
      <c r="I6" s="1">
        <v>218</v>
      </c>
      <c r="J6" s="1">
        <v>136</v>
      </c>
      <c r="K6" s="1">
        <v>93</v>
      </c>
      <c r="L6" s="1">
        <v>45</v>
      </c>
      <c r="M6" s="1">
        <v>42</v>
      </c>
      <c r="N6" s="1">
        <v>48</v>
      </c>
      <c r="O6" s="1">
        <v>26</v>
      </c>
      <c r="P6" s="1">
        <v>28</v>
      </c>
      <c r="Q6" s="1">
        <v>39</v>
      </c>
    </row>
    <row r="7" spans="1:17" x14ac:dyDescent="0.2">
      <c r="A7" s="1" t="s">
        <v>87</v>
      </c>
      <c r="B7" s="1">
        <f t="shared" si="2"/>
        <v>2292</v>
      </c>
      <c r="C7" s="1">
        <f>SUM(C8:C26)-SUM(C11:C14)-SUM(C18:C24)</f>
        <v>66</v>
      </c>
      <c r="D7" s="1">
        <f t="shared" ref="D7:Q7" si="3">SUM(D8:D26)-SUM(D11:D14)-SUM(D18:D24)</f>
        <v>56</v>
      </c>
      <c r="E7" s="1">
        <f t="shared" si="3"/>
        <v>89</v>
      </c>
      <c r="F7" s="1">
        <f t="shared" si="3"/>
        <v>423</v>
      </c>
      <c r="G7" s="1">
        <f t="shared" si="3"/>
        <v>420</v>
      </c>
      <c r="H7" s="1">
        <f t="shared" si="3"/>
        <v>408</v>
      </c>
      <c r="I7" s="1">
        <f t="shared" si="3"/>
        <v>360</v>
      </c>
      <c r="J7" s="1">
        <f t="shared" si="3"/>
        <v>218</v>
      </c>
      <c r="K7" s="1">
        <f t="shared" si="3"/>
        <v>124</v>
      </c>
      <c r="L7" s="1">
        <f t="shared" si="3"/>
        <v>69</v>
      </c>
      <c r="M7" s="1">
        <f t="shared" si="3"/>
        <v>31</v>
      </c>
      <c r="N7" s="1">
        <f t="shared" si="3"/>
        <v>13</v>
      </c>
      <c r="O7" s="1">
        <f t="shared" si="3"/>
        <v>6</v>
      </c>
      <c r="P7" s="1">
        <f t="shared" si="3"/>
        <v>7</v>
      </c>
      <c r="Q7" s="1">
        <f t="shared" si="3"/>
        <v>2</v>
      </c>
    </row>
    <row r="8" spans="1:17" x14ac:dyDescent="0.2">
      <c r="A8" s="1" t="s">
        <v>88</v>
      </c>
      <c r="B8" s="1">
        <f t="shared" si="2"/>
        <v>120</v>
      </c>
      <c r="C8" s="1">
        <v>10</v>
      </c>
      <c r="D8" s="1">
        <v>13</v>
      </c>
      <c r="E8" s="1">
        <v>12</v>
      </c>
      <c r="F8" s="1">
        <v>19</v>
      </c>
      <c r="G8" s="1">
        <v>17</v>
      </c>
      <c r="H8" s="1">
        <v>16</v>
      </c>
      <c r="I8" s="1">
        <v>11</v>
      </c>
      <c r="J8" s="1">
        <v>10</v>
      </c>
      <c r="K8" s="1">
        <v>5</v>
      </c>
      <c r="L8" s="1">
        <v>2</v>
      </c>
      <c r="M8" s="1">
        <v>1</v>
      </c>
      <c r="N8" s="1">
        <v>1</v>
      </c>
      <c r="O8" s="1">
        <v>1</v>
      </c>
      <c r="P8" s="1">
        <v>2</v>
      </c>
      <c r="Q8" s="1">
        <v>0</v>
      </c>
    </row>
    <row r="9" spans="1:17" x14ac:dyDescent="0.2">
      <c r="A9" s="1" t="s">
        <v>350</v>
      </c>
      <c r="B9" s="1">
        <f t="shared" si="2"/>
        <v>75</v>
      </c>
      <c r="C9" s="1">
        <v>10</v>
      </c>
      <c r="D9" s="1">
        <v>7</v>
      </c>
      <c r="E9" s="1">
        <v>8</v>
      </c>
      <c r="F9" s="1">
        <v>9</v>
      </c>
      <c r="G9" s="1">
        <v>10</v>
      </c>
      <c r="H9" s="1">
        <v>3</v>
      </c>
      <c r="I9" s="1">
        <v>16</v>
      </c>
      <c r="J9" s="1">
        <v>3</v>
      </c>
      <c r="K9" s="1">
        <v>3</v>
      </c>
      <c r="L9" s="1">
        <v>3</v>
      </c>
      <c r="M9" s="1">
        <v>2</v>
      </c>
      <c r="N9" s="1">
        <v>1</v>
      </c>
      <c r="O9" s="1">
        <v>0</v>
      </c>
      <c r="P9" s="1">
        <v>0</v>
      </c>
      <c r="Q9" s="1">
        <v>0</v>
      </c>
    </row>
    <row r="10" spans="1:17" x14ac:dyDescent="0.2">
      <c r="A10" s="1" t="s">
        <v>89</v>
      </c>
      <c r="B10" s="1">
        <f t="shared" si="2"/>
        <v>222</v>
      </c>
      <c r="C10" s="1">
        <v>7</v>
      </c>
      <c r="D10" s="1">
        <v>8</v>
      </c>
      <c r="E10" s="1">
        <v>27</v>
      </c>
      <c r="F10" s="1">
        <v>123</v>
      </c>
      <c r="G10" s="1">
        <v>21</v>
      </c>
      <c r="H10" s="1">
        <v>11</v>
      </c>
      <c r="I10" s="1">
        <v>7</v>
      </c>
      <c r="J10" s="1">
        <v>4</v>
      </c>
      <c r="K10" s="1">
        <v>3</v>
      </c>
      <c r="L10" s="1">
        <v>3</v>
      </c>
      <c r="M10" s="1">
        <v>3</v>
      </c>
      <c r="N10" s="1">
        <v>1</v>
      </c>
      <c r="O10" s="1">
        <v>1</v>
      </c>
      <c r="P10" s="1">
        <v>2</v>
      </c>
      <c r="Q10" s="1">
        <v>1</v>
      </c>
    </row>
    <row r="11" spans="1:17" x14ac:dyDescent="0.2">
      <c r="A11" s="1" t="s">
        <v>90</v>
      </c>
      <c r="B11" s="1">
        <f t="shared" si="2"/>
        <v>66</v>
      </c>
      <c r="C11" s="1">
        <v>1</v>
      </c>
      <c r="D11" s="1">
        <v>0</v>
      </c>
      <c r="E11" s="1">
        <v>3</v>
      </c>
      <c r="F11" s="1">
        <v>47</v>
      </c>
      <c r="G11" s="1">
        <v>8</v>
      </c>
      <c r="H11" s="1">
        <v>5</v>
      </c>
      <c r="I11" s="1">
        <v>1</v>
      </c>
      <c r="J11" s="1">
        <v>0</v>
      </c>
      <c r="K11" s="1">
        <v>0</v>
      </c>
      <c r="L11" s="1">
        <v>1</v>
      </c>
      <c r="M11" s="1">
        <v>0</v>
      </c>
      <c r="N11" s="1">
        <v>0</v>
      </c>
      <c r="O11" s="1">
        <v>0</v>
      </c>
      <c r="P11" s="1">
        <v>0</v>
      </c>
      <c r="Q11" s="1">
        <v>0</v>
      </c>
    </row>
    <row r="12" spans="1:17" x14ac:dyDescent="0.2">
      <c r="A12" s="1" t="s">
        <v>91</v>
      </c>
      <c r="B12" s="1">
        <f t="shared" si="2"/>
        <v>26</v>
      </c>
      <c r="C12" s="1">
        <v>0</v>
      </c>
      <c r="D12" s="1">
        <v>0</v>
      </c>
      <c r="E12" s="1">
        <v>7</v>
      </c>
      <c r="F12" s="1">
        <v>17</v>
      </c>
      <c r="G12" s="1">
        <v>2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</row>
    <row r="13" spans="1:17" x14ac:dyDescent="0.2">
      <c r="A13" s="1" t="s">
        <v>92</v>
      </c>
      <c r="B13" s="1">
        <f t="shared" si="2"/>
        <v>47</v>
      </c>
      <c r="C13" s="1">
        <v>3</v>
      </c>
      <c r="D13" s="1">
        <v>0</v>
      </c>
      <c r="E13" s="1">
        <v>4</v>
      </c>
      <c r="F13" s="1">
        <v>29</v>
      </c>
      <c r="G13" s="1">
        <v>5</v>
      </c>
      <c r="H13" s="1">
        <v>3</v>
      </c>
      <c r="I13" s="1">
        <v>1</v>
      </c>
      <c r="J13" s="1">
        <v>1</v>
      </c>
      <c r="K13" s="1">
        <v>1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</row>
    <row r="14" spans="1:17" x14ac:dyDescent="0.2">
      <c r="A14" s="1" t="s">
        <v>93</v>
      </c>
      <c r="B14" s="1">
        <f t="shared" si="2"/>
        <v>83</v>
      </c>
      <c r="C14" s="1">
        <v>3</v>
      </c>
      <c r="D14" s="1">
        <v>8</v>
      </c>
      <c r="E14" s="1">
        <v>13</v>
      </c>
      <c r="F14" s="1">
        <v>30</v>
      </c>
      <c r="G14" s="1">
        <v>6</v>
      </c>
      <c r="H14" s="1">
        <v>3</v>
      </c>
      <c r="I14" s="1">
        <v>5</v>
      </c>
      <c r="J14" s="1">
        <v>3</v>
      </c>
      <c r="K14" s="1">
        <v>2</v>
      </c>
      <c r="L14" s="1">
        <v>2</v>
      </c>
      <c r="M14" s="1">
        <v>3</v>
      </c>
      <c r="N14" s="1">
        <v>1</v>
      </c>
      <c r="O14" s="1">
        <v>1</v>
      </c>
      <c r="P14" s="1">
        <v>2</v>
      </c>
      <c r="Q14" s="1">
        <v>1</v>
      </c>
    </row>
    <row r="15" spans="1:17" x14ac:dyDescent="0.2">
      <c r="A15" s="1" t="s">
        <v>94</v>
      </c>
      <c r="B15" s="1">
        <f t="shared" si="2"/>
        <v>45</v>
      </c>
      <c r="C15" s="1">
        <v>0</v>
      </c>
      <c r="D15" s="1">
        <v>0</v>
      </c>
      <c r="E15" s="1">
        <v>8</v>
      </c>
      <c r="F15" s="1">
        <v>26</v>
      </c>
      <c r="G15" s="1">
        <v>7</v>
      </c>
      <c r="H15" s="1">
        <v>1</v>
      </c>
      <c r="I15" s="1">
        <v>0</v>
      </c>
      <c r="J15" s="1">
        <v>2</v>
      </c>
      <c r="K15" s="1">
        <v>0</v>
      </c>
      <c r="L15" s="1">
        <v>1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</row>
    <row r="16" spans="1:17" x14ac:dyDescent="0.2">
      <c r="A16" s="1" t="s">
        <v>71</v>
      </c>
      <c r="B16" s="1">
        <f t="shared" si="2"/>
        <v>10</v>
      </c>
      <c r="C16" s="1">
        <v>0</v>
      </c>
      <c r="D16" s="1">
        <v>0</v>
      </c>
      <c r="E16" s="1">
        <v>0</v>
      </c>
      <c r="F16" s="1">
        <v>2</v>
      </c>
      <c r="G16" s="1">
        <v>1</v>
      </c>
      <c r="H16" s="1">
        <v>1</v>
      </c>
      <c r="I16" s="1">
        <v>3</v>
      </c>
      <c r="J16" s="1">
        <v>1</v>
      </c>
      <c r="K16" s="1">
        <v>1</v>
      </c>
      <c r="L16" s="1">
        <v>0</v>
      </c>
      <c r="M16" s="1">
        <v>1</v>
      </c>
      <c r="N16" s="1">
        <v>0</v>
      </c>
      <c r="O16" s="1">
        <v>0</v>
      </c>
      <c r="P16" s="1">
        <v>0</v>
      </c>
      <c r="Q16" s="1">
        <v>0</v>
      </c>
    </row>
    <row r="17" spans="1:17" x14ac:dyDescent="0.2">
      <c r="A17" s="1" t="s">
        <v>95</v>
      </c>
      <c r="B17" s="1">
        <f t="shared" si="2"/>
        <v>1576</v>
      </c>
      <c r="C17" s="1">
        <v>11</v>
      </c>
      <c r="D17" s="1">
        <v>17</v>
      </c>
      <c r="E17" s="1">
        <v>21</v>
      </c>
      <c r="F17" s="1">
        <v>199</v>
      </c>
      <c r="G17" s="1">
        <v>315</v>
      </c>
      <c r="H17" s="1">
        <v>337</v>
      </c>
      <c r="I17" s="1">
        <v>297</v>
      </c>
      <c r="J17" s="1">
        <v>188</v>
      </c>
      <c r="K17" s="1">
        <v>102</v>
      </c>
      <c r="L17" s="1">
        <v>54</v>
      </c>
      <c r="M17" s="1">
        <v>22</v>
      </c>
      <c r="N17" s="1">
        <v>7</v>
      </c>
      <c r="O17" s="1">
        <v>3</v>
      </c>
      <c r="P17" s="1">
        <v>2</v>
      </c>
      <c r="Q17" s="1">
        <v>1</v>
      </c>
    </row>
    <row r="18" spans="1:17" x14ac:dyDescent="0.2">
      <c r="A18" s="1" t="s">
        <v>96</v>
      </c>
      <c r="B18" s="1">
        <f t="shared" si="2"/>
        <v>58</v>
      </c>
      <c r="C18" s="1">
        <v>0</v>
      </c>
      <c r="D18" s="1">
        <v>0</v>
      </c>
      <c r="E18" s="1">
        <v>1</v>
      </c>
      <c r="F18" s="1">
        <v>5</v>
      </c>
      <c r="G18" s="1">
        <v>12</v>
      </c>
      <c r="H18" s="1">
        <v>14</v>
      </c>
      <c r="I18" s="1">
        <v>5</v>
      </c>
      <c r="J18" s="1">
        <v>5</v>
      </c>
      <c r="K18" s="1">
        <v>2</v>
      </c>
      <c r="L18" s="1">
        <v>3</v>
      </c>
      <c r="M18" s="1">
        <v>7</v>
      </c>
      <c r="N18" s="1">
        <v>3</v>
      </c>
      <c r="O18" s="1">
        <v>1</v>
      </c>
      <c r="P18" s="1">
        <v>0</v>
      </c>
      <c r="Q18" s="1">
        <v>0</v>
      </c>
    </row>
    <row r="19" spans="1:17" x14ac:dyDescent="0.2">
      <c r="A19" s="1" t="s">
        <v>97</v>
      </c>
      <c r="B19" s="1">
        <f t="shared" si="2"/>
        <v>33</v>
      </c>
      <c r="C19" s="1">
        <v>0</v>
      </c>
      <c r="D19" s="1">
        <v>3</v>
      </c>
      <c r="E19" s="1">
        <v>0</v>
      </c>
      <c r="F19" s="1">
        <v>1</v>
      </c>
      <c r="G19" s="1">
        <v>0</v>
      </c>
      <c r="H19" s="1">
        <v>6</v>
      </c>
      <c r="I19" s="1">
        <v>9</v>
      </c>
      <c r="J19" s="1">
        <v>9</v>
      </c>
      <c r="K19" s="1">
        <v>2</v>
      </c>
      <c r="L19" s="1">
        <v>1</v>
      </c>
      <c r="M19" s="1">
        <v>1</v>
      </c>
      <c r="N19" s="1">
        <v>0</v>
      </c>
      <c r="O19" s="1">
        <v>0</v>
      </c>
      <c r="P19" s="1">
        <v>1</v>
      </c>
      <c r="Q19" s="1">
        <v>0</v>
      </c>
    </row>
    <row r="20" spans="1:17" x14ac:dyDescent="0.2">
      <c r="A20" s="1" t="s">
        <v>98</v>
      </c>
      <c r="B20" s="1">
        <f t="shared" si="2"/>
        <v>168</v>
      </c>
      <c r="C20" s="1">
        <v>0</v>
      </c>
      <c r="D20" s="1">
        <v>0</v>
      </c>
      <c r="E20" s="1">
        <v>1</v>
      </c>
      <c r="F20" s="1">
        <v>7</v>
      </c>
      <c r="G20" s="1">
        <v>21</v>
      </c>
      <c r="H20" s="1">
        <v>42</v>
      </c>
      <c r="I20" s="1">
        <v>50</v>
      </c>
      <c r="J20" s="1">
        <v>24</v>
      </c>
      <c r="K20" s="1">
        <v>10</v>
      </c>
      <c r="L20" s="1">
        <v>10</v>
      </c>
      <c r="M20" s="1">
        <v>2</v>
      </c>
      <c r="N20" s="1">
        <v>1</v>
      </c>
      <c r="O20" s="1">
        <v>0</v>
      </c>
      <c r="P20" s="1">
        <v>0</v>
      </c>
      <c r="Q20" s="1">
        <v>0</v>
      </c>
    </row>
    <row r="21" spans="1:17" x14ac:dyDescent="0.2">
      <c r="A21" s="1" t="s">
        <v>99</v>
      </c>
      <c r="B21" s="1">
        <f t="shared" si="2"/>
        <v>1205</v>
      </c>
      <c r="C21" s="1">
        <v>8</v>
      </c>
      <c r="D21" s="1">
        <v>8</v>
      </c>
      <c r="E21" s="1">
        <v>14</v>
      </c>
      <c r="F21" s="1">
        <v>177</v>
      </c>
      <c r="G21" s="1">
        <v>267</v>
      </c>
      <c r="H21" s="1">
        <v>254</v>
      </c>
      <c r="I21" s="1">
        <v>210</v>
      </c>
      <c r="J21" s="1">
        <v>140</v>
      </c>
      <c r="K21" s="1">
        <v>77</v>
      </c>
      <c r="L21" s="1">
        <v>34</v>
      </c>
      <c r="M21" s="1">
        <v>10</v>
      </c>
      <c r="N21" s="1">
        <v>3</v>
      </c>
      <c r="O21" s="1">
        <v>2</v>
      </c>
      <c r="P21" s="1">
        <v>1</v>
      </c>
      <c r="Q21" s="1">
        <v>0</v>
      </c>
    </row>
    <row r="22" spans="1:17" x14ac:dyDescent="0.2">
      <c r="A22" s="1" t="s">
        <v>100</v>
      </c>
      <c r="B22" s="1">
        <f t="shared" si="2"/>
        <v>61</v>
      </c>
      <c r="C22" s="1">
        <v>1</v>
      </c>
      <c r="D22" s="1">
        <v>3</v>
      </c>
      <c r="E22" s="1">
        <v>5</v>
      </c>
      <c r="F22" s="1">
        <v>3</v>
      </c>
      <c r="G22" s="1">
        <v>9</v>
      </c>
      <c r="H22" s="1">
        <v>11</v>
      </c>
      <c r="I22" s="1">
        <v>14</v>
      </c>
      <c r="J22" s="1">
        <v>6</v>
      </c>
      <c r="K22" s="1">
        <v>5</v>
      </c>
      <c r="L22" s="1">
        <v>4</v>
      </c>
      <c r="M22" s="1">
        <v>0</v>
      </c>
      <c r="N22" s="1">
        <v>0</v>
      </c>
      <c r="O22" s="1">
        <v>0</v>
      </c>
      <c r="P22" s="1">
        <v>0</v>
      </c>
      <c r="Q22" s="1">
        <v>0</v>
      </c>
    </row>
    <row r="23" spans="1:17" x14ac:dyDescent="0.2">
      <c r="A23" s="1" t="s">
        <v>101</v>
      </c>
      <c r="B23" s="1">
        <f t="shared" si="2"/>
        <v>0</v>
      </c>
      <c r="C23" s="1">
        <v>0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">
        <v>0</v>
      </c>
      <c r="L23" s="1">
        <v>0</v>
      </c>
      <c r="M23" s="1">
        <v>0</v>
      </c>
      <c r="N23" s="1">
        <v>0</v>
      </c>
      <c r="O23" s="1">
        <v>0</v>
      </c>
      <c r="P23" s="1">
        <v>0</v>
      </c>
      <c r="Q23" s="1">
        <v>0</v>
      </c>
    </row>
    <row r="24" spans="1:17" x14ac:dyDescent="0.2">
      <c r="A24" s="1" t="s">
        <v>102</v>
      </c>
      <c r="B24" s="1">
        <f t="shared" si="2"/>
        <v>51</v>
      </c>
      <c r="C24" s="1">
        <v>2</v>
      </c>
      <c r="D24" s="1">
        <v>3</v>
      </c>
      <c r="E24" s="1">
        <v>0</v>
      </c>
      <c r="F24" s="1">
        <v>6</v>
      </c>
      <c r="G24" s="1">
        <v>6</v>
      </c>
      <c r="H24" s="1">
        <v>10</v>
      </c>
      <c r="I24" s="1">
        <v>9</v>
      </c>
      <c r="J24" s="1">
        <v>4</v>
      </c>
      <c r="K24" s="1">
        <v>6</v>
      </c>
      <c r="L24" s="1">
        <v>2</v>
      </c>
      <c r="M24" s="1">
        <v>2</v>
      </c>
      <c r="N24" s="1">
        <v>0</v>
      </c>
      <c r="O24" s="1">
        <v>0</v>
      </c>
      <c r="P24" s="1">
        <v>0</v>
      </c>
      <c r="Q24" s="1">
        <v>1</v>
      </c>
    </row>
    <row r="25" spans="1:17" x14ac:dyDescent="0.2">
      <c r="A25" s="1" t="s">
        <v>103</v>
      </c>
      <c r="B25" s="1">
        <f t="shared" si="2"/>
        <v>230</v>
      </c>
      <c r="C25" s="1">
        <v>27</v>
      </c>
      <c r="D25" s="1">
        <v>11</v>
      </c>
      <c r="E25" s="1">
        <v>13</v>
      </c>
      <c r="F25" s="1">
        <v>41</v>
      </c>
      <c r="G25" s="1">
        <v>46</v>
      </c>
      <c r="H25" s="1">
        <v>35</v>
      </c>
      <c r="I25" s="1">
        <v>25</v>
      </c>
      <c r="J25" s="1">
        <v>10</v>
      </c>
      <c r="K25" s="1">
        <v>9</v>
      </c>
      <c r="L25" s="1">
        <v>6</v>
      </c>
      <c r="M25" s="1">
        <v>2</v>
      </c>
      <c r="N25" s="1">
        <v>3</v>
      </c>
      <c r="O25" s="1">
        <v>1</v>
      </c>
      <c r="P25" s="1">
        <v>1</v>
      </c>
      <c r="Q25" s="1">
        <v>0</v>
      </c>
    </row>
    <row r="26" spans="1:17" x14ac:dyDescent="0.2">
      <c r="A26" s="1" t="s">
        <v>104</v>
      </c>
      <c r="B26" s="1">
        <f t="shared" si="2"/>
        <v>14</v>
      </c>
      <c r="C26" s="1">
        <v>1</v>
      </c>
      <c r="D26" s="1">
        <v>0</v>
      </c>
      <c r="E26" s="1">
        <v>0</v>
      </c>
      <c r="F26" s="1">
        <v>4</v>
      </c>
      <c r="G26" s="1">
        <v>3</v>
      </c>
      <c r="H26" s="1">
        <v>4</v>
      </c>
      <c r="I26" s="1">
        <v>1</v>
      </c>
      <c r="J26" s="1">
        <v>0</v>
      </c>
      <c r="K26" s="1">
        <v>1</v>
      </c>
      <c r="L26" s="1">
        <v>0</v>
      </c>
      <c r="M26" s="1">
        <v>0</v>
      </c>
      <c r="N26" s="1">
        <v>0</v>
      </c>
      <c r="O26" s="1">
        <v>0</v>
      </c>
      <c r="P26" s="1">
        <v>0</v>
      </c>
      <c r="Q26" s="1">
        <v>0</v>
      </c>
    </row>
    <row r="27" spans="1:17" x14ac:dyDescent="0.2">
      <c r="A27" s="4" t="s">
        <v>357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53A62A-9830-4490-B410-54EA85A359C6}">
  <dimension ref="A1:Q22"/>
  <sheetViews>
    <sheetView view="pageBreakPreview" zoomScale="125" zoomScaleNormal="100" zoomScaleSheetLayoutView="125" workbookViewId="0">
      <selection activeCell="A2" sqref="A2:Q2"/>
    </sheetView>
  </sheetViews>
  <sheetFormatPr defaultRowHeight="9.6" x14ac:dyDescent="0.2"/>
  <cols>
    <col min="1" max="1" width="26" style="1" customWidth="1"/>
    <col min="2" max="18" width="3.77734375" style="1" customWidth="1"/>
    <col min="19" max="16384" width="8.88671875" style="1"/>
  </cols>
  <sheetData>
    <row r="1" spans="1:17" x14ac:dyDescent="0.2">
      <c r="A1" s="1" t="s">
        <v>418</v>
      </c>
    </row>
    <row r="2" spans="1:17" x14ac:dyDescent="0.2">
      <c r="A2" s="2" t="s">
        <v>338</v>
      </c>
      <c r="B2" s="3" t="s">
        <v>8</v>
      </c>
      <c r="C2" s="3" t="s">
        <v>372</v>
      </c>
      <c r="D2" s="3" t="s">
        <v>373</v>
      </c>
      <c r="E2" s="3" t="s">
        <v>358</v>
      </c>
      <c r="F2" s="3" t="s">
        <v>359</v>
      </c>
      <c r="G2" s="3" t="s">
        <v>360</v>
      </c>
      <c r="H2" s="3" t="s">
        <v>361</v>
      </c>
      <c r="I2" s="5" t="s">
        <v>362</v>
      </c>
      <c r="J2" s="5" t="s">
        <v>363</v>
      </c>
      <c r="K2" s="5" t="s">
        <v>364</v>
      </c>
      <c r="L2" s="5" t="s">
        <v>365</v>
      </c>
      <c r="M2" s="5" t="s">
        <v>366</v>
      </c>
      <c r="N2" s="5" t="s">
        <v>367</v>
      </c>
      <c r="O2" s="5" t="s">
        <v>368</v>
      </c>
      <c r="P2" s="5" t="s">
        <v>369</v>
      </c>
      <c r="Q2" s="6" t="s">
        <v>370</v>
      </c>
    </row>
    <row r="3" spans="1:17" x14ac:dyDescent="0.2">
      <c r="A3" s="1" t="s">
        <v>105</v>
      </c>
      <c r="B3" s="1">
        <f>SUM(C3:Q3)</f>
        <v>13609</v>
      </c>
      <c r="C3" s="1">
        <f>C4+C5</f>
        <v>1529</v>
      </c>
      <c r="D3" s="1">
        <f t="shared" ref="D3:Q3" si="0">D4+D5</f>
        <v>1534</v>
      </c>
      <c r="E3" s="1">
        <f t="shared" si="0"/>
        <v>1464</v>
      </c>
      <c r="F3" s="1">
        <f t="shared" si="0"/>
        <v>1340</v>
      </c>
      <c r="G3" s="1">
        <f t="shared" si="0"/>
        <v>1403</v>
      </c>
      <c r="H3" s="1">
        <f t="shared" si="0"/>
        <v>1338</v>
      </c>
      <c r="I3" s="1">
        <f t="shared" si="0"/>
        <v>1243</v>
      </c>
      <c r="J3" s="1">
        <f t="shared" si="0"/>
        <v>873</v>
      </c>
      <c r="K3" s="1">
        <f t="shared" si="0"/>
        <v>666</v>
      </c>
      <c r="L3" s="1">
        <f t="shared" si="0"/>
        <v>513</v>
      </c>
      <c r="M3" s="1">
        <f t="shared" si="0"/>
        <v>403</v>
      </c>
      <c r="N3" s="1">
        <f t="shared" si="0"/>
        <v>387</v>
      </c>
      <c r="O3" s="1">
        <f t="shared" si="0"/>
        <v>332</v>
      </c>
      <c r="P3" s="1">
        <f t="shared" si="0"/>
        <v>249</v>
      </c>
      <c r="Q3" s="1">
        <f t="shared" si="0"/>
        <v>335</v>
      </c>
    </row>
    <row r="4" spans="1:17" x14ac:dyDescent="0.2">
      <c r="A4" s="1" t="s">
        <v>106</v>
      </c>
      <c r="B4" s="1">
        <f>SUM(C4:Q4)</f>
        <v>414</v>
      </c>
      <c r="C4" s="1">
        <v>58</v>
      </c>
      <c r="D4" s="1">
        <v>7</v>
      </c>
      <c r="E4" s="1">
        <v>11</v>
      </c>
      <c r="F4" s="1">
        <v>57</v>
      </c>
      <c r="G4" s="1">
        <v>70</v>
      </c>
      <c r="H4" s="1">
        <v>52</v>
      </c>
      <c r="I4" s="1">
        <v>52</v>
      </c>
      <c r="J4" s="1">
        <v>37</v>
      </c>
      <c r="K4" s="1">
        <v>33</v>
      </c>
      <c r="L4" s="1">
        <v>13</v>
      </c>
      <c r="M4" s="1">
        <v>8</v>
      </c>
      <c r="N4" s="1">
        <v>7</v>
      </c>
      <c r="O4" s="1">
        <v>6</v>
      </c>
      <c r="P4" s="1">
        <v>1</v>
      </c>
      <c r="Q4" s="1">
        <v>2</v>
      </c>
    </row>
    <row r="5" spans="1:17" x14ac:dyDescent="0.2">
      <c r="A5" s="1" t="s">
        <v>107</v>
      </c>
      <c r="B5" s="1">
        <f>SUM(B6:B15)+B21</f>
        <v>13195</v>
      </c>
      <c r="C5" s="1">
        <f t="shared" ref="C5:Q5" si="1">SUM(C6:C15)+C21</f>
        <v>1471</v>
      </c>
      <c r="D5" s="1">
        <f t="shared" si="1"/>
        <v>1527</v>
      </c>
      <c r="E5" s="1">
        <f t="shared" si="1"/>
        <v>1453</v>
      </c>
      <c r="F5" s="1">
        <f t="shared" si="1"/>
        <v>1283</v>
      </c>
      <c r="G5" s="1">
        <f t="shared" si="1"/>
        <v>1333</v>
      </c>
      <c r="H5" s="1">
        <f t="shared" si="1"/>
        <v>1286</v>
      </c>
      <c r="I5" s="1">
        <f t="shared" si="1"/>
        <v>1191</v>
      </c>
      <c r="J5" s="1">
        <f t="shared" si="1"/>
        <v>836</v>
      </c>
      <c r="K5" s="1">
        <f t="shared" si="1"/>
        <v>633</v>
      </c>
      <c r="L5" s="1">
        <f t="shared" si="1"/>
        <v>500</v>
      </c>
      <c r="M5" s="1">
        <f t="shared" si="1"/>
        <v>395</v>
      </c>
      <c r="N5" s="1">
        <f t="shared" si="1"/>
        <v>380</v>
      </c>
      <c r="O5" s="1">
        <f t="shared" si="1"/>
        <v>326</v>
      </c>
      <c r="P5" s="1">
        <f t="shared" si="1"/>
        <v>248</v>
      </c>
      <c r="Q5" s="1">
        <f t="shared" si="1"/>
        <v>333</v>
      </c>
    </row>
    <row r="6" spans="1:17" x14ac:dyDescent="0.2">
      <c r="A6" s="1" t="s">
        <v>110</v>
      </c>
      <c r="B6" s="1">
        <f t="shared" ref="B6:B21" si="2">SUM(C6:Q6)</f>
        <v>11186</v>
      </c>
      <c r="C6" s="1">
        <v>1425</v>
      </c>
      <c r="D6" s="1">
        <v>1483</v>
      </c>
      <c r="E6" s="1">
        <v>1387</v>
      </c>
      <c r="F6" s="1">
        <v>963</v>
      </c>
      <c r="G6" s="1">
        <v>1012</v>
      </c>
      <c r="H6" s="1">
        <v>937</v>
      </c>
      <c r="I6" s="1">
        <v>862</v>
      </c>
      <c r="J6" s="1">
        <v>625</v>
      </c>
      <c r="K6" s="1">
        <v>496</v>
      </c>
      <c r="L6" s="1">
        <v>415</v>
      </c>
      <c r="M6" s="1">
        <v>350</v>
      </c>
      <c r="N6" s="1">
        <v>357</v>
      </c>
      <c r="O6" s="1">
        <v>309</v>
      </c>
      <c r="P6" s="1">
        <v>241</v>
      </c>
      <c r="Q6" s="1">
        <v>324</v>
      </c>
    </row>
    <row r="7" spans="1:17" x14ac:dyDescent="0.2">
      <c r="A7" s="1" t="s">
        <v>109</v>
      </c>
      <c r="B7" s="1">
        <f t="shared" si="2"/>
        <v>1</v>
      </c>
      <c r="C7" s="1">
        <v>0</v>
      </c>
      <c r="D7" s="1">
        <v>0</v>
      </c>
      <c r="E7" s="1">
        <v>0</v>
      </c>
      <c r="F7" s="1">
        <v>1</v>
      </c>
      <c r="G7" s="1">
        <v>0</v>
      </c>
      <c r="H7" s="1">
        <v>0</v>
      </c>
      <c r="I7" s="1">
        <v>0</v>
      </c>
      <c r="J7" s="1">
        <v>0</v>
      </c>
      <c r="K7" s="1">
        <v>0</v>
      </c>
      <c r="L7" s="1">
        <v>0</v>
      </c>
      <c r="M7" s="1">
        <v>0</v>
      </c>
      <c r="N7" s="1">
        <v>0</v>
      </c>
      <c r="O7" s="1">
        <v>0</v>
      </c>
      <c r="P7" s="1">
        <v>0</v>
      </c>
      <c r="Q7" s="1">
        <v>0</v>
      </c>
    </row>
    <row r="8" spans="1:17" x14ac:dyDescent="0.2">
      <c r="A8" s="1" t="s">
        <v>108</v>
      </c>
      <c r="B8" s="1">
        <f t="shared" si="2"/>
        <v>9</v>
      </c>
      <c r="C8" s="1">
        <v>2</v>
      </c>
      <c r="D8" s="1">
        <v>0</v>
      </c>
      <c r="E8" s="1">
        <v>1</v>
      </c>
      <c r="F8" s="1">
        <v>3</v>
      </c>
      <c r="G8" s="1">
        <v>2</v>
      </c>
      <c r="H8" s="1">
        <v>0</v>
      </c>
      <c r="I8" s="1">
        <v>1</v>
      </c>
      <c r="J8" s="1">
        <v>0</v>
      </c>
      <c r="K8" s="1">
        <v>0</v>
      </c>
      <c r="L8" s="1">
        <v>0</v>
      </c>
      <c r="M8" s="1">
        <v>0</v>
      </c>
      <c r="N8" s="1">
        <v>0</v>
      </c>
      <c r="O8" s="1">
        <v>0</v>
      </c>
      <c r="P8" s="1">
        <v>0</v>
      </c>
      <c r="Q8" s="1">
        <v>0</v>
      </c>
    </row>
    <row r="9" spans="1:17" x14ac:dyDescent="0.2">
      <c r="A9" s="1" t="s">
        <v>111</v>
      </c>
      <c r="B9" s="1">
        <f t="shared" si="2"/>
        <v>42</v>
      </c>
      <c r="C9" s="1">
        <v>0</v>
      </c>
      <c r="D9" s="1">
        <v>0</v>
      </c>
      <c r="E9" s="1">
        <v>2</v>
      </c>
      <c r="F9" s="1">
        <v>28</v>
      </c>
      <c r="G9" s="1">
        <v>5</v>
      </c>
      <c r="H9" s="1">
        <v>5</v>
      </c>
      <c r="I9" s="1">
        <v>1</v>
      </c>
      <c r="J9" s="1">
        <v>1</v>
      </c>
      <c r="K9" s="1">
        <v>0</v>
      </c>
      <c r="L9" s="1">
        <v>0</v>
      </c>
      <c r="M9" s="1">
        <v>0</v>
      </c>
      <c r="N9" s="1">
        <v>0</v>
      </c>
      <c r="O9" s="1">
        <v>0</v>
      </c>
      <c r="P9" s="1">
        <v>0</v>
      </c>
      <c r="Q9" s="1">
        <v>0</v>
      </c>
    </row>
    <row r="10" spans="1:17" x14ac:dyDescent="0.2">
      <c r="A10" s="1" t="s">
        <v>351</v>
      </c>
      <c r="B10" s="1">
        <f t="shared" si="2"/>
        <v>28</v>
      </c>
      <c r="C10" s="1">
        <v>0</v>
      </c>
      <c r="D10" s="1">
        <v>1</v>
      </c>
      <c r="E10" s="1">
        <v>7</v>
      </c>
      <c r="F10" s="1">
        <v>17</v>
      </c>
      <c r="G10" s="1">
        <v>2</v>
      </c>
      <c r="H10" s="1">
        <v>0</v>
      </c>
      <c r="I10" s="1">
        <v>0</v>
      </c>
      <c r="J10" s="1">
        <v>0</v>
      </c>
      <c r="K10" s="1">
        <v>1</v>
      </c>
      <c r="L10" s="1">
        <v>0</v>
      </c>
      <c r="M10" s="1">
        <v>0</v>
      </c>
      <c r="N10" s="1">
        <v>0</v>
      </c>
      <c r="O10" s="1">
        <v>0</v>
      </c>
      <c r="P10" s="1">
        <v>0</v>
      </c>
      <c r="Q10" s="1">
        <v>0</v>
      </c>
    </row>
    <row r="11" spans="1:17" x14ac:dyDescent="0.2">
      <c r="A11" s="1" t="s">
        <v>112</v>
      </c>
      <c r="B11" s="1">
        <f t="shared" si="2"/>
        <v>45</v>
      </c>
      <c r="C11" s="1">
        <v>0</v>
      </c>
      <c r="D11" s="1">
        <v>1</v>
      </c>
      <c r="E11" s="1">
        <v>7</v>
      </c>
      <c r="F11" s="1">
        <v>28</v>
      </c>
      <c r="G11" s="1">
        <v>4</v>
      </c>
      <c r="H11" s="1">
        <v>1</v>
      </c>
      <c r="I11" s="1">
        <v>1</v>
      </c>
      <c r="J11" s="1">
        <v>0</v>
      </c>
      <c r="K11" s="1">
        <v>2</v>
      </c>
      <c r="L11" s="1">
        <v>1</v>
      </c>
      <c r="M11" s="1">
        <v>0</v>
      </c>
      <c r="N11" s="1">
        <v>0</v>
      </c>
      <c r="O11" s="1">
        <v>0</v>
      </c>
      <c r="P11" s="1">
        <v>0</v>
      </c>
      <c r="Q11" s="1">
        <v>0</v>
      </c>
    </row>
    <row r="12" spans="1:17" x14ac:dyDescent="0.2">
      <c r="A12" s="1" t="s">
        <v>113</v>
      </c>
      <c r="B12" s="1">
        <f t="shared" si="2"/>
        <v>31</v>
      </c>
      <c r="C12" s="1">
        <v>1</v>
      </c>
      <c r="D12" s="1">
        <v>0</v>
      </c>
      <c r="E12" s="1">
        <v>2</v>
      </c>
      <c r="F12" s="1">
        <v>20</v>
      </c>
      <c r="G12" s="1">
        <v>6</v>
      </c>
      <c r="H12" s="1">
        <v>1</v>
      </c>
      <c r="I12" s="1">
        <v>0</v>
      </c>
      <c r="J12" s="1">
        <v>1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</row>
    <row r="13" spans="1:17" x14ac:dyDescent="0.2">
      <c r="A13" s="1" t="s">
        <v>114</v>
      </c>
      <c r="B13" s="1">
        <f t="shared" si="2"/>
        <v>39</v>
      </c>
      <c r="C13" s="1">
        <v>2</v>
      </c>
      <c r="D13" s="1">
        <v>3</v>
      </c>
      <c r="E13" s="1">
        <v>5</v>
      </c>
      <c r="F13" s="1">
        <v>16</v>
      </c>
      <c r="G13" s="1">
        <v>1</v>
      </c>
      <c r="H13" s="1">
        <v>3</v>
      </c>
      <c r="I13" s="1">
        <v>2</v>
      </c>
      <c r="J13" s="1">
        <v>0</v>
      </c>
      <c r="K13" s="1">
        <v>1</v>
      </c>
      <c r="L13" s="1">
        <v>0</v>
      </c>
      <c r="M13" s="1">
        <v>1</v>
      </c>
      <c r="N13" s="1">
        <v>0</v>
      </c>
      <c r="O13" s="1">
        <v>2</v>
      </c>
      <c r="P13" s="1">
        <v>2</v>
      </c>
      <c r="Q13" s="1">
        <v>1</v>
      </c>
    </row>
    <row r="14" spans="1:17" x14ac:dyDescent="0.2">
      <c r="A14" s="1" t="s">
        <v>115</v>
      </c>
      <c r="B14" s="1">
        <f t="shared" si="2"/>
        <v>82</v>
      </c>
      <c r="C14" s="1">
        <v>10</v>
      </c>
      <c r="D14" s="1">
        <v>9</v>
      </c>
      <c r="E14" s="1">
        <v>16</v>
      </c>
      <c r="F14" s="1">
        <v>16</v>
      </c>
      <c r="G14" s="1">
        <v>7</v>
      </c>
      <c r="H14" s="1">
        <v>4</v>
      </c>
      <c r="I14" s="1">
        <v>2</v>
      </c>
      <c r="J14" s="1">
        <v>3</v>
      </c>
      <c r="K14" s="1">
        <v>5</v>
      </c>
      <c r="L14" s="1">
        <v>3</v>
      </c>
      <c r="M14" s="1">
        <v>2</v>
      </c>
      <c r="N14" s="1">
        <v>0</v>
      </c>
      <c r="O14" s="1">
        <v>4</v>
      </c>
      <c r="P14" s="1">
        <v>0</v>
      </c>
      <c r="Q14" s="1">
        <v>1</v>
      </c>
    </row>
    <row r="15" spans="1:17" x14ac:dyDescent="0.2">
      <c r="A15" s="1" t="s">
        <v>116</v>
      </c>
      <c r="B15" s="1">
        <f t="shared" si="2"/>
        <v>1688</v>
      </c>
      <c r="C15" s="1">
        <v>29</v>
      </c>
      <c r="D15" s="1">
        <v>26</v>
      </c>
      <c r="E15" s="1">
        <v>24</v>
      </c>
      <c r="F15" s="1">
        <v>181</v>
      </c>
      <c r="G15" s="1">
        <v>290</v>
      </c>
      <c r="H15" s="1">
        <v>331</v>
      </c>
      <c r="I15" s="1">
        <v>315</v>
      </c>
      <c r="J15" s="1">
        <v>202</v>
      </c>
      <c r="K15" s="1">
        <v>126</v>
      </c>
      <c r="L15" s="1">
        <v>80</v>
      </c>
      <c r="M15" s="1">
        <v>41</v>
      </c>
      <c r="N15" s="1">
        <v>22</v>
      </c>
      <c r="O15" s="1">
        <v>10</v>
      </c>
      <c r="P15" s="1">
        <v>5</v>
      </c>
      <c r="Q15" s="1">
        <v>6</v>
      </c>
    </row>
    <row r="16" spans="1:17" x14ac:dyDescent="0.2">
      <c r="A16" s="1" t="s">
        <v>117</v>
      </c>
      <c r="B16" s="1">
        <f t="shared" si="2"/>
        <v>348</v>
      </c>
      <c r="C16" s="1">
        <v>1</v>
      </c>
      <c r="D16" s="1">
        <v>3</v>
      </c>
      <c r="E16" s="1">
        <v>8</v>
      </c>
      <c r="F16" s="1">
        <v>122</v>
      </c>
      <c r="G16" s="1">
        <v>30</v>
      </c>
      <c r="H16" s="1">
        <v>56</v>
      </c>
      <c r="I16" s="1">
        <v>65</v>
      </c>
      <c r="J16" s="1">
        <v>30</v>
      </c>
      <c r="K16" s="1">
        <v>14</v>
      </c>
      <c r="L16" s="1">
        <v>14</v>
      </c>
      <c r="M16" s="1">
        <v>3</v>
      </c>
      <c r="N16" s="1">
        <v>2</v>
      </c>
      <c r="O16" s="1">
        <v>0</v>
      </c>
      <c r="P16" s="1">
        <v>0</v>
      </c>
      <c r="Q16" s="1">
        <v>0</v>
      </c>
    </row>
    <row r="17" spans="1:17" x14ac:dyDescent="0.2">
      <c r="A17" s="1" t="s">
        <v>118</v>
      </c>
      <c r="B17" s="1">
        <f t="shared" si="2"/>
        <v>89</v>
      </c>
      <c r="C17" s="1">
        <v>1</v>
      </c>
      <c r="D17" s="1">
        <v>1</v>
      </c>
      <c r="E17" s="1">
        <v>1</v>
      </c>
      <c r="F17" s="1">
        <v>3</v>
      </c>
      <c r="G17" s="1">
        <v>10</v>
      </c>
      <c r="H17" s="1">
        <v>19</v>
      </c>
      <c r="I17" s="1">
        <v>10</v>
      </c>
      <c r="J17" s="1">
        <v>6</v>
      </c>
      <c r="K17" s="1">
        <v>3</v>
      </c>
      <c r="L17" s="1">
        <v>7</v>
      </c>
      <c r="M17" s="1">
        <v>10</v>
      </c>
      <c r="N17" s="1">
        <v>7</v>
      </c>
      <c r="O17" s="1">
        <v>5</v>
      </c>
      <c r="P17" s="1">
        <v>2</v>
      </c>
      <c r="Q17" s="1">
        <v>4</v>
      </c>
    </row>
    <row r="18" spans="1:17" x14ac:dyDescent="0.2">
      <c r="A18" s="1" t="s">
        <v>119</v>
      </c>
      <c r="B18" s="1">
        <f t="shared" si="2"/>
        <v>60</v>
      </c>
      <c r="C18" s="1">
        <v>3</v>
      </c>
      <c r="D18" s="1">
        <v>6</v>
      </c>
      <c r="E18" s="1">
        <v>0</v>
      </c>
      <c r="F18" s="1">
        <v>2</v>
      </c>
      <c r="G18" s="1">
        <v>1</v>
      </c>
      <c r="H18" s="1">
        <v>7</v>
      </c>
      <c r="I18" s="1">
        <v>11</v>
      </c>
      <c r="J18" s="1">
        <v>13</v>
      </c>
      <c r="K18" s="1">
        <v>8</v>
      </c>
      <c r="L18" s="1">
        <v>5</v>
      </c>
      <c r="M18" s="1">
        <v>1</v>
      </c>
      <c r="N18" s="1">
        <v>2</v>
      </c>
      <c r="O18" s="1">
        <v>0</v>
      </c>
      <c r="P18" s="1">
        <v>1</v>
      </c>
      <c r="Q18" s="1">
        <v>0</v>
      </c>
    </row>
    <row r="19" spans="1:17" x14ac:dyDescent="0.2">
      <c r="A19" s="1" t="s">
        <v>120</v>
      </c>
      <c r="B19" s="1">
        <f t="shared" si="2"/>
        <v>1275</v>
      </c>
      <c r="C19" s="1">
        <v>24</v>
      </c>
      <c r="D19" s="1">
        <v>16</v>
      </c>
      <c r="E19" s="1">
        <v>15</v>
      </c>
      <c r="F19" s="1">
        <v>149</v>
      </c>
      <c r="G19" s="1">
        <v>242</v>
      </c>
      <c r="H19" s="1">
        <v>247</v>
      </c>
      <c r="I19" s="1">
        <v>228</v>
      </c>
      <c r="J19" s="1">
        <v>153</v>
      </c>
      <c r="K19" s="1">
        <v>101</v>
      </c>
      <c r="L19" s="1">
        <v>54</v>
      </c>
      <c r="M19" s="1">
        <v>26</v>
      </c>
      <c r="N19" s="1">
        <v>11</v>
      </c>
      <c r="O19" s="1">
        <v>5</v>
      </c>
      <c r="P19" s="1">
        <v>2</v>
      </c>
      <c r="Q19" s="1">
        <v>2</v>
      </c>
    </row>
    <row r="20" spans="1:17" x14ac:dyDescent="0.2">
      <c r="A20" s="1" t="s">
        <v>121</v>
      </c>
      <c r="B20" s="1">
        <f t="shared" si="2"/>
        <v>26</v>
      </c>
      <c r="C20" s="1">
        <v>0</v>
      </c>
      <c r="D20" s="1">
        <v>0</v>
      </c>
      <c r="E20" s="1">
        <v>0</v>
      </c>
      <c r="F20" s="1">
        <v>15</v>
      </c>
      <c r="G20" s="1">
        <v>7</v>
      </c>
      <c r="H20" s="1">
        <v>2</v>
      </c>
      <c r="I20" s="1">
        <v>1</v>
      </c>
      <c r="J20" s="1">
        <v>0</v>
      </c>
      <c r="K20" s="1">
        <v>0</v>
      </c>
      <c r="L20" s="1">
        <v>0</v>
      </c>
      <c r="M20" s="1">
        <v>1</v>
      </c>
      <c r="N20" s="1">
        <v>0</v>
      </c>
      <c r="O20" s="1">
        <v>0</v>
      </c>
      <c r="P20" s="1">
        <v>0</v>
      </c>
      <c r="Q20" s="1">
        <v>0</v>
      </c>
    </row>
    <row r="21" spans="1:17" x14ac:dyDescent="0.2">
      <c r="A21" s="1" t="s">
        <v>122</v>
      </c>
      <c r="B21" s="1">
        <f t="shared" si="2"/>
        <v>44</v>
      </c>
      <c r="C21" s="1">
        <v>2</v>
      </c>
      <c r="D21" s="1">
        <v>4</v>
      </c>
      <c r="E21" s="1">
        <v>2</v>
      </c>
      <c r="F21" s="1">
        <v>10</v>
      </c>
      <c r="G21" s="1">
        <v>4</v>
      </c>
      <c r="H21" s="1">
        <v>4</v>
      </c>
      <c r="I21" s="1">
        <v>7</v>
      </c>
      <c r="J21" s="1">
        <v>4</v>
      </c>
      <c r="K21" s="1">
        <v>2</v>
      </c>
      <c r="L21" s="1">
        <v>1</v>
      </c>
      <c r="M21" s="1">
        <v>1</v>
      </c>
      <c r="N21" s="1">
        <v>1</v>
      </c>
      <c r="O21" s="1">
        <v>1</v>
      </c>
      <c r="P21" s="1">
        <v>0</v>
      </c>
      <c r="Q21" s="1">
        <v>1</v>
      </c>
    </row>
    <row r="22" spans="1:17" x14ac:dyDescent="0.2">
      <c r="A22" s="4" t="s">
        <v>357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9E96A7-FF64-4436-B993-50C7403D421E}">
  <dimension ref="A1:Q11"/>
  <sheetViews>
    <sheetView view="pageBreakPreview" zoomScale="125" zoomScaleNormal="100" zoomScaleSheetLayoutView="125" workbookViewId="0">
      <selection activeCell="A2" sqref="A2:Q2"/>
    </sheetView>
  </sheetViews>
  <sheetFormatPr defaultRowHeight="9.6" x14ac:dyDescent="0.2"/>
  <cols>
    <col min="1" max="1" width="26" style="1" customWidth="1"/>
    <col min="2" max="18" width="3.77734375" style="1" customWidth="1"/>
    <col min="19" max="16384" width="8.88671875" style="1"/>
  </cols>
  <sheetData>
    <row r="1" spans="1:17" x14ac:dyDescent="0.2">
      <c r="A1" s="1" t="s">
        <v>419</v>
      </c>
    </row>
    <row r="2" spans="1:17" x14ac:dyDescent="0.2">
      <c r="A2" s="2" t="s">
        <v>339</v>
      </c>
      <c r="B2" s="3" t="s">
        <v>8</v>
      </c>
      <c r="C2" s="3" t="s">
        <v>372</v>
      </c>
      <c r="D2" s="3" t="s">
        <v>373</v>
      </c>
      <c r="E2" s="3" t="s">
        <v>358</v>
      </c>
      <c r="F2" s="3" t="s">
        <v>359</v>
      </c>
      <c r="G2" s="3" t="s">
        <v>360</v>
      </c>
      <c r="H2" s="3" t="s">
        <v>361</v>
      </c>
      <c r="I2" s="5" t="s">
        <v>362</v>
      </c>
      <c r="J2" s="5" t="s">
        <v>363</v>
      </c>
      <c r="K2" s="5" t="s">
        <v>364</v>
      </c>
      <c r="L2" s="5" t="s">
        <v>365</v>
      </c>
      <c r="M2" s="5" t="s">
        <v>366</v>
      </c>
      <c r="N2" s="5" t="s">
        <v>367</v>
      </c>
      <c r="O2" s="5" t="s">
        <v>368</v>
      </c>
      <c r="P2" s="5" t="s">
        <v>369</v>
      </c>
      <c r="Q2" s="6" t="s">
        <v>370</v>
      </c>
    </row>
    <row r="3" spans="1:17" x14ac:dyDescent="0.2">
      <c r="A3" s="1" t="s">
        <v>123</v>
      </c>
      <c r="B3" s="1">
        <f>B4+B6</f>
        <v>13609</v>
      </c>
      <c r="C3" s="1">
        <f>C4+C6</f>
        <v>1529</v>
      </c>
      <c r="D3" s="1">
        <f>D4+D6</f>
        <v>1534</v>
      </c>
      <c r="E3" s="1">
        <f>E4+E6</f>
        <v>1464</v>
      </c>
      <c r="F3" s="1">
        <f t="shared" ref="F3:Q3" si="0">F4+F6</f>
        <v>1340</v>
      </c>
      <c r="G3" s="1">
        <f t="shared" si="0"/>
        <v>1403</v>
      </c>
      <c r="H3" s="1">
        <f t="shared" si="0"/>
        <v>1338</v>
      </c>
      <c r="I3" s="1">
        <f t="shared" si="0"/>
        <v>1243</v>
      </c>
      <c r="J3" s="1">
        <f t="shared" si="0"/>
        <v>873</v>
      </c>
      <c r="K3" s="1">
        <f t="shared" si="0"/>
        <v>666</v>
      </c>
      <c r="L3" s="1">
        <f t="shared" si="0"/>
        <v>513</v>
      </c>
      <c r="M3" s="1">
        <f t="shared" si="0"/>
        <v>403</v>
      </c>
      <c r="N3" s="1">
        <f t="shared" si="0"/>
        <v>387</v>
      </c>
      <c r="O3" s="1">
        <f t="shared" si="0"/>
        <v>332</v>
      </c>
      <c r="P3" s="1">
        <f t="shared" si="0"/>
        <v>249</v>
      </c>
      <c r="Q3" s="1">
        <f t="shared" si="0"/>
        <v>335</v>
      </c>
    </row>
    <row r="4" spans="1:17" x14ac:dyDescent="0.2">
      <c r="A4" s="1" t="s">
        <v>106</v>
      </c>
      <c r="B4" s="1">
        <f>SUM(C4:Q4)</f>
        <v>414</v>
      </c>
      <c r="C4" s="1">
        <v>58</v>
      </c>
      <c r="D4" s="1">
        <v>7</v>
      </c>
      <c r="E4" s="1">
        <v>11</v>
      </c>
      <c r="F4" s="1">
        <v>57</v>
      </c>
      <c r="G4" s="1">
        <v>70</v>
      </c>
      <c r="H4" s="1">
        <v>52</v>
      </c>
      <c r="I4" s="1">
        <v>52</v>
      </c>
      <c r="J4" s="1">
        <v>37</v>
      </c>
      <c r="K4" s="1">
        <v>33</v>
      </c>
      <c r="L4" s="1">
        <v>13</v>
      </c>
      <c r="M4" s="1">
        <v>8</v>
      </c>
      <c r="N4" s="1">
        <v>7</v>
      </c>
      <c r="O4" s="1">
        <v>6</v>
      </c>
      <c r="P4" s="1">
        <v>1</v>
      </c>
      <c r="Q4" s="1">
        <v>2</v>
      </c>
    </row>
    <row r="5" spans="1:17" x14ac:dyDescent="0.2">
      <c r="A5" s="1" t="s">
        <v>124</v>
      </c>
      <c r="B5" s="1">
        <f>B4*100/B3</f>
        <v>3.0421044896759497</v>
      </c>
      <c r="C5" s="1">
        <f t="shared" ref="C5:Q5" si="1">C4*100/C3</f>
        <v>3.7933289731850883</v>
      </c>
      <c r="D5" s="1">
        <f t="shared" si="1"/>
        <v>0.45632333767926986</v>
      </c>
      <c r="E5" s="1">
        <f t="shared" si="1"/>
        <v>0.75136612021857918</v>
      </c>
      <c r="F5" s="1">
        <f t="shared" si="1"/>
        <v>4.2537313432835822</v>
      </c>
      <c r="G5" s="1">
        <f t="shared" si="1"/>
        <v>4.9893086243763367</v>
      </c>
      <c r="H5" s="1">
        <f t="shared" si="1"/>
        <v>3.8863976083707024</v>
      </c>
      <c r="I5" s="1">
        <f t="shared" si="1"/>
        <v>4.1834271922767501</v>
      </c>
      <c r="J5" s="1">
        <f t="shared" si="1"/>
        <v>4.2382588774341352</v>
      </c>
      <c r="K5" s="1">
        <f t="shared" si="1"/>
        <v>4.954954954954955</v>
      </c>
      <c r="L5" s="1">
        <f t="shared" si="1"/>
        <v>2.53411306042885</v>
      </c>
      <c r="M5" s="1">
        <f t="shared" si="1"/>
        <v>1.9851116625310175</v>
      </c>
      <c r="N5" s="1">
        <f t="shared" si="1"/>
        <v>1.8087855297157622</v>
      </c>
      <c r="O5" s="1">
        <f t="shared" si="1"/>
        <v>1.8072289156626506</v>
      </c>
      <c r="P5" s="1">
        <f t="shared" si="1"/>
        <v>0.40160642570281124</v>
      </c>
      <c r="Q5" s="1">
        <f t="shared" si="1"/>
        <v>0.59701492537313428</v>
      </c>
    </row>
    <row r="6" spans="1:17" x14ac:dyDescent="0.2">
      <c r="A6" s="1" t="s">
        <v>125</v>
      </c>
      <c r="B6" s="1">
        <f>SUM(B7:B10)</f>
        <v>13195</v>
      </c>
      <c r="C6" s="1">
        <f t="shared" ref="C6:Q6" si="2">SUM(C7:C10)</f>
        <v>1471</v>
      </c>
      <c r="D6" s="1">
        <f t="shared" si="2"/>
        <v>1527</v>
      </c>
      <c r="E6" s="1">
        <f t="shared" si="2"/>
        <v>1453</v>
      </c>
      <c r="F6" s="1">
        <f t="shared" si="2"/>
        <v>1283</v>
      </c>
      <c r="G6" s="1">
        <f t="shared" si="2"/>
        <v>1333</v>
      </c>
      <c r="H6" s="1">
        <f t="shared" si="2"/>
        <v>1286</v>
      </c>
      <c r="I6" s="1">
        <f t="shared" si="2"/>
        <v>1191</v>
      </c>
      <c r="J6" s="1">
        <f t="shared" si="2"/>
        <v>836</v>
      </c>
      <c r="K6" s="1">
        <f t="shared" si="2"/>
        <v>633</v>
      </c>
      <c r="L6" s="1">
        <f t="shared" si="2"/>
        <v>500</v>
      </c>
      <c r="M6" s="1">
        <f t="shared" si="2"/>
        <v>395</v>
      </c>
      <c r="N6" s="1">
        <f t="shared" si="2"/>
        <v>380</v>
      </c>
      <c r="O6" s="1">
        <f t="shared" si="2"/>
        <v>326</v>
      </c>
      <c r="P6" s="1">
        <f t="shared" si="2"/>
        <v>248</v>
      </c>
      <c r="Q6" s="1">
        <f t="shared" si="2"/>
        <v>333</v>
      </c>
    </row>
    <row r="7" spans="1:17" x14ac:dyDescent="0.2">
      <c r="A7" s="1" t="s">
        <v>126</v>
      </c>
      <c r="B7" s="1">
        <f t="shared" ref="B7:B10" si="3">SUM(C7:Q7)</f>
        <v>12375</v>
      </c>
      <c r="C7" s="1">
        <v>1396</v>
      </c>
      <c r="D7" s="1">
        <v>1484</v>
      </c>
      <c r="E7" s="1">
        <v>1403</v>
      </c>
      <c r="F7" s="1">
        <v>1134</v>
      </c>
      <c r="G7" s="1">
        <v>1225</v>
      </c>
      <c r="H7" s="1">
        <v>1180</v>
      </c>
      <c r="I7" s="1">
        <v>1102</v>
      </c>
      <c r="J7" s="1">
        <v>776</v>
      </c>
      <c r="K7" s="1">
        <v>587</v>
      </c>
      <c r="L7" s="1">
        <v>474</v>
      </c>
      <c r="M7" s="1">
        <v>376</v>
      </c>
      <c r="N7" s="1">
        <v>369</v>
      </c>
      <c r="O7" s="1">
        <v>316</v>
      </c>
      <c r="P7" s="1">
        <v>235</v>
      </c>
      <c r="Q7" s="1">
        <v>318</v>
      </c>
    </row>
    <row r="8" spans="1:17" x14ac:dyDescent="0.2">
      <c r="A8" s="1" t="s">
        <v>127</v>
      </c>
      <c r="B8" s="1">
        <f t="shared" si="3"/>
        <v>491</v>
      </c>
      <c r="C8" s="1">
        <v>34</v>
      </c>
      <c r="D8" s="1">
        <v>33</v>
      </c>
      <c r="E8" s="1">
        <v>40</v>
      </c>
      <c r="F8" s="1">
        <v>100</v>
      </c>
      <c r="G8" s="1">
        <v>65</v>
      </c>
      <c r="H8" s="1">
        <v>61</v>
      </c>
      <c r="I8" s="1">
        <v>57</v>
      </c>
      <c r="J8" s="1">
        <v>33</v>
      </c>
      <c r="K8" s="1">
        <v>28</v>
      </c>
      <c r="L8" s="1">
        <v>17</v>
      </c>
      <c r="M8" s="1">
        <v>11</v>
      </c>
      <c r="N8" s="1">
        <v>6</v>
      </c>
      <c r="O8" s="1">
        <v>3</v>
      </c>
      <c r="P8" s="1">
        <v>2</v>
      </c>
      <c r="Q8" s="1">
        <v>1</v>
      </c>
    </row>
    <row r="9" spans="1:17" x14ac:dyDescent="0.2">
      <c r="A9" s="1" t="s">
        <v>128</v>
      </c>
      <c r="B9" s="1">
        <f t="shared" si="3"/>
        <v>247</v>
      </c>
      <c r="C9" s="1">
        <v>20</v>
      </c>
      <c r="D9" s="1">
        <v>9</v>
      </c>
      <c r="E9" s="1">
        <v>10</v>
      </c>
      <c r="F9" s="1">
        <v>46</v>
      </c>
      <c r="G9" s="1">
        <v>38</v>
      </c>
      <c r="H9" s="1">
        <v>41</v>
      </c>
      <c r="I9" s="1">
        <v>26</v>
      </c>
      <c r="J9" s="1">
        <v>21</v>
      </c>
      <c r="K9" s="1">
        <v>15</v>
      </c>
      <c r="L9" s="1">
        <v>7</v>
      </c>
      <c r="M9" s="1">
        <v>6</v>
      </c>
      <c r="N9" s="1">
        <v>2</v>
      </c>
      <c r="O9" s="1">
        <v>2</v>
      </c>
      <c r="P9" s="1">
        <v>3</v>
      </c>
      <c r="Q9" s="1">
        <v>1</v>
      </c>
    </row>
    <row r="10" spans="1:17" x14ac:dyDescent="0.2">
      <c r="A10" s="1" t="s">
        <v>129</v>
      </c>
      <c r="B10" s="1">
        <f t="shared" si="3"/>
        <v>82</v>
      </c>
      <c r="C10" s="1">
        <v>21</v>
      </c>
      <c r="D10" s="1">
        <v>1</v>
      </c>
      <c r="E10" s="1">
        <v>0</v>
      </c>
      <c r="F10" s="1">
        <v>3</v>
      </c>
      <c r="G10" s="1">
        <v>5</v>
      </c>
      <c r="H10" s="1">
        <v>4</v>
      </c>
      <c r="I10" s="1">
        <v>6</v>
      </c>
      <c r="J10" s="1">
        <v>6</v>
      </c>
      <c r="K10" s="1">
        <v>3</v>
      </c>
      <c r="L10" s="1">
        <v>2</v>
      </c>
      <c r="M10" s="1">
        <v>2</v>
      </c>
      <c r="N10" s="1">
        <v>3</v>
      </c>
      <c r="O10" s="1">
        <v>5</v>
      </c>
      <c r="P10" s="1">
        <v>8</v>
      </c>
      <c r="Q10" s="1">
        <v>13</v>
      </c>
    </row>
    <row r="11" spans="1:17" x14ac:dyDescent="0.2">
      <c r="A11" s="4" t="s">
        <v>357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DEBE25-0B28-4116-8D61-DD0B20D310FA}">
  <dimension ref="A1:R32"/>
  <sheetViews>
    <sheetView view="pageBreakPreview" zoomScale="125" zoomScaleNormal="100" zoomScaleSheetLayoutView="125" workbookViewId="0">
      <selection activeCell="A32" sqref="A32:R32"/>
    </sheetView>
  </sheetViews>
  <sheetFormatPr defaultRowHeight="9.6" x14ac:dyDescent="0.2"/>
  <cols>
    <col min="1" max="1" width="26" style="1" customWidth="1"/>
    <col min="2" max="18" width="3.77734375" style="1" customWidth="1"/>
    <col min="19" max="16384" width="8.88671875" style="1"/>
  </cols>
  <sheetData>
    <row r="1" spans="1:18" x14ac:dyDescent="0.2">
      <c r="A1" s="1" t="s">
        <v>420</v>
      </c>
    </row>
    <row r="2" spans="1:18" x14ac:dyDescent="0.2">
      <c r="A2" s="2" t="s">
        <v>340</v>
      </c>
      <c r="B2" s="3" t="s">
        <v>8</v>
      </c>
      <c r="C2" s="3" t="s">
        <v>371</v>
      </c>
      <c r="D2" s="3" t="s">
        <v>372</v>
      </c>
      <c r="E2" s="3" t="s">
        <v>373</v>
      </c>
      <c r="F2" s="3" t="s">
        <v>358</v>
      </c>
      <c r="G2" s="3" t="s">
        <v>359</v>
      </c>
      <c r="H2" s="3" t="s">
        <v>360</v>
      </c>
      <c r="I2" s="3" t="s">
        <v>361</v>
      </c>
      <c r="J2" s="5" t="s">
        <v>362</v>
      </c>
      <c r="K2" s="5" t="s">
        <v>363</v>
      </c>
      <c r="L2" s="5" t="s">
        <v>364</v>
      </c>
      <c r="M2" s="5" t="s">
        <v>365</v>
      </c>
      <c r="N2" s="5" t="s">
        <v>366</v>
      </c>
      <c r="O2" s="5" t="s">
        <v>367</v>
      </c>
      <c r="P2" s="5" t="s">
        <v>368</v>
      </c>
      <c r="Q2" s="5" t="s">
        <v>369</v>
      </c>
      <c r="R2" s="6" t="s">
        <v>370</v>
      </c>
    </row>
    <row r="3" spans="1:18" x14ac:dyDescent="0.2">
      <c r="A3" s="1" t="s">
        <v>130</v>
      </c>
      <c r="B3" s="1">
        <f>SUM(C3:R3)</f>
        <v>4119</v>
      </c>
      <c r="C3" s="1">
        <f>C4+C6+C8+C10</f>
        <v>104</v>
      </c>
      <c r="D3" s="1">
        <f t="shared" ref="D3:S3" si="0">D4+D6+D8+D10</f>
        <v>1181</v>
      </c>
      <c r="E3" s="1">
        <f t="shared" si="0"/>
        <v>1457</v>
      </c>
      <c r="F3" s="1">
        <f t="shared" si="0"/>
        <v>1053</v>
      </c>
      <c r="G3" s="1">
        <f t="shared" si="0"/>
        <v>221</v>
      </c>
      <c r="H3" s="1">
        <f t="shared" si="0"/>
        <v>52</v>
      </c>
      <c r="I3" s="1">
        <f t="shared" si="0"/>
        <v>21</v>
      </c>
      <c r="J3" s="1">
        <f t="shared" si="0"/>
        <v>12</v>
      </c>
      <c r="K3" s="1">
        <f t="shared" si="0"/>
        <v>8</v>
      </c>
      <c r="L3" s="1">
        <f t="shared" si="0"/>
        <v>5</v>
      </c>
      <c r="M3" s="1">
        <f t="shared" si="0"/>
        <v>4</v>
      </c>
      <c r="N3" s="1">
        <f t="shared" si="0"/>
        <v>0</v>
      </c>
      <c r="O3" s="1">
        <f t="shared" si="0"/>
        <v>0</v>
      </c>
      <c r="P3" s="1">
        <f t="shared" si="0"/>
        <v>1</v>
      </c>
      <c r="Q3" s="1">
        <f t="shared" si="0"/>
        <v>0</v>
      </c>
      <c r="R3" s="1">
        <f t="shared" si="0"/>
        <v>0</v>
      </c>
    </row>
    <row r="4" spans="1:18" x14ac:dyDescent="0.2">
      <c r="A4" s="1" t="s">
        <v>131</v>
      </c>
      <c r="B4" s="1">
        <f t="shared" ref="B4:B11" si="1">SUM(C4:R4)</f>
        <v>97</v>
      </c>
      <c r="C4" s="1">
        <v>51</v>
      </c>
      <c r="D4" s="1">
        <v>46</v>
      </c>
      <c r="E4" s="1">
        <v>0</v>
      </c>
      <c r="F4" s="1">
        <v>0</v>
      </c>
      <c r="G4" s="1">
        <v>0</v>
      </c>
      <c r="H4" s="1">
        <v>0</v>
      </c>
      <c r="I4" s="1">
        <v>0</v>
      </c>
    </row>
    <row r="5" spans="1:18" x14ac:dyDescent="0.2">
      <c r="A5" s="1" t="s">
        <v>132</v>
      </c>
      <c r="B5" s="1">
        <f t="shared" si="1"/>
        <v>65</v>
      </c>
      <c r="C5" s="1">
        <v>35</v>
      </c>
      <c r="D5" s="1">
        <v>30</v>
      </c>
      <c r="E5" s="1">
        <v>0</v>
      </c>
      <c r="F5" s="1">
        <v>0</v>
      </c>
      <c r="G5" s="1">
        <v>0</v>
      </c>
      <c r="H5" s="1">
        <v>0</v>
      </c>
      <c r="I5" s="1">
        <v>0</v>
      </c>
    </row>
    <row r="6" spans="1:18" x14ac:dyDescent="0.2">
      <c r="A6" s="1" t="s">
        <v>133</v>
      </c>
      <c r="B6" s="1">
        <f t="shared" si="1"/>
        <v>2365</v>
      </c>
      <c r="C6" s="1">
        <v>53</v>
      </c>
      <c r="D6" s="1">
        <v>1135</v>
      </c>
      <c r="E6" s="1">
        <v>1128</v>
      </c>
      <c r="F6" s="1">
        <v>49</v>
      </c>
      <c r="G6" s="1">
        <v>0</v>
      </c>
      <c r="H6" s="1">
        <v>0</v>
      </c>
      <c r="I6" s="1">
        <v>0</v>
      </c>
    </row>
    <row r="7" spans="1:18" x14ac:dyDescent="0.2">
      <c r="A7" s="1" t="s">
        <v>132</v>
      </c>
      <c r="B7" s="1">
        <f t="shared" si="1"/>
        <v>1974</v>
      </c>
      <c r="C7" s="1">
        <v>35</v>
      </c>
      <c r="D7" s="1">
        <v>914</v>
      </c>
      <c r="E7" s="1">
        <v>981</v>
      </c>
      <c r="F7" s="1">
        <v>44</v>
      </c>
      <c r="G7" s="1">
        <v>0</v>
      </c>
      <c r="H7" s="1">
        <v>0</v>
      </c>
      <c r="I7" s="1">
        <v>0</v>
      </c>
    </row>
    <row r="8" spans="1:18" x14ac:dyDescent="0.2">
      <c r="A8" s="1" t="s">
        <v>134</v>
      </c>
      <c r="B8" s="1">
        <f t="shared" si="1"/>
        <v>1275</v>
      </c>
      <c r="C8" s="1">
        <v>0</v>
      </c>
      <c r="D8" s="1">
        <v>0</v>
      </c>
      <c r="E8" s="1">
        <v>329</v>
      </c>
      <c r="F8" s="1">
        <v>909</v>
      </c>
      <c r="G8" s="1">
        <v>27</v>
      </c>
      <c r="H8" s="1">
        <v>5</v>
      </c>
      <c r="I8" s="1">
        <v>4</v>
      </c>
      <c r="M8" s="1">
        <v>1</v>
      </c>
    </row>
    <row r="9" spans="1:18" x14ac:dyDescent="0.2">
      <c r="A9" s="1" t="s">
        <v>132</v>
      </c>
      <c r="B9" s="1">
        <f t="shared" si="1"/>
        <v>976</v>
      </c>
      <c r="C9" s="1">
        <v>0</v>
      </c>
      <c r="D9" s="1">
        <v>0</v>
      </c>
      <c r="E9" s="1">
        <v>263</v>
      </c>
      <c r="F9" s="1">
        <v>685</v>
      </c>
      <c r="G9" s="1">
        <v>22</v>
      </c>
      <c r="H9" s="1">
        <v>2</v>
      </c>
      <c r="I9" s="1">
        <v>3</v>
      </c>
      <c r="M9" s="1">
        <v>1</v>
      </c>
    </row>
    <row r="10" spans="1:18" x14ac:dyDescent="0.2">
      <c r="A10" s="1" t="s">
        <v>135</v>
      </c>
      <c r="B10" s="1">
        <f t="shared" si="1"/>
        <v>382</v>
      </c>
      <c r="C10" s="1">
        <v>0</v>
      </c>
      <c r="D10" s="1">
        <v>0</v>
      </c>
      <c r="E10" s="1">
        <v>0</v>
      </c>
      <c r="F10" s="1">
        <v>95</v>
      </c>
      <c r="G10" s="1">
        <v>194</v>
      </c>
      <c r="H10" s="1">
        <v>47</v>
      </c>
      <c r="I10" s="1">
        <v>17</v>
      </c>
      <c r="J10" s="1">
        <v>12</v>
      </c>
      <c r="K10" s="1">
        <v>8</v>
      </c>
      <c r="L10" s="1">
        <v>5</v>
      </c>
      <c r="M10" s="1">
        <v>3</v>
      </c>
      <c r="P10" s="1">
        <v>1</v>
      </c>
    </row>
    <row r="11" spans="1:18" x14ac:dyDescent="0.2">
      <c r="A11" s="1" t="s">
        <v>132</v>
      </c>
      <c r="B11" s="1">
        <f t="shared" si="1"/>
        <v>312</v>
      </c>
      <c r="C11" s="1">
        <v>0</v>
      </c>
      <c r="D11" s="1">
        <v>0</v>
      </c>
      <c r="E11" s="1">
        <v>0</v>
      </c>
      <c r="F11" s="1">
        <v>68</v>
      </c>
      <c r="G11" s="1">
        <v>169</v>
      </c>
      <c r="H11" s="1">
        <v>39</v>
      </c>
      <c r="I11" s="1">
        <v>13</v>
      </c>
      <c r="J11" s="1">
        <v>10</v>
      </c>
      <c r="K11" s="1">
        <v>6</v>
      </c>
      <c r="L11" s="1">
        <v>3</v>
      </c>
      <c r="M11" s="1">
        <v>3</v>
      </c>
      <c r="P11" s="1">
        <v>1</v>
      </c>
    </row>
    <row r="13" spans="1:18" x14ac:dyDescent="0.2">
      <c r="A13" s="1" t="s">
        <v>136</v>
      </c>
      <c r="B13" s="1">
        <f>B3-B23</f>
        <v>2164</v>
      </c>
      <c r="C13" s="1">
        <f t="shared" ref="C13:R21" si="2">C3-C23</f>
        <v>52</v>
      </c>
      <c r="D13" s="1">
        <f t="shared" si="2"/>
        <v>594</v>
      </c>
      <c r="E13" s="1">
        <f t="shared" si="2"/>
        <v>761</v>
      </c>
      <c r="F13" s="1">
        <f t="shared" si="2"/>
        <v>547</v>
      </c>
      <c r="G13" s="1">
        <f t="shared" si="2"/>
        <v>152</v>
      </c>
      <c r="H13" s="1">
        <f t="shared" si="2"/>
        <v>34</v>
      </c>
      <c r="I13" s="1">
        <f t="shared" si="2"/>
        <v>10</v>
      </c>
      <c r="J13" s="1">
        <f t="shared" si="2"/>
        <v>6</v>
      </c>
      <c r="K13" s="1">
        <f t="shared" si="2"/>
        <v>4</v>
      </c>
      <c r="L13" s="1">
        <f t="shared" si="2"/>
        <v>2</v>
      </c>
      <c r="M13" s="1">
        <f t="shared" si="2"/>
        <v>1</v>
      </c>
      <c r="N13" s="1">
        <f t="shared" si="2"/>
        <v>0</v>
      </c>
      <c r="O13" s="1">
        <f t="shared" si="2"/>
        <v>0</v>
      </c>
      <c r="P13" s="1">
        <f t="shared" si="2"/>
        <v>1</v>
      </c>
      <c r="Q13" s="1">
        <f t="shared" si="2"/>
        <v>0</v>
      </c>
      <c r="R13" s="1">
        <f t="shared" si="2"/>
        <v>0</v>
      </c>
    </row>
    <row r="14" spans="1:18" x14ac:dyDescent="0.2">
      <c r="A14" s="1" t="s">
        <v>131</v>
      </c>
      <c r="B14" s="1">
        <f t="shared" ref="B14:Q21" si="3">B4-B24</f>
        <v>47</v>
      </c>
      <c r="C14" s="1">
        <f t="shared" si="3"/>
        <v>29</v>
      </c>
      <c r="D14" s="1">
        <f t="shared" si="3"/>
        <v>18</v>
      </c>
      <c r="E14" s="1">
        <f t="shared" si="3"/>
        <v>0</v>
      </c>
      <c r="F14" s="1">
        <f t="shared" si="3"/>
        <v>0</v>
      </c>
      <c r="G14" s="1">
        <f t="shared" si="3"/>
        <v>0</v>
      </c>
      <c r="H14" s="1">
        <f t="shared" si="3"/>
        <v>0</v>
      </c>
      <c r="I14" s="1">
        <f t="shared" si="3"/>
        <v>0</v>
      </c>
      <c r="J14" s="1">
        <f t="shared" si="3"/>
        <v>0</v>
      </c>
      <c r="K14" s="1">
        <f t="shared" si="3"/>
        <v>0</v>
      </c>
      <c r="L14" s="1">
        <f t="shared" si="3"/>
        <v>0</v>
      </c>
      <c r="M14" s="1">
        <f t="shared" si="3"/>
        <v>0</v>
      </c>
      <c r="N14" s="1">
        <f t="shared" si="3"/>
        <v>0</v>
      </c>
      <c r="O14" s="1">
        <f t="shared" si="3"/>
        <v>0</v>
      </c>
      <c r="P14" s="1">
        <f t="shared" si="3"/>
        <v>0</v>
      </c>
      <c r="Q14" s="1">
        <f t="shared" si="3"/>
        <v>0</v>
      </c>
      <c r="R14" s="1">
        <f t="shared" si="2"/>
        <v>0</v>
      </c>
    </row>
    <row r="15" spans="1:18" x14ac:dyDescent="0.2">
      <c r="A15" s="1" t="s">
        <v>132</v>
      </c>
      <c r="B15" s="1">
        <f t="shared" si="3"/>
        <v>30</v>
      </c>
      <c r="C15" s="1">
        <f t="shared" si="2"/>
        <v>20</v>
      </c>
      <c r="D15" s="1">
        <f t="shared" si="2"/>
        <v>10</v>
      </c>
      <c r="E15" s="1">
        <f t="shared" si="2"/>
        <v>0</v>
      </c>
      <c r="F15" s="1">
        <f t="shared" si="2"/>
        <v>0</v>
      </c>
      <c r="G15" s="1">
        <f t="shared" si="2"/>
        <v>0</v>
      </c>
      <c r="H15" s="1">
        <f t="shared" si="2"/>
        <v>0</v>
      </c>
      <c r="I15" s="1">
        <f t="shared" si="2"/>
        <v>0</v>
      </c>
      <c r="J15" s="1">
        <f t="shared" si="2"/>
        <v>0</v>
      </c>
      <c r="K15" s="1">
        <f t="shared" si="2"/>
        <v>0</v>
      </c>
      <c r="L15" s="1">
        <f t="shared" si="2"/>
        <v>0</v>
      </c>
      <c r="M15" s="1">
        <f t="shared" si="2"/>
        <v>0</v>
      </c>
      <c r="N15" s="1">
        <f t="shared" si="2"/>
        <v>0</v>
      </c>
      <c r="O15" s="1">
        <f t="shared" si="2"/>
        <v>0</v>
      </c>
      <c r="P15" s="1">
        <f t="shared" si="2"/>
        <v>0</v>
      </c>
      <c r="Q15" s="1">
        <f t="shared" si="2"/>
        <v>0</v>
      </c>
      <c r="R15" s="1">
        <f t="shared" si="2"/>
        <v>0</v>
      </c>
    </row>
    <row r="16" spans="1:18" x14ac:dyDescent="0.2">
      <c r="A16" s="1" t="s">
        <v>133</v>
      </c>
      <c r="B16" s="1">
        <f t="shared" si="3"/>
        <v>1249</v>
      </c>
      <c r="C16" s="1">
        <f t="shared" si="2"/>
        <v>23</v>
      </c>
      <c r="D16" s="1">
        <f t="shared" si="2"/>
        <v>576</v>
      </c>
      <c r="E16" s="1">
        <f t="shared" si="2"/>
        <v>615</v>
      </c>
      <c r="F16" s="1">
        <f t="shared" si="2"/>
        <v>35</v>
      </c>
      <c r="G16" s="1">
        <f t="shared" si="2"/>
        <v>0</v>
      </c>
      <c r="H16" s="1">
        <f t="shared" si="2"/>
        <v>0</v>
      </c>
      <c r="I16" s="1">
        <f t="shared" si="2"/>
        <v>0</v>
      </c>
      <c r="J16" s="1">
        <f t="shared" si="2"/>
        <v>0</v>
      </c>
      <c r="K16" s="1">
        <f t="shared" si="2"/>
        <v>0</v>
      </c>
      <c r="L16" s="1">
        <f t="shared" si="2"/>
        <v>0</v>
      </c>
      <c r="M16" s="1">
        <f t="shared" si="2"/>
        <v>0</v>
      </c>
      <c r="N16" s="1">
        <f t="shared" si="2"/>
        <v>0</v>
      </c>
      <c r="O16" s="1">
        <f t="shared" si="2"/>
        <v>0</v>
      </c>
      <c r="P16" s="1">
        <f t="shared" si="2"/>
        <v>0</v>
      </c>
      <c r="Q16" s="1">
        <f t="shared" si="2"/>
        <v>0</v>
      </c>
      <c r="R16" s="1">
        <f t="shared" si="2"/>
        <v>0</v>
      </c>
    </row>
    <row r="17" spans="1:18" x14ac:dyDescent="0.2">
      <c r="A17" s="1" t="s">
        <v>132</v>
      </c>
      <c r="B17" s="1">
        <f t="shared" si="3"/>
        <v>1064</v>
      </c>
      <c r="C17" s="1">
        <f t="shared" si="2"/>
        <v>16</v>
      </c>
      <c r="D17" s="1">
        <f t="shared" si="2"/>
        <v>473</v>
      </c>
      <c r="E17" s="1">
        <f t="shared" si="2"/>
        <v>541</v>
      </c>
      <c r="F17" s="1">
        <f t="shared" si="2"/>
        <v>34</v>
      </c>
      <c r="G17" s="1">
        <f t="shared" si="2"/>
        <v>0</v>
      </c>
      <c r="H17" s="1">
        <f t="shared" si="2"/>
        <v>0</v>
      </c>
      <c r="I17" s="1">
        <f t="shared" si="2"/>
        <v>0</v>
      </c>
      <c r="J17" s="1">
        <f t="shared" si="2"/>
        <v>0</v>
      </c>
      <c r="K17" s="1">
        <f t="shared" si="2"/>
        <v>0</v>
      </c>
      <c r="L17" s="1">
        <f t="shared" si="2"/>
        <v>0</v>
      </c>
      <c r="M17" s="1">
        <f t="shared" si="2"/>
        <v>0</v>
      </c>
      <c r="N17" s="1">
        <f t="shared" si="2"/>
        <v>0</v>
      </c>
      <c r="O17" s="1">
        <f t="shared" si="2"/>
        <v>0</v>
      </c>
      <c r="P17" s="1">
        <f t="shared" si="2"/>
        <v>0</v>
      </c>
      <c r="Q17" s="1">
        <f t="shared" si="2"/>
        <v>0</v>
      </c>
      <c r="R17" s="1">
        <f t="shared" si="2"/>
        <v>0</v>
      </c>
    </row>
    <row r="18" spans="1:18" x14ac:dyDescent="0.2">
      <c r="A18" s="1" t="s">
        <v>134</v>
      </c>
      <c r="B18" s="1">
        <f t="shared" si="3"/>
        <v>637</v>
      </c>
      <c r="C18" s="1">
        <f t="shared" si="2"/>
        <v>0</v>
      </c>
      <c r="D18" s="1">
        <f t="shared" si="2"/>
        <v>0</v>
      </c>
      <c r="E18" s="1">
        <f t="shared" si="2"/>
        <v>146</v>
      </c>
      <c r="F18" s="1">
        <f t="shared" si="2"/>
        <v>468</v>
      </c>
      <c r="G18" s="1">
        <f t="shared" si="2"/>
        <v>15</v>
      </c>
      <c r="H18" s="1">
        <f t="shared" si="2"/>
        <v>5</v>
      </c>
      <c r="I18" s="1">
        <f t="shared" si="2"/>
        <v>3</v>
      </c>
      <c r="J18" s="1">
        <f t="shared" si="2"/>
        <v>0</v>
      </c>
      <c r="K18" s="1">
        <f t="shared" si="2"/>
        <v>0</v>
      </c>
      <c r="L18" s="1">
        <f t="shared" si="2"/>
        <v>0</v>
      </c>
      <c r="M18" s="1">
        <f t="shared" si="2"/>
        <v>0</v>
      </c>
      <c r="N18" s="1">
        <f t="shared" si="2"/>
        <v>0</v>
      </c>
      <c r="O18" s="1">
        <f t="shared" si="2"/>
        <v>0</v>
      </c>
      <c r="P18" s="1">
        <f t="shared" si="2"/>
        <v>0</v>
      </c>
      <c r="Q18" s="1">
        <f t="shared" si="2"/>
        <v>0</v>
      </c>
      <c r="R18" s="1">
        <f t="shared" si="2"/>
        <v>0</v>
      </c>
    </row>
    <row r="19" spans="1:18" x14ac:dyDescent="0.2">
      <c r="A19" s="1" t="s">
        <v>132</v>
      </c>
      <c r="B19" s="1">
        <f t="shared" si="3"/>
        <v>489</v>
      </c>
      <c r="C19" s="1">
        <f t="shared" si="2"/>
        <v>0</v>
      </c>
      <c r="D19" s="1">
        <f t="shared" si="2"/>
        <v>0</v>
      </c>
      <c r="E19" s="1">
        <f t="shared" si="2"/>
        <v>115</v>
      </c>
      <c r="F19" s="1">
        <f t="shared" si="2"/>
        <v>358</v>
      </c>
      <c r="G19" s="1">
        <f t="shared" si="2"/>
        <v>12</v>
      </c>
      <c r="H19" s="1">
        <f t="shared" si="2"/>
        <v>2</v>
      </c>
      <c r="I19" s="1">
        <f t="shared" si="2"/>
        <v>2</v>
      </c>
      <c r="J19" s="1">
        <f t="shared" si="2"/>
        <v>0</v>
      </c>
      <c r="K19" s="1">
        <f t="shared" si="2"/>
        <v>0</v>
      </c>
      <c r="L19" s="1">
        <f t="shared" si="2"/>
        <v>0</v>
      </c>
      <c r="M19" s="1">
        <f t="shared" si="2"/>
        <v>0</v>
      </c>
      <c r="N19" s="1">
        <f t="shared" si="2"/>
        <v>0</v>
      </c>
      <c r="O19" s="1">
        <f t="shared" si="2"/>
        <v>0</v>
      </c>
      <c r="P19" s="1">
        <f t="shared" si="2"/>
        <v>0</v>
      </c>
      <c r="Q19" s="1">
        <f t="shared" si="2"/>
        <v>0</v>
      </c>
      <c r="R19" s="1">
        <f t="shared" si="2"/>
        <v>0</v>
      </c>
    </row>
    <row r="20" spans="1:18" x14ac:dyDescent="0.2">
      <c r="A20" s="1" t="s">
        <v>135</v>
      </c>
      <c r="B20" s="1">
        <f t="shared" si="3"/>
        <v>231</v>
      </c>
      <c r="C20" s="1">
        <f t="shared" si="2"/>
        <v>0</v>
      </c>
      <c r="D20" s="1">
        <f t="shared" si="2"/>
        <v>0</v>
      </c>
      <c r="E20" s="1">
        <f t="shared" si="2"/>
        <v>0</v>
      </c>
      <c r="F20" s="1">
        <f t="shared" si="2"/>
        <v>44</v>
      </c>
      <c r="G20" s="1">
        <f t="shared" si="2"/>
        <v>137</v>
      </c>
      <c r="H20" s="1">
        <f t="shared" si="2"/>
        <v>29</v>
      </c>
      <c r="I20" s="1">
        <f t="shared" si="2"/>
        <v>7</v>
      </c>
      <c r="J20" s="1">
        <f t="shared" si="2"/>
        <v>6</v>
      </c>
      <c r="K20" s="1">
        <f t="shared" si="2"/>
        <v>4</v>
      </c>
      <c r="L20" s="1">
        <f t="shared" si="2"/>
        <v>2</v>
      </c>
      <c r="M20" s="1">
        <f t="shared" si="2"/>
        <v>1</v>
      </c>
      <c r="N20" s="1">
        <f t="shared" si="2"/>
        <v>0</v>
      </c>
      <c r="O20" s="1">
        <f t="shared" si="2"/>
        <v>0</v>
      </c>
      <c r="P20" s="1">
        <f t="shared" si="2"/>
        <v>1</v>
      </c>
      <c r="Q20" s="1">
        <f t="shared" si="2"/>
        <v>0</v>
      </c>
      <c r="R20" s="1">
        <f t="shared" si="2"/>
        <v>0</v>
      </c>
    </row>
    <row r="21" spans="1:18" x14ac:dyDescent="0.2">
      <c r="A21" s="1" t="s">
        <v>132</v>
      </c>
      <c r="B21" s="1">
        <f t="shared" si="3"/>
        <v>194</v>
      </c>
      <c r="C21" s="1">
        <f t="shared" si="2"/>
        <v>0</v>
      </c>
      <c r="D21" s="1">
        <f t="shared" si="2"/>
        <v>0</v>
      </c>
      <c r="E21" s="1">
        <f t="shared" si="2"/>
        <v>0</v>
      </c>
      <c r="F21" s="1">
        <f t="shared" si="2"/>
        <v>32</v>
      </c>
      <c r="G21" s="1">
        <f t="shared" si="2"/>
        <v>121</v>
      </c>
      <c r="H21" s="1">
        <f t="shared" si="2"/>
        <v>25</v>
      </c>
      <c r="I21" s="1">
        <f t="shared" si="2"/>
        <v>5</v>
      </c>
      <c r="J21" s="1">
        <f t="shared" si="2"/>
        <v>5</v>
      </c>
      <c r="K21" s="1">
        <f t="shared" si="2"/>
        <v>2</v>
      </c>
      <c r="L21" s="1">
        <f t="shared" si="2"/>
        <v>2</v>
      </c>
      <c r="M21" s="1">
        <f t="shared" si="2"/>
        <v>1</v>
      </c>
      <c r="N21" s="1">
        <f t="shared" si="2"/>
        <v>0</v>
      </c>
      <c r="O21" s="1">
        <f t="shared" si="2"/>
        <v>0</v>
      </c>
      <c r="P21" s="1">
        <f t="shared" si="2"/>
        <v>1</v>
      </c>
      <c r="Q21" s="1">
        <f t="shared" si="2"/>
        <v>0</v>
      </c>
      <c r="R21" s="1">
        <f t="shared" si="2"/>
        <v>0</v>
      </c>
    </row>
    <row r="23" spans="1:18" x14ac:dyDescent="0.2">
      <c r="A23" s="1" t="s">
        <v>137</v>
      </c>
      <c r="B23" s="1">
        <f>SUM(C23:R23)</f>
        <v>1955</v>
      </c>
      <c r="C23" s="1">
        <f>C24+C26+C28+C30</f>
        <v>52</v>
      </c>
      <c r="D23" s="1">
        <f t="shared" ref="D23" si="4">D24+D26+D28+D30</f>
        <v>587</v>
      </c>
      <c r="E23" s="1">
        <f t="shared" ref="E23" si="5">E24+E26+E28+E30</f>
        <v>696</v>
      </c>
      <c r="F23" s="1">
        <f t="shared" ref="F23" si="6">F24+F26+F28+F30</f>
        <v>506</v>
      </c>
      <c r="G23" s="1">
        <f t="shared" ref="G23" si="7">G24+G26+G28+G30</f>
        <v>69</v>
      </c>
      <c r="H23" s="1">
        <f t="shared" ref="H23" si="8">H24+H26+H28+H30</f>
        <v>18</v>
      </c>
      <c r="I23" s="1">
        <f t="shared" ref="I23" si="9">I24+I26+I28+I30</f>
        <v>11</v>
      </c>
      <c r="J23" s="1">
        <f t="shared" ref="J23" si="10">J24+J26+J28+J30</f>
        <v>6</v>
      </c>
      <c r="K23" s="1">
        <f t="shared" ref="K23" si="11">K24+K26+K28+K30</f>
        <v>4</v>
      </c>
      <c r="L23" s="1">
        <f t="shared" ref="L23" si="12">L24+L26+L28+L30</f>
        <v>3</v>
      </c>
      <c r="M23" s="1">
        <f t="shared" ref="M23" si="13">M24+M26+M28+M30</f>
        <v>3</v>
      </c>
      <c r="N23" s="1">
        <f t="shared" ref="N23" si="14">N24+N26+N28+N30</f>
        <v>0</v>
      </c>
      <c r="O23" s="1">
        <f t="shared" ref="O23" si="15">O24+O26+O28+O30</f>
        <v>0</v>
      </c>
      <c r="P23" s="1">
        <f t="shared" ref="P23" si="16">P24+P26+P28+P30</f>
        <v>0</v>
      </c>
      <c r="Q23" s="1">
        <f t="shared" ref="Q23" si="17">Q24+Q26+Q28+Q30</f>
        <v>0</v>
      </c>
      <c r="R23" s="1">
        <f t="shared" ref="R23" si="18">R24+R26+R28+R30</f>
        <v>0</v>
      </c>
    </row>
    <row r="24" spans="1:18" x14ac:dyDescent="0.2">
      <c r="A24" s="1" t="s">
        <v>131</v>
      </c>
      <c r="B24" s="1">
        <f t="shared" ref="B24:B31" si="19">SUM(C24:R24)</f>
        <v>50</v>
      </c>
      <c r="C24" s="1">
        <v>22</v>
      </c>
      <c r="D24" s="1">
        <v>28</v>
      </c>
      <c r="E24" s="1">
        <v>0</v>
      </c>
      <c r="F24" s="1">
        <v>0</v>
      </c>
      <c r="G24" s="1">
        <v>0</v>
      </c>
      <c r="H24" s="1">
        <v>0</v>
      </c>
    </row>
    <row r="25" spans="1:18" x14ac:dyDescent="0.2">
      <c r="A25" s="1" t="s">
        <v>132</v>
      </c>
      <c r="B25" s="1">
        <f t="shared" si="19"/>
        <v>35</v>
      </c>
      <c r="C25" s="1">
        <v>15</v>
      </c>
      <c r="D25" s="1">
        <v>20</v>
      </c>
      <c r="E25" s="1">
        <v>0</v>
      </c>
      <c r="F25" s="1">
        <v>0</v>
      </c>
      <c r="G25" s="1">
        <v>0</v>
      </c>
      <c r="H25" s="1">
        <v>0</v>
      </c>
    </row>
    <row r="26" spans="1:18" x14ac:dyDescent="0.2">
      <c r="A26" s="1" t="s">
        <v>133</v>
      </c>
      <c r="B26" s="1">
        <f t="shared" si="19"/>
        <v>1116</v>
      </c>
      <c r="C26" s="1">
        <v>30</v>
      </c>
      <c r="D26" s="1">
        <v>559</v>
      </c>
      <c r="E26" s="1">
        <v>513</v>
      </c>
      <c r="F26" s="1">
        <v>14</v>
      </c>
      <c r="G26" s="1">
        <v>0</v>
      </c>
      <c r="H26" s="1">
        <v>0</v>
      </c>
    </row>
    <row r="27" spans="1:18" x14ac:dyDescent="0.2">
      <c r="A27" s="1" t="s">
        <v>132</v>
      </c>
      <c r="B27" s="1">
        <f t="shared" si="19"/>
        <v>910</v>
      </c>
      <c r="C27" s="1">
        <v>19</v>
      </c>
      <c r="D27" s="1">
        <v>441</v>
      </c>
      <c r="E27" s="1">
        <v>440</v>
      </c>
      <c r="F27" s="1">
        <v>10</v>
      </c>
      <c r="G27" s="1">
        <v>0</v>
      </c>
      <c r="H27" s="1">
        <v>0</v>
      </c>
    </row>
    <row r="28" spans="1:18" x14ac:dyDescent="0.2">
      <c r="A28" s="1" t="s">
        <v>134</v>
      </c>
      <c r="B28" s="1">
        <f t="shared" si="19"/>
        <v>638</v>
      </c>
      <c r="C28" s="1">
        <v>0</v>
      </c>
      <c r="D28" s="1">
        <v>0</v>
      </c>
      <c r="E28" s="1">
        <v>183</v>
      </c>
      <c r="F28" s="1">
        <v>441</v>
      </c>
      <c r="G28" s="1">
        <v>12</v>
      </c>
      <c r="H28" s="1">
        <v>0</v>
      </c>
      <c r="I28" s="1">
        <v>1</v>
      </c>
      <c r="M28" s="1">
        <v>1</v>
      </c>
    </row>
    <row r="29" spans="1:18" x14ac:dyDescent="0.2">
      <c r="A29" s="1" t="s">
        <v>132</v>
      </c>
      <c r="B29" s="1">
        <f t="shared" si="19"/>
        <v>487</v>
      </c>
      <c r="C29" s="1">
        <v>0</v>
      </c>
      <c r="D29" s="1">
        <v>0</v>
      </c>
      <c r="E29" s="1">
        <v>148</v>
      </c>
      <c r="F29" s="1">
        <v>327</v>
      </c>
      <c r="G29" s="1">
        <v>10</v>
      </c>
      <c r="H29" s="1">
        <v>0</v>
      </c>
      <c r="I29" s="1">
        <v>1</v>
      </c>
      <c r="M29" s="1">
        <v>1</v>
      </c>
    </row>
    <row r="30" spans="1:18" x14ac:dyDescent="0.2">
      <c r="A30" s="1" t="s">
        <v>135</v>
      </c>
      <c r="B30" s="1">
        <f t="shared" si="19"/>
        <v>151</v>
      </c>
      <c r="C30" s="1">
        <v>0</v>
      </c>
      <c r="D30" s="1">
        <v>0</v>
      </c>
      <c r="E30" s="1">
        <v>0</v>
      </c>
      <c r="F30" s="1">
        <v>51</v>
      </c>
      <c r="G30" s="1">
        <v>57</v>
      </c>
      <c r="H30" s="1">
        <v>18</v>
      </c>
      <c r="I30" s="1">
        <v>10</v>
      </c>
      <c r="J30" s="1">
        <v>6</v>
      </c>
      <c r="K30" s="1">
        <v>4</v>
      </c>
      <c r="L30" s="1">
        <v>3</v>
      </c>
      <c r="M30" s="1">
        <v>2</v>
      </c>
    </row>
    <row r="31" spans="1:18" x14ac:dyDescent="0.2">
      <c r="A31" s="1" t="s">
        <v>132</v>
      </c>
      <c r="B31" s="1">
        <f t="shared" si="19"/>
        <v>118</v>
      </c>
      <c r="C31" s="1">
        <v>0</v>
      </c>
      <c r="D31" s="1">
        <v>0</v>
      </c>
      <c r="E31" s="1">
        <v>0</v>
      </c>
      <c r="F31" s="1">
        <v>36</v>
      </c>
      <c r="G31" s="1">
        <v>48</v>
      </c>
      <c r="H31" s="1">
        <v>14</v>
      </c>
      <c r="I31" s="1">
        <v>8</v>
      </c>
      <c r="J31" s="1">
        <v>5</v>
      </c>
      <c r="K31" s="1">
        <v>4</v>
      </c>
      <c r="L31" s="1">
        <v>1</v>
      </c>
      <c r="M31" s="1">
        <v>2</v>
      </c>
    </row>
    <row r="32" spans="1:18" x14ac:dyDescent="0.2">
      <c r="A32" s="4" t="s">
        <v>357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F13B05-345E-4184-B266-7D8C7491BC90}">
  <dimension ref="A1:N63"/>
  <sheetViews>
    <sheetView view="pageBreakPreview" zoomScale="125" zoomScaleNormal="100" zoomScaleSheetLayoutView="125" workbookViewId="0">
      <selection activeCell="A63" sqref="A63:N63"/>
    </sheetView>
  </sheetViews>
  <sheetFormatPr defaultRowHeight="9.6" x14ac:dyDescent="0.2"/>
  <cols>
    <col min="1" max="1" width="8.88671875" style="1" customWidth="1"/>
    <col min="2" max="2" width="13.5546875" style="1" customWidth="1"/>
    <col min="3" max="14" width="5.109375" style="1" customWidth="1"/>
    <col min="15" max="18" width="3.77734375" style="1" customWidth="1"/>
    <col min="19" max="16384" width="8.88671875" style="1"/>
  </cols>
  <sheetData>
    <row r="1" spans="1:14" x14ac:dyDescent="0.2">
      <c r="A1" s="1" t="s">
        <v>421</v>
      </c>
    </row>
    <row r="2" spans="1:14" x14ac:dyDescent="0.2">
      <c r="A2" s="21" t="s">
        <v>346</v>
      </c>
      <c r="B2" s="22"/>
      <c r="C2" s="3" t="s">
        <v>8</v>
      </c>
      <c r="D2" s="3" t="s">
        <v>360</v>
      </c>
      <c r="E2" s="3" t="s">
        <v>361</v>
      </c>
      <c r="F2" s="5" t="s">
        <v>362</v>
      </c>
      <c r="G2" s="5" t="s">
        <v>363</v>
      </c>
      <c r="H2" s="5" t="s">
        <v>364</v>
      </c>
      <c r="I2" s="5" t="s">
        <v>365</v>
      </c>
      <c r="J2" s="5" t="s">
        <v>366</v>
      </c>
      <c r="K2" s="5" t="s">
        <v>367</v>
      </c>
      <c r="L2" s="5" t="s">
        <v>368</v>
      </c>
      <c r="M2" s="5" t="s">
        <v>369</v>
      </c>
      <c r="N2" s="6" t="s">
        <v>370</v>
      </c>
    </row>
    <row r="3" spans="1:14" x14ac:dyDescent="0.2">
      <c r="A3" s="1" t="s">
        <v>138</v>
      </c>
      <c r="C3" s="1">
        <f>SUM(C4:C18)</f>
        <v>7742</v>
      </c>
      <c r="D3" s="1">
        <f t="shared" ref="D3:N3" si="0">SUM(D4:D18)</f>
        <v>1403</v>
      </c>
      <c r="E3" s="1">
        <f t="shared" si="0"/>
        <v>1338</v>
      </c>
      <c r="F3" s="1">
        <f t="shared" si="0"/>
        <v>1243</v>
      </c>
      <c r="G3" s="1">
        <f t="shared" si="0"/>
        <v>873</v>
      </c>
      <c r="H3" s="1">
        <f t="shared" si="0"/>
        <v>666</v>
      </c>
      <c r="I3" s="1">
        <f t="shared" si="0"/>
        <v>513</v>
      </c>
      <c r="J3" s="1">
        <f t="shared" si="0"/>
        <v>403</v>
      </c>
      <c r="K3" s="1">
        <f t="shared" si="0"/>
        <v>387</v>
      </c>
      <c r="L3" s="1">
        <f t="shared" si="0"/>
        <v>332</v>
      </c>
      <c r="M3" s="1">
        <f t="shared" si="0"/>
        <v>249</v>
      </c>
      <c r="N3" s="1">
        <f t="shared" si="0"/>
        <v>335</v>
      </c>
    </row>
    <row r="4" spans="1:14" x14ac:dyDescent="0.2">
      <c r="A4" s="1" t="s">
        <v>139</v>
      </c>
      <c r="C4" s="1">
        <f>SUM(D4:N4)</f>
        <v>140</v>
      </c>
      <c r="D4" s="1">
        <v>11</v>
      </c>
      <c r="E4" s="1">
        <v>15</v>
      </c>
      <c r="F4" s="1">
        <v>8</v>
      </c>
      <c r="G4" s="1">
        <v>8</v>
      </c>
      <c r="H4" s="1">
        <v>2</v>
      </c>
      <c r="I4" s="1">
        <v>7</v>
      </c>
      <c r="J4" s="1">
        <v>8</v>
      </c>
      <c r="K4" s="1">
        <v>13</v>
      </c>
      <c r="L4" s="1">
        <v>5</v>
      </c>
      <c r="M4" s="1">
        <v>15</v>
      </c>
      <c r="N4" s="1">
        <v>48</v>
      </c>
    </row>
    <row r="5" spans="1:14" x14ac:dyDescent="0.2">
      <c r="A5" s="1" t="s">
        <v>141</v>
      </c>
      <c r="B5" s="1" t="s">
        <v>140</v>
      </c>
      <c r="C5" s="1">
        <f t="shared" ref="C5:C18" si="1">SUM(D5:N5)</f>
        <v>678</v>
      </c>
      <c r="D5" s="1">
        <v>15</v>
      </c>
      <c r="E5" s="1">
        <v>8</v>
      </c>
      <c r="F5" s="1">
        <v>12</v>
      </c>
      <c r="G5" s="1">
        <v>9</v>
      </c>
      <c r="H5" s="1">
        <v>14</v>
      </c>
      <c r="I5" s="1">
        <v>19</v>
      </c>
      <c r="J5" s="1">
        <v>85</v>
      </c>
      <c r="K5" s="1">
        <v>125</v>
      </c>
      <c r="L5" s="1">
        <v>121</v>
      </c>
      <c r="M5" s="1">
        <v>100</v>
      </c>
      <c r="N5" s="1">
        <v>170</v>
      </c>
    </row>
    <row r="6" spans="1:14" x14ac:dyDescent="0.2">
      <c r="B6" s="1" t="s">
        <v>142</v>
      </c>
      <c r="C6" s="1">
        <f t="shared" si="1"/>
        <v>919</v>
      </c>
      <c r="D6" s="1">
        <v>22</v>
      </c>
      <c r="E6" s="1">
        <v>20</v>
      </c>
      <c r="F6" s="1">
        <v>28</v>
      </c>
      <c r="G6" s="1">
        <v>49</v>
      </c>
      <c r="H6" s="1">
        <v>57</v>
      </c>
      <c r="I6" s="1">
        <v>86</v>
      </c>
      <c r="J6" s="1">
        <v>92</v>
      </c>
      <c r="K6" s="1">
        <v>166</v>
      </c>
      <c r="L6" s="1">
        <v>175</v>
      </c>
      <c r="M6" s="1">
        <v>120</v>
      </c>
      <c r="N6" s="1">
        <v>104</v>
      </c>
    </row>
    <row r="7" spans="1:14" x14ac:dyDescent="0.2">
      <c r="B7" s="1" t="s">
        <v>143</v>
      </c>
      <c r="C7" s="1">
        <f t="shared" si="1"/>
        <v>88</v>
      </c>
      <c r="D7" s="1">
        <v>13</v>
      </c>
      <c r="E7" s="1">
        <v>6</v>
      </c>
      <c r="F7" s="1">
        <v>11</v>
      </c>
      <c r="G7" s="1">
        <v>7</v>
      </c>
      <c r="H7" s="1">
        <v>10</v>
      </c>
      <c r="I7" s="1">
        <v>12</v>
      </c>
      <c r="J7" s="1">
        <v>10</v>
      </c>
      <c r="K7" s="1">
        <v>10</v>
      </c>
      <c r="L7" s="1">
        <v>4</v>
      </c>
      <c r="M7" s="1">
        <v>2</v>
      </c>
      <c r="N7" s="1">
        <v>3</v>
      </c>
    </row>
    <row r="8" spans="1:14" x14ac:dyDescent="0.2">
      <c r="B8" s="1" t="s">
        <v>144</v>
      </c>
      <c r="C8" s="1">
        <f t="shared" si="1"/>
        <v>427</v>
      </c>
      <c r="D8" s="1">
        <v>115</v>
      </c>
      <c r="E8" s="1">
        <v>81</v>
      </c>
      <c r="F8" s="1">
        <v>53</v>
      </c>
      <c r="G8" s="1">
        <v>45</v>
      </c>
      <c r="H8" s="1">
        <v>39</v>
      </c>
      <c r="I8" s="1">
        <v>47</v>
      </c>
      <c r="J8" s="1">
        <v>29</v>
      </c>
      <c r="K8" s="1">
        <v>10</v>
      </c>
      <c r="L8" s="1">
        <v>5</v>
      </c>
      <c r="M8" s="1">
        <v>2</v>
      </c>
      <c r="N8" s="1">
        <v>1</v>
      </c>
    </row>
    <row r="9" spans="1:14" x14ac:dyDescent="0.2">
      <c r="A9" s="1" t="s">
        <v>145</v>
      </c>
      <c r="B9" s="1" t="s">
        <v>146</v>
      </c>
      <c r="C9" s="1">
        <f t="shared" si="1"/>
        <v>457</v>
      </c>
      <c r="D9" s="1">
        <v>43</v>
      </c>
      <c r="E9" s="1">
        <v>50</v>
      </c>
      <c r="F9" s="1">
        <v>34</v>
      </c>
      <c r="G9" s="1">
        <v>50</v>
      </c>
      <c r="H9" s="1">
        <v>124</v>
      </c>
      <c r="I9" s="1">
        <v>98</v>
      </c>
      <c r="J9" s="1">
        <v>50</v>
      </c>
      <c r="K9" s="1">
        <v>3</v>
      </c>
      <c r="L9" s="1">
        <v>2</v>
      </c>
      <c r="M9" s="1">
        <v>2</v>
      </c>
      <c r="N9" s="1">
        <v>1</v>
      </c>
    </row>
    <row r="10" spans="1:14" x14ac:dyDescent="0.2">
      <c r="B10" s="1" t="s">
        <v>147</v>
      </c>
      <c r="C10" s="1">
        <f t="shared" si="1"/>
        <v>187</v>
      </c>
      <c r="D10" s="1">
        <v>47</v>
      </c>
      <c r="E10" s="1">
        <v>62</v>
      </c>
      <c r="F10" s="1">
        <v>36</v>
      </c>
      <c r="G10" s="1">
        <v>23</v>
      </c>
      <c r="H10" s="1">
        <v>10</v>
      </c>
      <c r="I10" s="1">
        <v>5</v>
      </c>
      <c r="J10" s="1">
        <v>2</v>
      </c>
      <c r="K10" s="1">
        <v>1</v>
      </c>
      <c r="L10" s="1">
        <v>0</v>
      </c>
      <c r="M10" s="1">
        <v>0</v>
      </c>
      <c r="N10" s="1">
        <v>1</v>
      </c>
    </row>
    <row r="11" spans="1:14" x14ac:dyDescent="0.2">
      <c r="B11" s="1" t="s">
        <v>148</v>
      </c>
      <c r="C11" s="1">
        <f t="shared" si="1"/>
        <v>216</v>
      </c>
      <c r="D11" s="1">
        <v>65</v>
      </c>
      <c r="E11" s="1">
        <v>61</v>
      </c>
      <c r="F11" s="1">
        <v>46</v>
      </c>
      <c r="G11" s="1">
        <v>27</v>
      </c>
      <c r="H11" s="1">
        <v>6</v>
      </c>
      <c r="I11" s="1">
        <v>6</v>
      </c>
      <c r="J11" s="1">
        <v>3</v>
      </c>
      <c r="K11" s="1">
        <v>0</v>
      </c>
      <c r="L11" s="1">
        <v>2</v>
      </c>
      <c r="M11" s="1">
        <v>0</v>
      </c>
      <c r="N11" s="1">
        <v>0</v>
      </c>
    </row>
    <row r="12" spans="1:14" x14ac:dyDescent="0.2">
      <c r="B12" s="1" t="s">
        <v>149</v>
      </c>
      <c r="C12" s="1">
        <f t="shared" si="1"/>
        <v>170</v>
      </c>
      <c r="D12" s="1">
        <v>44</v>
      </c>
      <c r="E12" s="1">
        <v>37</v>
      </c>
      <c r="F12" s="1">
        <v>37</v>
      </c>
      <c r="G12" s="1">
        <v>18</v>
      </c>
      <c r="H12" s="1">
        <v>19</v>
      </c>
      <c r="I12" s="1">
        <v>5</v>
      </c>
      <c r="J12" s="1">
        <v>5</v>
      </c>
      <c r="K12" s="1">
        <v>3</v>
      </c>
      <c r="L12" s="1">
        <v>1</v>
      </c>
      <c r="M12" s="1">
        <v>1</v>
      </c>
      <c r="N12" s="1">
        <v>0</v>
      </c>
    </row>
    <row r="13" spans="1:14" x14ac:dyDescent="0.2">
      <c r="A13" s="1" t="s">
        <v>150</v>
      </c>
      <c r="C13" s="1">
        <f t="shared" si="1"/>
        <v>2059</v>
      </c>
      <c r="D13" s="1">
        <v>534</v>
      </c>
      <c r="E13" s="1">
        <v>486</v>
      </c>
      <c r="F13" s="1">
        <v>449</v>
      </c>
      <c r="G13" s="1">
        <v>273</v>
      </c>
      <c r="H13" s="1">
        <v>154</v>
      </c>
      <c r="I13" s="1">
        <v>83</v>
      </c>
      <c r="J13" s="1">
        <v>50</v>
      </c>
      <c r="K13" s="1">
        <v>17</v>
      </c>
      <c r="L13" s="1">
        <v>5</v>
      </c>
      <c r="M13" s="1">
        <v>3</v>
      </c>
      <c r="N13" s="1">
        <v>5</v>
      </c>
    </row>
    <row r="14" spans="1:14" x14ac:dyDescent="0.2">
      <c r="A14" s="1" t="s">
        <v>151</v>
      </c>
      <c r="C14" s="1">
        <f t="shared" si="1"/>
        <v>861</v>
      </c>
      <c r="D14" s="1">
        <v>221</v>
      </c>
      <c r="E14" s="1">
        <v>190</v>
      </c>
      <c r="F14" s="1">
        <v>203</v>
      </c>
      <c r="G14" s="1">
        <v>117</v>
      </c>
      <c r="H14" s="1">
        <v>63</v>
      </c>
      <c r="I14" s="1">
        <v>39</v>
      </c>
      <c r="J14" s="1">
        <v>15</v>
      </c>
      <c r="K14" s="1">
        <v>10</v>
      </c>
      <c r="L14" s="1">
        <v>2</v>
      </c>
      <c r="M14" s="1">
        <v>0</v>
      </c>
      <c r="N14" s="1">
        <v>1</v>
      </c>
    </row>
    <row r="15" spans="1:14" x14ac:dyDescent="0.2">
      <c r="A15" s="1" t="s">
        <v>152</v>
      </c>
      <c r="C15" s="1">
        <f t="shared" si="1"/>
        <v>452</v>
      </c>
      <c r="D15" s="1">
        <v>104</v>
      </c>
      <c r="E15" s="1">
        <v>101</v>
      </c>
      <c r="F15" s="1">
        <v>93</v>
      </c>
      <c r="G15" s="1">
        <v>66</v>
      </c>
      <c r="H15" s="1">
        <v>39</v>
      </c>
      <c r="I15" s="1">
        <v>23</v>
      </c>
      <c r="J15" s="1">
        <v>13</v>
      </c>
      <c r="K15" s="1">
        <v>8</v>
      </c>
      <c r="L15" s="1">
        <v>3</v>
      </c>
      <c r="M15" s="1">
        <v>2</v>
      </c>
      <c r="N15" s="1">
        <v>0</v>
      </c>
    </row>
    <row r="16" spans="1:14" x14ac:dyDescent="0.2">
      <c r="A16" s="1" t="s">
        <v>153</v>
      </c>
      <c r="C16" s="1">
        <f t="shared" si="1"/>
        <v>288</v>
      </c>
      <c r="D16" s="1">
        <v>49</v>
      </c>
      <c r="E16" s="1">
        <v>61</v>
      </c>
      <c r="F16" s="1">
        <v>63</v>
      </c>
      <c r="G16" s="1">
        <v>42</v>
      </c>
      <c r="H16" s="1">
        <v>29</v>
      </c>
      <c r="I16" s="1">
        <v>26</v>
      </c>
      <c r="J16" s="1">
        <v>10</v>
      </c>
      <c r="K16" s="1">
        <v>7</v>
      </c>
      <c r="L16" s="1">
        <v>1</v>
      </c>
      <c r="M16" s="1">
        <v>0</v>
      </c>
      <c r="N16" s="1">
        <v>0</v>
      </c>
    </row>
    <row r="17" spans="1:14" x14ac:dyDescent="0.2">
      <c r="A17" s="1" t="s">
        <v>154</v>
      </c>
      <c r="C17" s="1">
        <f t="shared" si="1"/>
        <v>662</v>
      </c>
      <c r="D17" s="1">
        <v>114</v>
      </c>
      <c r="E17" s="1">
        <v>140</v>
      </c>
      <c r="F17" s="1">
        <v>140</v>
      </c>
      <c r="G17" s="1">
        <v>114</v>
      </c>
      <c r="H17" s="1">
        <v>74</v>
      </c>
      <c r="I17" s="1">
        <v>41</v>
      </c>
      <c r="J17" s="1">
        <v>26</v>
      </c>
      <c r="K17" s="1">
        <v>8</v>
      </c>
      <c r="L17" s="1">
        <v>3</v>
      </c>
      <c r="M17" s="1">
        <v>2</v>
      </c>
      <c r="N17" s="1">
        <v>0</v>
      </c>
    </row>
    <row r="18" spans="1:14" x14ac:dyDescent="0.2">
      <c r="A18" s="1" t="s">
        <v>155</v>
      </c>
      <c r="C18" s="1">
        <f t="shared" si="1"/>
        <v>138</v>
      </c>
      <c r="D18" s="1">
        <v>6</v>
      </c>
      <c r="E18" s="1">
        <v>20</v>
      </c>
      <c r="F18" s="1">
        <v>30</v>
      </c>
      <c r="G18" s="1">
        <v>25</v>
      </c>
      <c r="H18" s="1">
        <v>26</v>
      </c>
      <c r="I18" s="1">
        <v>16</v>
      </c>
      <c r="J18" s="1">
        <v>5</v>
      </c>
      <c r="K18" s="1">
        <v>6</v>
      </c>
      <c r="L18" s="1">
        <v>3</v>
      </c>
      <c r="M18" s="1">
        <v>0</v>
      </c>
      <c r="N18" s="1">
        <v>1</v>
      </c>
    </row>
    <row r="20" spans="1:14" x14ac:dyDescent="0.2">
      <c r="A20" s="1" t="s">
        <v>156</v>
      </c>
      <c r="C20" s="20">
        <f>SUM(C13:C18)*100/C3</f>
        <v>57.607853267889432</v>
      </c>
      <c r="D20" s="20">
        <f t="shared" ref="D20:G20" si="2">SUM(D13:D18)*100/D3</f>
        <v>73.271560940841056</v>
      </c>
      <c r="E20" s="20">
        <f t="shared" si="2"/>
        <v>74.58893871449925</v>
      </c>
      <c r="F20" s="20">
        <f t="shared" si="2"/>
        <v>78.680611423974256</v>
      </c>
      <c r="G20" s="20">
        <f t="shared" si="2"/>
        <v>72.966781214203891</v>
      </c>
      <c r="H20" s="20">
        <f t="shared" ref="H20:N20" si="3">SUM(H13:H18)*100/H3</f>
        <v>57.807807807807805</v>
      </c>
      <c r="I20" s="20">
        <f t="shared" si="3"/>
        <v>44.444444444444443</v>
      </c>
      <c r="J20" s="20">
        <f t="shared" si="3"/>
        <v>29.528535980148884</v>
      </c>
      <c r="K20" s="20">
        <f t="shared" si="3"/>
        <v>14.470284237726098</v>
      </c>
      <c r="L20" s="20">
        <f t="shared" si="3"/>
        <v>5.1204819277108431</v>
      </c>
      <c r="M20" s="20">
        <f t="shared" si="3"/>
        <v>2.8112449799196786</v>
      </c>
      <c r="N20" s="20">
        <f t="shared" si="3"/>
        <v>2.08955223880597</v>
      </c>
    </row>
    <row r="21" spans="1:14" x14ac:dyDescent="0.2">
      <c r="A21" s="1" t="s">
        <v>157</v>
      </c>
      <c r="C21" s="20">
        <f>SUM(C17:C18)*100/C3</f>
        <v>10.333247222939809</v>
      </c>
      <c r="D21" s="20">
        <f t="shared" ref="D21:G21" si="4">SUM(D17:D18)*100/D3</f>
        <v>8.5531004989308617</v>
      </c>
      <c r="E21" s="20">
        <f t="shared" si="4"/>
        <v>11.958146487294469</v>
      </c>
      <c r="F21" s="20">
        <f t="shared" si="4"/>
        <v>13.676588897827836</v>
      </c>
      <c r="G21" s="20">
        <f t="shared" si="4"/>
        <v>15.922107674684995</v>
      </c>
      <c r="H21" s="20">
        <f t="shared" ref="H21:N21" si="5">SUM(H17:H18)*100/H3</f>
        <v>15.015015015015015</v>
      </c>
      <c r="I21" s="20">
        <f t="shared" si="5"/>
        <v>11.111111111111111</v>
      </c>
      <c r="J21" s="20">
        <f t="shared" si="5"/>
        <v>7.6923076923076925</v>
      </c>
      <c r="K21" s="20">
        <f t="shared" si="5"/>
        <v>3.6175710594315245</v>
      </c>
      <c r="L21" s="20">
        <f t="shared" si="5"/>
        <v>1.8072289156626506</v>
      </c>
      <c r="M21" s="20">
        <f t="shared" si="5"/>
        <v>0.80321285140562249</v>
      </c>
      <c r="N21" s="20">
        <f t="shared" si="5"/>
        <v>0.29850746268656714</v>
      </c>
    </row>
    <row r="24" spans="1:14" x14ac:dyDescent="0.2">
      <c r="A24" s="1" t="s">
        <v>159</v>
      </c>
      <c r="C24" s="1">
        <f t="shared" ref="C24:G33" si="6">C3-C44</f>
        <v>4240</v>
      </c>
      <c r="D24" s="1">
        <f t="shared" si="6"/>
        <v>799</v>
      </c>
      <c r="E24" s="1">
        <f t="shared" si="6"/>
        <v>768</v>
      </c>
      <c r="F24" s="1">
        <f t="shared" si="6"/>
        <v>720</v>
      </c>
      <c r="G24" s="1">
        <f t="shared" si="6"/>
        <v>514</v>
      </c>
      <c r="H24" s="1">
        <f t="shared" ref="H24:N24" si="7">H3-H44</f>
        <v>375</v>
      </c>
      <c r="I24" s="1">
        <f t="shared" si="7"/>
        <v>279</v>
      </c>
      <c r="J24" s="1">
        <f t="shared" si="7"/>
        <v>208</v>
      </c>
      <c r="K24" s="1">
        <f t="shared" si="7"/>
        <v>181</v>
      </c>
      <c r="L24" s="1">
        <f t="shared" si="7"/>
        <v>154</v>
      </c>
      <c r="M24" s="1">
        <f t="shared" si="7"/>
        <v>117</v>
      </c>
      <c r="N24" s="1">
        <f t="shared" si="7"/>
        <v>125</v>
      </c>
    </row>
    <row r="25" spans="1:14" x14ac:dyDescent="0.2">
      <c r="A25" s="1" t="s">
        <v>160</v>
      </c>
      <c r="C25" s="1">
        <f t="shared" si="6"/>
        <v>65</v>
      </c>
      <c r="D25" s="1">
        <f t="shared" si="6"/>
        <v>10</v>
      </c>
      <c r="E25" s="1">
        <f t="shared" si="6"/>
        <v>6</v>
      </c>
      <c r="F25" s="1">
        <f t="shared" si="6"/>
        <v>7</v>
      </c>
      <c r="G25" s="1">
        <f t="shared" si="6"/>
        <v>5</v>
      </c>
      <c r="H25" s="1">
        <f t="shared" ref="H25:N25" si="8">H4-H45</f>
        <v>0</v>
      </c>
      <c r="I25" s="1">
        <f t="shared" si="8"/>
        <v>5</v>
      </c>
      <c r="J25" s="1">
        <f t="shared" si="8"/>
        <v>4</v>
      </c>
      <c r="K25" s="1">
        <f t="shared" si="8"/>
        <v>6</v>
      </c>
      <c r="L25" s="1">
        <f t="shared" si="8"/>
        <v>2</v>
      </c>
      <c r="M25" s="1">
        <f t="shared" si="8"/>
        <v>6</v>
      </c>
      <c r="N25" s="1">
        <f t="shared" si="8"/>
        <v>14</v>
      </c>
    </row>
    <row r="26" spans="1:14" x14ac:dyDescent="0.2">
      <c r="A26" s="1" t="s">
        <v>141</v>
      </c>
      <c r="B26" s="1" t="s">
        <v>140</v>
      </c>
      <c r="C26" s="1">
        <f t="shared" si="6"/>
        <v>217</v>
      </c>
      <c r="D26" s="1">
        <f t="shared" si="6"/>
        <v>12</v>
      </c>
      <c r="E26" s="1">
        <f t="shared" si="6"/>
        <v>7</v>
      </c>
      <c r="F26" s="1">
        <f t="shared" si="6"/>
        <v>9</v>
      </c>
      <c r="G26" s="1">
        <f t="shared" si="6"/>
        <v>7</v>
      </c>
      <c r="H26" s="1">
        <f t="shared" ref="H26:N26" si="9">H5-H46</f>
        <v>9</v>
      </c>
      <c r="I26" s="1">
        <f t="shared" si="9"/>
        <v>5</v>
      </c>
      <c r="J26" s="1">
        <f t="shared" si="9"/>
        <v>28</v>
      </c>
      <c r="K26" s="1">
        <f t="shared" si="9"/>
        <v>37</v>
      </c>
      <c r="L26" s="1">
        <f t="shared" si="9"/>
        <v>24</v>
      </c>
      <c r="M26" s="1">
        <f t="shared" si="9"/>
        <v>25</v>
      </c>
      <c r="N26" s="1">
        <f t="shared" si="9"/>
        <v>54</v>
      </c>
    </row>
    <row r="27" spans="1:14" x14ac:dyDescent="0.2">
      <c r="B27" s="1" t="s">
        <v>142</v>
      </c>
      <c r="C27" s="1">
        <f t="shared" si="6"/>
        <v>457</v>
      </c>
      <c r="D27" s="1">
        <f t="shared" si="6"/>
        <v>14</v>
      </c>
      <c r="E27" s="1">
        <f t="shared" si="6"/>
        <v>12</v>
      </c>
      <c r="F27" s="1">
        <f t="shared" si="6"/>
        <v>17</v>
      </c>
      <c r="G27" s="1">
        <f t="shared" si="6"/>
        <v>22</v>
      </c>
      <c r="H27" s="1">
        <f t="shared" ref="H27:N27" si="10">H6-H47</f>
        <v>26</v>
      </c>
      <c r="I27" s="1">
        <f t="shared" si="10"/>
        <v>31</v>
      </c>
      <c r="J27" s="1">
        <f t="shared" si="10"/>
        <v>36</v>
      </c>
      <c r="K27" s="1">
        <f t="shared" si="10"/>
        <v>75</v>
      </c>
      <c r="L27" s="1">
        <f t="shared" si="10"/>
        <v>102</v>
      </c>
      <c r="M27" s="1">
        <f t="shared" si="10"/>
        <v>75</v>
      </c>
      <c r="N27" s="1">
        <f t="shared" si="10"/>
        <v>47</v>
      </c>
    </row>
    <row r="28" spans="1:14" x14ac:dyDescent="0.2">
      <c r="B28" s="1" t="s">
        <v>143</v>
      </c>
      <c r="C28" s="1">
        <f t="shared" si="6"/>
        <v>55</v>
      </c>
      <c r="D28" s="1">
        <f t="shared" si="6"/>
        <v>8</v>
      </c>
      <c r="E28" s="1">
        <f t="shared" si="6"/>
        <v>4</v>
      </c>
      <c r="F28" s="1">
        <f t="shared" si="6"/>
        <v>8</v>
      </c>
      <c r="G28" s="1">
        <f t="shared" si="6"/>
        <v>5</v>
      </c>
      <c r="H28" s="1">
        <f t="shared" ref="H28:N28" si="11">H7-H48</f>
        <v>5</v>
      </c>
      <c r="I28" s="1">
        <f t="shared" si="11"/>
        <v>4</v>
      </c>
      <c r="J28" s="1">
        <f t="shared" si="11"/>
        <v>3</v>
      </c>
      <c r="K28" s="1">
        <f t="shared" si="11"/>
        <v>9</v>
      </c>
      <c r="L28" s="1">
        <f t="shared" si="11"/>
        <v>4</v>
      </c>
      <c r="M28" s="1">
        <f t="shared" si="11"/>
        <v>2</v>
      </c>
      <c r="N28" s="1">
        <f t="shared" si="11"/>
        <v>3</v>
      </c>
    </row>
    <row r="29" spans="1:14" x14ac:dyDescent="0.2">
      <c r="B29" s="1" t="s">
        <v>144</v>
      </c>
      <c r="C29" s="1">
        <f t="shared" si="6"/>
        <v>230</v>
      </c>
      <c r="D29" s="1">
        <f t="shared" si="6"/>
        <v>75</v>
      </c>
      <c r="E29" s="1">
        <f t="shared" si="6"/>
        <v>58</v>
      </c>
      <c r="F29" s="1">
        <f t="shared" si="6"/>
        <v>20</v>
      </c>
      <c r="G29" s="1">
        <f t="shared" si="6"/>
        <v>20</v>
      </c>
      <c r="H29" s="1">
        <f t="shared" ref="H29:N29" si="12">H8-H49</f>
        <v>14</v>
      </c>
      <c r="I29" s="1">
        <f t="shared" si="12"/>
        <v>19</v>
      </c>
      <c r="J29" s="1">
        <f t="shared" si="12"/>
        <v>10</v>
      </c>
      <c r="K29" s="1">
        <f t="shared" si="12"/>
        <v>8</v>
      </c>
      <c r="L29" s="1">
        <f t="shared" si="12"/>
        <v>3</v>
      </c>
      <c r="M29" s="1">
        <f t="shared" si="12"/>
        <v>2</v>
      </c>
      <c r="N29" s="1">
        <f t="shared" si="12"/>
        <v>1</v>
      </c>
    </row>
    <row r="30" spans="1:14" x14ac:dyDescent="0.2">
      <c r="A30" s="1" t="s">
        <v>145</v>
      </c>
      <c r="B30" s="1" t="s">
        <v>146</v>
      </c>
      <c r="C30" s="1">
        <f t="shared" si="6"/>
        <v>236</v>
      </c>
      <c r="D30" s="1">
        <f t="shared" si="6"/>
        <v>33</v>
      </c>
      <c r="E30" s="1">
        <f t="shared" si="6"/>
        <v>22</v>
      </c>
      <c r="F30" s="1">
        <f t="shared" si="6"/>
        <v>18</v>
      </c>
      <c r="G30" s="1">
        <f t="shared" si="6"/>
        <v>20</v>
      </c>
      <c r="H30" s="1">
        <f t="shared" ref="H30:N30" si="13">H9-H50</f>
        <v>52</v>
      </c>
      <c r="I30" s="1">
        <f t="shared" si="13"/>
        <v>49</v>
      </c>
      <c r="J30" s="1">
        <f t="shared" si="13"/>
        <v>36</v>
      </c>
      <c r="K30" s="1">
        <f t="shared" si="13"/>
        <v>2</v>
      </c>
      <c r="L30" s="1">
        <f t="shared" si="13"/>
        <v>2</v>
      </c>
      <c r="M30" s="1">
        <f t="shared" si="13"/>
        <v>1</v>
      </c>
      <c r="N30" s="1">
        <f t="shared" si="13"/>
        <v>1</v>
      </c>
    </row>
    <row r="31" spans="1:14" x14ac:dyDescent="0.2">
      <c r="B31" s="1" t="s">
        <v>147</v>
      </c>
      <c r="C31" s="1">
        <f t="shared" si="6"/>
        <v>112</v>
      </c>
      <c r="D31" s="1">
        <f t="shared" si="6"/>
        <v>30</v>
      </c>
      <c r="E31" s="1">
        <f t="shared" si="6"/>
        <v>38</v>
      </c>
      <c r="F31" s="1">
        <f t="shared" si="6"/>
        <v>20</v>
      </c>
      <c r="G31" s="1">
        <f t="shared" si="6"/>
        <v>13</v>
      </c>
      <c r="H31" s="1">
        <f t="shared" ref="H31:N31" si="14">H10-H51</f>
        <v>5</v>
      </c>
      <c r="I31" s="1">
        <f t="shared" si="14"/>
        <v>3</v>
      </c>
      <c r="J31" s="1">
        <f t="shared" si="14"/>
        <v>2</v>
      </c>
      <c r="K31" s="1">
        <f t="shared" si="14"/>
        <v>1</v>
      </c>
      <c r="L31" s="1">
        <f t="shared" si="14"/>
        <v>0</v>
      </c>
      <c r="M31" s="1">
        <f t="shared" si="14"/>
        <v>0</v>
      </c>
      <c r="N31" s="1">
        <f t="shared" si="14"/>
        <v>0</v>
      </c>
    </row>
    <row r="32" spans="1:14" x14ac:dyDescent="0.2">
      <c r="B32" s="1" t="s">
        <v>148</v>
      </c>
      <c r="C32" s="1">
        <f t="shared" si="6"/>
        <v>135</v>
      </c>
      <c r="D32" s="1">
        <f t="shared" si="6"/>
        <v>41</v>
      </c>
      <c r="E32" s="1">
        <f t="shared" si="6"/>
        <v>39</v>
      </c>
      <c r="F32" s="1">
        <f t="shared" si="6"/>
        <v>27</v>
      </c>
      <c r="G32" s="1">
        <f t="shared" si="6"/>
        <v>17</v>
      </c>
      <c r="H32" s="1">
        <f t="shared" ref="H32:N32" si="15">H11-H52</f>
        <v>4</v>
      </c>
      <c r="I32" s="1">
        <f t="shared" si="15"/>
        <v>3</v>
      </c>
      <c r="J32" s="1">
        <f t="shared" si="15"/>
        <v>2</v>
      </c>
      <c r="K32" s="1">
        <f t="shared" si="15"/>
        <v>0</v>
      </c>
      <c r="L32" s="1">
        <f t="shared" si="15"/>
        <v>2</v>
      </c>
      <c r="M32" s="1">
        <f t="shared" si="15"/>
        <v>0</v>
      </c>
      <c r="N32" s="1">
        <f t="shared" si="15"/>
        <v>0</v>
      </c>
    </row>
    <row r="33" spans="1:14" x14ac:dyDescent="0.2">
      <c r="B33" s="1" t="s">
        <v>149</v>
      </c>
      <c r="C33" s="1">
        <f t="shared" si="6"/>
        <v>102</v>
      </c>
      <c r="D33" s="1">
        <f t="shared" si="6"/>
        <v>25</v>
      </c>
      <c r="E33" s="1">
        <f t="shared" si="6"/>
        <v>25</v>
      </c>
      <c r="F33" s="1">
        <f t="shared" si="6"/>
        <v>23</v>
      </c>
      <c r="G33" s="1">
        <f t="shared" si="6"/>
        <v>7</v>
      </c>
      <c r="H33" s="1">
        <f t="shared" ref="H33:N33" si="16">H12-H53</f>
        <v>13</v>
      </c>
      <c r="I33" s="1">
        <f t="shared" si="16"/>
        <v>2</v>
      </c>
      <c r="J33" s="1">
        <f t="shared" si="16"/>
        <v>3</v>
      </c>
      <c r="K33" s="1">
        <f t="shared" si="16"/>
        <v>3</v>
      </c>
      <c r="L33" s="1">
        <f t="shared" si="16"/>
        <v>1</v>
      </c>
      <c r="M33" s="1">
        <f t="shared" si="16"/>
        <v>0</v>
      </c>
      <c r="N33" s="1">
        <f t="shared" si="16"/>
        <v>0</v>
      </c>
    </row>
    <row r="34" spans="1:14" x14ac:dyDescent="0.2">
      <c r="A34" s="1" t="s">
        <v>150</v>
      </c>
      <c r="C34" s="1">
        <f t="shared" ref="C34:G43" si="17">C13-C54</f>
        <v>1179</v>
      </c>
      <c r="D34" s="1">
        <f t="shared" si="17"/>
        <v>285</v>
      </c>
      <c r="E34" s="1">
        <f t="shared" si="17"/>
        <v>276</v>
      </c>
      <c r="F34" s="1">
        <f t="shared" si="17"/>
        <v>239</v>
      </c>
      <c r="G34" s="1">
        <f t="shared" si="17"/>
        <v>169</v>
      </c>
      <c r="H34" s="1">
        <f t="shared" ref="H34:N34" si="18">H13-H54</f>
        <v>94</v>
      </c>
      <c r="I34" s="1">
        <f t="shared" si="18"/>
        <v>54</v>
      </c>
      <c r="J34" s="1">
        <f t="shared" si="18"/>
        <v>38</v>
      </c>
      <c r="K34" s="1">
        <f t="shared" si="18"/>
        <v>14</v>
      </c>
      <c r="L34" s="1">
        <f t="shared" si="18"/>
        <v>4</v>
      </c>
      <c r="M34" s="1">
        <f t="shared" si="18"/>
        <v>3</v>
      </c>
      <c r="N34" s="1">
        <f t="shared" si="18"/>
        <v>3</v>
      </c>
    </row>
    <row r="35" spans="1:14" x14ac:dyDescent="0.2">
      <c r="A35" s="1" t="s">
        <v>151</v>
      </c>
      <c r="C35" s="1">
        <f t="shared" si="17"/>
        <v>562</v>
      </c>
      <c r="D35" s="1">
        <f t="shared" si="17"/>
        <v>132</v>
      </c>
      <c r="E35" s="1">
        <f t="shared" si="17"/>
        <v>118</v>
      </c>
      <c r="F35" s="1">
        <f t="shared" si="17"/>
        <v>138</v>
      </c>
      <c r="G35" s="1">
        <f t="shared" si="17"/>
        <v>74</v>
      </c>
      <c r="H35" s="1">
        <f t="shared" ref="H35:N35" si="19">H14-H55</f>
        <v>50</v>
      </c>
      <c r="I35" s="1">
        <f t="shared" si="19"/>
        <v>29</v>
      </c>
      <c r="J35" s="1">
        <f t="shared" si="19"/>
        <v>11</v>
      </c>
      <c r="K35" s="1">
        <f t="shared" si="19"/>
        <v>7</v>
      </c>
      <c r="L35" s="1">
        <f t="shared" si="19"/>
        <v>2</v>
      </c>
      <c r="M35" s="1">
        <f t="shared" si="19"/>
        <v>0</v>
      </c>
      <c r="N35" s="1">
        <f t="shared" si="19"/>
        <v>1</v>
      </c>
    </row>
    <row r="36" spans="1:14" x14ac:dyDescent="0.2">
      <c r="A36" s="1" t="s">
        <v>152</v>
      </c>
      <c r="C36" s="1">
        <f t="shared" si="17"/>
        <v>293</v>
      </c>
      <c r="D36" s="1">
        <f t="shared" si="17"/>
        <v>62</v>
      </c>
      <c r="E36" s="1">
        <f t="shared" si="17"/>
        <v>59</v>
      </c>
      <c r="F36" s="1">
        <f t="shared" si="17"/>
        <v>61</v>
      </c>
      <c r="G36" s="1">
        <f t="shared" si="17"/>
        <v>50</v>
      </c>
      <c r="H36" s="1">
        <f t="shared" ref="H36:N36" si="20">H15-H56</f>
        <v>30</v>
      </c>
      <c r="I36" s="1">
        <f t="shared" si="20"/>
        <v>18</v>
      </c>
      <c r="J36" s="1">
        <f t="shared" si="20"/>
        <v>6</v>
      </c>
      <c r="K36" s="1">
        <f t="shared" si="20"/>
        <v>3</v>
      </c>
      <c r="L36" s="1">
        <f t="shared" si="20"/>
        <v>3</v>
      </c>
      <c r="M36" s="1">
        <f t="shared" si="20"/>
        <v>1</v>
      </c>
      <c r="N36" s="1">
        <f t="shared" si="20"/>
        <v>0</v>
      </c>
    </row>
    <row r="37" spans="1:14" x14ac:dyDescent="0.2">
      <c r="A37" s="1" t="s">
        <v>153</v>
      </c>
      <c r="C37" s="1">
        <f t="shared" si="17"/>
        <v>149</v>
      </c>
      <c r="D37" s="1">
        <f t="shared" si="17"/>
        <v>18</v>
      </c>
      <c r="E37" s="1">
        <f t="shared" si="17"/>
        <v>29</v>
      </c>
      <c r="F37" s="1">
        <f t="shared" si="17"/>
        <v>36</v>
      </c>
      <c r="G37" s="1">
        <f t="shared" si="17"/>
        <v>24</v>
      </c>
      <c r="H37" s="1">
        <f t="shared" ref="H37:N37" si="21">H16-H57</f>
        <v>17</v>
      </c>
      <c r="I37" s="1">
        <f t="shared" si="21"/>
        <v>15</v>
      </c>
      <c r="J37" s="1">
        <f t="shared" si="21"/>
        <v>4</v>
      </c>
      <c r="K37" s="1">
        <f t="shared" si="21"/>
        <v>5</v>
      </c>
      <c r="L37" s="1">
        <f t="shared" si="21"/>
        <v>1</v>
      </c>
      <c r="M37" s="1">
        <f t="shared" si="21"/>
        <v>0</v>
      </c>
      <c r="N37" s="1">
        <f t="shared" si="21"/>
        <v>0</v>
      </c>
    </row>
    <row r="38" spans="1:14" x14ac:dyDescent="0.2">
      <c r="A38" s="1" t="s">
        <v>154</v>
      </c>
      <c r="C38" s="1">
        <f t="shared" si="17"/>
        <v>349</v>
      </c>
      <c r="D38" s="1">
        <f t="shared" si="17"/>
        <v>51</v>
      </c>
      <c r="E38" s="1">
        <f t="shared" si="17"/>
        <v>62</v>
      </c>
      <c r="F38" s="1">
        <f t="shared" si="17"/>
        <v>77</v>
      </c>
      <c r="G38" s="1">
        <f t="shared" si="17"/>
        <v>65</v>
      </c>
      <c r="H38" s="1">
        <f t="shared" ref="H38:N38" si="22">H17-H58</f>
        <v>39</v>
      </c>
      <c r="I38" s="1">
        <f t="shared" si="22"/>
        <v>27</v>
      </c>
      <c r="J38" s="1">
        <f t="shared" si="22"/>
        <v>20</v>
      </c>
      <c r="K38" s="1">
        <f t="shared" si="22"/>
        <v>5</v>
      </c>
      <c r="L38" s="1">
        <f t="shared" si="22"/>
        <v>1</v>
      </c>
      <c r="M38" s="1">
        <f t="shared" si="22"/>
        <v>2</v>
      </c>
      <c r="N38" s="1">
        <f t="shared" si="22"/>
        <v>0</v>
      </c>
    </row>
    <row r="39" spans="1:14" x14ac:dyDescent="0.2">
      <c r="A39" s="1" t="s">
        <v>155</v>
      </c>
      <c r="C39" s="1">
        <f t="shared" si="17"/>
        <v>99</v>
      </c>
      <c r="D39" s="1">
        <f t="shared" si="17"/>
        <v>3</v>
      </c>
      <c r="E39" s="1">
        <f t="shared" si="17"/>
        <v>13</v>
      </c>
      <c r="F39" s="1">
        <f t="shared" si="17"/>
        <v>20</v>
      </c>
      <c r="G39" s="1">
        <f t="shared" si="17"/>
        <v>16</v>
      </c>
      <c r="H39" s="1">
        <f t="shared" ref="H39:N39" si="23">H18-H59</f>
        <v>17</v>
      </c>
      <c r="I39" s="1">
        <f t="shared" si="23"/>
        <v>15</v>
      </c>
      <c r="J39" s="1">
        <f t="shared" si="23"/>
        <v>5</v>
      </c>
      <c r="K39" s="1">
        <f t="shared" si="23"/>
        <v>6</v>
      </c>
      <c r="L39" s="1">
        <f t="shared" si="23"/>
        <v>3</v>
      </c>
      <c r="M39" s="1">
        <f t="shared" si="23"/>
        <v>0</v>
      </c>
      <c r="N39" s="1">
        <f t="shared" si="23"/>
        <v>1</v>
      </c>
    </row>
    <row r="41" spans="1:14" x14ac:dyDescent="0.2">
      <c r="A41" s="1" t="s">
        <v>156</v>
      </c>
      <c r="C41" s="20">
        <f>SUM(C34:C39)*100/C24</f>
        <v>62.051886792452834</v>
      </c>
      <c r="D41" s="20">
        <f t="shared" ref="D41:G41" si="24">SUM(D34:D39)*100/D24</f>
        <v>68.961201501877341</v>
      </c>
      <c r="E41" s="20">
        <f t="shared" si="24"/>
        <v>72.526041666666671</v>
      </c>
      <c r="F41" s="20">
        <f t="shared" si="24"/>
        <v>79.305555555555557</v>
      </c>
      <c r="G41" s="20">
        <f t="shared" si="24"/>
        <v>77.431906614785987</v>
      </c>
      <c r="H41" s="20">
        <f t="shared" ref="H41:N41" si="25">SUM(H34:H39)*100/H24</f>
        <v>65.86666666666666</v>
      </c>
      <c r="I41" s="20">
        <f t="shared" si="25"/>
        <v>56.630824372759854</v>
      </c>
      <c r="J41" s="20">
        <f t="shared" si="25"/>
        <v>40.384615384615387</v>
      </c>
      <c r="K41" s="20">
        <f t="shared" si="25"/>
        <v>22.099447513812155</v>
      </c>
      <c r="L41" s="20">
        <f t="shared" si="25"/>
        <v>9.0909090909090917</v>
      </c>
      <c r="M41" s="20">
        <f t="shared" si="25"/>
        <v>5.1282051282051286</v>
      </c>
      <c r="N41" s="20">
        <f t="shared" si="25"/>
        <v>4</v>
      </c>
    </row>
    <row r="42" spans="1:14" x14ac:dyDescent="0.2">
      <c r="A42" s="1" t="s">
        <v>157</v>
      </c>
      <c r="C42" s="20">
        <f>SUM(C38:C39)*100/C24</f>
        <v>10.566037735849056</v>
      </c>
      <c r="D42" s="20">
        <f t="shared" ref="D42:G42" si="26">SUM(D38:D39)*100/D24</f>
        <v>6.7584480600750938</v>
      </c>
      <c r="E42" s="20">
        <f t="shared" si="26"/>
        <v>9.765625</v>
      </c>
      <c r="F42" s="20">
        <f t="shared" si="26"/>
        <v>13.472222222222221</v>
      </c>
      <c r="G42" s="20">
        <f t="shared" si="26"/>
        <v>15.75875486381323</v>
      </c>
      <c r="H42" s="20">
        <f t="shared" ref="H42:N42" si="27">SUM(H38:H39)*100/H24</f>
        <v>14.933333333333334</v>
      </c>
      <c r="I42" s="20">
        <f t="shared" si="27"/>
        <v>15.053763440860216</v>
      </c>
      <c r="J42" s="20">
        <f t="shared" si="27"/>
        <v>12.01923076923077</v>
      </c>
      <c r="K42" s="20">
        <f t="shared" si="27"/>
        <v>6.0773480662983426</v>
      </c>
      <c r="L42" s="20">
        <f t="shared" si="27"/>
        <v>2.5974025974025974</v>
      </c>
      <c r="M42" s="20">
        <f t="shared" si="27"/>
        <v>1.7094017094017093</v>
      </c>
      <c r="N42" s="20">
        <f t="shared" si="27"/>
        <v>0.8</v>
      </c>
    </row>
    <row r="44" spans="1:14" x14ac:dyDescent="0.2">
      <c r="A44" s="1" t="s">
        <v>158</v>
      </c>
      <c r="C44" s="1">
        <f>SUM(C45:C59)</f>
        <v>3502</v>
      </c>
      <c r="D44" s="1">
        <f t="shared" ref="D44:N44" si="28">SUM(D45:D59)</f>
        <v>604</v>
      </c>
      <c r="E44" s="1">
        <f t="shared" si="28"/>
        <v>570</v>
      </c>
      <c r="F44" s="1">
        <f t="shared" si="28"/>
        <v>523</v>
      </c>
      <c r="G44" s="1">
        <f t="shared" si="28"/>
        <v>359</v>
      </c>
      <c r="H44" s="1">
        <f t="shared" si="28"/>
        <v>291</v>
      </c>
      <c r="I44" s="1">
        <f t="shared" si="28"/>
        <v>234</v>
      </c>
      <c r="J44" s="1">
        <f t="shared" si="28"/>
        <v>195</v>
      </c>
      <c r="K44" s="1">
        <f t="shared" si="28"/>
        <v>206</v>
      </c>
      <c r="L44" s="1">
        <f t="shared" si="28"/>
        <v>178</v>
      </c>
      <c r="M44" s="1">
        <f t="shared" si="28"/>
        <v>132</v>
      </c>
      <c r="N44" s="1">
        <f t="shared" si="28"/>
        <v>210</v>
      </c>
    </row>
    <row r="45" spans="1:14" x14ac:dyDescent="0.2">
      <c r="A45" s="1" t="s">
        <v>139</v>
      </c>
      <c r="C45" s="1">
        <f>SUM(D45:N45)</f>
        <v>75</v>
      </c>
      <c r="D45" s="1">
        <v>1</v>
      </c>
      <c r="E45" s="1">
        <v>9</v>
      </c>
      <c r="F45" s="1">
        <v>1</v>
      </c>
      <c r="G45" s="1">
        <v>3</v>
      </c>
      <c r="H45" s="1">
        <v>2</v>
      </c>
      <c r="I45" s="1">
        <v>2</v>
      </c>
      <c r="J45" s="1">
        <v>4</v>
      </c>
      <c r="K45" s="1">
        <v>7</v>
      </c>
      <c r="L45" s="1">
        <v>3</v>
      </c>
      <c r="M45" s="1">
        <v>9</v>
      </c>
      <c r="N45" s="1">
        <v>34</v>
      </c>
    </row>
    <row r="46" spans="1:14" x14ac:dyDescent="0.2">
      <c r="A46" s="1" t="s">
        <v>141</v>
      </c>
      <c r="B46" s="1" t="s">
        <v>140</v>
      </c>
      <c r="C46" s="1">
        <f t="shared" ref="C46:C59" si="29">SUM(D46:N46)</f>
        <v>461</v>
      </c>
      <c r="D46" s="1">
        <v>3</v>
      </c>
      <c r="E46" s="1">
        <v>1</v>
      </c>
      <c r="F46" s="1">
        <v>3</v>
      </c>
      <c r="G46" s="1">
        <v>2</v>
      </c>
      <c r="H46" s="1">
        <v>5</v>
      </c>
      <c r="I46" s="1">
        <v>14</v>
      </c>
      <c r="J46" s="1">
        <v>57</v>
      </c>
      <c r="K46" s="1">
        <v>88</v>
      </c>
      <c r="L46" s="1">
        <v>97</v>
      </c>
      <c r="M46" s="1">
        <v>75</v>
      </c>
      <c r="N46" s="1">
        <v>116</v>
      </c>
    </row>
    <row r="47" spans="1:14" x14ac:dyDescent="0.2">
      <c r="B47" s="1" t="s">
        <v>142</v>
      </c>
      <c r="C47" s="1">
        <f t="shared" si="29"/>
        <v>462</v>
      </c>
      <c r="D47" s="1">
        <v>8</v>
      </c>
      <c r="E47" s="1">
        <v>8</v>
      </c>
      <c r="F47" s="1">
        <v>11</v>
      </c>
      <c r="G47" s="1">
        <v>27</v>
      </c>
      <c r="H47" s="1">
        <v>31</v>
      </c>
      <c r="I47" s="1">
        <v>55</v>
      </c>
      <c r="J47" s="1">
        <v>56</v>
      </c>
      <c r="K47" s="1">
        <v>91</v>
      </c>
      <c r="L47" s="1">
        <v>73</v>
      </c>
      <c r="M47" s="1">
        <v>45</v>
      </c>
      <c r="N47" s="1">
        <v>57</v>
      </c>
    </row>
    <row r="48" spans="1:14" x14ac:dyDescent="0.2">
      <c r="B48" s="1" t="s">
        <v>143</v>
      </c>
      <c r="C48" s="1">
        <f t="shared" si="29"/>
        <v>33</v>
      </c>
      <c r="D48" s="1">
        <v>5</v>
      </c>
      <c r="E48" s="1">
        <v>2</v>
      </c>
      <c r="F48" s="1">
        <v>3</v>
      </c>
      <c r="G48" s="1">
        <v>2</v>
      </c>
      <c r="H48" s="1">
        <v>5</v>
      </c>
      <c r="I48" s="1">
        <v>8</v>
      </c>
      <c r="J48" s="1">
        <v>7</v>
      </c>
      <c r="K48" s="1">
        <v>1</v>
      </c>
      <c r="L48" s="1">
        <v>0</v>
      </c>
      <c r="M48" s="1">
        <v>0</v>
      </c>
      <c r="N48" s="1">
        <v>0</v>
      </c>
    </row>
    <row r="49" spans="1:14" x14ac:dyDescent="0.2">
      <c r="B49" s="1" t="s">
        <v>144</v>
      </c>
      <c r="C49" s="1">
        <f t="shared" si="29"/>
        <v>197</v>
      </c>
      <c r="D49" s="1">
        <v>40</v>
      </c>
      <c r="E49" s="1">
        <v>23</v>
      </c>
      <c r="F49" s="1">
        <v>33</v>
      </c>
      <c r="G49" s="1">
        <v>25</v>
      </c>
      <c r="H49" s="1">
        <v>25</v>
      </c>
      <c r="I49" s="1">
        <v>28</v>
      </c>
      <c r="J49" s="1">
        <v>19</v>
      </c>
      <c r="K49" s="1">
        <v>2</v>
      </c>
      <c r="L49" s="1">
        <v>2</v>
      </c>
      <c r="M49" s="1">
        <v>0</v>
      </c>
      <c r="N49" s="1">
        <v>0</v>
      </c>
    </row>
    <row r="50" spans="1:14" x14ac:dyDescent="0.2">
      <c r="A50" s="1" t="s">
        <v>145</v>
      </c>
      <c r="B50" s="1" t="s">
        <v>146</v>
      </c>
      <c r="C50" s="1">
        <f t="shared" si="29"/>
        <v>221</v>
      </c>
      <c r="D50" s="1">
        <v>10</v>
      </c>
      <c r="E50" s="1">
        <v>28</v>
      </c>
      <c r="F50" s="1">
        <v>16</v>
      </c>
      <c r="G50" s="1">
        <v>30</v>
      </c>
      <c r="H50" s="1">
        <v>72</v>
      </c>
      <c r="I50" s="1">
        <v>49</v>
      </c>
      <c r="J50" s="1">
        <v>14</v>
      </c>
      <c r="K50" s="1">
        <v>1</v>
      </c>
      <c r="L50" s="1">
        <v>0</v>
      </c>
      <c r="M50" s="1">
        <v>1</v>
      </c>
      <c r="N50" s="1">
        <v>0</v>
      </c>
    </row>
    <row r="51" spans="1:14" x14ac:dyDescent="0.2">
      <c r="B51" s="1" t="s">
        <v>147</v>
      </c>
      <c r="C51" s="1">
        <f t="shared" si="29"/>
        <v>75</v>
      </c>
      <c r="D51" s="1">
        <v>17</v>
      </c>
      <c r="E51" s="1">
        <v>24</v>
      </c>
      <c r="F51" s="1">
        <v>16</v>
      </c>
      <c r="G51" s="1">
        <v>10</v>
      </c>
      <c r="H51" s="1">
        <v>5</v>
      </c>
      <c r="I51" s="1">
        <v>2</v>
      </c>
      <c r="J51" s="1">
        <v>0</v>
      </c>
      <c r="K51" s="1">
        <v>0</v>
      </c>
      <c r="L51" s="1">
        <v>0</v>
      </c>
      <c r="M51" s="1">
        <v>0</v>
      </c>
      <c r="N51" s="1">
        <v>1</v>
      </c>
    </row>
    <row r="52" spans="1:14" x14ac:dyDescent="0.2">
      <c r="B52" s="1" t="s">
        <v>148</v>
      </c>
      <c r="C52" s="1">
        <f t="shared" si="29"/>
        <v>81</v>
      </c>
      <c r="D52" s="1">
        <v>24</v>
      </c>
      <c r="E52" s="1">
        <v>22</v>
      </c>
      <c r="F52" s="1">
        <v>19</v>
      </c>
      <c r="G52" s="1">
        <v>10</v>
      </c>
      <c r="H52" s="1">
        <v>2</v>
      </c>
      <c r="I52" s="1">
        <v>3</v>
      </c>
      <c r="J52" s="1">
        <v>1</v>
      </c>
      <c r="K52" s="1">
        <v>0</v>
      </c>
      <c r="L52" s="1">
        <v>0</v>
      </c>
      <c r="M52" s="1">
        <v>0</v>
      </c>
      <c r="N52" s="1">
        <v>0</v>
      </c>
    </row>
    <row r="53" spans="1:14" x14ac:dyDescent="0.2">
      <c r="B53" s="1" t="s">
        <v>149</v>
      </c>
      <c r="C53" s="1">
        <f t="shared" si="29"/>
        <v>68</v>
      </c>
      <c r="D53" s="1">
        <v>19</v>
      </c>
      <c r="E53" s="1">
        <v>12</v>
      </c>
      <c r="F53" s="1">
        <v>14</v>
      </c>
      <c r="G53" s="1">
        <v>11</v>
      </c>
      <c r="H53" s="1">
        <v>6</v>
      </c>
      <c r="I53" s="1">
        <v>3</v>
      </c>
      <c r="J53" s="1">
        <v>2</v>
      </c>
      <c r="K53" s="1">
        <v>0</v>
      </c>
      <c r="L53" s="1">
        <v>0</v>
      </c>
      <c r="M53" s="1">
        <v>1</v>
      </c>
      <c r="N53" s="1">
        <v>0</v>
      </c>
    </row>
    <row r="54" spans="1:14" x14ac:dyDescent="0.2">
      <c r="A54" s="1" t="s">
        <v>150</v>
      </c>
      <c r="C54" s="1">
        <f t="shared" si="29"/>
        <v>880</v>
      </c>
      <c r="D54" s="1">
        <v>249</v>
      </c>
      <c r="E54" s="1">
        <v>210</v>
      </c>
      <c r="F54" s="1">
        <v>210</v>
      </c>
      <c r="G54" s="1">
        <v>104</v>
      </c>
      <c r="H54" s="1">
        <v>60</v>
      </c>
      <c r="I54" s="1">
        <v>29</v>
      </c>
      <c r="J54" s="1">
        <v>12</v>
      </c>
      <c r="K54" s="1">
        <v>3</v>
      </c>
      <c r="L54" s="1">
        <v>1</v>
      </c>
      <c r="M54" s="1">
        <v>0</v>
      </c>
      <c r="N54" s="1">
        <v>2</v>
      </c>
    </row>
    <row r="55" spans="1:14" x14ac:dyDescent="0.2">
      <c r="A55" s="1" t="s">
        <v>151</v>
      </c>
      <c r="C55" s="1">
        <f t="shared" si="29"/>
        <v>299</v>
      </c>
      <c r="D55" s="1">
        <v>89</v>
      </c>
      <c r="E55" s="1">
        <v>72</v>
      </c>
      <c r="F55" s="1">
        <v>65</v>
      </c>
      <c r="G55" s="1">
        <v>43</v>
      </c>
      <c r="H55" s="1">
        <v>13</v>
      </c>
      <c r="I55" s="1">
        <v>10</v>
      </c>
      <c r="J55" s="1">
        <v>4</v>
      </c>
      <c r="K55" s="1">
        <v>3</v>
      </c>
      <c r="L55" s="1">
        <v>0</v>
      </c>
      <c r="M55" s="1">
        <v>0</v>
      </c>
      <c r="N55" s="1">
        <v>0</v>
      </c>
    </row>
    <row r="56" spans="1:14" x14ac:dyDescent="0.2">
      <c r="A56" s="1" t="s">
        <v>152</v>
      </c>
      <c r="C56" s="1">
        <f t="shared" si="29"/>
        <v>159</v>
      </c>
      <c r="D56" s="1">
        <v>42</v>
      </c>
      <c r="E56" s="1">
        <v>42</v>
      </c>
      <c r="F56" s="1">
        <v>32</v>
      </c>
      <c r="G56" s="1">
        <v>16</v>
      </c>
      <c r="H56" s="1">
        <v>9</v>
      </c>
      <c r="I56" s="1">
        <v>5</v>
      </c>
      <c r="J56" s="1">
        <v>7</v>
      </c>
      <c r="K56" s="1">
        <v>5</v>
      </c>
      <c r="L56" s="1">
        <v>0</v>
      </c>
      <c r="M56" s="1">
        <v>1</v>
      </c>
      <c r="N56" s="1">
        <v>0</v>
      </c>
    </row>
    <row r="57" spans="1:14" x14ac:dyDescent="0.2">
      <c r="A57" s="1" t="s">
        <v>153</v>
      </c>
      <c r="C57" s="1">
        <f t="shared" si="29"/>
        <v>139</v>
      </c>
      <c r="D57" s="1">
        <v>31</v>
      </c>
      <c r="E57" s="1">
        <v>32</v>
      </c>
      <c r="F57" s="1">
        <v>27</v>
      </c>
      <c r="G57" s="1">
        <v>18</v>
      </c>
      <c r="H57" s="1">
        <v>12</v>
      </c>
      <c r="I57" s="1">
        <v>11</v>
      </c>
      <c r="J57" s="1">
        <v>6</v>
      </c>
      <c r="K57" s="1">
        <v>2</v>
      </c>
      <c r="L57" s="1">
        <v>0</v>
      </c>
      <c r="M57" s="1">
        <v>0</v>
      </c>
      <c r="N57" s="1">
        <v>0</v>
      </c>
    </row>
    <row r="58" spans="1:14" x14ac:dyDescent="0.2">
      <c r="A58" s="1" t="s">
        <v>154</v>
      </c>
      <c r="C58" s="1">
        <f t="shared" si="29"/>
        <v>313</v>
      </c>
      <c r="D58" s="1">
        <v>63</v>
      </c>
      <c r="E58" s="1">
        <v>78</v>
      </c>
      <c r="F58" s="1">
        <v>63</v>
      </c>
      <c r="G58" s="1">
        <v>49</v>
      </c>
      <c r="H58" s="1">
        <v>35</v>
      </c>
      <c r="I58" s="1">
        <v>14</v>
      </c>
      <c r="J58" s="1">
        <v>6</v>
      </c>
      <c r="K58" s="1">
        <v>3</v>
      </c>
      <c r="L58" s="1">
        <v>2</v>
      </c>
      <c r="M58" s="1">
        <v>0</v>
      </c>
      <c r="N58" s="1">
        <v>0</v>
      </c>
    </row>
    <row r="59" spans="1:14" x14ac:dyDescent="0.2">
      <c r="A59" s="1" t="s">
        <v>155</v>
      </c>
      <c r="C59" s="1">
        <f t="shared" si="29"/>
        <v>39</v>
      </c>
      <c r="D59" s="1">
        <v>3</v>
      </c>
      <c r="E59" s="1">
        <v>7</v>
      </c>
      <c r="F59" s="1">
        <v>10</v>
      </c>
      <c r="G59" s="1">
        <v>9</v>
      </c>
      <c r="H59" s="1">
        <v>9</v>
      </c>
      <c r="I59" s="1">
        <v>1</v>
      </c>
      <c r="J59" s="1">
        <v>0</v>
      </c>
      <c r="K59" s="1">
        <v>0</v>
      </c>
      <c r="L59" s="1">
        <v>0</v>
      </c>
      <c r="M59" s="1">
        <v>0</v>
      </c>
      <c r="N59" s="1">
        <v>0</v>
      </c>
    </row>
    <row r="61" spans="1:14" x14ac:dyDescent="0.2">
      <c r="A61" s="1" t="s">
        <v>156</v>
      </c>
      <c r="C61" s="20">
        <f>SUM(C54:C59)*100/C44</f>
        <v>52.227298686464877</v>
      </c>
      <c r="D61" s="20">
        <f t="shared" ref="D61:G61" si="30">SUM(D54:D59)*100/D44</f>
        <v>78.973509933774835</v>
      </c>
      <c r="E61" s="20">
        <f t="shared" si="30"/>
        <v>77.368421052631575</v>
      </c>
      <c r="F61" s="20">
        <f t="shared" si="30"/>
        <v>77.820267686424472</v>
      </c>
      <c r="G61" s="20">
        <f t="shared" si="30"/>
        <v>66.573816155988851</v>
      </c>
      <c r="H61" s="20">
        <f t="shared" ref="H61:N61" si="31">SUM(H54:H59)*100/H44</f>
        <v>47.422680412371136</v>
      </c>
      <c r="I61" s="20">
        <f t="shared" si="31"/>
        <v>29.914529914529915</v>
      </c>
      <c r="J61" s="20">
        <f t="shared" si="31"/>
        <v>17.948717948717949</v>
      </c>
      <c r="K61" s="20">
        <f t="shared" si="31"/>
        <v>7.766990291262136</v>
      </c>
      <c r="L61" s="20">
        <f t="shared" si="31"/>
        <v>1.6853932584269662</v>
      </c>
      <c r="M61" s="20">
        <f t="shared" si="31"/>
        <v>0.75757575757575757</v>
      </c>
      <c r="N61" s="20">
        <f t="shared" si="31"/>
        <v>0.95238095238095233</v>
      </c>
    </row>
    <row r="62" spans="1:14" x14ac:dyDescent="0.2">
      <c r="A62" s="1" t="s">
        <v>157</v>
      </c>
      <c r="C62" s="20">
        <f>SUM(C58:C59)*100/C44</f>
        <v>10.051399200456881</v>
      </c>
      <c r="D62" s="20">
        <f t="shared" ref="D62:G62" si="32">SUM(D58:D59)*100/D44</f>
        <v>10.927152317880795</v>
      </c>
      <c r="E62" s="20">
        <f t="shared" si="32"/>
        <v>14.912280701754385</v>
      </c>
      <c r="F62" s="20">
        <f t="shared" si="32"/>
        <v>13.957934990439771</v>
      </c>
      <c r="G62" s="20">
        <f t="shared" si="32"/>
        <v>16.15598885793872</v>
      </c>
      <c r="H62" s="20">
        <f t="shared" ref="H62:N62" si="33">SUM(H58:H59)*100/H44</f>
        <v>15.120274914089347</v>
      </c>
      <c r="I62" s="20">
        <f t="shared" si="33"/>
        <v>6.4102564102564106</v>
      </c>
      <c r="J62" s="20">
        <f t="shared" si="33"/>
        <v>3.0769230769230771</v>
      </c>
      <c r="K62" s="20">
        <f t="shared" si="33"/>
        <v>1.4563106796116505</v>
      </c>
      <c r="L62" s="20">
        <f t="shared" si="33"/>
        <v>1.1235955056179776</v>
      </c>
      <c r="M62" s="20">
        <f t="shared" si="33"/>
        <v>0</v>
      </c>
      <c r="N62" s="20">
        <f t="shared" si="33"/>
        <v>0</v>
      </c>
    </row>
    <row r="63" spans="1:14" x14ac:dyDescent="0.2">
      <c r="A63" s="4" t="s">
        <v>357</v>
      </c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</row>
  </sheetData>
  <mergeCells count="1">
    <mergeCell ref="A2:B2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6DBCDC-A098-44C7-A723-B2DC0D17E5CD}">
  <dimension ref="A1:P34"/>
  <sheetViews>
    <sheetView view="pageBreakPreview" zoomScale="125" zoomScaleNormal="100" zoomScaleSheetLayoutView="125" workbookViewId="0">
      <selection activeCell="M6" sqref="M6"/>
    </sheetView>
  </sheetViews>
  <sheetFormatPr defaultRowHeight="9.6" x14ac:dyDescent="0.2"/>
  <cols>
    <col min="1" max="1" width="26" style="1" customWidth="1"/>
    <col min="2" max="16" width="4" style="1" customWidth="1"/>
    <col min="17" max="16384" width="8.88671875" style="1"/>
  </cols>
  <sheetData>
    <row r="1" spans="1:16" x14ac:dyDescent="0.2">
      <c r="A1" s="1" t="s">
        <v>422</v>
      </c>
    </row>
    <row r="2" spans="1:16" x14ac:dyDescent="0.2">
      <c r="A2" s="2" t="s">
        <v>405</v>
      </c>
      <c r="B2" s="3" t="s">
        <v>8</v>
      </c>
      <c r="C2" s="3" t="s">
        <v>373</v>
      </c>
      <c r="D2" s="3" t="s">
        <v>358</v>
      </c>
      <c r="E2" s="3" t="s">
        <v>359</v>
      </c>
      <c r="F2" s="3" t="s">
        <v>360</v>
      </c>
      <c r="G2" s="3" t="s">
        <v>361</v>
      </c>
      <c r="H2" s="5" t="s">
        <v>362</v>
      </c>
      <c r="I2" s="5" t="s">
        <v>363</v>
      </c>
      <c r="J2" s="5" t="s">
        <v>364</v>
      </c>
      <c r="K2" s="5" t="s">
        <v>365</v>
      </c>
      <c r="L2" s="5" t="s">
        <v>366</v>
      </c>
      <c r="M2" s="5" t="s">
        <v>367</v>
      </c>
      <c r="N2" s="5" t="s">
        <v>368</v>
      </c>
      <c r="O2" s="5" t="s">
        <v>369</v>
      </c>
      <c r="P2" s="6" t="s">
        <v>370</v>
      </c>
    </row>
    <row r="3" spans="1:16" x14ac:dyDescent="0.2">
      <c r="A3" s="1" t="s">
        <v>161</v>
      </c>
      <c r="B3" s="1">
        <f>SUM(C3:P3)</f>
        <v>12080</v>
      </c>
      <c r="C3" s="1">
        <f t="shared" ref="C3:P3" si="0">C4+C5</f>
        <v>1534</v>
      </c>
      <c r="D3" s="1">
        <f t="shared" si="0"/>
        <v>1464</v>
      </c>
      <c r="E3" s="1">
        <f t="shared" si="0"/>
        <v>1340</v>
      </c>
      <c r="F3" s="1">
        <f t="shared" si="0"/>
        <v>1403</v>
      </c>
      <c r="G3" s="1">
        <f t="shared" si="0"/>
        <v>1338</v>
      </c>
      <c r="H3" s="1">
        <f t="shared" si="0"/>
        <v>1243</v>
      </c>
      <c r="I3" s="1">
        <f t="shared" si="0"/>
        <v>873</v>
      </c>
      <c r="J3" s="1">
        <f t="shared" si="0"/>
        <v>666</v>
      </c>
      <c r="K3" s="1">
        <f t="shared" si="0"/>
        <v>513</v>
      </c>
      <c r="L3" s="1">
        <f t="shared" si="0"/>
        <v>403</v>
      </c>
      <c r="M3" s="1">
        <f t="shared" si="0"/>
        <v>387</v>
      </c>
      <c r="N3" s="1">
        <f t="shared" si="0"/>
        <v>332</v>
      </c>
      <c r="O3" s="1">
        <f t="shared" si="0"/>
        <v>249</v>
      </c>
      <c r="P3" s="1">
        <f t="shared" si="0"/>
        <v>335</v>
      </c>
    </row>
    <row r="4" spans="1:16" x14ac:dyDescent="0.2">
      <c r="A4" s="1" t="s">
        <v>162</v>
      </c>
      <c r="B4" s="1">
        <f>SUM(C4:P4)</f>
        <v>11789</v>
      </c>
      <c r="C4" s="1">
        <v>1501</v>
      </c>
      <c r="D4" s="1">
        <v>1454</v>
      </c>
      <c r="E4" s="1">
        <v>1333</v>
      </c>
      <c r="F4" s="1">
        <v>1394</v>
      </c>
      <c r="G4" s="1">
        <v>1329</v>
      </c>
      <c r="H4" s="1">
        <v>1236</v>
      </c>
      <c r="I4" s="1">
        <v>868</v>
      </c>
      <c r="J4" s="1">
        <v>663</v>
      </c>
      <c r="K4" s="1">
        <v>501</v>
      </c>
      <c r="L4" s="1">
        <v>386</v>
      </c>
      <c r="M4" s="1">
        <v>362</v>
      </c>
      <c r="N4" s="1">
        <v>307</v>
      </c>
      <c r="O4" s="1">
        <v>205</v>
      </c>
      <c r="P4" s="1">
        <v>250</v>
      </c>
    </row>
    <row r="5" spans="1:16" x14ac:dyDescent="0.2">
      <c r="A5" s="1" t="s">
        <v>163</v>
      </c>
      <c r="B5" s="1">
        <f>SUM(C5:P5)</f>
        <v>291</v>
      </c>
      <c r="C5" s="1">
        <v>33</v>
      </c>
      <c r="D5" s="1">
        <v>10</v>
      </c>
      <c r="E5" s="1">
        <v>7</v>
      </c>
      <c r="F5" s="1">
        <v>9</v>
      </c>
      <c r="G5" s="1">
        <v>9</v>
      </c>
      <c r="H5" s="1">
        <v>7</v>
      </c>
      <c r="I5" s="1">
        <v>5</v>
      </c>
      <c r="J5" s="1">
        <v>3</v>
      </c>
      <c r="K5" s="1">
        <v>12</v>
      </c>
      <c r="L5" s="1">
        <v>17</v>
      </c>
      <c r="M5" s="1">
        <v>25</v>
      </c>
      <c r="N5" s="1">
        <v>25</v>
      </c>
      <c r="O5" s="1">
        <v>44</v>
      </c>
      <c r="P5" s="1">
        <v>85</v>
      </c>
    </row>
    <row r="7" spans="1:16" x14ac:dyDescent="0.2">
      <c r="A7" s="1" t="s">
        <v>165</v>
      </c>
      <c r="B7" s="1">
        <f>B3-B11</f>
        <v>6580</v>
      </c>
      <c r="C7" s="1">
        <f t="shared" ref="C7:P9" si="1">C3-C11</f>
        <v>807</v>
      </c>
      <c r="D7" s="1">
        <f t="shared" si="1"/>
        <v>795</v>
      </c>
      <c r="E7" s="1">
        <f t="shared" si="1"/>
        <v>738</v>
      </c>
      <c r="F7" s="1">
        <f t="shared" si="1"/>
        <v>799</v>
      </c>
      <c r="G7" s="1">
        <f t="shared" si="1"/>
        <v>768</v>
      </c>
      <c r="H7" s="1">
        <f t="shared" si="1"/>
        <v>720</v>
      </c>
      <c r="I7" s="1">
        <f t="shared" si="1"/>
        <v>514</v>
      </c>
      <c r="J7" s="1">
        <f t="shared" si="1"/>
        <v>375</v>
      </c>
      <c r="K7" s="1">
        <f t="shared" si="1"/>
        <v>279</v>
      </c>
      <c r="L7" s="1">
        <f t="shared" si="1"/>
        <v>208</v>
      </c>
      <c r="M7" s="1">
        <f t="shared" si="1"/>
        <v>181</v>
      </c>
      <c r="N7" s="1">
        <f t="shared" si="1"/>
        <v>154</v>
      </c>
      <c r="O7" s="1">
        <f t="shared" si="1"/>
        <v>117</v>
      </c>
      <c r="P7" s="1">
        <f t="shared" si="1"/>
        <v>125</v>
      </c>
    </row>
    <row r="8" spans="1:16" x14ac:dyDescent="0.2">
      <c r="A8" s="1" t="s">
        <v>162</v>
      </c>
      <c r="B8" s="1">
        <f t="shared" ref="B8:O9" si="2">B4-B12</f>
        <v>6461</v>
      </c>
      <c r="C8" s="1">
        <f t="shared" si="2"/>
        <v>784</v>
      </c>
      <c r="D8" s="1">
        <f t="shared" si="2"/>
        <v>790</v>
      </c>
      <c r="E8" s="1">
        <f t="shared" si="2"/>
        <v>735</v>
      </c>
      <c r="F8" s="1">
        <f t="shared" si="2"/>
        <v>791</v>
      </c>
      <c r="G8" s="1">
        <f t="shared" si="2"/>
        <v>763</v>
      </c>
      <c r="H8" s="1">
        <f t="shared" si="2"/>
        <v>714</v>
      </c>
      <c r="I8" s="1">
        <f t="shared" si="2"/>
        <v>512</v>
      </c>
      <c r="J8" s="1">
        <f t="shared" si="2"/>
        <v>375</v>
      </c>
      <c r="K8" s="1">
        <f t="shared" si="2"/>
        <v>275</v>
      </c>
      <c r="L8" s="1">
        <f t="shared" si="2"/>
        <v>205</v>
      </c>
      <c r="M8" s="1">
        <f t="shared" si="2"/>
        <v>167</v>
      </c>
      <c r="N8" s="1">
        <f t="shared" si="2"/>
        <v>148</v>
      </c>
      <c r="O8" s="1">
        <f t="shared" si="2"/>
        <v>100</v>
      </c>
      <c r="P8" s="1">
        <f t="shared" si="1"/>
        <v>102</v>
      </c>
    </row>
    <row r="9" spans="1:16" x14ac:dyDescent="0.2">
      <c r="A9" s="1" t="s">
        <v>163</v>
      </c>
      <c r="B9" s="1">
        <f t="shared" si="2"/>
        <v>119</v>
      </c>
      <c r="C9" s="1">
        <f t="shared" si="1"/>
        <v>23</v>
      </c>
      <c r="D9" s="1">
        <f t="shared" si="1"/>
        <v>5</v>
      </c>
      <c r="E9" s="1">
        <f t="shared" si="1"/>
        <v>3</v>
      </c>
      <c r="F9" s="1">
        <f t="shared" si="1"/>
        <v>8</v>
      </c>
      <c r="G9" s="1">
        <f t="shared" si="1"/>
        <v>5</v>
      </c>
      <c r="H9" s="1">
        <f t="shared" si="1"/>
        <v>6</v>
      </c>
      <c r="I9" s="1">
        <f t="shared" si="1"/>
        <v>2</v>
      </c>
      <c r="J9" s="1">
        <f t="shared" si="1"/>
        <v>0</v>
      </c>
      <c r="K9" s="1">
        <f t="shared" si="1"/>
        <v>4</v>
      </c>
      <c r="L9" s="1">
        <f t="shared" si="1"/>
        <v>3</v>
      </c>
      <c r="M9" s="1">
        <f t="shared" si="1"/>
        <v>14</v>
      </c>
      <c r="N9" s="1">
        <f t="shared" si="1"/>
        <v>6</v>
      </c>
      <c r="O9" s="1">
        <f t="shared" si="1"/>
        <v>17</v>
      </c>
      <c r="P9" s="1">
        <f t="shared" si="1"/>
        <v>23</v>
      </c>
    </row>
    <row r="11" spans="1:16" x14ac:dyDescent="0.2">
      <c r="A11" s="1" t="s">
        <v>164</v>
      </c>
      <c r="B11" s="1">
        <f>SUM(C11:P11)</f>
        <v>5500</v>
      </c>
      <c r="C11" s="1">
        <f t="shared" ref="C11" si="3">C12+C13</f>
        <v>727</v>
      </c>
      <c r="D11" s="1">
        <f t="shared" ref="D11" si="4">D12+D13</f>
        <v>669</v>
      </c>
      <c r="E11" s="1">
        <f t="shared" ref="E11" si="5">E12+E13</f>
        <v>602</v>
      </c>
      <c r="F11" s="1">
        <f t="shared" ref="F11" si="6">F12+F13</f>
        <v>604</v>
      </c>
      <c r="G11" s="1">
        <f t="shared" ref="G11" si="7">G12+G13</f>
        <v>570</v>
      </c>
      <c r="H11" s="1">
        <f t="shared" ref="H11" si="8">H12+H13</f>
        <v>523</v>
      </c>
      <c r="I11" s="1">
        <f t="shared" ref="I11" si="9">I12+I13</f>
        <v>359</v>
      </c>
      <c r="J11" s="1">
        <f t="shared" ref="J11" si="10">J12+J13</f>
        <v>291</v>
      </c>
      <c r="K11" s="1">
        <f t="shared" ref="K11" si="11">K12+K13</f>
        <v>234</v>
      </c>
      <c r="L11" s="1">
        <f t="shared" ref="L11" si="12">L12+L13</f>
        <v>195</v>
      </c>
      <c r="M11" s="1">
        <f t="shared" ref="M11" si="13">M12+M13</f>
        <v>206</v>
      </c>
      <c r="N11" s="1">
        <f t="shared" ref="N11" si="14">N12+N13</f>
        <v>178</v>
      </c>
      <c r="O11" s="1">
        <f t="shared" ref="O11" si="15">O12+O13</f>
        <v>132</v>
      </c>
      <c r="P11" s="1">
        <f t="shared" ref="P11" si="16">P12+P13</f>
        <v>210</v>
      </c>
    </row>
    <row r="12" spans="1:16" x14ac:dyDescent="0.2">
      <c r="A12" s="1" t="s">
        <v>162</v>
      </c>
      <c r="B12" s="1">
        <f>SUM(C12:P12)</f>
        <v>5328</v>
      </c>
      <c r="C12" s="1">
        <v>717</v>
      </c>
      <c r="D12" s="1">
        <v>664</v>
      </c>
      <c r="E12" s="1">
        <v>598</v>
      </c>
      <c r="F12" s="1">
        <v>603</v>
      </c>
      <c r="G12" s="1">
        <v>566</v>
      </c>
      <c r="H12" s="1">
        <v>522</v>
      </c>
      <c r="I12" s="1">
        <v>356</v>
      </c>
      <c r="J12" s="1">
        <v>288</v>
      </c>
      <c r="K12" s="1">
        <v>226</v>
      </c>
      <c r="L12" s="1">
        <v>181</v>
      </c>
      <c r="M12" s="1">
        <v>195</v>
      </c>
      <c r="N12" s="1">
        <v>159</v>
      </c>
      <c r="O12" s="1">
        <v>105</v>
      </c>
      <c r="P12" s="1">
        <v>148</v>
      </c>
    </row>
    <row r="13" spans="1:16" x14ac:dyDescent="0.2">
      <c r="A13" s="1" t="s">
        <v>163</v>
      </c>
      <c r="B13" s="1">
        <f>SUM(C13:P13)</f>
        <v>172</v>
      </c>
      <c r="C13" s="1">
        <v>10</v>
      </c>
      <c r="D13" s="1">
        <v>5</v>
      </c>
      <c r="E13" s="1">
        <v>4</v>
      </c>
      <c r="F13" s="1">
        <v>1</v>
      </c>
      <c r="G13" s="1">
        <v>4</v>
      </c>
      <c r="H13" s="1">
        <v>1</v>
      </c>
      <c r="I13" s="1">
        <v>3</v>
      </c>
      <c r="J13" s="1">
        <v>3</v>
      </c>
      <c r="K13" s="1">
        <v>8</v>
      </c>
      <c r="L13" s="1">
        <v>14</v>
      </c>
      <c r="M13" s="1">
        <v>11</v>
      </c>
      <c r="N13" s="1">
        <v>19</v>
      </c>
      <c r="O13" s="1">
        <v>27</v>
      </c>
      <c r="P13" s="1">
        <v>62</v>
      </c>
    </row>
    <row r="15" spans="1:16" x14ac:dyDescent="0.2">
      <c r="A15" s="1" t="s">
        <v>166</v>
      </c>
    </row>
    <row r="17" spans="1:16" x14ac:dyDescent="0.2">
      <c r="A17" s="1" t="s">
        <v>167</v>
      </c>
      <c r="B17" s="1">
        <f>SUM(C17:P17)</f>
        <v>9322</v>
      </c>
      <c r="C17" s="1">
        <f t="shared" ref="C17:P17" si="17">C18+C21</f>
        <v>0</v>
      </c>
      <c r="D17" s="1">
        <f t="shared" si="17"/>
        <v>1156</v>
      </c>
      <c r="E17" s="1">
        <f t="shared" si="17"/>
        <v>1340</v>
      </c>
      <c r="F17" s="1">
        <f t="shared" si="17"/>
        <v>1403</v>
      </c>
      <c r="G17" s="1">
        <f t="shared" si="17"/>
        <v>1338</v>
      </c>
      <c r="H17" s="1">
        <f t="shared" si="17"/>
        <v>1243</v>
      </c>
      <c r="I17" s="1">
        <f t="shared" si="17"/>
        <v>873</v>
      </c>
      <c r="J17" s="1">
        <f t="shared" si="17"/>
        <v>666</v>
      </c>
      <c r="K17" s="1">
        <f t="shared" si="17"/>
        <v>513</v>
      </c>
      <c r="L17" s="1">
        <f t="shared" si="17"/>
        <v>403</v>
      </c>
      <c r="M17" s="1">
        <f t="shared" si="17"/>
        <v>387</v>
      </c>
      <c r="N17" s="1">
        <f t="shared" si="17"/>
        <v>0</v>
      </c>
      <c r="O17" s="1">
        <f t="shared" si="17"/>
        <v>0</v>
      </c>
      <c r="P17" s="1">
        <f t="shared" si="17"/>
        <v>0</v>
      </c>
    </row>
    <row r="18" spans="1:16" x14ac:dyDescent="0.2">
      <c r="A18" s="1" t="s">
        <v>168</v>
      </c>
      <c r="B18" s="1">
        <f>SUM(C18:P18)</f>
        <v>1837</v>
      </c>
      <c r="C18" s="1">
        <f t="shared" ref="C18:P18" si="18">C19+C20</f>
        <v>0</v>
      </c>
      <c r="D18" s="1">
        <f t="shared" si="18"/>
        <v>35</v>
      </c>
      <c r="E18" s="1">
        <f t="shared" si="18"/>
        <v>188</v>
      </c>
      <c r="F18" s="1">
        <f t="shared" si="18"/>
        <v>316</v>
      </c>
      <c r="G18" s="1">
        <f t="shared" si="18"/>
        <v>326</v>
      </c>
      <c r="H18" s="1">
        <f t="shared" si="18"/>
        <v>303</v>
      </c>
      <c r="I18" s="1">
        <f t="shared" si="18"/>
        <v>220</v>
      </c>
      <c r="J18" s="1">
        <f t="shared" si="18"/>
        <v>160</v>
      </c>
      <c r="K18" s="1">
        <f t="shared" si="18"/>
        <v>136</v>
      </c>
      <c r="L18" s="1">
        <f t="shared" si="18"/>
        <v>81</v>
      </c>
      <c r="M18" s="1">
        <f t="shared" si="18"/>
        <v>72</v>
      </c>
      <c r="N18" s="1">
        <f t="shared" si="18"/>
        <v>0</v>
      </c>
      <c r="O18" s="1">
        <f t="shared" si="18"/>
        <v>0</v>
      </c>
      <c r="P18" s="1">
        <f t="shared" si="18"/>
        <v>0</v>
      </c>
    </row>
    <row r="19" spans="1:16" x14ac:dyDescent="0.2">
      <c r="A19" s="1" t="s">
        <v>169</v>
      </c>
      <c r="B19" s="1">
        <f>SUM(C19:P19)</f>
        <v>815</v>
      </c>
      <c r="D19" s="1">
        <v>26</v>
      </c>
      <c r="E19" s="1">
        <v>102</v>
      </c>
      <c r="F19" s="1">
        <v>148</v>
      </c>
      <c r="G19" s="1">
        <v>128</v>
      </c>
      <c r="H19" s="1">
        <v>109</v>
      </c>
      <c r="I19" s="1">
        <v>93</v>
      </c>
      <c r="J19" s="1">
        <v>73</v>
      </c>
      <c r="K19" s="1">
        <v>60</v>
      </c>
      <c r="L19" s="1">
        <v>39</v>
      </c>
      <c r="M19" s="1">
        <v>37</v>
      </c>
    </row>
    <row r="20" spans="1:16" x14ac:dyDescent="0.2">
      <c r="A20" s="1" t="s">
        <v>170</v>
      </c>
      <c r="B20" s="1">
        <f>SUM(C20:P20)</f>
        <v>1022</v>
      </c>
      <c r="D20" s="1">
        <v>9</v>
      </c>
      <c r="E20" s="1">
        <v>86</v>
      </c>
      <c r="F20" s="1">
        <v>168</v>
      </c>
      <c r="G20" s="1">
        <v>198</v>
      </c>
      <c r="H20" s="1">
        <v>194</v>
      </c>
      <c r="I20" s="1">
        <v>127</v>
      </c>
      <c r="J20" s="1">
        <v>87</v>
      </c>
      <c r="K20" s="1">
        <v>76</v>
      </c>
      <c r="L20" s="1">
        <v>42</v>
      </c>
      <c r="M20" s="1">
        <v>35</v>
      </c>
    </row>
    <row r="21" spans="1:16" x14ac:dyDescent="0.2">
      <c r="A21" s="1" t="s">
        <v>171</v>
      </c>
      <c r="B21" s="1">
        <f>SUM(C21:P21)</f>
        <v>7485</v>
      </c>
      <c r="D21" s="1">
        <v>1121</v>
      </c>
      <c r="E21" s="1">
        <v>1152</v>
      </c>
      <c r="F21" s="1">
        <v>1087</v>
      </c>
      <c r="G21" s="1">
        <v>1012</v>
      </c>
      <c r="H21" s="1">
        <v>940</v>
      </c>
      <c r="I21" s="1">
        <v>653</v>
      </c>
      <c r="J21" s="1">
        <v>506</v>
      </c>
      <c r="K21" s="1">
        <v>377</v>
      </c>
      <c r="L21" s="1">
        <v>322</v>
      </c>
      <c r="M21" s="1">
        <v>315</v>
      </c>
    </row>
    <row r="23" spans="1:16" x14ac:dyDescent="0.2">
      <c r="A23" s="1" t="s">
        <v>172</v>
      </c>
      <c r="B23" s="1">
        <f>B17-B29</f>
        <v>5219</v>
      </c>
      <c r="C23" s="1">
        <f t="shared" ref="C23:P27" si="19">C17-C29</f>
        <v>0</v>
      </c>
      <c r="D23" s="1">
        <f t="shared" si="19"/>
        <v>637</v>
      </c>
      <c r="E23" s="1">
        <f t="shared" si="19"/>
        <v>738</v>
      </c>
      <c r="F23" s="1">
        <f t="shared" si="19"/>
        <v>799</v>
      </c>
      <c r="G23" s="1">
        <f t="shared" si="19"/>
        <v>768</v>
      </c>
      <c r="H23" s="1">
        <f t="shared" si="19"/>
        <v>720</v>
      </c>
      <c r="I23" s="1">
        <f t="shared" si="19"/>
        <v>514</v>
      </c>
      <c r="J23" s="1">
        <f t="shared" si="19"/>
        <v>375</v>
      </c>
      <c r="K23" s="1">
        <f t="shared" si="19"/>
        <v>279</v>
      </c>
      <c r="L23" s="1">
        <f t="shared" si="19"/>
        <v>208</v>
      </c>
      <c r="M23" s="1">
        <f t="shared" si="19"/>
        <v>181</v>
      </c>
      <c r="N23" s="1">
        <f t="shared" si="19"/>
        <v>0</v>
      </c>
      <c r="O23" s="1">
        <f t="shared" si="19"/>
        <v>0</v>
      </c>
      <c r="P23" s="1">
        <f t="shared" si="19"/>
        <v>0</v>
      </c>
    </row>
    <row r="24" spans="1:16" x14ac:dyDescent="0.2">
      <c r="A24" s="1" t="s">
        <v>168</v>
      </c>
      <c r="B24" s="1">
        <f t="shared" ref="B24:O27" si="20">B18-B30</f>
        <v>1162</v>
      </c>
      <c r="C24" s="1">
        <f t="shared" si="20"/>
        <v>0</v>
      </c>
      <c r="D24" s="1">
        <f t="shared" si="20"/>
        <v>20</v>
      </c>
      <c r="E24" s="1">
        <f t="shared" si="20"/>
        <v>102</v>
      </c>
      <c r="F24" s="1">
        <f t="shared" si="20"/>
        <v>199</v>
      </c>
      <c r="G24" s="1">
        <f t="shared" si="20"/>
        <v>203</v>
      </c>
      <c r="H24" s="1">
        <f t="shared" si="20"/>
        <v>190</v>
      </c>
      <c r="I24" s="1">
        <f t="shared" si="20"/>
        <v>146</v>
      </c>
      <c r="J24" s="1">
        <f t="shared" si="20"/>
        <v>110</v>
      </c>
      <c r="K24" s="1">
        <f t="shared" si="20"/>
        <v>91</v>
      </c>
      <c r="L24" s="1">
        <f t="shared" si="20"/>
        <v>54</v>
      </c>
      <c r="M24" s="1">
        <f t="shared" si="20"/>
        <v>47</v>
      </c>
      <c r="N24" s="1">
        <f t="shared" si="20"/>
        <v>0</v>
      </c>
      <c r="O24" s="1">
        <f t="shared" si="20"/>
        <v>0</v>
      </c>
      <c r="P24" s="1">
        <f t="shared" si="19"/>
        <v>0</v>
      </c>
    </row>
    <row r="25" spans="1:16" x14ac:dyDescent="0.2">
      <c r="A25" s="1" t="s">
        <v>169</v>
      </c>
      <c r="B25" s="1">
        <f t="shared" si="20"/>
        <v>476</v>
      </c>
      <c r="C25" s="1">
        <f t="shared" si="19"/>
        <v>0</v>
      </c>
      <c r="D25" s="1">
        <f t="shared" si="19"/>
        <v>16</v>
      </c>
      <c r="E25" s="1">
        <f t="shared" si="19"/>
        <v>58</v>
      </c>
      <c r="F25" s="1">
        <f t="shared" si="19"/>
        <v>90</v>
      </c>
      <c r="G25" s="1">
        <f t="shared" si="19"/>
        <v>71</v>
      </c>
      <c r="H25" s="1">
        <f t="shared" si="19"/>
        <v>61</v>
      </c>
      <c r="I25" s="1">
        <f t="shared" si="19"/>
        <v>53</v>
      </c>
      <c r="J25" s="1">
        <f t="shared" si="19"/>
        <v>48</v>
      </c>
      <c r="K25" s="1">
        <f t="shared" si="19"/>
        <v>36</v>
      </c>
      <c r="L25" s="1">
        <f t="shared" si="19"/>
        <v>21</v>
      </c>
      <c r="M25" s="1">
        <f t="shared" si="19"/>
        <v>22</v>
      </c>
      <c r="N25" s="1">
        <f t="shared" si="19"/>
        <v>0</v>
      </c>
      <c r="O25" s="1">
        <f t="shared" si="19"/>
        <v>0</v>
      </c>
      <c r="P25" s="1">
        <f t="shared" si="19"/>
        <v>0</v>
      </c>
    </row>
    <row r="26" spans="1:16" x14ac:dyDescent="0.2">
      <c r="A26" s="1" t="s">
        <v>170</v>
      </c>
      <c r="B26" s="1">
        <f t="shared" si="20"/>
        <v>686</v>
      </c>
      <c r="C26" s="1">
        <f t="shared" si="19"/>
        <v>0</v>
      </c>
      <c r="D26" s="1">
        <f t="shared" si="19"/>
        <v>4</v>
      </c>
      <c r="E26" s="1">
        <f t="shared" si="19"/>
        <v>44</v>
      </c>
      <c r="F26" s="1">
        <f t="shared" si="19"/>
        <v>109</v>
      </c>
      <c r="G26" s="1">
        <f t="shared" si="19"/>
        <v>132</v>
      </c>
      <c r="H26" s="1">
        <f t="shared" si="19"/>
        <v>129</v>
      </c>
      <c r="I26" s="1">
        <f t="shared" si="19"/>
        <v>93</v>
      </c>
      <c r="J26" s="1">
        <f t="shared" si="19"/>
        <v>62</v>
      </c>
      <c r="K26" s="1">
        <f t="shared" si="19"/>
        <v>55</v>
      </c>
      <c r="L26" s="1">
        <f t="shared" si="19"/>
        <v>33</v>
      </c>
      <c r="M26" s="1">
        <f t="shared" si="19"/>
        <v>25</v>
      </c>
      <c r="N26" s="1">
        <f t="shared" si="19"/>
        <v>0</v>
      </c>
      <c r="O26" s="1">
        <f t="shared" si="19"/>
        <v>0</v>
      </c>
      <c r="P26" s="1">
        <f t="shared" si="19"/>
        <v>0</v>
      </c>
    </row>
    <row r="27" spans="1:16" x14ac:dyDescent="0.2">
      <c r="A27" s="1" t="s">
        <v>171</v>
      </c>
      <c r="B27" s="1">
        <f t="shared" si="20"/>
        <v>4057</v>
      </c>
      <c r="C27" s="1">
        <f t="shared" si="19"/>
        <v>0</v>
      </c>
      <c r="D27" s="1">
        <f t="shared" si="19"/>
        <v>617</v>
      </c>
      <c r="E27" s="1">
        <f t="shared" si="19"/>
        <v>636</v>
      </c>
      <c r="F27" s="1">
        <f t="shared" si="19"/>
        <v>600</v>
      </c>
      <c r="G27" s="1">
        <f t="shared" si="19"/>
        <v>565</v>
      </c>
      <c r="H27" s="1">
        <f t="shared" si="19"/>
        <v>530</v>
      </c>
      <c r="I27" s="1">
        <f t="shared" si="19"/>
        <v>368</v>
      </c>
      <c r="J27" s="1">
        <f t="shared" si="19"/>
        <v>265</v>
      </c>
      <c r="K27" s="1">
        <f t="shared" si="19"/>
        <v>188</v>
      </c>
      <c r="L27" s="1">
        <f t="shared" si="19"/>
        <v>154</v>
      </c>
      <c r="M27" s="1">
        <f t="shared" si="19"/>
        <v>134</v>
      </c>
      <c r="N27" s="1">
        <f t="shared" si="19"/>
        <v>0</v>
      </c>
      <c r="O27" s="1">
        <f t="shared" si="19"/>
        <v>0</v>
      </c>
      <c r="P27" s="1">
        <f t="shared" si="19"/>
        <v>0</v>
      </c>
    </row>
    <row r="29" spans="1:16" x14ac:dyDescent="0.2">
      <c r="A29" s="1" t="s">
        <v>173</v>
      </c>
      <c r="B29" s="1">
        <f>SUM(C29:P29)</f>
        <v>4103</v>
      </c>
      <c r="C29" s="1">
        <f t="shared" ref="C29" si="21">C30+C33</f>
        <v>0</v>
      </c>
      <c r="D29" s="1">
        <f t="shared" ref="D29" si="22">D30+D33</f>
        <v>519</v>
      </c>
      <c r="E29" s="1">
        <f t="shared" ref="E29" si="23">E30+E33</f>
        <v>602</v>
      </c>
      <c r="F29" s="1">
        <f t="shared" ref="F29" si="24">F30+F33</f>
        <v>604</v>
      </c>
      <c r="G29" s="1">
        <f t="shared" ref="G29" si="25">G30+G33</f>
        <v>570</v>
      </c>
      <c r="H29" s="1">
        <f t="shared" ref="H29" si="26">H30+H33</f>
        <v>523</v>
      </c>
      <c r="I29" s="1">
        <f t="shared" ref="I29" si="27">I30+I33</f>
        <v>359</v>
      </c>
      <c r="J29" s="1">
        <f t="shared" ref="J29" si="28">J30+J33</f>
        <v>291</v>
      </c>
      <c r="K29" s="1">
        <f t="shared" ref="K29" si="29">K30+K33</f>
        <v>234</v>
      </c>
      <c r="L29" s="1">
        <f t="shared" ref="L29" si="30">L30+L33</f>
        <v>195</v>
      </c>
      <c r="M29" s="1">
        <f t="shared" ref="M29" si="31">M30+M33</f>
        <v>206</v>
      </c>
      <c r="N29" s="1">
        <f t="shared" ref="N29" si="32">N30+N33</f>
        <v>0</v>
      </c>
      <c r="O29" s="1">
        <f t="shared" ref="O29" si="33">O30+O33</f>
        <v>0</v>
      </c>
      <c r="P29" s="1">
        <f t="shared" ref="P29" si="34">P30+P33</f>
        <v>0</v>
      </c>
    </row>
    <row r="30" spans="1:16" x14ac:dyDescent="0.2">
      <c r="A30" s="1" t="s">
        <v>168</v>
      </c>
      <c r="B30" s="1">
        <f>SUM(C30:P30)</f>
        <v>675</v>
      </c>
      <c r="C30" s="1">
        <f t="shared" ref="C30" si="35">C31+C32</f>
        <v>0</v>
      </c>
      <c r="D30" s="1">
        <f t="shared" ref="D30" si="36">D31+D32</f>
        <v>15</v>
      </c>
      <c r="E30" s="1">
        <f t="shared" ref="E30" si="37">E31+E32</f>
        <v>86</v>
      </c>
      <c r="F30" s="1">
        <f t="shared" ref="F30" si="38">F31+F32</f>
        <v>117</v>
      </c>
      <c r="G30" s="1">
        <f t="shared" ref="G30" si="39">G31+G32</f>
        <v>123</v>
      </c>
      <c r="H30" s="1">
        <f t="shared" ref="H30" si="40">H31+H32</f>
        <v>113</v>
      </c>
      <c r="I30" s="1">
        <f t="shared" ref="I30" si="41">I31+I32</f>
        <v>74</v>
      </c>
      <c r="J30" s="1">
        <f t="shared" ref="J30" si="42">J31+J32</f>
        <v>50</v>
      </c>
      <c r="K30" s="1">
        <f t="shared" ref="K30" si="43">K31+K32</f>
        <v>45</v>
      </c>
      <c r="L30" s="1">
        <f t="shared" ref="L30" si="44">L31+L32</f>
        <v>27</v>
      </c>
      <c r="M30" s="1">
        <f t="shared" ref="M30" si="45">M31+M32</f>
        <v>25</v>
      </c>
      <c r="N30" s="1">
        <f t="shared" ref="N30" si="46">N31+N32</f>
        <v>0</v>
      </c>
      <c r="O30" s="1">
        <f t="shared" ref="O30" si="47">O31+O32</f>
        <v>0</v>
      </c>
      <c r="P30" s="1">
        <f t="shared" ref="P30" si="48">P31+P32</f>
        <v>0</v>
      </c>
    </row>
    <row r="31" spans="1:16" x14ac:dyDescent="0.2">
      <c r="A31" s="1" t="s">
        <v>169</v>
      </c>
      <c r="B31" s="1">
        <f>SUM(C31:P31)</f>
        <v>339</v>
      </c>
      <c r="D31" s="1">
        <v>10</v>
      </c>
      <c r="E31" s="1">
        <v>44</v>
      </c>
      <c r="F31" s="1">
        <v>58</v>
      </c>
      <c r="G31" s="1">
        <v>57</v>
      </c>
      <c r="H31" s="1">
        <v>48</v>
      </c>
      <c r="I31" s="1">
        <v>40</v>
      </c>
      <c r="J31" s="1">
        <v>25</v>
      </c>
      <c r="K31" s="1">
        <v>24</v>
      </c>
      <c r="L31" s="1">
        <v>18</v>
      </c>
      <c r="M31" s="1">
        <v>15</v>
      </c>
    </row>
    <row r="32" spans="1:16" x14ac:dyDescent="0.2">
      <c r="A32" s="1" t="s">
        <v>170</v>
      </c>
      <c r="B32" s="1">
        <f>SUM(C32:P32)</f>
        <v>336</v>
      </c>
      <c r="D32" s="1">
        <v>5</v>
      </c>
      <c r="E32" s="1">
        <v>42</v>
      </c>
      <c r="F32" s="1">
        <v>59</v>
      </c>
      <c r="G32" s="1">
        <v>66</v>
      </c>
      <c r="H32" s="1">
        <v>65</v>
      </c>
      <c r="I32" s="1">
        <v>34</v>
      </c>
      <c r="J32" s="1">
        <v>25</v>
      </c>
      <c r="K32" s="1">
        <v>21</v>
      </c>
      <c r="L32" s="1">
        <v>9</v>
      </c>
      <c r="M32" s="1">
        <v>10</v>
      </c>
    </row>
    <row r="33" spans="1:16" x14ac:dyDescent="0.2">
      <c r="A33" s="1" t="s">
        <v>171</v>
      </c>
      <c r="B33" s="1">
        <f>SUM(C33:P33)</f>
        <v>3428</v>
      </c>
      <c r="D33" s="1">
        <v>504</v>
      </c>
      <c r="E33" s="1">
        <v>516</v>
      </c>
      <c r="F33" s="1">
        <v>487</v>
      </c>
      <c r="G33" s="1">
        <v>447</v>
      </c>
      <c r="H33" s="1">
        <v>410</v>
      </c>
      <c r="I33" s="1">
        <v>285</v>
      </c>
      <c r="J33" s="1">
        <v>241</v>
      </c>
      <c r="K33" s="1">
        <v>189</v>
      </c>
      <c r="L33" s="1">
        <v>168</v>
      </c>
      <c r="M33" s="1">
        <v>181</v>
      </c>
    </row>
    <row r="34" spans="1:16" x14ac:dyDescent="0.2">
      <c r="A34" s="4" t="s">
        <v>357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668FCE-CAD4-4483-8114-F14B7828B7A7}">
  <dimension ref="A1:L41"/>
  <sheetViews>
    <sheetView view="pageBreakPreview" zoomScale="125" zoomScaleNormal="100" zoomScaleSheetLayoutView="125" workbookViewId="0">
      <selection activeCell="A41" sqref="A41:L41"/>
    </sheetView>
  </sheetViews>
  <sheetFormatPr defaultRowHeight="9.6" x14ac:dyDescent="0.2"/>
  <cols>
    <col min="1" max="1" width="26" style="1" customWidth="1"/>
    <col min="2" max="18" width="3.77734375" style="1" customWidth="1"/>
    <col min="19" max="16384" width="8.88671875" style="1"/>
  </cols>
  <sheetData>
    <row r="1" spans="1:12" x14ac:dyDescent="0.2">
      <c r="A1" s="1" t="s">
        <v>423</v>
      </c>
    </row>
    <row r="2" spans="1:12" x14ac:dyDescent="0.2">
      <c r="A2" s="2" t="s">
        <v>406</v>
      </c>
      <c r="B2" s="3" t="s">
        <v>8</v>
      </c>
      <c r="C2" s="3" t="s">
        <v>375</v>
      </c>
      <c r="D2" s="3" t="s">
        <v>359</v>
      </c>
      <c r="E2" s="3" t="s">
        <v>360</v>
      </c>
      <c r="F2" s="3" t="s">
        <v>361</v>
      </c>
      <c r="G2" s="5" t="s">
        <v>362</v>
      </c>
      <c r="H2" s="5" t="s">
        <v>363</v>
      </c>
      <c r="I2" s="5" t="s">
        <v>364</v>
      </c>
      <c r="J2" s="5" t="s">
        <v>365</v>
      </c>
      <c r="K2" s="5" t="s">
        <v>366</v>
      </c>
      <c r="L2" s="6" t="s">
        <v>367</v>
      </c>
    </row>
    <row r="3" spans="1:12" x14ac:dyDescent="0.2">
      <c r="A3" s="1" t="s">
        <v>174</v>
      </c>
      <c r="B3" s="1">
        <f>SUM(C3:L3)</f>
        <v>9254</v>
      </c>
      <c r="C3" s="1">
        <v>1153</v>
      </c>
      <c r="D3" s="1">
        <v>1328</v>
      </c>
      <c r="E3" s="1">
        <v>1385</v>
      </c>
      <c r="F3" s="1">
        <v>1323</v>
      </c>
      <c r="G3" s="1">
        <v>1233</v>
      </c>
      <c r="H3" s="1">
        <v>869</v>
      </c>
      <c r="I3" s="1">
        <v>661</v>
      </c>
      <c r="J3" s="1">
        <v>513</v>
      </c>
      <c r="K3" s="1">
        <v>403</v>
      </c>
      <c r="L3" s="1">
        <v>386</v>
      </c>
    </row>
    <row r="4" spans="1:12" x14ac:dyDescent="0.2">
      <c r="A4" s="1" t="s">
        <v>175</v>
      </c>
      <c r="B4" s="1">
        <f t="shared" ref="B4:B40" si="0">SUM(C4:L4)</f>
        <v>152</v>
      </c>
      <c r="C4" s="1">
        <v>9</v>
      </c>
      <c r="D4" s="1">
        <v>17</v>
      </c>
      <c r="E4" s="1">
        <v>21</v>
      </c>
      <c r="F4" s="1">
        <v>27</v>
      </c>
      <c r="G4" s="1">
        <v>12</v>
      </c>
      <c r="H4" s="1">
        <v>10</v>
      </c>
      <c r="I4" s="1">
        <v>9</v>
      </c>
      <c r="J4" s="1">
        <v>20</v>
      </c>
      <c r="K4" s="1">
        <v>15</v>
      </c>
      <c r="L4" s="1">
        <v>12</v>
      </c>
    </row>
    <row r="5" spans="1:12" x14ac:dyDescent="0.2">
      <c r="A5" s="1" t="s">
        <v>176</v>
      </c>
      <c r="B5" s="1">
        <f t="shared" si="0"/>
        <v>94</v>
      </c>
      <c r="C5" s="1">
        <v>6</v>
      </c>
      <c r="D5" s="1">
        <v>6</v>
      </c>
      <c r="E5" s="1">
        <v>11</v>
      </c>
      <c r="F5" s="1">
        <v>17</v>
      </c>
      <c r="G5" s="1">
        <v>6</v>
      </c>
      <c r="H5" s="1">
        <v>5</v>
      </c>
      <c r="I5" s="1">
        <v>7</v>
      </c>
      <c r="J5" s="1">
        <v>13</v>
      </c>
      <c r="K5" s="1">
        <v>12</v>
      </c>
      <c r="L5" s="1">
        <v>11</v>
      </c>
    </row>
    <row r="6" spans="1:12" x14ac:dyDescent="0.2">
      <c r="A6" s="1" t="s">
        <v>177</v>
      </c>
      <c r="B6" s="1">
        <f t="shared" si="0"/>
        <v>16</v>
      </c>
      <c r="C6" s="1">
        <v>0</v>
      </c>
      <c r="D6" s="1">
        <v>2</v>
      </c>
      <c r="E6" s="1">
        <v>0</v>
      </c>
      <c r="F6" s="1">
        <v>4</v>
      </c>
      <c r="G6" s="1">
        <v>1</v>
      </c>
      <c r="H6" s="1">
        <v>3</v>
      </c>
      <c r="I6" s="1">
        <v>3</v>
      </c>
      <c r="J6" s="1">
        <v>3</v>
      </c>
      <c r="K6" s="1">
        <v>0</v>
      </c>
      <c r="L6" s="1">
        <v>0</v>
      </c>
    </row>
    <row r="7" spans="1:12" x14ac:dyDescent="0.2">
      <c r="A7" s="1" t="s">
        <v>178</v>
      </c>
      <c r="B7" s="1">
        <f t="shared" si="0"/>
        <v>108</v>
      </c>
      <c r="C7" s="1">
        <v>7</v>
      </c>
      <c r="D7" s="1">
        <v>15</v>
      </c>
      <c r="E7" s="1">
        <v>17</v>
      </c>
      <c r="F7" s="1">
        <v>18</v>
      </c>
      <c r="G7" s="1">
        <v>7</v>
      </c>
      <c r="H7" s="1">
        <v>8</v>
      </c>
      <c r="I7" s="1">
        <v>9</v>
      </c>
      <c r="J7" s="1">
        <v>13</v>
      </c>
      <c r="K7" s="1">
        <v>7</v>
      </c>
      <c r="L7" s="1">
        <v>7</v>
      </c>
    </row>
    <row r="9" spans="1:12" x14ac:dyDescent="0.2">
      <c r="A9" s="1" t="s">
        <v>179</v>
      </c>
      <c r="B9" s="1">
        <f t="shared" si="0"/>
        <v>330</v>
      </c>
      <c r="C9" s="1">
        <v>17</v>
      </c>
      <c r="D9" s="1">
        <v>23</v>
      </c>
      <c r="E9" s="1">
        <v>38</v>
      </c>
      <c r="F9" s="1">
        <v>45</v>
      </c>
      <c r="G9" s="1">
        <v>34</v>
      </c>
      <c r="H9" s="1">
        <v>33</v>
      </c>
      <c r="I9" s="1">
        <v>23</v>
      </c>
      <c r="J9" s="1">
        <v>35</v>
      </c>
      <c r="K9" s="1">
        <v>37</v>
      </c>
      <c r="L9" s="1">
        <v>45</v>
      </c>
    </row>
    <row r="10" spans="1:12" x14ac:dyDescent="0.2">
      <c r="A10" s="1" t="s">
        <v>177</v>
      </c>
      <c r="B10" s="1">
        <f t="shared" si="0"/>
        <v>109</v>
      </c>
      <c r="C10" s="1">
        <v>1</v>
      </c>
      <c r="D10" s="1">
        <v>6</v>
      </c>
      <c r="E10" s="1">
        <v>12</v>
      </c>
      <c r="F10" s="1">
        <v>16</v>
      </c>
      <c r="G10" s="1">
        <v>15</v>
      </c>
      <c r="H10" s="1">
        <v>24</v>
      </c>
      <c r="I10" s="1">
        <v>14</v>
      </c>
      <c r="J10" s="1">
        <v>11</v>
      </c>
      <c r="K10" s="1">
        <v>7</v>
      </c>
      <c r="L10" s="1">
        <v>3</v>
      </c>
    </row>
    <row r="11" spans="1:12" x14ac:dyDescent="0.2">
      <c r="A11" s="1" t="s">
        <v>180</v>
      </c>
      <c r="B11" s="1">
        <f t="shared" si="0"/>
        <v>177</v>
      </c>
      <c r="C11" s="1">
        <v>12</v>
      </c>
      <c r="D11" s="1">
        <v>16</v>
      </c>
      <c r="E11" s="1">
        <v>22</v>
      </c>
      <c r="F11" s="1">
        <v>21</v>
      </c>
      <c r="G11" s="1">
        <v>17</v>
      </c>
      <c r="H11" s="1">
        <v>7</v>
      </c>
      <c r="I11" s="1">
        <v>7</v>
      </c>
      <c r="J11" s="1">
        <v>16</v>
      </c>
      <c r="K11" s="1">
        <v>25</v>
      </c>
      <c r="L11" s="1">
        <v>34</v>
      </c>
    </row>
    <row r="13" spans="1:12" x14ac:dyDescent="0.2">
      <c r="A13" s="1" t="s">
        <v>181</v>
      </c>
      <c r="B13" s="1">
        <f t="shared" si="0"/>
        <v>8924</v>
      </c>
      <c r="C13" s="1">
        <v>1136</v>
      </c>
      <c r="D13" s="1">
        <v>1305</v>
      </c>
      <c r="E13" s="1">
        <v>1347</v>
      </c>
      <c r="F13" s="1">
        <v>1278</v>
      </c>
      <c r="G13" s="1">
        <v>1199</v>
      </c>
      <c r="H13" s="1">
        <v>836</v>
      </c>
      <c r="I13" s="1">
        <v>638</v>
      </c>
      <c r="J13" s="1">
        <v>478</v>
      </c>
      <c r="K13" s="1">
        <v>366</v>
      </c>
      <c r="L13" s="1">
        <v>341</v>
      </c>
    </row>
    <row r="14" spans="1:12" x14ac:dyDescent="0.2">
      <c r="A14" s="1" t="s">
        <v>177</v>
      </c>
      <c r="B14" s="1">
        <f t="shared" si="0"/>
        <v>5867</v>
      </c>
      <c r="C14" s="1">
        <v>209</v>
      </c>
      <c r="D14" s="1">
        <v>794</v>
      </c>
      <c r="E14" s="1">
        <v>1035</v>
      </c>
      <c r="F14" s="1">
        <v>1018</v>
      </c>
      <c r="G14" s="1">
        <v>984</v>
      </c>
      <c r="H14" s="1">
        <v>696</v>
      </c>
      <c r="I14" s="1">
        <v>503</v>
      </c>
      <c r="J14" s="1">
        <v>321</v>
      </c>
      <c r="K14" s="1">
        <v>210</v>
      </c>
      <c r="L14" s="1">
        <v>97</v>
      </c>
    </row>
    <row r="16" spans="1:12" x14ac:dyDescent="0.2">
      <c r="A16" s="1" t="s">
        <v>183</v>
      </c>
      <c r="B16" s="1">
        <f>B3-B29</f>
        <v>5151</v>
      </c>
      <c r="C16" s="1">
        <f t="shared" ref="C16:L16" si="1">C3-C29</f>
        <v>634</v>
      </c>
      <c r="D16" s="1">
        <f t="shared" si="1"/>
        <v>726</v>
      </c>
      <c r="E16" s="1">
        <f t="shared" si="1"/>
        <v>781</v>
      </c>
      <c r="F16" s="1">
        <f t="shared" si="1"/>
        <v>753</v>
      </c>
      <c r="G16" s="1">
        <f t="shared" si="1"/>
        <v>710</v>
      </c>
      <c r="H16" s="1">
        <f t="shared" si="1"/>
        <v>510</v>
      </c>
      <c r="I16" s="1">
        <f t="shared" si="1"/>
        <v>370</v>
      </c>
      <c r="J16" s="1">
        <f t="shared" si="1"/>
        <v>279</v>
      </c>
      <c r="K16" s="1">
        <f t="shared" si="1"/>
        <v>208</v>
      </c>
      <c r="L16" s="1">
        <f t="shared" si="1"/>
        <v>180</v>
      </c>
    </row>
    <row r="17" spans="1:12" x14ac:dyDescent="0.2">
      <c r="A17" s="1" t="s">
        <v>175</v>
      </c>
      <c r="B17" s="1">
        <f t="shared" ref="B17:L17" si="2">B4-B30</f>
        <v>83</v>
      </c>
      <c r="C17" s="1">
        <f t="shared" si="2"/>
        <v>4</v>
      </c>
      <c r="D17" s="1">
        <f t="shared" si="2"/>
        <v>6</v>
      </c>
      <c r="E17" s="1">
        <f t="shared" si="2"/>
        <v>14</v>
      </c>
      <c r="F17" s="1">
        <f t="shared" si="2"/>
        <v>17</v>
      </c>
      <c r="G17" s="1">
        <f t="shared" si="2"/>
        <v>8</v>
      </c>
      <c r="H17" s="1">
        <f t="shared" si="2"/>
        <v>5</v>
      </c>
      <c r="I17" s="1">
        <f t="shared" si="2"/>
        <v>4</v>
      </c>
      <c r="J17" s="1">
        <f t="shared" si="2"/>
        <v>10</v>
      </c>
      <c r="K17" s="1">
        <f t="shared" si="2"/>
        <v>8</v>
      </c>
      <c r="L17" s="1">
        <f t="shared" si="2"/>
        <v>7</v>
      </c>
    </row>
    <row r="18" spans="1:12" x14ac:dyDescent="0.2">
      <c r="A18" s="1" t="s">
        <v>176</v>
      </c>
      <c r="B18" s="1">
        <f t="shared" ref="B18:L18" si="3">B5-B31</f>
        <v>54</v>
      </c>
      <c r="C18" s="1">
        <f t="shared" si="3"/>
        <v>3</v>
      </c>
      <c r="D18" s="1">
        <f t="shared" si="3"/>
        <v>1</v>
      </c>
      <c r="E18" s="1">
        <f t="shared" si="3"/>
        <v>11</v>
      </c>
      <c r="F18" s="1">
        <f t="shared" si="3"/>
        <v>11</v>
      </c>
      <c r="G18" s="1">
        <f t="shared" si="3"/>
        <v>4</v>
      </c>
      <c r="H18" s="1">
        <f t="shared" si="3"/>
        <v>3</v>
      </c>
      <c r="I18" s="1">
        <f t="shared" si="3"/>
        <v>4</v>
      </c>
      <c r="J18" s="1">
        <f t="shared" si="3"/>
        <v>5</v>
      </c>
      <c r="K18" s="1">
        <f t="shared" si="3"/>
        <v>6</v>
      </c>
      <c r="L18" s="1">
        <f t="shared" si="3"/>
        <v>6</v>
      </c>
    </row>
    <row r="19" spans="1:12" x14ac:dyDescent="0.2">
      <c r="A19" s="1" t="s">
        <v>177</v>
      </c>
      <c r="B19" s="1">
        <f t="shared" ref="B19:L19" si="4">B6-B32</f>
        <v>10</v>
      </c>
      <c r="C19" s="1">
        <f t="shared" si="4"/>
        <v>0</v>
      </c>
      <c r="D19" s="1">
        <f t="shared" si="4"/>
        <v>1</v>
      </c>
      <c r="E19" s="1">
        <f t="shared" si="4"/>
        <v>0</v>
      </c>
      <c r="F19" s="1">
        <f t="shared" si="4"/>
        <v>2</v>
      </c>
      <c r="G19" s="1">
        <f t="shared" si="4"/>
        <v>1</v>
      </c>
      <c r="H19" s="1">
        <f t="shared" si="4"/>
        <v>2</v>
      </c>
      <c r="I19" s="1">
        <f t="shared" si="4"/>
        <v>2</v>
      </c>
      <c r="J19" s="1">
        <f t="shared" si="4"/>
        <v>2</v>
      </c>
      <c r="K19" s="1">
        <f t="shared" si="4"/>
        <v>0</v>
      </c>
      <c r="L19" s="1">
        <f t="shared" si="4"/>
        <v>0</v>
      </c>
    </row>
    <row r="20" spans="1:12" x14ac:dyDescent="0.2">
      <c r="A20" s="1" t="s">
        <v>178</v>
      </c>
      <c r="B20" s="1">
        <f t="shared" ref="B20:L20" si="5">B7-B33</f>
        <v>59</v>
      </c>
      <c r="C20" s="1">
        <f t="shared" si="5"/>
        <v>2</v>
      </c>
      <c r="D20" s="1">
        <f t="shared" si="5"/>
        <v>6</v>
      </c>
      <c r="E20" s="1">
        <f t="shared" si="5"/>
        <v>10</v>
      </c>
      <c r="F20" s="1">
        <f t="shared" si="5"/>
        <v>13</v>
      </c>
      <c r="G20" s="1">
        <f t="shared" si="5"/>
        <v>5</v>
      </c>
      <c r="H20" s="1">
        <f t="shared" si="5"/>
        <v>4</v>
      </c>
      <c r="I20" s="1">
        <f t="shared" si="5"/>
        <v>4</v>
      </c>
      <c r="J20" s="1">
        <f t="shared" si="5"/>
        <v>7</v>
      </c>
      <c r="K20" s="1">
        <f t="shared" si="5"/>
        <v>4</v>
      </c>
      <c r="L20" s="1">
        <f t="shared" si="5"/>
        <v>4</v>
      </c>
    </row>
    <row r="22" spans="1:12" x14ac:dyDescent="0.2">
      <c r="A22" s="1" t="s">
        <v>179</v>
      </c>
      <c r="B22" s="1">
        <f t="shared" ref="B22:L22" si="6">B9-B35</f>
        <v>176</v>
      </c>
      <c r="C22" s="1">
        <f t="shared" si="6"/>
        <v>8</v>
      </c>
      <c r="D22" s="1">
        <f t="shared" si="6"/>
        <v>9</v>
      </c>
      <c r="E22" s="1">
        <f t="shared" si="6"/>
        <v>26</v>
      </c>
      <c r="F22" s="1">
        <f t="shared" si="6"/>
        <v>28</v>
      </c>
      <c r="G22" s="1">
        <f t="shared" si="6"/>
        <v>21</v>
      </c>
      <c r="H22" s="1">
        <f t="shared" si="6"/>
        <v>18</v>
      </c>
      <c r="I22" s="1">
        <f t="shared" si="6"/>
        <v>14</v>
      </c>
      <c r="J22" s="1">
        <f t="shared" si="6"/>
        <v>16</v>
      </c>
      <c r="K22" s="1">
        <f t="shared" si="6"/>
        <v>16</v>
      </c>
      <c r="L22" s="1">
        <f t="shared" si="6"/>
        <v>20</v>
      </c>
    </row>
    <row r="23" spans="1:12" x14ac:dyDescent="0.2">
      <c r="A23" s="1" t="s">
        <v>177</v>
      </c>
      <c r="B23" s="1">
        <f t="shared" ref="B23:L23" si="7">B10-B36</f>
        <v>69</v>
      </c>
      <c r="C23" s="1">
        <f t="shared" si="7"/>
        <v>0</v>
      </c>
      <c r="D23" s="1">
        <f t="shared" si="7"/>
        <v>2</v>
      </c>
      <c r="E23" s="1">
        <f t="shared" si="7"/>
        <v>7</v>
      </c>
      <c r="F23" s="1">
        <f t="shared" si="7"/>
        <v>11</v>
      </c>
      <c r="G23" s="1">
        <f t="shared" si="7"/>
        <v>9</v>
      </c>
      <c r="H23" s="1">
        <f t="shared" si="7"/>
        <v>14</v>
      </c>
      <c r="I23" s="1">
        <f t="shared" si="7"/>
        <v>9</v>
      </c>
      <c r="J23" s="1">
        <f t="shared" si="7"/>
        <v>9</v>
      </c>
      <c r="K23" s="1">
        <f t="shared" si="7"/>
        <v>6</v>
      </c>
      <c r="L23" s="1">
        <f t="shared" si="7"/>
        <v>2</v>
      </c>
    </row>
    <row r="24" spans="1:12" x14ac:dyDescent="0.2">
      <c r="A24" s="1" t="s">
        <v>180</v>
      </c>
      <c r="B24" s="1">
        <f t="shared" ref="B24:L24" si="8">B11-B37</f>
        <v>90</v>
      </c>
      <c r="C24" s="1">
        <f t="shared" si="8"/>
        <v>6</v>
      </c>
      <c r="D24" s="1">
        <f t="shared" si="8"/>
        <v>6</v>
      </c>
      <c r="E24" s="1">
        <f t="shared" si="8"/>
        <v>17</v>
      </c>
      <c r="F24" s="1">
        <f t="shared" si="8"/>
        <v>12</v>
      </c>
      <c r="G24" s="1">
        <f t="shared" si="8"/>
        <v>12</v>
      </c>
      <c r="H24" s="1">
        <f t="shared" si="8"/>
        <v>2</v>
      </c>
      <c r="I24" s="1">
        <f t="shared" si="8"/>
        <v>4</v>
      </c>
      <c r="J24" s="1">
        <f t="shared" si="8"/>
        <v>6</v>
      </c>
      <c r="K24" s="1">
        <f t="shared" si="8"/>
        <v>10</v>
      </c>
      <c r="L24" s="1">
        <f t="shared" si="8"/>
        <v>15</v>
      </c>
    </row>
    <row r="26" spans="1:12" x14ac:dyDescent="0.2">
      <c r="A26" s="1" t="s">
        <v>181</v>
      </c>
      <c r="B26" s="1">
        <f t="shared" ref="B26:L26" si="9">B13-B39</f>
        <v>4975</v>
      </c>
      <c r="C26" s="1">
        <f t="shared" si="9"/>
        <v>626</v>
      </c>
      <c r="D26" s="1">
        <f t="shared" si="9"/>
        <v>717</v>
      </c>
      <c r="E26" s="1">
        <f t="shared" si="9"/>
        <v>755</v>
      </c>
      <c r="F26" s="1">
        <f t="shared" si="9"/>
        <v>725</v>
      </c>
      <c r="G26" s="1">
        <f t="shared" si="9"/>
        <v>689</v>
      </c>
      <c r="H26" s="1">
        <f t="shared" si="9"/>
        <v>492</v>
      </c>
      <c r="I26" s="1">
        <f t="shared" si="9"/>
        <v>356</v>
      </c>
      <c r="J26" s="1">
        <f t="shared" si="9"/>
        <v>263</v>
      </c>
      <c r="K26" s="1">
        <f t="shared" si="9"/>
        <v>192</v>
      </c>
      <c r="L26" s="1">
        <f t="shared" si="9"/>
        <v>160</v>
      </c>
    </row>
    <row r="27" spans="1:12" x14ac:dyDescent="0.2">
      <c r="A27" s="1" t="s">
        <v>177</v>
      </c>
      <c r="B27" s="1">
        <f t="shared" ref="B27:L27" si="10">B14-B40</f>
        <v>3689</v>
      </c>
      <c r="C27" s="1">
        <f t="shared" si="10"/>
        <v>148</v>
      </c>
      <c r="D27" s="1">
        <f t="shared" si="10"/>
        <v>453</v>
      </c>
      <c r="E27" s="1">
        <f t="shared" si="10"/>
        <v>620</v>
      </c>
      <c r="F27" s="1">
        <f t="shared" si="10"/>
        <v>628</v>
      </c>
      <c r="G27" s="1">
        <f t="shared" si="10"/>
        <v>608</v>
      </c>
      <c r="H27" s="1">
        <f t="shared" si="10"/>
        <v>451</v>
      </c>
      <c r="I27" s="1">
        <f t="shared" si="10"/>
        <v>324</v>
      </c>
      <c r="J27" s="1">
        <f t="shared" si="10"/>
        <v>227</v>
      </c>
      <c r="K27" s="1">
        <f t="shared" si="10"/>
        <v>154</v>
      </c>
      <c r="L27" s="1">
        <f t="shared" si="10"/>
        <v>76</v>
      </c>
    </row>
    <row r="29" spans="1:12" x14ac:dyDescent="0.2">
      <c r="A29" s="1" t="s">
        <v>182</v>
      </c>
      <c r="B29" s="1">
        <f t="shared" si="0"/>
        <v>4103</v>
      </c>
      <c r="C29" s="1">
        <v>519</v>
      </c>
      <c r="D29" s="1">
        <v>602</v>
      </c>
      <c r="E29" s="1">
        <v>604</v>
      </c>
      <c r="F29" s="1">
        <v>570</v>
      </c>
      <c r="G29" s="1">
        <v>523</v>
      </c>
      <c r="H29" s="1">
        <v>359</v>
      </c>
      <c r="I29" s="1">
        <v>291</v>
      </c>
      <c r="J29" s="1">
        <v>234</v>
      </c>
      <c r="K29" s="1">
        <v>195</v>
      </c>
      <c r="L29" s="1">
        <v>206</v>
      </c>
    </row>
    <row r="30" spans="1:12" x14ac:dyDescent="0.2">
      <c r="A30" s="1" t="s">
        <v>175</v>
      </c>
      <c r="B30" s="1">
        <f t="shared" si="0"/>
        <v>69</v>
      </c>
      <c r="C30" s="1">
        <v>5</v>
      </c>
      <c r="D30" s="1">
        <v>11</v>
      </c>
      <c r="E30" s="1">
        <v>7</v>
      </c>
      <c r="F30" s="1">
        <v>10</v>
      </c>
      <c r="G30" s="1">
        <v>4</v>
      </c>
      <c r="H30" s="1">
        <v>5</v>
      </c>
      <c r="I30" s="1">
        <v>5</v>
      </c>
      <c r="J30" s="1">
        <v>10</v>
      </c>
      <c r="K30" s="1">
        <v>7</v>
      </c>
      <c r="L30" s="1">
        <v>5</v>
      </c>
    </row>
    <row r="31" spans="1:12" x14ac:dyDescent="0.2">
      <c r="A31" s="1" t="s">
        <v>176</v>
      </c>
      <c r="B31" s="1">
        <f t="shared" si="0"/>
        <v>40</v>
      </c>
      <c r="C31" s="1">
        <v>3</v>
      </c>
      <c r="D31" s="1">
        <v>5</v>
      </c>
      <c r="E31" s="1">
        <v>0</v>
      </c>
      <c r="F31" s="1">
        <v>6</v>
      </c>
      <c r="G31" s="1">
        <v>2</v>
      </c>
      <c r="H31" s="1">
        <v>2</v>
      </c>
      <c r="I31" s="1">
        <v>3</v>
      </c>
      <c r="J31" s="1">
        <v>8</v>
      </c>
      <c r="K31" s="1">
        <v>6</v>
      </c>
      <c r="L31" s="1">
        <v>5</v>
      </c>
    </row>
    <row r="32" spans="1:12" x14ac:dyDescent="0.2">
      <c r="A32" s="1" t="s">
        <v>177</v>
      </c>
      <c r="B32" s="1">
        <f t="shared" si="0"/>
        <v>6</v>
      </c>
      <c r="C32" s="1">
        <v>0</v>
      </c>
      <c r="D32" s="1">
        <v>1</v>
      </c>
      <c r="E32" s="1">
        <v>0</v>
      </c>
      <c r="F32" s="1">
        <v>2</v>
      </c>
      <c r="G32" s="1">
        <v>0</v>
      </c>
      <c r="H32" s="1">
        <v>1</v>
      </c>
      <c r="I32" s="1">
        <v>1</v>
      </c>
      <c r="J32" s="1">
        <v>1</v>
      </c>
      <c r="K32" s="1">
        <v>0</v>
      </c>
      <c r="L32" s="1">
        <v>0</v>
      </c>
    </row>
    <row r="33" spans="1:12" x14ac:dyDescent="0.2">
      <c r="A33" s="1" t="s">
        <v>178</v>
      </c>
      <c r="B33" s="1">
        <f t="shared" si="0"/>
        <v>49</v>
      </c>
      <c r="C33" s="1">
        <v>5</v>
      </c>
      <c r="D33" s="1">
        <v>9</v>
      </c>
      <c r="E33" s="1">
        <v>7</v>
      </c>
      <c r="F33" s="1">
        <v>5</v>
      </c>
      <c r="G33" s="1">
        <v>2</v>
      </c>
      <c r="H33" s="1">
        <v>4</v>
      </c>
      <c r="I33" s="1">
        <v>5</v>
      </c>
      <c r="J33" s="1">
        <v>6</v>
      </c>
      <c r="K33" s="1">
        <v>3</v>
      </c>
      <c r="L33" s="1">
        <v>3</v>
      </c>
    </row>
    <row r="35" spans="1:12" x14ac:dyDescent="0.2">
      <c r="A35" s="1" t="s">
        <v>179</v>
      </c>
      <c r="B35" s="1">
        <f t="shared" si="0"/>
        <v>154</v>
      </c>
      <c r="C35" s="1">
        <v>9</v>
      </c>
      <c r="D35" s="1">
        <v>14</v>
      </c>
      <c r="E35" s="1">
        <v>12</v>
      </c>
      <c r="F35" s="1">
        <v>17</v>
      </c>
      <c r="G35" s="1">
        <v>13</v>
      </c>
      <c r="H35" s="1">
        <v>15</v>
      </c>
      <c r="I35" s="1">
        <v>9</v>
      </c>
      <c r="J35" s="1">
        <v>19</v>
      </c>
      <c r="K35" s="1">
        <v>21</v>
      </c>
      <c r="L35" s="1">
        <v>25</v>
      </c>
    </row>
    <row r="36" spans="1:12" x14ac:dyDescent="0.2">
      <c r="A36" s="1" t="s">
        <v>177</v>
      </c>
      <c r="B36" s="1">
        <f t="shared" si="0"/>
        <v>40</v>
      </c>
      <c r="C36" s="1">
        <v>1</v>
      </c>
      <c r="D36" s="1">
        <v>4</v>
      </c>
      <c r="E36" s="1">
        <v>5</v>
      </c>
      <c r="F36" s="1">
        <v>5</v>
      </c>
      <c r="G36" s="1">
        <v>6</v>
      </c>
      <c r="H36" s="1">
        <v>10</v>
      </c>
      <c r="I36" s="1">
        <v>5</v>
      </c>
      <c r="J36" s="1">
        <v>2</v>
      </c>
      <c r="K36" s="1">
        <v>1</v>
      </c>
      <c r="L36" s="1">
        <v>1</v>
      </c>
    </row>
    <row r="37" spans="1:12" x14ac:dyDescent="0.2">
      <c r="A37" s="1" t="s">
        <v>180</v>
      </c>
      <c r="B37" s="1">
        <f t="shared" si="0"/>
        <v>87</v>
      </c>
      <c r="C37" s="1">
        <v>6</v>
      </c>
      <c r="D37" s="1">
        <v>10</v>
      </c>
      <c r="E37" s="1">
        <v>5</v>
      </c>
      <c r="F37" s="1">
        <v>9</v>
      </c>
      <c r="G37" s="1">
        <v>5</v>
      </c>
      <c r="H37" s="1">
        <v>5</v>
      </c>
      <c r="I37" s="1">
        <v>3</v>
      </c>
      <c r="J37" s="1">
        <v>10</v>
      </c>
      <c r="K37" s="1">
        <v>15</v>
      </c>
      <c r="L37" s="1">
        <v>19</v>
      </c>
    </row>
    <row r="39" spans="1:12" x14ac:dyDescent="0.2">
      <c r="A39" s="1" t="s">
        <v>181</v>
      </c>
      <c r="B39" s="1">
        <f t="shared" si="0"/>
        <v>3949</v>
      </c>
      <c r="C39" s="1">
        <v>510</v>
      </c>
      <c r="D39" s="1">
        <v>588</v>
      </c>
      <c r="E39" s="1">
        <v>592</v>
      </c>
      <c r="F39" s="1">
        <v>553</v>
      </c>
      <c r="G39" s="1">
        <v>510</v>
      </c>
      <c r="H39" s="1">
        <v>344</v>
      </c>
      <c r="I39" s="1">
        <v>282</v>
      </c>
      <c r="J39" s="1">
        <v>215</v>
      </c>
      <c r="K39" s="1">
        <v>174</v>
      </c>
      <c r="L39" s="1">
        <v>181</v>
      </c>
    </row>
    <row r="40" spans="1:12" x14ac:dyDescent="0.2">
      <c r="A40" s="1" t="s">
        <v>177</v>
      </c>
      <c r="B40" s="1">
        <f t="shared" si="0"/>
        <v>2178</v>
      </c>
      <c r="C40" s="1">
        <v>61</v>
      </c>
      <c r="D40" s="1">
        <v>341</v>
      </c>
      <c r="E40" s="1">
        <v>415</v>
      </c>
      <c r="F40" s="1">
        <v>390</v>
      </c>
      <c r="G40" s="1">
        <v>376</v>
      </c>
      <c r="H40" s="1">
        <v>245</v>
      </c>
      <c r="I40" s="1">
        <v>179</v>
      </c>
      <c r="J40" s="1">
        <v>94</v>
      </c>
      <c r="K40" s="1">
        <v>56</v>
      </c>
      <c r="L40" s="1">
        <v>21</v>
      </c>
    </row>
    <row r="41" spans="1:12" x14ac:dyDescent="0.2">
      <c r="A41" s="4" t="s">
        <v>357</v>
      </c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A4D3A5-402C-47A0-8DE8-5BB7067C77AF}">
  <dimension ref="A1:O49"/>
  <sheetViews>
    <sheetView view="pageBreakPreview" zoomScale="125" zoomScaleNormal="100" zoomScaleSheetLayoutView="125" workbookViewId="0">
      <selection activeCell="A49" sqref="A49:O49"/>
    </sheetView>
  </sheetViews>
  <sheetFormatPr defaultRowHeight="9.6" x14ac:dyDescent="0.2"/>
  <cols>
    <col min="1" max="1" width="26" style="1" customWidth="1"/>
    <col min="2" max="18" width="3.77734375" style="1" customWidth="1"/>
    <col min="19" max="16384" width="8.88671875" style="1"/>
  </cols>
  <sheetData>
    <row r="1" spans="1:15" x14ac:dyDescent="0.2">
      <c r="A1" s="1" t="s">
        <v>424</v>
      </c>
    </row>
    <row r="2" spans="1:15" x14ac:dyDescent="0.2">
      <c r="A2" s="2" t="s">
        <v>341</v>
      </c>
      <c r="B2" s="3" t="s">
        <v>8</v>
      </c>
      <c r="C2" s="3" t="s">
        <v>375</v>
      </c>
      <c r="D2" s="3" t="s">
        <v>359</v>
      </c>
      <c r="E2" s="3" t="s">
        <v>360</v>
      </c>
      <c r="F2" s="3" t="s">
        <v>361</v>
      </c>
      <c r="G2" s="5" t="s">
        <v>362</v>
      </c>
      <c r="H2" s="5" t="s">
        <v>363</v>
      </c>
      <c r="I2" s="5" t="s">
        <v>364</v>
      </c>
      <c r="J2" s="5" t="s">
        <v>365</v>
      </c>
      <c r="K2" s="5" t="s">
        <v>366</v>
      </c>
      <c r="L2" s="5" t="s">
        <v>367</v>
      </c>
      <c r="M2" s="5" t="s">
        <v>368</v>
      </c>
      <c r="N2" s="5" t="s">
        <v>369</v>
      </c>
      <c r="O2" s="6" t="s">
        <v>370</v>
      </c>
    </row>
    <row r="3" spans="1:15" x14ac:dyDescent="0.2">
      <c r="A3" s="1" t="s">
        <v>268</v>
      </c>
      <c r="B3" s="1">
        <f>B4+B14</f>
        <v>10238</v>
      </c>
      <c r="C3" s="1">
        <f t="shared" ref="C3:O3" si="0">C4+C14</f>
        <v>1156</v>
      </c>
      <c r="D3" s="1">
        <f t="shared" si="0"/>
        <v>1340</v>
      </c>
      <c r="E3" s="1">
        <f t="shared" si="0"/>
        <v>1403</v>
      </c>
      <c r="F3" s="1">
        <f t="shared" si="0"/>
        <v>1338</v>
      </c>
      <c r="G3" s="1">
        <f t="shared" si="0"/>
        <v>1243</v>
      </c>
      <c r="H3" s="1">
        <f t="shared" si="0"/>
        <v>873</v>
      </c>
      <c r="I3" s="1">
        <f t="shared" si="0"/>
        <v>666</v>
      </c>
      <c r="J3" s="1">
        <f t="shared" si="0"/>
        <v>513</v>
      </c>
      <c r="K3" s="1">
        <f t="shared" si="0"/>
        <v>403</v>
      </c>
      <c r="L3" s="1">
        <f t="shared" si="0"/>
        <v>387</v>
      </c>
      <c r="M3" s="1">
        <f t="shared" si="0"/>
        <v>332</v>
      </c>
      <c r="N3" s="1">
        <f t="shared" si="0"/>
        <v>249</v>
      </c>
      <c r="O3" s="1">
        <f t="shared" si="0"/>
        <v>335</v>
      </c>
    </row>
    <row r="4" spans="1:15" x14ac:dyDescent="0.2">
      <c r="A4" s="1" t="s">
        <v>254</v>
      </c>
      <c r="B4" s="1">
        <f>B6+B7</f>
        <v>6072</v>
      </c>
      <c r="C4" s="1">
        <f t="shared" ref="C4:O4" si="1">C6+C7</f>
        <v>210</v>
      </c>
      <c r="D4" s="1">
        <f t="shared" si="1"/>
        <v>801</v>
      </c>
      <c r="E4" s="1">
        <f t="shared" si="1"/>
        <v>1047</v>
      </c>
      <c r="F4" s="1">
        <f t="shared" si="1"/>
        <v>1034</v>
      </c>
      <c r="G4" s="1">
        <f t="shared" si="1"/>
        <v>999</v>
      </c>
      <c r="H4" s="1">
        <f t="shared" si="1"/>
        <v>721</v>
      </c>
      <c r="I4" s="1">
        <f t="shared" si="1"/>
        <v>517</v>
      </c>
      <c r="J4" s="1">
        <f t="shared" si="1"/>
        <v>332</v>
      </c>
      <c r="K4" s="1">
        <f t="shared" si="1"/>
        <v>217</v>
      </c>
      <c r="L4" s="1">
        <f t="shared" si="1"/>
        <v>100</v>
      </c>
      <c r="M4" s="1">
        <f t="shared" si="1"/>
        <v>52</v>
      </c>
      <c r="N4" s="1">
        <f t="shared" si="1"/>
        <v>33</v>
      </c>
      <c r="O4" s="1">
        <f t="shared" si="1"/>
        <v>9</v>
      </c>
    </row>
    <row r="5" spans="1:15" x14ac:dyDescent="0.2">
      <c r="A5" s="1" t="s">
        <v>255</v>
      </c>
      <c r="B5" s="1">
        <f>B4*100/B3</f>
        <v>59.308458683336589</v>
      </c>
      <c r="C5" s="1">
        <f t="shared" ref="C5:O5" si="2">C4*100/C3</f>
        <v>18.166089965397923</v>
      </c>
      <c r="D5" s="1">
        <f t="shared" si="2"/>
        <v>59.776119402985074</v>
      </c>
      <c r="E5" s="1">
        <f t="shared" si="2"/>
        <v>74.625801853171779</v>
      </c>
      <c r="F5" s="1">
        <f t="shared" si="2"/>
        <v>77.279521674140511</v>
      </c>
      <c r="G5" s="1">
        <f t="shared" si="2"/>
        <v>80.370072405470637</v>
      </c>
      <c r="H5" s="1">
        <f t="shared" si="2"/>
        <v>82.588774341351666</v>
      </c>
      <c r="I5" s="1">
        <f t="shared" si="2"/>
        <v>77.627627627627632</v>
      </c>
      <c r="J5" s="1">
        <f t="shared" si="2"/>
        <v>64.71734892787525</v>
      </c>
      <c r="K5" s="1">
        <f t="shared" si="2"/>
        <v>53.846153846153847</v>
      </c>
      <c r="L5" s="1">
        <f t="shared" si="2"/>
        <v>25.839793281653748</v>
      </c>
      <c r="M5" s="1">
        <f t="shared" si="2"/>
        <v>15.662650602409638</v>
      </c>
      <c r="N5" s="1">
        <f t="shared" si="2"/>
        <v>13.253012048192771</v>
      </c>
      <c r="O5" s="1">
        <f t="shared" si="2"/>
        <v>2.6865671641791047</v>
      </c>
    </row>
    <row r="6" spans="1:15" x14ac:dyDescent="0.2">
      <c r="A6" s="1" t="s">
        <v>256</v>
      </c>
      <c r="B6" s="1">
        <f>SUM(C6:O6)</f>
        <v>2</v>
      </c>
      <c r="C6" s="1">
        <v>0</v>
      </c>
      <c r="D6" s="1">
        <v>1</v>
      </c>
      <c r="E6" s="1">
        <v>0</v>
      </c>
      <c r="F6" s="1">
        <v>0</v>
      </c>
      <c r="G6" s="1">
        <v>0</v>
      </c>
      <c r="H6" s="1">
        <v>1</v>
      </c>
      <c r="I6" s="1">
        <v>0</v>
      </c>
      <c r="J6" s="1">
        <v>0</v>
      </c>
      <c r="K6" s="1">
        <v>0</v>
      </c>
      <c r="L6" s="1">
        <v>0</v>
      </c>
      <c r="M6" s="1">
        <v>0</v>
      </c>
      <c r="N6" s="1">
        <v>0</v>
      </c>
      <c r="O6" s="1">
        <v>0</v>
      </c>
    </row>
    <row r="7" spans="1:15" x14ac:dyDescent="0.2">
      <c r="A7" s="1" t="s">
        <v>257</v>
      </c>
      <c r="B7" s="1">
        <f t="shared" ref="B7:B15" si="3">SUM(C7:O7)</f>
        <v>6070</v>
      </c>
      <c r="C7" s="1">
        <v>210</v>
      </c>
      <c r="D7" s="1">
        <v>800</v>
      </c>
      <c r="E7" s="1">
        <v>1047</v>
      </c>
      <c r="F7" s="1">
        <v>1034</v>
      </c>
      <c r="G7" s="1">
        <v>999</v>
      </c>
      <c r="H7" s="1">
        <v>720</v>
      </c>
      <c r="I7" s="1">
        <v>517</v>
      </c>
      <c r="J7" s="1">
        <v>332</v>
      </c>
      <c r="K7" s="1">
        <v>217</v>
      </c>
      <c r="L7" s="1">
        <v>100</v>
      </c>
      <c r="M7" s="1">
        <v>52</v>
      </c>
      <c r="N7" s="1">
        <v>33</v>
      </c>
      <c r="O7" s="1">
        <v>9</v>
      </c>
    </row>
    <row r="8" spans="1:15" x14ac:dyDescent="0.2">
      <c r="A8" s="1" t="s">
        <v>258</v>
      </c>
      <c r="B8" s="1">
        <f t="shared" si="3"/>
        <v>5599</v>
      </c>
      <c r="C8" s="1">
        <v>143</v>
      </c>
      <c r="D8" s="1">
        <v>691</v>
      </c>
      <c r="E8" s="1">
        <v>942</v>
      </c>
      <c r="F8" s="1">
        <v>956</v>
      </c>
      <c r="G8" s="1">
        <v>955</v>
      </c>
      <c r="H8" s="1">
        <v>697</v>
      </c>
      <c r="I8" s="1">
        <v>500</v>
      </c>
      <c r="J8" s="1">
        <v>321</v>
      </c>
      <c r="K8" s="1">
        <v>209</v>
      </c>
      <c r="L8" s="1">
        <v>96</v>
      </c>
      <c r="M8" s="1">
        <v>48</v>
      </c>
      <c r="N8" s="1">
        <v>32</v>
      </c>
      <c r="O8" s="1">
        <v>9</v>
      </c>
    </row>
    <row r="9" spans="1:15" x14ac:dyDescent="0.2">
      <c r="A9" s="1" t="s">
        <v>260</v>
      </c>
      <c r="B9" s="1">
        <f t="shared" si="3"/>
        <v>468</v>
      </c>
      <c r="C9" s="1">
        <v>9</v>
      </c>
      <c r="D9" s="1">
        <v>40</v>
      </c>
      <c r="E9" s="1">
        <v>80</v>
      </c>
      <c r="F9" s="1">
        <v>80</v>
      </c>
      <c r="G9" s="1">
        <v>74</v>
      </c>
      <c r="H9" s="1">
        <v>54</v>
      </c>
      <c r="I9" s="1">
        <v>41</v>
      </c>
      <c r="J9" s="1">
        <v>36</v>
      </c>
      <c r="K9" s="1">
        <v>20</v>
      </c>
      <c r="L9" s="1">
        <v>14</v>
      </c>
      <c r="M9" s="1">
        <v>11</v>
      </c>
      <c r="N9" s="1">
        <v>7</v>
      </c>
      <c r="O9" s="1">
        <v>2</v>
      </c>
    </row>
    <row r="10" spans="1:15" x14ac:dyDescent="0.2">
      <c r="A10" s="1" t="s">
        <v>259</v>
      </c>
      <c r="B10" s="1">
        <f t="shared" si="3"/>
        <v>5546</v>
      </c>
      <c r="C10" s="1">
        <v>143</v>
      </c>
      <c r="D10" s="1">
        <v>685</v>
      </c>
      <c r="E10" s="1">
        <v>930</v>
      </c>
      <c r="F10" s="1">
        <v>946</v>
      </c>
      <c r="G10" s="1">
        <v>946</v>
      </c>
      <c r="H10" s="1">
        <v>693</v>
      </c>
      <c r="I10" s="1">
        <v>498</v>
      </c>
      <c r="J10" s="1">
        <v>317</v>
      </c>
      <c r="K10" s="1">
        <v>206</v>
      </c>
      <c r="L10" s="1">
        <v>94</v>
      </c>
      <c r="M10" s="1">
        <v>48</v>
      </c>
      <c r="N10" s="1">
        <v>31</v>
      </c>
      <c r="O10" s="1">
        <v>9</v>
      </c>
    </row>
    <row r="11" spans="1:15" x14ac:dyDescent="0.2">
      <c r="A11" s="1" t="s">
        <v>261</v>
      </c>
      <c r="B11" s="1">
        <f t="shared" si="3"/>
        <v>7996</v>
      </c>
      <c r="C11" s="1">
        <v>125</v>
      </c>
      <c r="D11" s="1">
        <v>636</v>
      </c>
      <c r="E11" s="1">
        <v>893</v>
      </c>
      <c r="F11" s="1">
        <v>915</v>
      </c>
      <c r="G11" s="1">
        <v>906</v>
      </c>
      <c r="H11" s="1">
        <v>671</v>
      </c>
      <c r="I11" s="1">
        <v>480</v>
      </c>
      <c r="J11" s="1">
        <v>3033</v>
      </c>
      <c r="K11" s="1">
        <v>190</v>
      </c>
      <c r="L11" s="1">
        <v>80</v>
      </c>
      <c r="M11" s="1">
        <v>36</v>
      </c>
      <c r="N11" s="1">
        <v>24</v>
      </c>
      <c r="O11" s="1">
        <v>7</v>
      </c>
    </row>
    <row r="12" spans="1:15" x14ac:dyDescent="0.2">
      <c r="A12" s="1" t="s">
        <v>262</v>
      </c>
      <c r="B12" s="1">
        <f t="shared" si="3"/>
        <v>471</v>
      </c>
      <c r="C12" s="1">
        <v>67</v>
      </c>
      <c r="D12" s="1">
        <v>109</v>
      </c>
      <c r="E12" s="1">
        <v>105</v>
      </c>
      <c r="F12" s="1">
        <v>78</v>
      </c>
      <c r="G12" s="1">
        <v>44</v>
      </c>
      <c r="H12" s="1">
        <v>23</v>
      </c>
      <c r="I12" s="1">
        <v>17</v>
      </c>
      <c r="J12" s="1">
        <v>11</v>
      </c>
      <c r="K12" s="1">
        <v>8</v>
      </c>
      <c r="L12" s="1">
        <v>4</v>
      </c>
      <c r="M12" s="1">
        <v>4</v>
      </c>
      <c r="N12" s="1">
        <v>1</v>
      </c>
      <c r="O12" s="1">
        <v>0</v>
      </c>
    </row>
    <row r="13" spans="1:15" x14ac:dyDescent="0.2">
      <c r="A13" s="1" t="s">
        <v>263</v>
      </c>
      <c r="B13" s="1">
        <f>B12*100/B7</f>
        <v>7.7594728171334433</v>
      </c>
      <c r="C13" s="1">
        <v>18</v>
      </c>
      <c r="D13" s="1">
        <f t="shared" ref="D13:O13" si="4">D12*100/D7</f>
        <v>13.625</v>
      </c>
      <c r="E13" s="1">
        <f t="shared" si="4"/>
        <v>10.02865329512894</v>
      </c>
      <c r="F13" s="1">
        <f t="shared" si="4"/>
        <v>7.5435203094777563</v>
      </c>
      <c r="G13" s="1">
        <f t="shared" si="4"/>
        <v>4.4044044044044046</v>
      </c>
      <c r="H13" s="1">
        <f t="shared" si="4"/>
        <v>3.1944444444444446</v>
      </c>
      <c r="I13" s="1">
        <f t="shared" si="4"/>
        <v>3.2882011605415862</v>
      </c>
      <c r="J13" s="1">
        <f t="shared" si="4"/>
        <v>3.3132530120481927</v>
      </c>
      <c r="K13" s="1">
        <f t="shared" si="4"/>
        <v>3.6866359447004609</v>
      </c>
      <c r="L13" s="1">
        <f t="shared" si="4"/>
        <v>4</v>
      </c>
      <c r="M13" s="1">
        <f t="shared" si="4"/>
        <v>7.6923076923076925</v>
      </c>
      <c r="N13" s="1">
        <f t="shared" si="4"/>
        <v>3.0303030303030303</v>
      </c>
      <c r="O13" s="1">
        <f t="shared" si="4"/>
        <v>0</v>
      </c>
    </row>
    <row r="14" spans="1:15" x14ac:dyDescent="0.2">
      <c r="A14" s="1" t="s">
        <v>264</v>
      </c>
      <c r="B14" s="1">
        <f t="shared" si="3"/>
        <v>4166</v>
      </c>
      <c r="C14" s="1">
        <v>946</v>
      </c>
      <c r="D14" s="1">
        <v>539</v>
      </c>
      <c r="E14" s="1">
        <v>356</v>
      </c>
      <c r="F14" s="1">
        <v>304</v>
      </c>
      <c r="G14" s="1">
        <v>244</v>
      </c>
      <c r="H14" s="1">
        <v>152</v>
      </c>
      <c r="I14" s="1">
        <v>149</v>
      </c>
      <c r="J14" s="1">
        <v>181</v>
      </c>
      <c r="K14" s="1">
        <v>186</v>
      </c>
      <c r="L14" s="1">
        <v>287</v>
      </c>
      <c r="M14" s="1">
        <v>280</v>
      </c>
      <c r="N14" s="1">
        <v>216</v>
      </c>
      <c r="O14" s="1">
        <v>326</v>
      </c>
    </row>
    <row r="15" spans="1:15" x14ac:dyDescent="0.2">
      <c r="A15" s="1" t="s">
        <v>265</v>
      </c>
      <c r="B15" s="1">
        <f t="shared" si="3"/>
        <v>448</v>
      </c>
      <c r="C15" s="1">
        <v>18</v>
      </c>
      <c r="D15" s="1">
        <v>39</v>
      </c>
      <c r="E15" s="1">
        <v>40</v>
      </c>
      <c r="F15" s="1">
        <v>54</v>
      </c>
      <c r="G15" s="1">
        <v>27</v>
      </c>
      <c r="H15" s="1">
        <v>28</v>
      </c>
      <c r="I15" s="1">
        <v>15</v>
      </c>
      <c r="J15" s="1">
        <v>24</v>
      </c>
      <c r="K15" s="1">
        <v>41</v>
      </c>
      <c r="L15" s="1">
        <v>51</v>
      </c>
      <c r="M15" s="1">
        <v>51</v>
      </c>
      <c r="N15" s="1">
        <v>35</v>
      </c>
      <c r="O15" s="1">
        <v>25</v>
      </c>
    </row>
    <row r="17" spans="1:15" x14ac:dyDescent="0.2">
      <c r="A17" s="1" t="s">
        <v>266</v>
      </c>
      <c r="B17" s="1">
        <f t="shared" ref="B17:O17" si="5">B3-B31</f>
        <v>5615</v>
      </c>
      <c r="C17" s="1">
        <f t="shared" si="5"/>
        <v>637</v>
      </c>
      <c r="D17" s="1">
        <f t="shared" si="5"/>
        <v>738</v>
      </c>
      <c r="E17" s="1">
        <f t="shared" si="5"/>
        <v>799</v>
      </c>
      <c r="F17" s="1">
        <f t="shared" si="5"/>
        <v>768</v>
      </c>
      <c r="G17" s="1">
        <f t="shared" si="5"/>
        <v>720</v>
      </c>
      <c r="H17" s="1">
        <f t="shared" si="5"/>
        <v>514</v>
      </c>
      <c r="I17" s="1">
        <f t="shared" si="5"/>
        <v>375</v>
      </c>
      <c r="J17" s="1">
        <f t="shared" si="5"/>
        <v>279</v>
      </c>
      <c r="K17" s="1">
        <f t="shared" si="5"/>
        <v>208</v>
      </c>
      <c r="L17" s="1">
        <f t="shared" si="5"/>
        <v>181</v>
      </c>
      <c r="M17" s="1">
        <f t="shared" si="5"/>
        <v>154</v>
      </c>
      <c r="N17" s="1">
        <f t="shared" si="5"/>
        <v>117</v>
      </c>
      <c r="O17" s="1">
        <f t="shared" si="5"/>
        <v>125</v>
      </c>
    </row>
    <row r="18" spans="1:15" x14ac:dyDescent="0.2">
      <c r="A18" s="1" t="s">
        <v>254</v>
      </c>
      <c r="B18" s="1">
        <f t="shared" ref="B18:O18" si="6">B4-B32</f>
        <v>3833</v>
      </c>
      <c r="C18" s="1">
        <f t="shared" si="6"/>
        <v>148</v>
      </c>
      <c r="D18" s="1">
        <f t="shared" si="6"/>
        <v>456</v>
      </c>
      <c r="E18" s="1">
        <f t="shared" si="6"/>
        <v>627</v>
      </c>
      <c r="F18" s="1">
        <f t="shared" si="6"/>
        <v>639</v>
      </c>
      <c r="G18" s="1">
        <f t="shared" si="6"/>
        <v>617</v>
      </c>
      <c r="H18" s="1">
        <f t="shared" si="6"/>
        <v>466</v>
      </c>
      <c r="I18" s="1">
        <f t="shared" si="6"/>
        <v>333</v>
      </c>
      <c r="J18" s="1">
        <f t="shared" si="6"/>
        <v>236</v>
      </c>
      <c r="K18" s="1">
        <f t="shared" si="6"/>
        <v>160</v>
      </c>
      <c r="L18" s="1">
        <f t="shared" si="6"/>
        <v>78</v>
      </c>
      <c r="M18" s="1">
        <f t="shared" si="6"/>
        <v>41</v>
      </c>
      <c r="N18" s="1">
        <f t="shared" si="6"/>
        <v>25</v>
      </c>
      <c r="O18" s="1">
        <f t="shared" si="6"/>
        <v>7</v>
      </c>
    </row>
    <row r="19" spans="1:15" x14ac:dyDescent="0.2">
      <c r="A19" s="1" t="s">
        <v>255</v>
      </c>
      <c r="B19" s="1">
        <f>B18*100/B17</f>
        <v>68.263579697239535</v>
      </c>
      <c r="C19" s="1">
        <f t="shared" ref="C19:O19" si="7">C18*100/C17</f>
        <v>23.233908948194664</v>
      </c>
      <c r="D19" s="1">
        <f t="shared" si="7"/>
        <v>61.788617886178862</v>
      </c>
      <c r="E19" s="1">
        <f t="shared" si="7"/>
        <v>78.47309136420526</v>
      </c>
      <c r="F19" s="1">
        <f t="shared" si="7"/>
        <v>83.203125</v>
      </c>
      <c r="G19" s="1">
        <f t="shared" si="7"/>
        <v>85.694444444444443</v>
      </c>
      <c r="H19" s="1">
        <f t="shared" si="7"/>
        <v>90.661478599221795</v>
      </c>
      <c r="I19" s="1">
        <f t="shared" si="7"/>
        <v>88.8</v>
      </c>
      <c r="J19" s="1">
        <f t="shared" si="7"/>
        <v>84.587813620071685</v>
      </c>
      <c r="K19" s="1">
        <f t="shared" si="7"/>
        <v>76.92307692307692</v>
      </c>
      <c r="L19" s="1">
        <f t="shared" si="7"/>
        <v>43.093922651933703</v>
      </c>
      <c r="M19" s="1">
        <f t="shared" si="7"/>
        <v>26.623376623376622</v>
      </c>
      <c r="N19" s="1">
        <f t="shared" si="7"/>
        <v>21.367521367521366</v>
      </c>
      <c r="O19" s="1">
        <f t="shared" si="7"/>
        <v>5.6</v>
      </c>
    </row>
    <row r="20" spans="1:15" x14ac:dyDescent="0.2">
      <c r="A20" s="1" t="s">
        <v>256</v>
      </c>
      <c r="B20" s="1">
        <f t="shared" ref="B20:O20" si="8">B6-B34</f>
        <v>2</v>
      </c>
      <c r="C20" s="1">
        <f t="shared" si="8"/>
        <v>0</v>
      </c>
      <c r="D20" s="1">
        <f t="shared" si="8"/>
        <v>1</v>
      </c>
      <c r="E20" s="1">
        <f t="shared" si="8"/>
        <v>0</v>
      </c>
      <c r="F20" s="1">
        <f t="shared" si="8"/>
        <v>0</v>
      </c>
      <c r="G20" s="1">
        <f t="shared" si="8"/>
        <v>0</v>
      </c>
      <c r="H20" s="1">
        <f t="shared" si="8"/>
        <v>1</v>
      </c>
      <c r="I20" s="1">
        <f t="shared" si="8"/>
        <v>0</v>
      </c>
      <c r="J20" s="1">
        <f t="shared" si="8"/>
        <v>0</v>
      </c>
      <c r="K20" s="1">
        <f t="shared" si="8"/>
        <v>0</v>
      </c>
      <c r="L20" s="1">
        <f t="shared" si="8"/>
        <v>0</v>
      </c>
      <c r="M20" s="1">
        <f t="shared" si="8"/>
        <v>0</v>
      </c>
      <c r="N20" s="1">
        <f t="shared" si="8"/>
        <v>0</v>
      </c>
      <c r="O20" s="1">
        <f t="shared" si="8"/>
        <v>0</v>
      </c>
    </row>
    <row r="21" spans="1:15" x14ac:dyDescent="0.2">
      <c r="A21" s="1" t="s">
        <v>257</v>
      </c>
      <c r="B21" s="1">
        <f t="shared" ref="B21:O21" si="9">B7-B35</f>
        <v>3831</v>
      </c>
      <c r="C21" s="1">
        <f t="shared" si="9"/>
        <v>148</v>
      </c>
      <c r="D21" s="1">
        <f t="shared" si="9"/>
        <v>455</v>
      </c>
      <c r="E21" s="1">
        <f t="shared" si="9"/>
        <v>627</v>
      </c>
      <c r="F21" s="1">
        <f t="shared" si="9"/>
        <v>639</v>
      </c>
      <c r="G21" s="1">
        <f t="shared" si="9"/>
        <v>617</v>
      </c>
      <c r="H21" s="1">
        <f t="shared" si="9"/>
        <v>465</v>
      </c>
      <c r="I21" s="1">
        <f t="shared" si="9"/>
        <v>333</v>
      </c>
      <c r="J21" s="1">
        <f t="shared" si="9"/>
        <v>236</v>
      </c>
      <c r="K21" s="1">
        <f t="shared" si="9"/>
        <v>160</v>
      </c>
      <c r="L21" s="1">
        <f t="shared" si="9"/>
        <v>78</v>
      </c>
      <c r="M21" s="1">
        <f t="shared" si="9"/>
        <v>41</v>
      </c>
      <c r="N21" s="1">
        <f t="shared" si="9"/>
        <v>25</v>
      </c>
      <c r="O21" s="1">
        <f t="shared" si="9"/>
        <v>7</v>
      </c>
    </row>
    <row r="22" spans="1:15" x14ac:dyDescent="0.2">
      <c r="A22" s="1" t="s">
        <v>258</v>
      </c>
      <c r="B22" s="1">
        <f t="shared" ref="B22:O22" si="10">B8-B36</f>
        <v>3542</v>
      </c>
      <c r="C22" s="1">
        <f t="shared" si="10"/>
        <v>100</v>
      </c>
      <c r="D22" s="1">
        <f t="shared" si="10"/>
        <v>397</v>
      </c>
      <c r="E22" s="1">
        <f t="shared" si="10"/>
        <v>557</v>
      </c>
      <c r="F22" s="1">
        <f t="shared" si="10"/>
        <v>589</v>
      </c>
      <c r="G22" s="1">
        <f t="shared" si="10"/>
        <v>598</v>
      </c>
      <c r="H22" s="1">
        <f t="shared" si="10"/>
        <v>448</v>
      </c>
      <c r="I22" s="1">
        <f t="shared" si="10"/>
        <v>325</v>
      </c>
      <c r="J22" s="1">
        <f t="shared" si="10"/>
        <v>227</v>
      </c>
      <c r="K22" s="1">
        <f t="shared" si="10"/>
        <v>156</v>
      </c>
      <c r="L22" s="1">
        <f t="shared" si="10"/>
        <v>75</v>
      </c>
      <c r="M22" s="1">
        <f t="shared" si="10"/>
        <v>38</v>
      </c>
      <c r="N22" s="1">
        <f t="shared" si="10"/>
        <v>25</v>
      </c>
      <c r="O22" s="1">
        <f t="shared" si="10"/>
        <v>7</v>
      </c>
    </row>
    <row r="23" spans="1:15" x14ac:dyDescent="0.2">
      <c r="A23" s="1" t="s">
        <v>260</v>
      </c>
      <c r="B23" s="1">
        <f t="shared" ref="B23:O23" si="11">B9-B37</f>
        <v>288</v>
      </c>
      <c r="C23" s="1">
        <f t="shared" si="11"/>
        <v>9</v>
      </c>
      <c r="D23" s="1">
        <f t="shared" si="11"/>
        <v>27</v>
      </c>
      <c r="E23" s="1">
        <f t="shared" si="11"/>
        <v>46</v>
      </c>
      <c r="F23" s="1">
        <f t="shared" si="11"/>
        <v>44</v>
      </c>
      <c r="G23" s="1">
        <f t="shared" si="11"/>
        <v>47</v>
      </c>
      <c r="H23" s="1">
        <f t="shared" si="11"/>
        <v>32</v>
      </c>
      <c r="I23" s="1">
        <f t="shared" si="11"/>
        <v>21</v>
      </c>
      <c r="J23" s="1">
        <f t="shared" si="11"/>
        <v>25</v>
      </c>
      <c r="K23" s="1">
        <f t="shared" si="11"/>
        <v>12</v>
      </c>
      <c r="L23" s="1">
        <f t="shared" si="11"/>
        <v>11</v>
      </c>
      <c r="M23" s="1">
        <f t="shared" si="11"/>
        <v>6</v>
      </c>
      <c r="N23" s="1">
        <f t="shared" si="11"/>
        <v>7</v>
      </c>
      <c r="O23" s="1">
        <f t="shared" si="11"/>
        <v>1</v>
      </c>
    </row>
    <row r="24" spans="1:15" x14ac:dyDescent="0.2">
      <c r="A24" s="1" t="s">
        <v>259</v>
      </c>
      <c r="B24" s="1">
        <f t="shared" ref="B24:O24" si="12">B10-B38</f>
        <v>3514</v>
      </c>
      <c r="C24" s="1">
        <f t="shared" si="12"/>
        <v>100</v>
      </c>
      <c r="D24" s="1">
        <f t="shared" si="12"/>
        <v>393</v>
      </c>
      <c r="E24" s="1">
        <f t="shared" si="12"/>
        <v>551</v>
      </c>
      <c r="F24" s="1">
        <f t="shared" si="12"/>
        <v>585</v>
      </c>
      <c r="G24" s="1">
        <f t="shared" si="12"/>
        <v>594</v>
      </c>
      <c r="H24" s="1">
        <f t="shared" si="12"/>
        <v>446</v>
      </c>
      <c r="I24" s="1">
        <f t="shared" si="12"/>
        <v>324</v>
      </c>
      <c r="J24" s="1">
        <f t="shared" si="12"/>
        <v>224</v>
      </c>
      <c r="K24" s="1">
        <f t="shared" si="12"/>
        <v>155</v>
      </c>
      <c r="L24" s="1">
        <f t="shared" si="12"/>
        <v>73</v>
      </c>
      <c r="M24" s="1">
        <f t="shared" si="12"/>
        <v>38</v>
      </c>
      <c r="N24" s="1">
        <f t="shared" si="12"/>
        <v>24</v>
      </c>
      <c r="O24" s="1">
        <f t="shared" si="12"/>
        <v>7</v>
      </c>
    </row>
    <row r="25" spans="1:15" x14ac:dyDescent="0.2">
      <c r="A25" s="1" t="s">
        <v>261</v>
      </c>
      <c r="B25" s="1">
        <f t="shared" ref="B25:O25" si="13">B11-B39</f>
        <v>6098</v>
      </c>
      <c r="C25" s="1">
        <f t="shared" si="13"/>
        <v>87</v>
      </c>
      <c r="D25" s="1">
        <f t="shared" si="13"/>
        <v>363</v>
      </c>
      <c r="E25" s="1">
        <f t="shared" si="13"/>
        <v>528</v>
      </c>
      <c r="F25" s="1">
        <f t="shared" si="13"/>
        <v>571</v>
      </c>
      <c r="G25" s="1">
        <f t="shared" si="13"/>
        <v>575</v>
      </c>
      <c r="H25" s="1">
        <f t="shared" si="13"/>
        <v>436</v>
      </c>
      <c r="I25" s="1">
        <f t="shared" si="13"/>
        <v>315</v>
      </c>
      <c r="J25" s="1">
        <f t="shared" si="13"/>
        <v>2949</v>
      </c>
      <c r="K25" s="1">
        <f t="shared" si="13"/>
        <v>149</v>
      </c>
      <c r="L25" s="1">
        <f t="shared" si="13"/>
        <v>68</v>
      </c>
      <c r="M25" s="1">
        <f t="shared" si="13"/>
        <v>32</v>
      </c>
      <c r="N25" s="1">
        <f t="shared" si="13"/>
        <v>19</v>
      </c>
      <c r="O25" s="1">
        <f t="shared" si="13"/>
        <v>6</v>
      </c>
    </row>
    <row r="26" spans="1:15" x14ac:dyDescent="0.2">
      <c r="A26" s="1" t="s">
        <v>262</v>
      </c>
      <c r="B26" s="1">
        <f t="shared" ref="B26:O26" si="14">B12-B40</f>
        <v>289</v>
      </c>
      <c r="C26" s="1">
        <f t="shared" si="14"/>
        <v>48</v>
      </c>
      <c r="D26" s="1">
        <f t="shared" si="14"/>
        <v>58</v>
      </c>
      <c r="E26" s="1">
        <f t="shared" si="14"/>
        <v>70</v>
      </c>
      <c r="F26" s="1">
        <f t="shared" si="14"/>
        <v>50</v>
      </c>
      <c r="G26" s="1">
        <f t="shared" si="14"/>
        <v>19</v>
      </c>
      <c r="H26" s="1">
        <f t="shared" si="14"/>
        <v>17</v>
      </c>
      <c r="I26" s="1">
        <f t="shared" si="14"/>
        <v>8</v>
      </c>
      <c r="J26" s="1">
        <f t="shared" si="14"/>
        <v>9</v>
      </c>
      <c r="K26" s="1">
        <f t="shared" si="14"/>
        <v>4</v>
      </c>
      <c r="L26" s="1">
        <f t="shared" si="14"/>
        <v>3</v>
      </c>
      <c r="M26" s="1">
        <f t="shared" si="14"/>
        <v>3</v>
      </c>
      <c r="N26" s="1">
        <f t="shared" si="14"/>
        <v>0</v>
      </c>
      <c r="O26" s="1">
        <f t="shared" si="14"/>
        <v>0</v>
      </c>
    </row>
    <row r="27" spans="1:15" x14ac:dyDescent="0.2">
      <c r="A27" s="1" t="s">
        <v>263</v>
      </c>
      <c r="B27" s="1">
        <f>B26*100/B21</f>
        <v>7.5437222657269638</v>
      </c>
      <c r="C27" s="1">
        <f t="shared" ref="C27:O27" si="15">C26*100/C21</f>
        <v>32.432432432432435</v>
      </c>
      <c r="D27" s="1">
        <f t="shared" si="15"/>
        <v>12.747252747252746</v>
      </c>
      <c r="E27" s="1">
        <f t="shared" si="15"/>
        <v>11.164274322169058</v>
      </c>
      <c r="F27" s="1">
        <f t="shared" si="15"/>
        <v>7.8247261345852896</v>
      </c>
      <c r="G27" s="1">
        <f t="shared" si="15"/>
        <v>3.0794165316045379</v>
      </c>
      <c r="H27" s="1">
        <f t="shared" si="15"/>
        <v>3.6559139784946235</v>
      </c>
      <c r="I27" s="1">
        <f t="shared" si="15"/>
        <v>2.4024024024024024</v>
      </c>
      <c r="J27" s="1">
        <f t="shared" si="15"/>
        <v>3.8135593220338984</v>
      </c>
      <c r="K27" s="1">
        <f t="shared" si="15"/>
        <v>2.5</v>
      </c>
      <c r="L27" s="1">
        <f t="shared" si="15"/>
        <v>3.8461538461538463</v>
      </c>
      <c r="M27" s="1">
        <f t="shared" si="15"/>
        <v>7.3170731707317076</v>
      </c>
      <c r="N27" s="1">
        <f t="shared" si="15"/>
        <v>0</v>
      </c>
      <c r="O27" s="1">
        <f t="shared" si="15"/>
        <v>0</v>
      </c>
    </row>
    <row r="28" spans="1:15" x14ac:dyDescent="0.2">
      <c r="A28" s="1" t="s">
        <v>264</v>
      </c>
      <c r="B28" s="1">
        <f t="shared" ref="B28:O28" si="16">B14-B42</f>
        <v>1782</v>
      </c>
      <c r="C28" s="1">
        <f t="shared" si="16"/>
        <v>489</v>
      </c>
      <c r="D28" s="1">
        <f t="shared" si="16"/>
        <v>282</v>
      </c>
      <c r="E28" s="1">
        <f t="shared" si="16"/>
        <v>172</v>
      </c>
      <c r="F28" s="1">
        <f t="shared" si="16"/>
        <v>129</v>
      </c>
      <c r="G28" s="1">
        <f t="shared" si="16"/>
        <v>103</v>
      </c>
      <c r="H28" s="1">
        <f t="shared" si="16"/>
        <v>48</v>
      </c>
      <c r="I28" s="1">
        <f t="shared" si="16"/>
        <v>42</v>
      </c>
      <c r="J28" s="1">
        <f t="shared" si="16"/>
        <v>43</v>
      </c>
      <c r="K28" s="1">
        <f t="shared" si="16"/>
        <v>48</v>
      </c>
      <c r="L28" s="1">
        <f t="shared" si="16"/>
        <v>103</v>
      </c>
      <c r="M28" s="1">
        <f t="shared" si="16"/>
        <v>113</v>
      </c>
      <c r="N28" s="1">
        <f t="shared" si="16"/>
        <v>92</v>
      </c>
      <c r="O28" s="1">
        <f t="shared" si="16"/>
        <v>118</v>
      </c>
    </row>
    <row r="29" spans="1:15" x14ac:dyDescent="0.2">
      <c r="A29" s="1" t="s">
        <v>265</v>
      </c>
      <c r="B29" s="1">
        <f t="shared" ref="B29:O29" si="17">B15-B43</f>
        <v>229</v>
      </c>
      <c r="C29" s="1">
        <f t="shared" si="17"/>
        <v>13</v>
      </c>
      <c r="D29" s="1">
        <f t="shared" si="17"/>
        <v>27</v>
      </c>
      <c r="E29" s="1">
        <f t="shared" si="17"/>
        <v>17</v>
      </c>
      <c r="F29" s="1">
        <f t="shared" si="17"/>
        <v>31</v>
      </c>
      <c r="G29" s="1">
        <f t="shared" si="17"/>
        <v>15</v>
      </c>
      <c r="H29" s="1">
        <f t="shared" si="17"/>
        <v>15</v>
      </c>
      <c r="I29" s="1">
        <f t="shared" si="17"/>
        <v>5</v>
      </c>
      <c r="J29" s="1">
        <f t="shared" si="17"/>
        <v>10</v>
      </c>
      <c r="K29" s="1">
        <f t="shared" si="17"/>
        <v>13</v>
      </c>
      <c r="L29" s="1">
        <f t="shared" si="17"/>
        <v>22</v>
      </c>
      <c r="M29" s="1">
        <f t="shared" si="17"/>
        <v>27</v>
      </c>
      <c r="N29" s="1">
        <f t="shared" si="17"/>
        <v>21</v>
      </c>
      <c r="O29" s="1">
        <f t="shared" si="17"/>
        <v>13</v>
      </c>
    </row>
    <row r="31" spans="1:15" x14ac:dyDescent="0.2">
      <c r="A31" s="1" t="s">
        <v>267</v>
      </c>
      <c r="B31" s="1">
        <f>B32+B42</f>
        <v>4623</v>
      </c>
      <c r="C31" s="1">
        <f t="shared" ref="C31" si="18">C32+C42</f>
        <v>519</v>
      </c>
      <c r="D31" s="1">
        <f t="shared" ref="D31" si="19">D32+D42</f>
        <v>602</v>
      </c>
      <c r="E31" s="1">
        <f t="shared" ref="E31" si="20">E32+E42</f>
        <v>604</v>
      </c>
      <c r="F31" s="1">
        <f t="shared" ref="F31" si="21">F32+F42</f>
        <v>570</v>
      </c>
      <c r="G31" s="1">
        <f t="shared" ref="G31" si="22">G32+G42</f>
        <v>523</v>
      </c>
      <c r="H31" s="1">
        <f t="shared" ref="H31" si="23">H32+H42</f>
        <v>359</v>
      </c>
      <c r="I31" s="1">
        <f t="shared" ref="I31" si="24">I32+I42</f>
        <v>291</v>
      </c>
      <c r="J31" s="1">
        <f t="shared" ref="J31" si="25">J32+J42</f>
        <v>234</v>
      </c>
      <c r="K31" s="1">
        <f t="shared" ref="K31" si="26">K32+K42</f>
        <v>195</v>
      </c>
      <c r="L31" s="1">
        <f t="shared" ref="L31" si="27">L32+L42</f>
        <v>206</v>
      </c>
      <c r="M31" s="1">
        <f t="shared" ref="M31" si="28">M32+M42</f>
        <v>178</v>
      </c>
      <c r="N31" s="1">
        <f t="shared" ref="N31" si="29">N32+N42</f>
        <v>132</v>
      </c>
      <c r="O31" s="1">
        <f t="shared" ref="O31" si="30">O32+O42</f>
        <v>210</v>
      </c>
    </row>
    <row r="32" spans="1:15" x14ac:dyDescent="0.2">
      <c r="A32" s="1" t="s">
        <v>254</v>
      </c>
      <c r="B32" s="1">
        <f>B34+B35</f>
        <v>2239</v>
      </c>
      <c r="C32" s="1">
        <f t="shared" ref="C32:O32" si="31">C34+C35</f>
        <v>62</v>
      </c>
      <c r="D32" s="1">
        <f t="shared" si="31"/>
        <v>345</v>
      </c>
      <c r="E32" s="1">
        <f t="shared" si="31"/>
        <v>420</v>
      </c>
      <c r="F32" s="1">
        <f t="shared" si="31"/>
        <v>395</v>
      </c>
      <c r="G32" s="1">
        <f t="shared" si="31"/>
        <v>382</v>
      </c>
      <c r="H32" s="1">
        <f t="shared" si="31"/>
        <v>255</v>
      </c>
      <c r="I32" s="1">
        <f t="shared" si="31"/>
        <v>184</v>
      </c>
      <c r="J32" s="1">
        <f t="shared" si="31"/>
        <v>96</v>
      </c>
      <c r="K32" s="1">
        <f t="shared" si="31"/>
        <v>57</v>
      </c>
      <c r="L32" s="1">
        <f t="shared" si="31"/>
        <v>22</v>
      </c>
      <c r="M32" s="1">
        <f t="shared" si="31"/>
        <v>11</v>
      </c>
      <c r="N32" s="1">
        <f t="shared" si="31"/>
        <v>8</v>
      </c>
      <c r="O32" s="1">
        <f t="shared" si="31"/>
        <v>2</v>
      </c>
    </row>
    <row r="33" spans="1:15" x14ac:dyDescent="0.2">
      <c r="A33" s="1" t="s">
        <v>255</v>
      </c>
      <c r="B33" s="1">
        <f>B32*100/B31</f>
        <v>48.431754272117672</v>
      </c>
      <c r="C33" s="1">
        <f t="shared" ref="C33" si="32">C32*100/C31</f>
        <v>11.946050096339114</v>
      </c>
      <c r="D33" s="1">
        <f t="shared" ref="D33" si="33">D32*100/D31</f>
        <v>57.308970099667775</v>
      </c>
      <c r="E33" s="1">
        <f t="shared" ref="E33" si="34">E32*100/E31</f>
        <v>69.536423841059602</v>
      </c>
      <c r="F33" s="1">
        <f t="shared" ref="F33" si="35">F32*100/F31</f>
        <v>69.298245614035082</v>
      </c>
      <c r="G33" s="1">
        <f t="shared" ref="G33" si="36">G32*100/G31</f>
        <v>73.040152963671133</v>
      </c>
      <c r="H33" s="1">
        <f t="shared" ref="H33" si="37">H32*100/H31</f>
        <v>71.030640668523674</v>
      </c>
      <c r="I33" s="1">
        <f t="shared" ref="I33" si="38">I32*100/I31</f>
        <v>63.230240549828181</v>
      </c>
      <c r="J33" s="1">
        <f t="shared" ref="J33" si="39">J32*100/J31</f>
        <v>41.025641025641029</v>
      </c>
      <c r="K33" s="1">
        <f t="shared" ref="K33" si="40">K32*100/K31</f>
        <v>29.23076923076923</v>
      </c>
      <c r="L33" s="1">
        <f t="shared" ref="L33" si="41">L32*100/L31</f>
        <v>10.679611650485437</v>
      </c>
      <c r="M33" s="1">
        <f t="shared" ref="M33" si="42">M32*100/M31</f>
        <v>6.1797752808988768</v>
      </c>
      <c r="N33" s="1">
        <f t="shared" ref="N33" si="43">N32*100/N31</f>
        <v>6.0606060606060606</v>
      </c>
      <c r="O33" s="1">
        <f t="shared" ref="O33" si="44">O32*100/O31</f>
        <v>0.95238095238095233</v>
      </c>
    </row>
    <row r="34" spans="1:15" x14ac:dyDescent="0.2">
      <c r="A34" s="1" t="s">
        <v>256</v>
      </c>
      <c r="B34" s="1">
        <f>SUM(C34:O34)</f>
        <v>0</v>
      </c>
      <c r="C34" s="1">
        <v>0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">
        <v>0</v>
      </c>
      <c r="L34" s="1">
        <v>0</v>
      </c>
      <c r="M34" s="1">
        <v>0</v>
      </c>
      <c r="N34" s="1">
        <v>0</v>
      </c>
      <c r="O34" s="1">
        <v>0</v>
      </c>
    </row>
    <row r="35" spans="1:15" x14ac:dyDescent="0.2">
      <c r="A35" s="1" t="s">
        <v>257</v>
      </c>
      <c r="B35" s="1">
        <f t="shared" ref="B35:B40" si="45">SUM(C35:O35)</f>
        <v>2239</v>
      </c>
      <c r="C35" s="1">
        <v>62</v>
      </c>
      <c r="D35" s="1">
        <v>345</v>
      </c>
      <c r="E35" s="1">
        <v>420</v>
      </c>
      <c r="F35" s="1">
        <v>395</v>
      </c>
      <c r="G35" s="1">
        <v>382</v>
      </c>
      <c r="H35" s="1">
        <v>255</v>
      </c>
      <c r="I35" s="1">
        <v>184</v>
      </c>
      <c r="J35" s="1">
        <v>96</v>
      </c>
      <c r="K35" s="1">
        <v>57</v>
      </c>
      <c r="L35" s="1">
        <v>22</v>
      </c>
      <c r="M35" s="1">
        <v>11</v>
      </c>
      <c r="N35" s="1">
        <v>8</v>
      </c>
      <c r="O35" s="1">
        <v>2</v>
      </c>
    </row>
    <row r="36" spans="1:15" x14ac:dyDescent="0.2">
      <c r="A36" s="1" t="s">
        <v>258</v>
      </c>
      <c r="B36" s="1">
        <f t="shared" si="45"/>
        <v>2057</v>
      </c>
      <c r="C36" s="1">
        <v>43</v>
      </c>
      <c r="D36" s="1">
        <v>294</v>
      </c>
      <c r="E36" s="1">
        <v>385</v>
      </c>
      <c r="F36" s="1">
        <v>367</v>
      </c>
      <c r="G36" s="1">
        <v>357</v>
      </c>
      <c r="H36" s="1">
        <v>249</v>
      </c>
      <c r="I36" s="1">
        <v>175</v>
      </c>
      <c r="J36" s="1">
        <v>94</v>
      </c>
      <c r="K36" s="1">
        <v>53</v>
      </c>
      <c r="L36" s="1">
        <v>21</v>
      </c>
      <c r="M36" s="1">
        <v>10</v>
      </c>
      <c r="N36" s="1">
        <v>7</v>
      </c>
      <c r="O36" s="1">
        <v>2</v>
      </c>
    </row>
    <row r="37" spans="1:15" x14ac:dyDescent="0.2">
      <c r="A37" s="1" t="s">
        <v>260</v>
      </c>
      <c r="B37" s="1">
        <f t="shared" si="45"/>
        <v>180</v>
      </c>
      <c r="C37" s="1">
        <v>0</v>
      </c>
      <c r="D37" s="1">
        <v>13</v>
      </c>
      <c r="E37" s="1">
        <v>34</v>
      </c>
      <c r="F37" s="1">
        <v>36</v>
      </c>
      <c r="G37" s="1">
        <v>27</v>
      </c>
      <c r="H37" s="1">
        <v>22</v>
      </c>
      <c r="I37" s="1">
        <v>20</v>
      </c>
      <c r="J37" s="1">
        <v>11</v>
      </c>
      <c r="K37" s="1">
        <v>8</v>
      </c>
      <c r="L37" s="1">
        <v>3</v>
      </c>
      <c r="M37" s="1">
        <v>5</v>
      </c>
      <c r="N37" s="1">
        <v>0</v>
      </c>
      <c r="O37" s="1">
        <v>1</v>
      </c>
    </row>
    <row r="38" spans="1:15" x14ac:dyDescent="0.2">
      <c r="A38" s="1" t="s">
        <v>259</v>
      </c>
      <c r="B38" s="1">
        <f t="shared" si="45"/>
        <v>2032</v>
      </c>
      <c r="C38" s="1">
        <v>43</v>
      </c>
      <c r="D38" s="1">
        <v>292</v>
      </c>
      <c r="E38" s="1">
        <v>379</v>
      </c>
      <c r="F38" s="1">
        <v>361</v>
      </c>
      <c r="G38" s="1">
        <v>352</v>
      </c>
      <c r="H38" s="1">
        <v>247</v>
      </c>
      <c r="I38" s="1">
        <v>174</v>
      </c>
      <c r="J38" s="1">
        <v>93</v>
      </c>
      <c r="K38" s="1">
        <v>51</v>
      </c>
      <c r="L38" s="1">
        <v>21</v>
      </c>
      <c r="M38" s="1">
        <v>10</v>
      </c>
      <c r="N38" s="1">
        <v>7</v>
      </c>
      <c r="O38" s="1">
        <v>2</v>
      </c>
    </row>
    <row r="39" spans="1:15" x14ac:dyDescent="0.2">
      <c r="A39" s="1" t="s">
        <v>261</v>
      </c>
      <c r="B39" s="1">
        <f t="shared" si="45"/>
        <v>1898</v>
      </c>
      <c r="C39" s="1">
        <v>38</v>
      </c>
      <c r="D39" s="1">
        <v>273</v>
      </c>
      <c r="E39" s="1">
        <v>365</v>
      </c>
      <c r="F39" s="1">
        <v>344</v>
      </c>
      <c r="G39" s="1">
        <v>331</v>
      </c>
      <c r="H39" s="1">
        <v>235</v>
      </c>
      <c r="I39" s="1">
        <v>165</v>
      </c>
      <c r="J39" s="1">
        <v>84</v>
      </c>
      <c r="K39" s="1">
        <v>41</v>
      </c>
      <c r="L39" s="1">
        <v>12</v>
      </c>
      <c r="M39" s="1">
        <v>4</v>
      </c>
      <c r="N39" s="1">
        <v>5</v>
      </c>
      <c r="O39" s="1">
        <v>1</v>
      </c>
    </row>
    <row r="40" spans="1:15" x14ac:dyDescent="0.2">
      <c r="A40" s="1" t="s">
        <v>262</v>
      </c>
      <c r="B40" s="1">
        <f t="shared" si="45"/>
        <v>182</v>
      </c>
      <c r="C40" s="1">
        <v>19</v>
      </c>
      <c r="D40" s="1">
        <v>51</v>
      </c>
      <c r="E40" s="1">
        <v>35</v>
      </c>
      <c r="F40" s="1">
        <v>28</v>
      </c>
      <c r="G40" s="1">
        <v>25</v>
      </c>
      <c r="H40" s="1">
        <v>6</v>
      </c>
      <c r="I40" s="1">
        <v>9</v>
      </c>
      <c r="J40" s="1">
        <v>2</v>
      </c>
      <c r="K40" s="1">
        <v>4</v>
      </c>
      <c r="L40" s="1">
        <v>1</v>
      </c>
      <c r="M40" s="1">
        <v>1</v>
      </c>
      <c r="N40" s="1">
        <v>1</v>
      </c>
      <c r="O40" s="1">
        <v>0</v>
      </c>
    </row>
    <row r="41" spans="1:15" x14ac:dyDescent="0.2">
      <c r="A41" s="1" t="s">
        <v>263</v>
      </c>
      <c r="B41" s="1">
        <f>B40*100/B35</f>
        <v>8.1286288521661447</v>
      </c>
      <c r="C41" s="1">
        <f t="shared" ref="C41" si="46">C40*100/C35</f>
        <v>30.64516129032258</v>
      </c>
      <c r="D41" s="1">
        <f t="shared" ref="D41" si="47">D40*100/D35</f>
        <v>14.782608695652174</v>
      </c>
      <c r="E41" s="1">
        <f t="shared" ref="E41" si="48">E40*100/E35</f>
        <v>8.3333333333333339</v>
      </c>
      <c r="F41" s="1">
        <f t="shared" ref="F41:G41" si="49">F40*100/F35</f>
        <v>7.0886075949367084</v>
      </c>
      <c r="G41" s="1">
        <f t="shared" si="49"/>
        <v>6.5445026178010473</v>
      </c>
      <c r="H41" s="1">
        <f t="shared" ref="H41" si="50">H40*100/H35</f>
        <v>2.3529411764705883</v>
      </c>
      <c r="I41" s="1">
        <f t="shared" ref="I41" si="51">I40*100/I35</f>
        <v>4.8913043478260869</v>
      </c>
      <c r="J41" s="1">
        <f t="shared" ref="J41:K41" si="52">J40*100/J35</f>
        <v>2.0833333333333335</v>
      </c>
      <c r="K41" s="1">
        <f t="shared" si="52"/>
        <v>7.0175438596491224</v>
      </c>
      <c r="L41" s="1">
        <f t="shared" ref="L41" si="53">L40*100/L35</f>
        <v>4.5454545454545459</v>
      </c>
      <c r="M41" s="1">
        <f t="shared" ref="M41" si="54">M40*100/M35</f>
        <v>9.0909090909090917</v>
      </c>
      <c r="N41" s="1">
        <f t="shared" ref="N41" si="55">N40*100/N35</f>
        <v>12.5</v>
      </c>
      <c r="O41" s="1">
        <f t="shared" ref="O41" si="56">O40*100/O35</f>
        <v>0</v>
      </c>
    </row>
    <row r="42" spans="1:15" x14ac:dyDescent="0.2">
      <c r="A42" s="1" t="s">
        <v>264</v>
      </c>
      <c r="B42" s="1">
        <f t="shared" ref="B42:B48" si="57">SUM(C42:O42)</f>
        <v>2384</v>
      </c>
      <c r="C42" s="1">
        <v>457</v>
      </c>
      <c r="D42" s="1">
        <v>257</v>
      </c>
      <c r="E42" s="1">
        <v>184</v>
      </c>
      <c r="F42" s="1">
        <v>175</v>
      </c>
      <c r="G42" s="1">
        <v>141</v>
      </c>
      <c r="H42" s="1">
        <v>104</v>
      </c>
      <c r="I42" s="1">
        <v>107</v>
      </c>
      <c r="J42" s="1">
        <v>138</v>
      </c>
      <c r="K42" s="1">
        <v>138</v>
      </c>
      <c r="L42" s="1">
        <v>184</v>
      </c>
      <c r="M42" s="1">
        <v>167</v>
      </c>
      <c r="N42" s="1">
        <v>124</v>
      </c>
      <c r="O42" s="1">
        <v>208</v>
      </c>
    </row>
    <row r="43" spans="1:15" x14ac:dyDescent="0.2">
      <c r="A43" s="1" t="s">
        <v>265</v>
      </c>
      <c r="B43" s="1">
        <f t="shared" si="57"/>
        <v>219</v>
      </c>
      <c r="C43" s="1">
        <v>5</v>
      </c>
      <c r="D43" s="1">
        <v>12</v>
      </c>
      <c r="E43" s="1">
        <v>23</v>
      </c>
      <c r="F43" s="1">
        <v>23</v>
      </c>
      <c r="G43" s="1">
        <v>12</v>
      </c>
      <c r="H43" s="1">
        <v>13</v>
      </c>
      <c r="I43" s="1">
        <v>10</v>
      </c>
      <c r="J43" s="1">
        <v>14</v>
      </c>
      <c r="K43" s="1">
        <v>28</v>
      </c>
      <c r="L43" s="1">
        <v>29</v>
      </c>
      <c r="M43" s="1">
        <v>24</v>
      </c>
      <c r="N43" s="1">
        <v>14</v>
      </c>
      <c r="O43" s="1">
        <v>12</v>
      </c>
    </row>
    <row r="45" spans="1:15" x14ac:dyDescent="0.2">
      <c r="A45" s="1" t="s">
        <v>269</v>
      </c>
      <c r="B45" s="1">
        <f t="shared" si="57"/>
        <v>1056</v>
      </c>
      <c r="C45" s="1">
        <v>21</v>
      </c>
      <c r="D45" s="1">
        <v>159</v>
      </c>
      <c r="E45" s="1">
        <v>236</v>
      </c>
      <c r="F45" s="1">
        <v>243</v>
      </c>
      <c r="G45" s="1">
        <v>205</v>
      </c>
      <c r="H45" s="1">
        <v>90</v>
      </c>
      <c r="I45" s="1">
        <v>45</v>
      </c>
      <c r="J45" s="1">
        <v>23</v>
      </c>
      <c r="K45" s="1">
        <v>10</v>
      </c>
      <c r="L45" s="1">
        <v>11</v>
      </c>
      <c r="M45" s="1">
        <v>9</v>
      </c>
      <c r="N45" s="1">
        <v>1</v>
      </c>
      <c r="O45" s="1">
        <v>3</v>
      </c>
    </row>
    <row r="46" spans="1:15" x14ac:dyDescent="0.2">
      <c r="A46" s="1" t="s">
        <v>270</v>
      </c>
      <c r="B46" s="1">
        <f t="shared" si="57"/>
        <v>621</v>
      </c>
      <c r="C46" s="1">
        <v>8</v>
      </c>
      <c r="D46" s="1">
        <v>77</v>
      </c>
      <c r="E46" s="1">
        <v>136</v>
      </c>
      <c r="F46" s="1">
        <v>148</v>
      </c>
      <c r="G46" s="1">
        <v>146</v>
      </c>
      <c r="H46" s="1">
        <v>62</v>
      </c>
      <c r="I46" s="1">
        <v>29</v>
      </c>
      <c r="J46" s="1">
        <v>11</v>
      </c>
      <c r="K46" s="1">
        <v>3</v>
      </c>
      <c r="L46" s="1">
        <v>0</v>
      </c>
      <c r="M46" s="1">
        <v>1</v>
      </c>
      <c r="N46" s="1">
        <v>0</v>
      </c>
      <c r="O46" s="1">
        <v>0</v>
      </c>
    </row>
    <row r="47" spans="1:15" x14ac:dyDescent="0.2">
      <c r="A47" s="1" t="s">
        <v>271</v>
      </c>
      <c r="B47" s="1">
        <f t="shared" si="57"/>
        <v>930</v>
      </c>
      <c r="C47" s="1">
        <v>0</v>
      </c>
      <c r="D47" s="1">
        <v>12</v>
      </c>
      <c r="E47" s="1">
        <v>63</v>
      </c>
      <c r="F47" s="1">
        <v>109</v>
      </c>
      <c r="G47" s="1">
        <v>168</v>
      </c>
      <c r="H47" s="1">
        <v>175</v>
      </c>
      <c r="I47" s="1">
        <v>148</v>
      </c>
      <c r="J47" s="1">
        <v>106</v>
      </c>
      <c r="K47" s="1">
        <v>67</v>
      </c>
      <c r="L47" s="1">
        <v>35</v>
      </c>
      <c r="M47" s="1">
        <v>17</v>
      </c>
      <c r="N47" s="1">
        <v>16</v>
      </c>
      <c r="O47" s="1">
        <v>14</v>
      </c>
    </row>
    <row r="48" spans="1:15" x14ac:dyDescent="0.2">
      <c r="A48" s="1" t="s">
        <v>270</v>
      </c>
      <c r="B48" s="1">
        <f t="shared" si="57"/>
        <v>507</v>
      </c>
      <c r="C48" s="1">
        <v>0</v>
      </c>
      <c r="D48" s="1">
        <v>6</v>
      </c>
      <c r="E48" s="1">
        <v>39</v>
      </c>
      <c r="F48" s="1">
        <v>76</v>
      </c>
      <c r="G48" s="1">
        <v>116</v>
      </c>
      <c r="H48" s="1">
        <v>123</v>
      </c>
      <c r="I48" s="1">
        <v>84</v>
      </c>
      <c r="J48" s="1">
        <v>39</v>
      </c>
      <c r="K48" s="1">
        <v>18</v>
      </c>
      <c r="L48" s="1">
        <v>2</v>
      </c>
      <c r="M48" s="1">
        <v>3</v>
      </c>
      <c r="N48" s="1">
        <v>1</v>
      </c>
      <c r="O48" s="1">
        <v>0</v>
      </c>
    </row>
    <row r="49" spans="1:15" x14ac:dyDescent="0.2">
      <c r="A49" s="4" t="s">
        <v>357</v>
      </c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AF9585-0814-440F-8614-DF24EA155252}">
  <dimension ref="A1:O50"/>
  <sheetViews>
    <sheetView view="pageBreakPreview" zoomScale="125" zoomScaleNormal="100" zoomScaleSheetLayoutView="125" workbookViewId="0">
      <selection activeCell="A50" sqref="A50:O50"/>
    </sheetView>
  </sheetViews>
  <sheetFormatPr defaultRowHeight="9.6" x14ac:dyDescent="0.2"/>
  <cols>
    <col min="1" max="1" width="26" style="1" customWidth="1"/>
    <col min="2" max="18" width="3.77734375" style="1" customWidth="1"/>
    <col min="19" max="16384" width="8.88671875" style="1"/>
  </cols>
  <sheetData>
    <row r="1" spans="1:15" x14ac:dyDescent="0.2">
      <c r="A1" s="1" t="s">
        <v>425</v>
      </c>
    </row>
    <row r="2" spans="1:15" x14ac:dyDescent="0.2">
      <c r="A2" s="2" t="s">
        <v>342</v>
      </c>
      <c r="B2" s="3" t="s">
        <v>8</v>
      </c>
      <c r="C2" s="3" t="s">
        <v>375</v>
      </c>
      <c r="D2" s="3" t="s">
        <v>359</v>
      </c>
      <c r="E2" s="3" t="s">
        <v>360</v>
      </c>
      <c r="F2" s="3" t="s">
        <v>361</v>
      </c>
      <c r="G2" s="5" t="s">
        <v>362</v>
      </c>
      <c r="H2" s="5" t="s">
        <v>363</v>
      </c>
      <c r="I2" s="5" t="s">
        <v>364</v>
      </c>
      <c r="J2" s="5" t="s">
        <v>365</v>
      </c>
      <c r="K2" s="5" t="s">
        <v>366</v>
      </c>
      <c r="L2" s="5" t="s">
        <v>367</v>
      </c>
      <c r="M2" s="5" t="s">
        <v>368</v>
      </c>
      <c r="N2" s="5" t="s">
        <v>369</v>
      </c>
      <c r="O2" s="6" t="s">
        <v>370</v>
      </c>
    </row>
    <row r="3" spans="1:15" x14ac:dyDescent="0.2">
      <c r="A3" s="1" t="s">
        <v>184</v>
      </c>
      <c r="B3" s="1">
        <f>SUM(C3:O3)</f>
        <v>10238</v>
      </c>
      <c r="C3" s="1">
        <v>1156</v>
      </c>
      <c r="D3" s="1">
        <v>1340</v>
      </c>
      <c r="E3" s="1">
        <v>1403</v>
      </c>
      <c r="F3" s="1">
        <v>1338</v>
      </c>
      <c r="G3" s="1">
        <v>1243</v>
      </c>
      <c r="H3" s="1">
        <v>873</v>
      </c>
      <c r="I3" s="1">
        <v>666</v>
      </c>
      <c r="J3" s="1">
        <v>513</v>
      </c>
      <c r="K3" s="1">
        <v>403</v>
      </c>
      <c r="L3" s="1">
        <v>387</v>
      </c>
      <c r="M3" s="1">
        <v>332</v>
      </c>
      <c r="N3" s="1">
        <v>249</v>
      </c>
      <c r="O3" s="1">
        <v>335</v>
      </c>
    </row>
    <row r="4" spans="1:15" x14ac:dyDescent="0.2">
      <c r="A4" s="1" t="s">
        <v>185</v>
      </c>
      <c r="B4" s="1">
        <f t="shared" ref="B4:B17" si="0">SUM(C4:O4)</f>
        <v>6030</v>
      </c>
      <c r="C4" s="1">
        <v>177</v>
      </c>
      <c r="D4" s="1">
        <v>675</v>
      </c>
      <c r="E4" s="1">
        <v>976</v>
      </c>
      <c r="F4" s="1">
        <v>1019</v>
      </c>
      <c r="G4" s="1">
        <v>993</v>
      </c>
      <c r="H4" s="1">
        <v>701</v>
      </c>
      <c r="I4" s="1">
        <v>519</v>
      </c>
      <c r="J4" s="1">
        <v>362</v>
      </c>
      <c r="K4" s="1">
        <v>254</v>
      </c>
      <c r="L4" s="1">
        <v>164</v>
      </c>
      <c r="M4" s="1">
        <v>100</v>
      </c>
      <c r="N4" s="1">
        <v>56</v>
      </c>
      <c r="O4" s="1">
        <v>34</v>
      </c>
    </row>
    <row r="5" spans="1:15" x14ac:dyDescent="0.2">
      <c r="A5" s="1" t="s">
        <v>186</v>
      </c>
      <c r="B5" s="1">
        <f t="shared" si="0"/>
        <v>4095</v>
      </c>
      <c r="C5" s="1">
        <v>66</v>
      </c>
      <c r="D5" s="1">
        <v>364</v>
      </c>
      <c r="E5" s="1">
        <v>624</v>
      </c>
      <c r="F5" s="1">
        <v>702</v>
      </c>
      <c r="G5" s="1">
        <v>725</v>
      </c>
      <c r="H5" s="1">
        <v>528</v>
      </c>
      <c r="I5" s="1">
        <v>408</v>
      </c>
      <c r="J5" s="1">
        <v>276</v>
      </c>
      <c r="K5" s="1">
        <v>185</v>
      </c>
      <c r="L5" s="1">
        <v>109</v>
      </c>
      <c r="M5" s="1">
        <v>58</v>
      </c>
      <c r="N5" s="1">
        <v>33</v>
      </c>
      <c r="O5" s="1">
        <v>17</v>
      </c>
    </row>
    <row r="6" spans="1:15" x14ac:dyDescent="0.2">
      <c r="A6" s="1" t="s">
        <v>187</v>
      </c>
      <c r="B6" s="1">
        <f t="shared" si="0"/>
        <v>636</v>
      </c>
      <c r="C6" s="1">
        <v>9</v>
      </c>
      <c r="D6" s="1">
        <v>89</v>
      </c>
      <c r="E6" s="1">
        <v>121</v>
      </c>
      <c r="F6" s="1">
        <v>116</v>
      </c>
      <c r="G6" s="1">
        <v>111</v>
      </c>
      <c r="H6" s="1">
        <v>75</v>
      </c>
      <c r="I6" s="1">
        <v>35</v>
      </c>
      <c r="J6" s="1">
        <v>28</v>
      </c>
      <c r="K6" s="1">
        <v>22</v>
      </c>
      <c r="L6" s="1">
        <v>14</v>
      </c>
      <c r="M6" s="1">
        <v>11</v>
      </c>
      <c r="N6" s="1">
        <v>4</v>
      </c>
      <c r="O6" s="1">
        <v>1</v>
      </c>
    </row>
    <row r="7" spans="1:15" x14ac:dyDescent="0.2">
      <c r="A7" s="1" t="s">
        <v>188</v>
      </c>
      <c r="B7" s="1">
        <f t="shared" si="0"/>
        <v>246</v>
      </c>
      <c r="C7" s="1">
        <v>6</v>
      </c>
      <c r="D7" s="1">
        <v>39</v>
      </c>
      <c r="E7" s="1">
        <v>45</v>
      </c>
      <c r="F7" s="1">
        <v>45</v>
      </c>
      <c r="G7" s="1">
        <v>44</v>
      </c>
      <c r="H7" s="1">
        <v>17</v>
      </c>
      <c r="I7" s="1">
        <v>17</v>
      </c>
      <c r="J7" s="1">
        <v>15</v>
      </c>
      <c r="K7" s="1">
        <v>14</v>
      </c>
      <c r="L7" s="1">
        <v>4</v>
      </c>
      <c r="M7" s="1">
        <v>0</v>
      </c>
      <c r="N7" s="1">
        <v>0</v>
      </c>
      <c r="O7" s="1">
        <v>0</v>
      </c>
    </row>
    <row r="8" spans="1:15" x14ac:dyDescent="0.2">
      <c r="A8" s="1" t="s">
        <v>189</v>
      </c>
      <c r="B8" s="1">
        <f t="shared" si="0"/>
        <v>518</v>
      </c>
      <c r="C8" s="1">
        <v>22</v>
      </c>
      <c r="D8" s="1">
        <v>88</v>
      </c>
      <c r="E8" s="1">
        <v>105</v>
      </c>
      <c r="F8" s="1">
        <v>82</v>
      </c>
      <c r="G8" s="1">
        <v>55</v>
      </c>
      <c r="H8" s="1">
        <v>41</v>
      </c>
      <c r="I8" s="1">
        <v>25</v>
      </c>
      <c r="J8" s="1">
        <v>19</v>
      </c>
      <c r="K8" s="1">
        <v>19</v>
      </c>
      <c r="L8" s="1">
        <v>18</v>
      </c>
      <c r="M8" s="1">
        <v>21</v>
      </c>
      <c r="N8" s="1">
        <v>11</v>
      </c>
      <c r="O8" s="1">
        <v>12</v>
      </c>
    </row>
    <row r="9" spans="1:15" x14ac:dyDescent="0.2">
      <c r="A9" s="1" t="s">
        <v>190</v>
      </c>
      <c r="B9" s="1">
        <f t="shared" si="0"/>
        <v>535</v>
      </c>
      <c r="C9" s="1">
        <v>74</v>
      </c>
      <c r="D9" s="1">
        <v>95</v>
      </c>
      <c r="E9" s="1">
        <v>81</v>
      </c>
      <c r="F9" s="1">
        <v>74</v>
      </c>
      <c r="G9" s="1">
        <v>58</v>
      </c>
      <c r="H9" s="1">
        <v>40</v>
      </c>
      <c r="I9" s="1">
        <v>34</v>
      </c>
      <c r="J9" s="1">
        <v>24</v>
      </c>
      <c r="K9" s="1">
        <v>14</v>
      </c>
      <c r="L9" s="1">
        <v>19</v>
      </c>
      <c r="M9" s="1">
        <v>10</v>
      </c>
      <c r="N9" s="1">
        <v>8</v>
      </c>
      <c r="O9" s="1">
        <v>4</v>
      </c>
    </row>
    <row r="10" spans="1:15" x14ac:dyDescent="0.2">
      <c r="A10" s="1" t="s">
        <v>191</v>
      </c>
      <c r="B10" s="1">
        <f t="shared" si="0"/>
        <v>5602</v>
      </c>
      <c r="C10" s="1">
        <v>153</v>
      </c>
      <c r="D10" s="1">
        <v>635</v>
      </c>
      <c r="E10" s="1">
        <v>922</v>
      </c>
      <c r="F10" s="1">
        <v>966</v>
      </c>
      <c r="G10" s="1">
        <v>949</v>
      </c>
      <c r="H10" s="1">
        <v>665</v>
      </c>
      <c r="I10" s="1">
        <v>490</v>
      </c>
      <c r="J10" s="1">
        <v>333</v>
      </c>
      <c r="K10" s="1">
        <v>224</v>
      </c>
      <c r="L10" s="1">
        <v>127</v>
      </c>
      <c r="M10" s="1">
        <v>73</v>
      </c>
      <c r="N10" s="1">
        <v>43</v>
      </c>
      <c r="O10" s="1">
        <v>22</v>
      </c>
    </row>
    <row r="11" spans="1:15" x14ac:dyDescent="0.2">
      <c r="A11" s="1" t="s">
        <v>186</v>
      </c>
      <c r="B11" s="1">
        <f t="shared" si="0"/>
        <v>3946</v>
      </c>
      <c r="C11" s="1">
        <v>61</v>
      </c>
      <c r="D11" s="1">
        <v>349</v>
      </c>
      <c r="E11" s="1">
        <v>606</v>
      </c>
      <c r="F11" s="1">
        <v>680</v>
      </c>
      <c r="G11" s="1">
        <v>703</v>
      </c>
      <c r="H11" s="1">
        <v>517</v>
      </c>
      <c r="I11" s="1">
        <v>400</v>
      </c>
      <c r="J11" s="1">
        <v>267</v>
      </c>
      <c r="K11" s="1">
        <v>175</v>
      </c>
      <c r="L11" s="1">
        <v>92</v>
      </c>
      <c r="M11" s="1">
        <v>50</v>
      </c>
      <c r="N11" s="1">
        <v>30</v>
      </c>
      <c r="O11" s="1">
        <v>16</v>
      </c>
    </row>
    <row r="12" spans="1:15" x14ac:dyDescent="0.2">
      <c r="A12" s="1" t="s">
        <v>187</v>
      </c>
      <c r="B12" s="1">
        <f t="shared" si="0"/>
        <v>571</v>
      </c>
      <c r="C12" s="1">
        <v>7</v>
      </c>
      <c r="D12" s="1">
        <v>82</v>
      </c>
      <c r="E12" s="1">
        <v>110</v>
      </c>
      <c r="F12" s="1">
        <v>106</v>
      </c>
      <c r="G12" s="1">
        <v>103</v>
      </c>
      <c r="H12" s="1">
        <v>65</v>
      </c>
      <c r="I12" s="1">
        <v>33</v>
      </c>
      <c r="J12" s="1">
        <v>26</v>
      </c>
      <c r="K12" s="1">
        <v>17</v>
      </c>
      <c r="L12" s="1">
        <v>11</v>
      </c>
      <c r="M12" s="1">
        <v>8</v>
      </c>
      <c r="N12" s="1">
        <v>2</v>
      </c>
      <c r="O12" s="1">
        <v>1</v>
      </c>
    </row>
    <row r="13" spans="1:15" x14ac:dyDescent="0.2">
      <c r="A13" s="1" t="s">
        <v>188</v>
      </c>
      <c r="B13" s="1">
        <f t="shared" si="0"/>
        <v>204</v>
      </c>
      <c r="C13" s="1">
        <v>4</v>
      </c>
      <c r="D13" s="1">
        <v>32</v>
      </c>
      <c r="E13" s="1">
        <v>39</v>
      </c>
      <c r="F13" s="1">
        <v>39</v>
      </c>
      <c r="G13" s="1">
        <v>39</v>
      </c>
      <c r="H13" s="1">
        <v>11</v>
      </c>
      <c r="I13" s="1">
        <v>13</v>
      </c>
      <c r="J13" s="1">
        <v>11</v>
      </c>
      <c r="K13" s="1">
        <v>12</v>
      </c>
      <c r="L13" s="1">
        <v>4</v>
      </c>
      <c r="M13" s="1">
        <v>0</v>
      </c>
      <c r="N13" s="1">
        <v>0</v>
      </c>
      <c r="O13" s="1">
        <v>0</v>
      </c>
    </row>
    <row r="14" spans="1:15" x14ac:dyDescent="0.2">
      <c r="A14" s="1" t="s">
        <v>189</v>
      </c>
      <c r="B14" s="1">
        <f t="shared" si="0"/>
        <v>439</v>
      </c>
      <c r="C14" s="1">
        <v>20</v>
      </c>
      <c r="D14" s="1">
        <v>83</v>
      </c>
      <c r="E14" s="1">
        <v>97</v>
      </c>
      <c r="F14" s="1">
        <v>78</v>
      </c>
      <c r="G14" s="1">
        <v>53</v>
      </c>
      <c r="H14" s="1">
        <v>37</v>
      </c>
      <c r="I14" s="1">
        <v>25</v>
      </c>
      <c r="J14" s="1">
        <v>17</v>
      </c>
      <c r="K14" s="1">
        <v>9</v>
      </c>
      <c r="L14" s="1">
        <v>8</v>
      </c>
      <c r="M14" s="1">
        <v>5</v>
      </c>
      <c r="N14" s="1">
        <v>4</v>
      </c>
      <c r="O14" s="1">
        <v>3</v>
      </c>
    </row>
    <row r="15" spans="1:15" x14ac:dyDescent="0.2">
      <c r="A15" s="1" t="s">
        <v>190</v>
      </c>
      <c r="B15" s="1">
        <f t="shared" si="0"/>
        <v>442</v>
      </c>
      <c r="C15" s="1">
        <v>61</v>
      </c>
      <c r="D15" s="1">
        <v>89</v>
      </c>
      <c r="E15" s="1">
        <v>70</v>
      </c>
      <c r="F15" s="1">
        <v>63</v>
      </c>
      <c r="G15" s="1">
        <v>51</v>
      </c>
      <c r="H15" s="1">
        <v>35</v>
      </c>
      <c r="I15" s="1">
        <v>19</v>
      </c>
      <c r="J15" s="1">
        <v>12</v>
      </c>
      <c r="K15" s="1">
        <v>11</v>
      </c>
      <c r="L15" s="1">
        <v>12</v>
      </c>
      <c r="M15" s="1">
        <v>10</v>
      </c>
      <c r="N15" s="1">
        <v>7</v>
      </c>
      <c r="O15" s="1">
        <v>2</v>
      </c>
    </row>
    <row r="16" spans="1:15" x14ac:dyDescent="0.2">
      <c r="A16" s="1" t="s">
        <v>192</v>
      </c>
      <c r="B16" s="1">
        <f t="shared" si="0"/>
        <v>306</v>
      </c>
      <c r="C16" s="1">
        <v>16</v>
      </c>
      <c r="D16" s="1">
        <v>31</v>
      </c>
      <c r="E16" s="1">
        <v>43</v>
      </c>
      <c r="F16" s="1">
        <v>38</v>
      </c>
      <c r="G16" s="1">
        <v>30</v>
      </c>
      <c r="H16" s="1">
        <v>26</v>
      </c>
      <c r="I16" s="1">
        <v>11</v>
      </c>
      <c r="J16" s="1">
        <v>16</v>
      </c>
      <c r="K16" s="1">
        <v>22</v>
      </c>
      <c r="L16" s="1">
        <v>29</v>
      </c>
      <c r="M16" s="1">
        <v>22</v>
      </c>
      <c r="N16" s="1">
        <v>12</v>
      </c>
      <c r="O16" s="1">
        <v>10</v>
      </c>
    </row>
    <row r="17" spans="1:15" x14ac:dyDescent="0.2">
      <c r="A17" s="1" t="s">
        <v>193</v>
      </c>
      <c r="B17" s="1">
        <f t="shared" si="0"/>
        <v>4208</v>
      </c>
      <c r="C17" s="1">
        <v>979</v>
      </c>
      <c r="D17" s="1">
        <v>665</v>
      </c>
      <c r="E17" s="1">
        <v>427</v>
      </c>
      <c r="F17" s="1">
        <v>319</v>
      </c>
      <c r="G17" s="1">
        <v>250</v>
      </c>
      <c r="H17" s="1">
        <v>172</v>
      </c>
      <c r="I17" s="1">
        <v>147</v>
      </c>
      <c r="J17" s="1">
        <v>151</v>
      </c>
      <c r="K17" s="1">
        <v>149</v>
      </c>
      <c r="L17" s="1">
        <v>223</v>
      </c>
      <c r="M17" s="1">
        <v>232</v>
      </c>
      <c r="N17" s="1">
        <v>193</v>
      </c>
      <c r="O17" s="1">
        <v>301</v>
      </c>
    </row>
    <row r="19" spans="1:15" x14ac:dyDescent="0.2">
      <c r="A19" s="1" t="s">
        <v>195</v>
      </c>
      <c r="B19" s="1">
        <f t="shared" ref="B19:O19" si="1">B3-B35</f>
        <v>5615</v>
      </c>
      <c r="C19" s="1">
        <f t="shared" si="1"/>
        <v>637</v>
      </c>
      <c r="D19" s="1">
        <f t="shared" si="1"/>
        <v>738</v>
      </c>
      <c r="E19" s="1">
        <f t="shared" si="1"/>
        <v>799</v>
      </c>
      <c r="F19" s="1">
        <f t="shared" si="1"/>
        <v>768</v>
      </c>
      <c r="G19" s="1">
        <f t="shared" si="1"/>
        <v>720</v>
      </c>
      <c r="H19" s="1">
        <f t="shared" si="1"/>
        <v>514</v>
      </c>
      <c r="I19" s="1">
        <f t="shared" si="1"/>
        <v>375</v>
      </c>
      <c r="J19" s="1">
        <f t="shared" si="1"/>
        <v>279</v>
      </c>
      <c r="K19" s="1">
        <f t="shared" si="1"/>
        <v>208</v>
      </c>
      <c r="L19" s="1">
        <f t="shared" si="1"/>
        <v>181</v>
      </c>
      <c r="M19" s="1">
        <f t="shared" si="1"/>
        <v>154</v>
      </c>
      <c r="N19" s="1">
        <f t="shared" si="1"/>
        <v>117</v>
      </c>
      <c r="O19" s="1">
        <f t="shared" si="1"/>
        <v>125</v>
      </c>
    </row>
    <row r="20" spans="1:15" x14ac:dyDescent="0.2">
      <c r="A20" s="1" t="s">
        <v>185</v>
      </c>
      <c r="B20" s="1">
        <f t="shared" ref="B20:O20" si="2">B4-B36</f>
        <v>3813</v>
      </c>
      <c r="C20" s="1">
        <f t="shared" si="2"/>
        <v>118</v>
      </c>
      <c r="D20" s="1">
        <f t="shared" si="2"/>
        <v>406</v>
      </c>
      <c r="E20" s="1">
        <f t="shared" si="2"/>
        <v>594</v>
      </c>
      <c r="F20" s="1">
        <f t="shared" si="2"/>
        <v>631</v>
      </c>
      <c r="G20" s="1">
        <f t="shared" si="2"/>
        <v>628</v>
      </c>
      <c r="H20" s="1">
        <f t="shared" si="2"/>
        <v>450</v>
      </c>
      <c r="I20" s="1">
        <f t="shared" si="2"/>
        <v>332</v>
      </c>
      <c r="J20" s="1">
        <f t="shared" si="2"/>
        <v>250</v>
      </c>
      <c r="K20" s="1">
        <f t="shared" si="2"/>
        <v>172</v>
      </c>
      <c r="L20" s="1">
        <f t="shared" si="2"/>
        <v>107</v>
      </c>
      <c r="M20" s="1">
        <f t="shared" si="2"/>
        <v>67</v>
      </c>
      <c r="N20" s="1">
        <f t="shared" si="2"/>
        <v>40</v>
      </c>
      <c r="O20" s="1">
        <f t="shared" si="2"/>
        <v>18</v>
      </c>
    </row>
    <row r="21" spans="1:15" x14ac:dyDescent="0.2">
      <c r="A21" s="1" t="s">
        <v>186</v>
      </c>
      <c r="B21" s="1">
        <f t="shared" ref="B21:O21" si="3">B5-B37</f>
        <v>2640</v>
      </c>
      <c r="C21" s="1">
        <f t="shared" si="3"/>
        <v>44</v>
      </c>
      <c r="D21" s="1">
        <f t="shared" si="3"/>
        <v>227</v>
      </c>
      <c r="E21" s="1">
        <f t="shared" si="3"/>
        <v>364</v>
      </c>
      <c r="F21" s="1">
        <f t="shared" si="3"/>
        <v>443</v>
      </c>
      <c r="G21" s="1">
        <f t="shared" si="3"/>
        <v>461</v>
      </c>
      <c r="H21" s="1">
        <f t="shared" si="3"/>
        <v>342</v>
      </c>
      <c r="I21" s="1">
        <f t="shared" si="3"/>
        <v>263</v>
      </c>
      <c r="J21" s="1">
        <f t="shared" si="3"/>
        <v>202</v>
      </c>
      <c r="K21" s="1">
        <f t="shared" si="3"/>
        <v>134</v>
      </c>
      <c r="L21" s="1">
        <f t="shared" si="3"/>
        <v>82</v>
      </c>
      <c r="M21" s="1">
        <f t="shared" si="3"/>
        <v>41</v>
      </c>
      <c r="N21" s="1">
        <f t="shared" si="3"/>
        <v>27</v>
      </c>
      <c r="O21" s="1">
        <f t="shared" si="3"/>
        <v>10</v>
      </c>
    </row>
    <row r="22" spans="1:15" x14ac:dyDescent="0.2">
      <c r="A22" s="1" t="s">
        <v>187</v>
      </c>
      <c r="B22" s="1">
        <f t="shared" ref="B22:O22" si="4">B6-B38</f>
        <v>404</v>
      </c>
      <c r="C22" s="1">
        <f t="shared" si="4"/>
        <v>7</v>
      </c>
      <c r="D22" s="1">
        <f t="shared" si="4"/>
        <v>43</v>
      </c>
      <c r="E22" s="1">
        <f t="shared" si="4"/>
        <v>81</v>
      </c>
      <c r="F22" s="1">
        <f t="shared" si="4"/>
        <v>78</v>
      </c>
      <c r="G22" s="1">
        <f t="shared" si="4"/>
        <v>71</v>
      </c>
      <c r="H22" s="1">
        <f t="shared" si="4"/>
        <v>45</v>
      </c>
      <c r="I22" s="1">
        <f t="shared" si="4"/>
        <v>24</v>
      </c>
      <c r="J22" s="1">
        <f t="shared" si="4"/>
        <v>18</v>
      </c>
      <c r="K22" s="1">
        <f t="shared" si="4"/>
        <v>14</v>
      </c>
      <c r="L22" s="1">
        <f t="shared" si="4"/>
        <v>10</v>
      </c>
      <c r="M22" s="1">
        <f t="shared" si="4"/>
        <v>10</v>
      </c>
      <c r="N22" s="1">
        <f t="shared" si="4"/>
        <v>2</v>
      </c>
      <c r="O22" s="1">
        <f t="shared" si="4"/>
        <v>1</v>
      </c>
    </row>
    <row r="23" spans="1:15" x14ac:dyDescent="0.2">
      <c r="A23" s="1" t="s">
        <v>188</v>
      </c>
      <c r="B23" s="1">
        <f t="shared" ref="B23:O23" si="5">B7-B39</f>
        <v>158</v>
      </c>
      <c r="C23" s="1">
        <f t="shared" si="5"/>
        <v>5</v>
      </c>
      <c r="D23" s="1">
        <f t="shared" si="5"/>
        <v>22</v>
      </c>
      <c r="E23" s="1">
        <f t="shared" si="5"/>
        <v>43</v>
      </c>
      <c r="F23" s="1">
        <f t="shared" si="5"/>
        <v>26</v>
      </c>
      <c r="G23" s="1">
        <f t="shared" si="5"/>
        <v>21</v>
      </c>
      <c r="H23" s="1">
        <f t="shared" si="5"/>
        <v>7</v>
      </c>
      <c r="I23" s="1">
        <f t="shared" si="5"/>
        <v>13</v>
      </c>
      <c r="J23" s="1">
        <f t="shared" si="5"/>
        <v>5</v>
      </c>
      <c r="K23" s="1">
        <f t="shared" si="5"/>
        <v>12</v>
      </c>
      <c r="L23" s="1">
        <f t="shared" si="5"/>
        <v>4</v>
      </c>
      <c r="M23" s="1">
        <f t="shared" si="5"/>
        <v>0</v>
      </c>
      <c r="N23" s="1">
        <f t="shared" si="5"/>
        <v>0</v>
      </c>
      <c r="O23" s="1">
        <f t="shared" si="5"/>
        <v>0</v>
      </c>
    </row>
    <row r="24" spans="1:15" x14ac:dyDescent="0.2">
      <c r="A24" s="1" t="s">
        <v>189</v>
      </c>
      <c r="B24" s="1">
        <f t="shared" ref="B24:O24" si="6">B8-B40</f>
        <v>309</v>
      </c>
      <c r="C24" s="1">
        <f t="shared" si="6"/>
        <v>15</v>
      </c>
      <c r="D24" s="1">
        <f t="shared" si="6"/>
        <v>57</v>
      </c>
      <c r="E24" s="1">
        <f t="shared" si="6"/>
        <v>66</v>
      </c>
      <c r="F24" s="1">
        <f t="shared" si="6"/>
        <v>46</v>
      </c>
      <c r="G24" s="1">
        <f t="shared" si="6"/>
        <v>36</v>
      </c>
      <c r="H24" s="1">
        <f t="shared" si="6"/>
        <v>28</v>
      </c>
      <c r="I24" s="1">
        <f t="shared" si="6"/>
        <v>17</v>
      </c>
      <c r="J24" s="1">
        <f t="shared" si="6"/>
        <v>13</v>
      </c>
      <c r="K24" s="1">
        <f t="shared" si="6"/>
        <v>10</v>
      </c>
      <c r="L24" s="1">
        <f t="shared" si="6"/>
        <v>9</v>
      </c>
      <c r="M24" s="1">
        <f t="shared" si="6"/>
        <v>6</v>
      </c>
      <c r="N24" s="1">
        <f t="shared" si="6"/>
        <v>3</v>
      </c>
      <c r="O24" s="1">
        <f t="shared" si="6"/>
        <v>3</v>
      </c>
    </row>
    <row r="25" spans="1:15" x14ac:dyDescent="0.2">
      <c r="A25" s="1" t="s">
        <v>190</v>
      </c>
      <c r="B25" s="1">
        <f t="shared" ref="B25:O25" si="7">B9-B41</f>
        <v>312</v>
      </c>
      <c r="C25" s="1">
        <f t="shared" si="7"/>
        <v>47</v>
      </c>
      <c r="D25" s="1">
        <f t="shared" si="7"/>
        <v>57</v>
      </c>
      <c r="E25" s="1">
        <f t="shared" si="7"/>
        <v>50</v>
      </c>
      <c r="F25" s="1">
        <f t="shared" si="7"/>
        <v>38</v>
      </c>
      <c r="G25" s="1">
        <f t="shared" si="7"/>
        <v>39</v>
      </c>
      <c r="H25" s="1">
        <f t="shared" si="7"/>
        <v>28</v>
      </c>
      <c r="I25" s="1">
        <f t="shared" si="7"/>
        <v>15</v>
      </c>
      <c r="J25" s="1">
        <f t="shared" si="7"/>
        <v>12</v>
      </c>
      <c r="K25" s="1">
        <f t="shared" si="7"/>
        <v>2</v>
      </c>
      <c r="L25" s="1">
        <f t="shared" si="7"/>
        <v>2</v>
      </c>
      <c r="M25" s="1">
        <f t="shared" si="7"/>
        <v>10</v>
      </c>
      <c r="N25" s="1">
        <f t="shared" si="7"/>
        <v>8</v>
      </c>
      <c r="O25" s="1">
        <f t="shared" si="7"/>
        <v>4</v>
      </c>
    </row>
    <row r="26" spans="1:15" x14ac:dyDescent="0.2">
      <c r="A26" s="1" t="s">
        <v>191</v>
      </c>
      <c r="B26" s="1">
        <f t="shared" ref="B26:O26" si="8">B10-B42</f>
        <v>3612</v>
      </c>
      <c r="C26" s="1">
        <f t="shared" si="8"/>
        <v>107</v>
      </c>
      <c r="D26" s="1">
        <f t="shared" si="8"/>
        <v>381</v>
      </c>
      <c r="E26" s="1">
        <f t="shared" si="8"/>
        <v>563</v>
      </c>
      <c r="F26" s="1">
        <f t="shared" si="8"/>
        <v>604</v>
      </c>
      <c r="G26" s="1">
        <f t="shared" si="8"/>
        <v>600</v>
      </c>
      <c r="H26" s="1">
        <f t="shared" si="8"/>
        <v>432</v>
      </c>
      <c r="I26" s="1">
        <f t="shared" si="8"/>
        <v>317</v>
      </c>
      <c r="J26" s="1">
        <f t="shared" si="8"/>
        <v>241</v>
      </c>
      <c r="K26" s="1">
        <f t="shared" si="8"/>
        <v>164</v>
      </c>
      <c r="L26" s="1">
        <f t="shared" si="8"/>
        <v>93</v>
      </c>
      <c r="M26" s="1">
        <f t="shared" si="8"/>
        <v>60</v>
      </c>
      <c r="N26" s="1">
        <f t="shared" si="8"/>
        <v>35</v>
      </c>
      <c r="O26" s="1">
        <f t="shared" si="8"/>
        <v>15</v>
      </c>
    </row>
    <row r="27" spans="1:15" x14ac:dyDescent="0.2">
      <c r="A27" s="1" t="s">
        <v>186</v>
      </c>
      <c r="B27" s="1">
        <f t="shared" ref="B27:O27" si="9">B11-B43</f>
        <v>2551</v>
      </c>
      <c r="C27" s="1">
        <f t="shared" si="9"/>
        <v>41</v>
      </c>
      <c r="D27" s="1">
        <f t="shared" si="9"/>
        <v>218</v>
      </c>
      <c r="E27" s="1">
        <f t="shared" si="9"/>
        <v>352</v>
      </c>
      <c r="F27" s="1">
        <f t="shared" si="9"/>
        <v>427</v>
      </c>
      <c r="G27" s="1">
        <f t="shared" si="9"/>
        <v>443</v>
      </c>
      <c r="H27" s="1">
        <f t="shared" si="9"/>
        <v>335</v>
      </c>
      <c r="I27" s="1">
        <f t="shared" si="9"/>
        <v>256</v>
      </c>
      <c r="J27" s="1">
        <f t="shared" si="9"/>
        <v>198</v>
      </c>
      <c r="K27" s="1">
        <f t="shared" si="9"/>
        <v>133</v>
      </c>
      <c r="L27" s="1">
        <f t="shared" si="9"/>
        <v>76</v>
      </c>
      <c r="M27" s="1">
        <f t="shared" si="9"/>
        <v>39</v>
      </c>
      <c r="N27" s="1">
        <f t="shared" si="9"/>
        <v>24</v>
      </c>
      <c r="O27" s="1">
        <f t="shared" si="9"/>
        <v>9</v>
      </c>
    </row>
    <row r="28" spans="1:15" x14ac:dyDescent="0.2">
      <c r="A28" s="1" t="s">
        <v>187</v>
      </c>
      <c r="B28" s="1">
        <f t="shared" ref="B28:O28" si="10">B12-B44</f>
        <v>367</v>
      </c>
      <c r="C28" s="1">
        <f t="shared" si="10"/>
        <v>6</v>
      </c>
      <c r="D28" s="1">
        <f t="shared" si="10"/>
        <v>38</v>
      </c>
      <c r="E28" s="1">
        <f t="shared" si="10"/>
        <v>73</v>
      </c>
      <c r="F28" s="1">
        <f t="shared" si="10"/>
        <v>72</v>
      </c>
      <c r="G28" s="1">
        <f t="shared" si="10"/>
        <v>69</v>
      </c>
      <c r="H28" s="1">
        <f t="shared" si="10"/>
        <v>40</v>
      </c>
      <c r="I28" s="1">
        <f t="shared" si="10"/>
        <v>23</v>
      </c>
      <c r="J28" s="1">
        <f t="shared" si="10"/>
        <v>18</v>
      </c>
      <c r="K28" s="1">
        <f t="shared" si="10"/>
        <v>11</v>
      </c>
      <c r="L28" s="1">
        <f t="shared" si="10"/>
        <v>8</v>
      </c>
      <c r="M28" s="1">
        <f t="shared" si="10"/>
        <v>7</v>
      </c>
      <c r="N28" s="1">
        <f t="shared" si="10"/>
        <v>1</v>
      </c>
      <c r="O28" s="1">
        <f t="shared" si="10"/>
        <v>1</v>
      </c>
    </row>
    <row r="29" spans="1:15" x14ac:dyDescent="0.2">
      <c r="A29" s="1" t="s">
        <v>188</v>
      </c>
      <c r="B29" s="1">
        <f t="shared" ref="B29:O29" si="11">B13-B45</f>
        <v>131</v>
      </c>
      <c r="C29" s="1">
        <f t="shared" si="11"/>
        <v>4</v>
      </c>
      <c r="D29" s="1">
        <f t="shared" si="11"/>
        <v>18</v>
      </c>
      <c r="E29" s="1">
        <f t="shared" si="11"/>
        <v>31</v>
      </c>
      <c r="F29" s="1">
        <f t="shared" si="11"/>
        <v>25</v>
      </c>
      <c r="G29" s="1">
        <f t="shared" si="11"/>
        <v>18</v>
      </c>
      <c r="H29" s="1">
        <f t="shared" si="11"/>
        <v>6</v>
      </c>
      <c r="I29" s="1">
        <f t="shared" si="11"/>
        <v>10</v>
      </c>
      <c r="J29" s="1">
        <f t="shared" si="11"/>
        <v>4</v>
      </c>
      <c r="K29" s="1">
        <f t="shared" si="11"/>
        <v>11</v>
      </c>
      <c r="L29" s="1">
        <f t="shared" si="11"/>
        <v>4</v>
      </c>
      <c r="M29" s="1">
        <f t="shared" si="11"/>
        <v>0</v>
      </c>
      <c r="N29" s="1">
        <f t="shared" si="11"/>
        <v>0</v>
      </c>
      <c r="O29" s="1">
        <f t="shared" si="11"/>
        <v>0</v>
      </c>
    </row>
    <row r="30" spans="1:15" x14ac:dyDescent="0.2">
      <c r="A30" s="1" t="s">
        <v>189</v>
      </c>
      <c r="B30" s="1">
        <f t="shared" ref="B30:O30" si="12">B14-B46</f>
        <v>284</v>
      </c>
      <c r="C30" s="1">
        <f t="shared" si="12"/>
        <v>14</v>
      </c>
      <c r="D30" s="1">
        <f t="shared" si="12"/>
        <v>53</v>
      </c>
      <c r="E30" s="1">
        <f t="shared" si="12"/>
        <v>60</v>
      </c>
      <c r="F30" s="1">
        <f t="shared" si="12"/>
        <v>46</v>
      </c>
      <c r="G30" s="1">
        <f t="shared" si="12"/>
        <v>35</v>
      </c>
      <c r="H30" s="1">
        <f t="shared" si="12"/>
        <v>25</v>
      </c>
      <c r="I30" s="1">
        <f t="shared" si="12"/>
        <v>17</v>
      </c>
      <c r="J30" s="1">
        <f t="shared" si="12"/>
        <v>12</v>
      </c>
      <c r="K30" s="1">
        <f t="shared" si="12"/>
        <v>7</v>
      </c>
      <c r="L30" s="1">
        <f t="shared" si="12"/>
        <v>5</v>
      </c>
      <c r="M30" s="1">
        <f t="shared" si="12"/>
        <v>4</v>
      </c>
      <c r="N30" s="1">
        <f t="shared" si="12"/>
        <v>3</v>
      </c>
      <c r="O30" s="1">
        <f t="shared" si="12"/>
        <v>3</v>
      </c>
    </row>
    <row r="31" spans="1:15" x14ac:dyDescent="0.2">
      <c r="A31" s="1" t="s">
        <v>190</v>
      </c>
      <c r="B31" s="1">
        <f t="shared" ref="B31:O31" si="13">B15-B47</f>
        <v>279</v>
      </c>
      <c r="C31" s="1">
        <f t="shared" si="13"/>
        <v>42</v>
      </c>
      <c r="D31" s="1">
        <f t="shared" si="13"/>
        <v>54</v>
      </c>
      <c r="E31" s="1">
        <f t="shared" si="13"/>
        <v>47</v>
      </c>
      <c r="F31" s="1">
        <f t="shared" si="13"/>
        <v>34</v>
      </c>
      <c r="G31" s="1">
        <f t="shared" si="13"/>
        <v>35</v>
      </c>
      <c r="H31" s="1">
        <f t="shared" si="13"/>
        <v>26</v>
      </c>
      <c r="I31" s="1">
        <f t="shared" si="13"/>
        <v>11</v>
      </c>
      <c r="J31" s="1">
        <f t="shared" si="13"/>
        <v>9</v>
      </c>
      <c r="K31" s="1">
        <f t="shared" si="13"/>
        <v>2</v>
      </c>
      <c r="L31" s="1">
        <f t="shared" si="13"/>
        <v>0</v>
      </c>
      <c r="M31" s="1">
        <f t="shared" si="13"/>
        <v>10</v>
      </c>
      <c r="N31" s="1">
        <f t="shared" si="13"/>
        <v>7</v>
      </c>
      <c r="O31" s="1">
        <f t="shared" si="13"/>
        <v>2</v>
      </c>
    </row>
    <row r="32" spans="1:15" x14ac:dyDescent="0.2">
      <c r="A32" s="1" t="s">
        <v>192</v>
      </c>
      <c r="B32" s="1">
        <f t="shared" ref="B32:O32" si="14">B16-B48</f>
        <v>131</v>
      </c>
      <c r="C32" s="1">
        <f t="shared" si="14"/>
        <v>6</v>
      </c>
      <c r="D32" s="1">
        <f t="shared" si="14"/>
        <v>17</v>
      </c>
      <c r="E32" s="1">
        <f t="shared" si="14"/>
        <v>25</v>
      </c>
      <c r="F32" s="1">
        <f t="shared" si="14"/>
        <v>17</v>
      </c>
      <c r="G32" s="1">
        <f t="shared" si="14"/>
        <v>17</v>
      </c>
      <c r="H32" s="1">
        <f t="shared" si="14"/>
        <v>13</v>
      </c>
      <c r="I32" s="1">
        <f t="shared" si="14"/>
        <v>7</v>
      </c>
      <c r="J32" s="1">
        <f t="shared" si="14"/>
        <v>6</v>
      </c>
      <c r="K32" s="1">
        <f t="shared" si="14"/>
        <v>4</v>
      </c>
      <c r="L32" s="1">
        <f t="shared" si="14"/>
        <v>9</v>
      </c>
      <c r="M32" s="1">
        <f t="shared" si="14"/>
        <v>5</v>
      </c>
      <c r="N32" s="1">
        <f t="shared" si="14"/>
        <v>4</v>
      </c>
      <c r="O32" s="1">
        <f t="shared" si="14"/>
        <v>1</v>
      </c>
    </row>
    <row r="33" spans="1:15" x14ac:dyDescent="0.2">
      <c r="A33" s="1" t="s">
        <v>193</v>
      </c>
      <c r="B33" s="1">
        <f t="shared" ref="B33:O33" si="15">B17-B49</f>
        <v>1802</v>
      </c>
      <c r="C33" s="1">
        <f t="shared" si="15"/>
        <v>519</v>
      </c>
      <c r="D33" s="1">
        <f t="shared" si="15"/>
        <v>332</v>
      </c>
      <c r="E33" s="1">
        <f t="shared" si="15"/>
        <v>205</v>
      </c>
      <c r="F33" s="1">
        <f t="shared" si="15"/>
        <v>137</v>
      </c>
      <c r="G33" s="1">
        <f t="shared" si="15"/>
        <v>92</v>
      </c>
      <c r="H33" s="1">
        <f t="shared" si="15"/>
        <v>64</v>
      </c>
      <c r="I33" s="1">
        <f t="shared" si="15"/>
        <v>43</v>
      </c>
      <c r="J33" s="1">
        <f t="shared" si="15"/>
        <v>29</v>
      </c>
      <c r="K33" s="1">
        <f t="shared" si="15"/>
        <v>36</v>
      </c>
      <c r="L33" s="1">
        <f t="shared" si="15"/>
        <v>74</v>
      </c>
      <c r="M33" s="1">
        <f t="shared" si="15"/>
        <v>87</v>
      </c>
      <c r="N33" s="1">
        <f t="shared" si="15"/>
        <v>77</v>
      </c>
      <c r="O33" s="1">
        <f t="shared" si="15"/>
        <v>107</v>
      </c>
    </row>
    <row r="35" spans="1:15" x14ac:dyDescent="0.2">
      <c r="A35" s="1" t="s">
        <v>194</v>
      </c>
      <c r="B35" s="1">
        <f>SUM(C35:O35)</f>
        <v>4623</v>
      </c>
      <c r="C35" s="1">
        <v>519</v>
      </c>
      <c r="D35" s="1">
        <v>602</v>
      </c>
      <c r="E35" s="1">
        <v>604</v>
      </c>
      <c r="F35" s="1">
        <v>570</v>
      </c>
      <c r="G35" s="1">
        <v>523</v>
      </c>
      <c r="H35" s="1">
        <v>359</v>
      </c>
      <c r="I35" s="1">
        <v>291</v>
      </c>
      <c r="J35" s="1">
        <v>234</v>
      </c>
      <c r="K35" s="1">
        <v>195</v>
      </c>
      <c r="L35" s="1">
        <v>206</v>
      </c>
      <c r="M35" s="1">
        <v>178</v>
      </c>
      <c r="N35" s="1">
        <v>132</v>
      </c>
      <c r="O35" s="1">
        <v>210</v>
      </c>
    </row>
    <row r="36" spans="1:15" x14ac:dyDescent="0.2">
      <c r="A36" s="1" t="s">
        <v>185</v>
      </c>
      <c r="B36" s="1">
        <f t="shared" ref="B36:B48" si="16">SUM(C36:O36)</f>
        <v>2217</v>
      </c>
      <c r="C36" s="1">
        <v>59</v>
      </c>
      <c r="D36" s="1">
        <v>269</v>
      </c>
      <c r="E36" s="1">
        <v>382</v>
      </c>
      <c r="F36" s="1">
        <v>388</v>
      </c>
      <c r="G36" s="1">
        <v>365</v>
      </c>
      <c r="H36" s="1">
        <v>251</v>
      </c>
      <c r="I36" s="1">
        <v>187</v>
      </c>
      <c r="J36" s="1">
        <v>112</v>
      </c>
      <c r="K36" s="1">
        <v>82</v>
      </c>
      <c r="L36" s="1">
        <v>57</v>
      </c>
      <c r="M36" s="1">
        <v>33</v>
      </c>
      <c r="N36" s="1">
        <v>16</v>
      </c>
      <c r="O36" s="1">
        <v>16</v>
      </c>
    </row>
    <row r="37" spans="1:15" x14ac:dyDescent="0.2">
      <c r="A37" s="1" t="s">
        <v>186</v>
      </c>
      <c r="B37" s="1">
        <f t="shared" si="16"/>
        <v>1455</v>
      </c>
      <c r="C37" s="1">
        <v>22</v>
      </c>
      <c r="D37" s="1">
        <v>137</v>
      </c>
      <c r="E37" s="1">
        <v>260</v>
      </c>
      <c r="F37" s="1">
        <v>259</v>
      </c>
      <c r="G37" s="1">
        <v>264</v>
      </c>
      <c r="H37" s="1">
        <v>186</v>
      </c>
      <c r="I37" s="1">
        <v>145</v>
      </c>
      <c r="J37" s="1">
        <v>74</v>
      </c>
      <c r="K37" s="1">
        <v>51</v>
      </c>
      <c r="L37" s="1">
        <v>27</v>
      </c>
      <c r="M37" s="1">
        <v>17</v>
      </c>
      <c r="N37" s="1">
        <v>6</v>
      </c>
      <c r="O37" s="1">
        <v>7</v>
      </c>
    </row>
    <row r="38" spans="1:15" x14ac:dyDescent="0.2">
      <c r="A38" s="1" t="s">
        <v>187</v>
      </c>
      <c r="B38" s="1">
        <f t="shared" si="16"/>
        <v>232</v>
      </c>
      <c r="C38" s="1">
        <v>2</v>
      </c>
      <c r="D38" s="1">
        <v>46</v>
      </c>
      <c r="E38" s="1">
        <v>40</v>
      </c>
      <c r="F38" s="1">
        <v>38</v>
      </c>
      <c r="G38" s="1">
        <v>40</v>
      </c>
      <c r="H38" s="1">
        <v>30</v>
      </c>
      <c r="I38" s="1">
        <v>11</v>
      </c>
      <c r="J38" s="1">
        <v>10</v>
      </c>
      <c r="K38" s="1">
        <v>8</v>
      </c>
      <c r="L38" s="1">
        <v>4</v>
      </c>
      <c r="M38" s="1">
        <v>1</v>
      </c>
      <c r="N38" s="1">
        <v>2</v>
      </c>
      <c r="O38" s="1">
        <v>0</v>
      </c>
    </row>
    <row r="39" spans="1:15" x14ac:dyDescent="0.2">
      <c r="A39" s="1" t="s">
        <v>188</v>
      </c>
      <c r="B39" s="1">
        <f t="shared" si="16"/>
        <v>88</v>
      </c>
      <c r="C39" s="1">
        <v>1</v>
      </c>
      <c r="D39" s="1">
        <v>17</v>
      </c>
      <c r="E39" s="1">
        <v>2</v>
      </c>
      <c r="F39" s="1">
        <v>19</v>
      </c>
      <c r="G39" s="1">
        <v>23</v>
      </c>
      <c r="H39" s="1">
        <v>10</v>
      </c>
      <c r="I39" s="1">
        <v>4</v>
      </c>
      <c r="J39" s="1">
        <v>10</v>
      </c>
      <c r="K39" s="1">
        <v>2</v>
      </c>
      <c r="L39" s="1">
        <v>0</v>
      </c>
      <c r="M39" s="1">
        <v>0</v>
      </c>
      <c r="N39" s="1">
        <v>0</v>
      </c>
      <c r="O39" s="1">
        <v>0</v>
      </c>
    </row>
    <row r="40" spans="1:15" x14ac:dyDescent="0.2">
      <c r="A40" s="1" t="s">
        <v>189</v>
      </c>
      <c r="B40" s="1">
        <f t="shared" si="16"/>
        <v>209</v>
      </c>
      <c r="C40" s="1">
        <v>7</v>
      </c>
      <c r="D40" s="1">
        <v>31</v>
      </c>
      <c r="E40" s="1">
        <v>39</v>
      </c>
      <c r="F40" s="1">
        <v>36</v>
      </c>
      <c r="G40" s="1">
        <v>19</v>
      </c>
      <c r="H40" s="1">
        <v>13</v>
      </c>
      <c r="I40" s="1">
        <v>8</v>
      </c>
      <c r="J40" s="1">
        <v>6</v>
      </c>
      <c r="K40" s="1">
        <v>9</v>
      </c>
      <c r="L40" s="1">
        <v>9</v>
      </c>
      <c r="M40" s="1">
        <v>15</v>
      </c>
      <c r="N40" s="1">
        <v>8</v>
      </c>
      <c r="O40" s="1">
        <v>9</v>
      </c>
    </row>
    <row r="41" spans="1:15" x14ac:dyDescent="0.2">
      <c r="A41" s="1" t="s">
        <v>190</v>
      </c>
      <c r="B41" s="1">
        <f t="shared" si="16"/>
        <v>223</v>
      </c>
      <c r="C41" s="1">
        <v>27</v>
      </c>
      <c r="D41" s="1">
        <v>38</v>
      </c>
      <c r="E41" s="1">
        <v>31</v>
      </c>
      <c r="F41" s="1">
        <v>36</v>
      </c>
      <c r="G41" s="1">
        <v>19</v>
      </c>
      <c r="H41" s="1">
        <v>12</v>
      </c>
      <c r="I41" s="1">
        <v>19</v>
      </c>
      <c r="J41" s="1">
        <v>12</v>
      </c>
      <c r="K41" s="1">
        <v>12</v>
      </c>
      <c r="L41" s="1">
        <v>17</v>
      </c>
      <c r="M41" s="1">
        <v>0</v>
      </c>
      <c r="N41" s="1">
        <v>0</v>
      </c>
      <c r="O41" s="1">
        <v>0</v>
      </c>
    </row>
    <row r="42" spans="1:15" x14ac:dyDescent="0.2">
      <c r="A42" s="1" t="s">
        <v>191</v>
      </c>
      <c r="B42" s="1">
        <f t="shared" si="16"/>
        <v>1990</v>
      </c>
      <c r="C42" s="1">
        <v>46</v>
      </c>
      <c r="D42" s="1">
        <v>254</v>
      </c>
      <c r="E42" s="1">
        <v>359</v>
      </c>
      <c r="F42" s="1">
        <v>362</v>
      </c>
      <c r="G42" s="1">
        <v>349</v>
      </c>
      <c r="H42" s="1">
        <v>233</v>
      </c>
      <c r="I42" s="1">
        <v>173</v>
      </c>
      <c r="J42" s="1">
        <v>92</v>
      </c>
      <c r="K42" s="1">
        <v>60</v>
      </c>
      <c r="L42" s="1">
        <v>34</v>
      </c>
      <c r="M42" s="1">
        <v>13</v>
      </c>
      <c r="N42" s="1">
        <v>8</v>
      </c>
      <c r="O42" s="1">
        <v>7</v>
      </c>
    </row>
    <row r="43" spans="1:15" x14ac:dyDescent="0.2">
      <c r="A43" s="1" t="s">
        <v>186</v>
      </c>
      <c r="B43" s="1">
        <f t="shared" si="16"/>
        <v>1395</v>
      </c>
      <c r="C43" s="1">
        <v>20</v>
      </c>
      <c r="D43" s="1">
        <v>131</v>
      </c>
      <c r="E43" s="1">
        <v>254</v>
      </c>
      <c r="F43" s="1">
        <v>253</v>
      </c>
      <c r="G43" s="1">
        <v>260</v>
      </c>
      <c r="H43" s="1">
        <v>182</v>
      </c>
      <c r="I43" s="1">
        <v>144</v>
      </c>
      <c r="J43" s="1">
        <v>69</v>
      </c>
      <c r="K43" s="1">
        <v>42</v>
      </c>
      <c r="L43" s="1">
        <v>16</v>
      </c>
      <c r="M43" s="1">
        <v>11</v>
      </c>
      <c r="N43" s="1">
        <v>6</v>
      </c>
      <c r="O43" s="1">
        <v>7</v>
      </c>
    </row>
    <row r="44" spans="1:15" x14ac:dyDescent="0.2">
      <c r="A44" s="1" t="s">
        <v>187</v>
      </c>
      <c r="B44" s="1">
        <f t="shared" si="16"/>
        <v>204</v>
      </c>
      <c r="C44" s="1">
        <v>1</v>
      </c>
      <c r="D44" s="1">
        <v>44</v>
      </c>
      <c r="E44" s="1">
        <v>37</v>
      </c>
      <c r="F44" s="1">
        <v>34</v>
      </c>
      <c r="G44" s="1">
        <v>34</v>
      </c>
      <c r="H44" s="1">
        <v>25</v>
      </c>
      <c r="I44" s="1">
        <v>10</v>
      </c>
      <c r="J44" s="1">
        <v>8</v>
      </c>
      <c r="K44" s="1">
        <v>6</v>
      </c>
      <c r="L44" s="1">
        <v>3</v>
      </c>
      <c r="M44" s="1">
        <v>1</v>
      </c>
      <c r="N44" s="1">
        <v>1</v>
      </c>
      <c r="O44" s="1">
        <v>0</v>
      </c>
    </row>
    <row r="45" spans="1:15" x14ac:dyDescent="0.2">
      <c r="A45" s="1" t="s">
        <v>188</v>
      </c>
      <c r="B45" s="1">
        <f t="shared" si="16"/>
        <v>73</v>
      </c>
      <c r="C45" s="1">
        <v>0</v>
      </c>
      <c r="D45" s="1">
        <v>14</v>
      </c>
      <c r="E45" s="1">
        <v>8</v>
      </c>
      <c r="F45" s="1">
        <v>14</v>
      </c>
      <c r="G45" s="1">
        <v>21</v>
      </c>
      <c r="H45" s="1">
        <v>5</v>
      </c>
      <c r="I45" s="1">
        <v>3</v>
      </c>
      <c r="J45" s="1">
        <v>7</v>
      </c>
      <c r="K45" s="1">
        <v>1</v>
      </c>
      <c r="L45" s="1">
        <v>0</v>
      </c>
      <c r="M45" s="1">
        <v>0</v>
      </c>
      <c r="N45" s="1">
        <v>0</v>
      </c>
      <c r="O45" s="1">
        <v>0</v>
      </c>
    </row>
    <row r="46" spans="1:15" x14ac:dyDescent="0.2">
      <c r="A46" s="1" t="s">
        <v>189</v>
      </c>
      <c r="B46" s="1">
        <f t="shared" si="16"/>
        <v>155</v>
      </c>
      <c r="C46" s="1">
        <v>6</v>
      </c>
      <c r="D46" s="1">
        <v>30</v>
      </c>
      <c r="E46" s="1">
        <v>37</v>
      </c>
      <c r="F46" s="1">
        <v>32</v>
      </c>
      <c r="G46" s="1">
        <v>18</v>
      </c>
      <c r="H46" s="1">
        <v>12</v>
      </c>
      <c r="I46" s="1">
        <v>8</v>
      </c>
      <c r="J46" s="1">
        <v>5</v>
      </c>
      <c r="K46" s="1">
        <v>2</v>
      </c>
      <c r="L46" s="1">
        <v>3</v>
      </c>
      <c r="M46" s="1">
        <v>1</v>
      </c>
      <c r="N46" s="1">
        <v>1</v>
      </c>
      <c r="O46" s="1">
        <v>0</v>
      </c>
    </row>
    <row r="47" spans="1:15" x14ac:dyDescent="0.2">
      <c r="A47" s="1" t="s">
        <v>190</v>
      </c>
      <c r="B47" s="1">
        <f t="shared" si="16"/>
        <v>163</v>
      </c>
      <c r="C47" s="1">
        <v>19</v>
      </c>
      <c r="D47" s="1">
        <v>35</v>
      </c>
      <c r="E47" s="1">
        <v>23</v>
      </c>
      <c r="F47" s="1">
        <v>29</v>
      </c>
      <c r="G47" s="1">
        <v>16</v>
      </c>
      <c r="H47" s="1">
        <v>9</v>
      </c>
      <c r="I47" s="1">
        <v>8</v>
      </c>
      <c r="J47" s="1">
        <v>3</v>
      </c>
      <c r="K47" s="1">
        <v>9</v>
      </c>
      <c r="L47" s="1">
        <v>12</v>
      </c>
      <c r="M47" s="1">
        <v>0</v>
      </c>
      <c r="N47" s="1">
        <v>0</v>
      </c>
      <c r="O47" s="1">
        <v>0</v>
      </c>
    </row>
    <row r="48" spans="1:15" x14ac:dyDescent="0.2">
      <c r="A48" s="1" t="s">
        <v>192</v>
      </c>
      <c r="B48" s="1">
        <f t="shared" si="16"/>
        <v>175</v>
      </c>
      <c r="C48" s="1">
        <v>10</v>
      </c>
      <c r="D48" s="1">
        <v>14</v>
      </c>
      <c r="E48" s="1">
        <v>18</v>
      </c>
      <c r="F48" s="1">
        <v>21</v>
      </c>
      <c r="G48" s="1">
        <v>13</v>
      </c>
      <c r="H48" s="1">
        <v>13</v>
      </c>
      <c r="I48" s="1">
        <v>4</v>
      </c>
      <c r="J48" s="1">
        <v>10</v>
      </c>
      <c r="K48" s="1">
        <v>18</v>
      </c>
      <c r="L48" s="1">
        <v>20</v>
      </c>
      <c r="M48" s="1">
        <v>17</v>
      </c>
      <c r="N48" s="1">
        <v>8</v>
      </c>
      <c r="O48" s="1">
        <v>9</v>
      </c>
    </row>
    <row r="49" spans="1:15" x14ac:dyDescent="0.2">
      <c r="A49" s="1" t="s">
        <v>193</v>
      </c>
      <c r="B49" s="1">
        <f>B35-B36</f>
        <v>2406</v>
      </c>
      <c r="C49" s="1">
        <f t="shared" ref="C49:O49" si="17">C35-C36</f>
        <v>460</v>
      </c>
      <c r="D49" s="1">
        <f t="shared" si="17"/>
        <v>333</v>
      </c>
      <c r="E49" s="1">
        <f t="shared" si="17"/>
        <v>222</v>
      </c>
      <c r="F49" s="1">
        <f t="shared" si="17"/>
        <v>182</v>
      </c>
      <c r="G49" s="1">
        <f t="shared" si="17"/>
        <v>158</v>
      </c>
      <c r="H49" s="1">
        <f t="shared" si="17"/>
        <v>108</v>
      </c>
      <c r="I49" s="1">
        <f t="shared" si="17"/>
        <v>104</v>
      </c>
      <c r="J49" s="1">
        <f t="shared" si="17"/>
        <v>122</v>
      </c>
      <c r="K49" s="1">
        <f t="shared" si="17"/>
        <v>113</v>
      </c>
      <c r="L49" s="1">
        <f t="shared" si="17"/>
        <v>149</v>
      </c>
      <c r="M49" s="1">
        <f t="shared" si="17"/>
        <v>145</v>
      </c>
      <c r="N49" s="1">
        <f t="shared" si="17"/>
        <v>116</v>
      </c>
      <c r="O49" s="1">
        <f t="shared" si="17"/>
        <v>194</v>
      </c>
    </row>
    <row r="50" spans="1:15" x14ac:dyDescent="0.2">
      <c r="A50" s="4" t="s">
        <v>357</v>
      </c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</row>
  </sheetData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D64B5B-9CEE-456B-9F48-370C48BDCF07}">
  <dimension ref="A1:O33"/>
  <sheetViews>
    <sheetView view="pageBreakPreview" zoomScale="125" zoomScaleNormal="100" zoomScaleSheetLayoutView="125" workbookViewId="0">
      <selection activeCell="A33" sqref="A33:O33"/>
    </sheetView>
  </sheetViews>
  <sheetFormatPr defaultRowHeight="9.6" x14ac:dyDescent="0.2"/>
  <cols>
    <col min="1" max="1" width="26" style="1" customWidth="1"/>
    <col min="2" max="18" width="3.77734375" style="1" customWidth="1"/>
    <col min="19" max="16384" width="8.88671875" style="1"/>
  </cols>
  <sheetData>
    <row r="1" spans="1:15" x14ac:dyDescent="0.2">
      <c r="A1" s="1" t="s">
        <v>426</v>
      </c>
    </row>
    <row r="2" spans="1:15" x14ac:dyDescent="0.2">
      <c r="A2" s="2" t="s">
        <v>343</v>
      </c>
      <c r="B2" s="3" t="s">
        <v>8</v>
      </c>
      <c r="C2" s="3" t="s">
        <v>375</v>
      </c>
      <c r="D2" s="3" t="s">
        <v>359</v>
      </c>
      <c r="E2" s="3" t="s">
        <v>360</v>
      </c>
      <c r="F2" s="3" t="s">
        <v>361</v>
      </c>
      <c r="G2" s="5" t="s">
        <v>362</v>
      </c>
      <c r="H2" s="5" t="s">
        <v>363</v>
      </c>
      <c r="I2" s="5" t="s">
        <v>364</v>
      </c>
      <c r="J2" s="5" t="s">
        <v>365</v>
      </c>
      <c r="K2" s="5" t="s">
        <v>366</v>
      </c>
      <c r="L2" s="5" t="s">
        <v>367</v>
      </c>
      <c r="M2" s="5" t="s">
        <v>368</v>
      </c>
      <c r="N2" s="5" t="s">
        <v>369</v>
      </c>
      <c r="O2" s="6" t="s">
        <v>370</v>
      </c>
    </row>
    <row r="3" spans="1:15" x14ac:dyDescent="0.2">
      <c r="A3" s="1" t="s">
        <v>272</v>
      </c>
      <c r="B3" s="1">
        <f>SUM(C3:O3)</f>
        <v>5599</v>
      </c>
      <c r="C3" s="1">
        <f t="shared" ref="C3:O3" si="0">C4+C9+C15+C23+C24+C29</f>
        <v>143</v>
      </c>
      <c r="D3" s="1">
        <f t="shared" si="0"/>
        <v>691</v>
      </c>
      <c r="E3" s="1">
        <f t="shared" si="0"/>
        <v>942</v>
      </c>
      <c r="F3" s="1">
        <f t="shared" si="0"/>
        <v>956</v>
      </c>
      <c r="G3" s="1">
        <f t="shared" si="0"/>
        <v>955</v>
      </c>
      <c r="H3" s="1">
        <f t="shared" si="0"/>
        <v>697</v>
      </c>
      <c r="I3" s="1">
        <f t="shared" si="0"/>
        <v>500</v>
      </c>
      <c r="J3" s="1">
        <f t="shared" si="0"/>
        <v>321</v>
      </c>
      <c r="K3" s="1">
        <f t="shared" si="0"/>
        <v>209</v>
      </c>
      <c r="L3" s="1">
        <f t="shared" si="0"/>
        <v>96</v>
      </c>
      <c r="M3" s="1">
        <f t="shared" si="0"/>
        <v>48</v>
      </c>
      <c r="N3" s="1">
        <f t="shared" si="0"/>
        <v>32</v>
      </c>
      <c r="O3" s="1">
        <f t="shared" si="0"/>
        <v>9</v>
      </c>
    </row>
    <row r="4" spans="1:15" x14ac:dyDescent="0.2">
      <c r="A4" s="1" t="s">
        <v>273</v>
      </c>
      <c r="B4" s="1">
        <f t="shared" ref="B4:B32" si="1">SUM(C4:O4)</f>
        <v>1346</v>
      </c>
      <c r="C4" s="1">
        <v>5</v>
      </c>
      <c r="D4" s="1">
        <v>69</v>
      </c>
      <c r="E4" s="1">
        <v>150</v>
      </c>
      <c r="F4" s="1">
        <v>191</v>
      </c>
      <c r="G4" s="1">
        <v>275</v>
      </c>
      <c r="H4" s="1">
        <v>242</v>
      </c>
      <c r="I4" s="1">
        <v>169</v>
      </c>
      <c r="J4" s="1">
        <v>110</v>
      </c>
      <c r="K4" s="1">
        <v>70</v>
      </c>
      <c r="L4" s="1">
        <v>32</v>
      </c>
      <c r="M4" s="1">
        <v>16</v>
      </c>
      <c r="N4" s="1">
        <v>13</v>
      </c>
      <c r="O4" s="1">
        <v>4</v>
      </c>
    </row>
    <row r="5" spans="1:15" x14ac:dyDescent="0.2">
      <c r="A5" s="1" t="s">
        <v>274</v>
      </c>
      <c r="B5" s="1">
        <f t="shared" si="1"/>
        <v>641</v>
      </c>
      <c r="C5" s="1">
        <v>1</v>
      </c>
      <c r="D5" s="1">
        <v>27</v>
      </c>
      <c r="E5" s="1">
        <v>66</v>
      </c>
      <c r="F5" s="1">
        <v>86</v>
      </c>
      <c r="G5" s="1">
        <v>139</v>
      </c>
      <c r="H5" s="1">
        <v>109</v>
      </c>
      <c r="I5" s="1">
        <v>69</v>
      </c>
      <c r="J5" s="1">
        <v>60</v>
      </c>
      <c r="K5" s="1">
        <v>41</v>
      </c>
      <c r="L5" s="1">
        <v>19</v>
      </c>
      <c r="M5" s="1">
        <v>13</v>
      </c>
      <c r="N5" s="1">
        <v>9</v>
      </c>
      <c r="O5" s="1">
        <v>2</v>
      </c>
    </row>
    <row r="6" spans="1:15" x14ac:dyDescent="0.2">
      <c r="A6" s="1" t="s">
        <v>275</v>
      </c>
      <c r="B6" s="1">
        <f t="shared" si="1"/>
        <v>202</v>
      </c>
      <c r="C6" s="1">
        <v>1</v>
      </c>
      <c r="D6" s="1">
        <v>16</v>
      </c>
      <c r="E6" s="1">
        <v>31</v>
      </c>
      <c r="F6" s="1">
        <v>47</v>
      </c>
      <c r="G6" s="1">
        <v>52</v>
      </c>
      <c r="H6" s="1">
        <v>27</v>
      </c>
      <c r="I6" s="1">
        <v>13</v>
      </c>
      <c r="J6" s="1">
        <v>8</v>
      </c>
      <c r="K6" s="1">
        <v>5</v>
      </c>
      <c r="L6" s="1">
        <v>1</v>
      </c>
      <c r="M6" s="1">
        <v>1</v>
      </c>
      <c r="N6" s="1">
        <v>0</v>
      </c>
      <c r="O6" s="1">
        <v>0</v>
      </c>
    </row>
    <row r="7" spans="1:15" x14ac:dyDescent="0.2">
      <c r="A7" s="1" t="s">
        <v>276</v>
      </c>
      <c r="B7" s="1">
        <f t="shared" si="1"/>
        <v>705</v>
      </c>
      <c r="C7" s="1">
        <v>4</v>
      </c>
      <c r="D7" s="1">
        <v>42</v>
      </c>
      <c r="E7" s="1">
        <v>84</v>
      </c>
      <c r="F7" s="1">
        <v>105</v>
      </c>
      <c r="G7" s="1">
        <v>136</v>
      </c>
      <c r="H7" s="1">
        <v>133</v>
      </c>
      <c r="I7" s="1">
        <v>100</v>
      </c>
      <c r="J7" s="1">
        <v>50</v>
      </c>
      <c r="K7" s="1">
        <v>29</v>
      </c>
      <c r="L7" s="1">
        <v>13</v>
      </c>
      <c r="M7" s="1">
        <v>3</v>
      </c>
      <c r="N7" s="1">
        <v>4</v>
      </c>
      <c r="O7" s="1">
        <v>2</v>
      </c>
    </row>
    <row r="8" spans="1:15" x14ac:dyDescent="0.2">
      <c r="A8" s="1" t="s">
        <v>277</v>
      </c>
      <c r="B8" s="1">
        <f t="shared" si="1"/>
        <v>431</v>
      </c>
      <c r="C8" s="1">
        <v>0</v>
      </c>
      <c r="D8" s="1">
        <v>25</v>
      </c>
      <c r="E8" s="1">
        <v>55</v>
      </c>
      <c r="F8" s="1">
        <v>58</v>
      </c>
      <c r="G8" s="1">
        <v>77</v>
      </c>
      <c r="H8" s="1">
        <v>89</v>
      </c>
      <c r="I8" s="1">
        <v>77</v>
      </c>
      <c r="J8" s="1">
        <v>27</v>
      </c>
      <c r="K8" s="1">
        <v>13</v>
      </c>
      <c r="L8" s="1">
        <v>8</v>
      </c>
      <c r="M8" s="1">
        <v>1</v>
      </c>
      <c r="N8" s="1">
        <v>1</v>
      </c>
      <c r="O8" s="1">
        <v>0</v>
      </c>
    </row>
    <row r="9" spans="1:15" x14ac:dyDescent="0.2">
      <c r="A9" s="1" t="s">
        <v>278</v>
      </c>
      <c r="B9" s="1">
        <f t="shared" si="1"/>
        <v>1208</v>
      </c>
      <c r="C9" s="1">
        <v>45</v>
      </c>
      <c r="D9" s="1">
        <v>217</v>
      </c>
      <c r="E9" s="1">
        <v>257</v>
      </c>
      <c r="F9" s="1">
        <v>215</v>
      </c>
      <c r="G9" s="1">
        <v>182</v>
      </c>
      <c r="H9" s="1">
        <v>112</v>
      </c>
      <c r="I9" s="1">
        <v>78</v>
      </c>
      <c r="J9" s="1">
        <v>44</v>
      </c>
      <c r="K9" s="1">
        <v>30</v>
      </c>
      <c r="L9" s="1">
        <v>10</v>
      </c>
      <c r="M9" s="1">
        <v>11</v>
      </c>
      <c r="N9" s="1">
        <v>7</v>
      </c>
      <c r="O9" s="1">
        <v>0</v>
      </c>
    </row>
    <row r="10" spans="1:15" x14ac:dyDescent="0.2">
      <c r="A10" s="1" t="s">
        <v>279</v>
      </c>
      <c r="B10" s="1">
        <f t="shared" si="1"/>
        <v>32</v>
      </c>
      <c r="C10" s="1">
        <v>0</v>
      </c>
      <c r="D10" s="1">
        <v>2</v>
      </c>
      <c r="E10" s="1">
        <v>4</v>
      </c>
      <c r="F10" s="1">
        <v>4</v>
      </c>
      <c r="G10" s="1">
        <v>7</v>
      </c>
      <c r="H10" s="1">
        <v>7</v>
      </c>
      <c r="I10" s="1">
        <v>5</v>
      </c>
      <c r="J10" s="1">
        <v>2</v>
      </c>
      <c r="K10" s="1">
        <v>0</v>
      </c>
      <c r="L10" s="1">
        <v>1</v>
      </c>
      <c r="M10" s="1">
        <v>0</v>
      </c>
      <c r="N10" s="1">
        <v>0</v>
      </c>
      <c r="O10" s="1">
        <v>0</v>
      </c>
    </row>
    <row r="11" spans="1:15" x14ac:dyDescent="0.2">
      <c r="A11" s="1" t="s">
        <v>280</v>
      </c>
      <c r="B11" s="1">
        <f t="shared" si="1"/>
        <v>136</v>
      </c>
      <c r="C11" s="1">
        <v>1</v>
      </c>
      <c r="D11" s="1">
        <v>12</v>
      </c>
      <c r="E11" s="1">
        <v>30</v>
      </c>
      <c r="F11" s="1">
        <v>18</v>
      </c>
      <c r="G11" s="1">
        <v>25</v>
      </c>
      <c r="H11" s="1">
        <v>21</v>
      </c>
      <c r="I11" s="1">
        <v>15</v>
      </c>
      <c r="J11" s="1">
        <v>4</v>
      </c>
      <c r="K11" s="1">
        <v>6</v>
      </c>
      <c r="L11" s="1">
        <v>3</v>
      </c>
      <c r="M11" s="1">
        <v>0</v>
      </c>
      <c r="N11" s="1">
        <v>1</v>
      </c>
      <c r="O11" s="1">
        <v>0</v>
      </c>
    </row>
    <row r="12" spans="1:15" x14ac:dyDescent="0.2">
      <c r="A12" s="1" t="s">
        <v>281</v>
      </c>
      <c r="B12" s="1">
        <f t="shared" si="1"/>
        <v>402</v>
      </c>
      <c r="C12" s="1">
        <v>27</v>
      </c>
      <c r="D12" s="1">
        <v>80</v>
      </c>
      <c r="E12" s="1">
        <v>79</v>
      </c>
      <c r="F12" s="1">
        <v>59</v>
      </c>
      <c r="G12" s="1">
        <v>38</v>
      </c>
      <c r="H12" s="1">
        <v>37</v>
      </c>
      <c r="I12" s="1">
        <v>33</v>
      </c>
      <c r="J12" s="1">
        <v>16</v>
      </c>
      <c r="K12" s="1">
        <v>15</v>
      </c>
      <c r="L12" s="1">
        <v>4</v>
      </c>
      <c r="M12" s="1">
        <v>9</v>
      </c>
      <c r="N12" s="1">
        <v>5</v>
      </c>
      <c r="O12" s="1">
        <v>0</v>
      </c>
    </row>
    <row r="13" spans="1:15" x14ac:dyDescent="0.2">
      <c r="A13" s="1" t="s">
        <v>282</v>
      </c>
      <c r="B13" s="1">
        <f t="shared" si="1"/>
        <v>1668</v>
      </c>
      <c r="C13" s="1">
        <v>17</v>
      </c>
      <c r="D13" s="1">
        <v>123</v>
      </c>
      <c r="E13" s="1">
        <v>144</v>
      </c>
      <c r="F13" s="1">
        <v>134</v>
      </c>
      <c r="G13" s="1">
        <v>1142</v>
      </c>
      <c r="H13" s="1">
        <v>47</v>
      </c>
      <c r="I13" s="1">
        <v>25</v>
      </c>
      <c r="J13" s="1">
        <v>22</v>
      </c>
      <c r="K13" s="1">
        <v>9</v>
      </c>
      <c r="L13" s="1">
        <v>2</v>
      </c>
      <c r="M13" s="1">
        <v>2</v>
      </c>
      <c r="N13" s="1">
        <v>1</v>
      </c>
      <c r="O13" s="1">
        <v>0</v>
      </c>
    </row>
    <row r="14" spans="1:15" x14ac:dyDescent="0.2">
      <c r="A14" s="1" t="s">
        <v>283</v>
      </c>
      <c r="B14" s="1">
        <f t="shared" si="1"/>
        <v>215</v>
      </c>
      <c r="C14" s="1">
        <v>2</v>
      </c>
      <c r="D14" s="1">
        <v>48</v>
      </c>
      <c r="E14" s="1">
        <v>49</v>
      </c>
      <c r="F14" s="1">
        <v>49</v>
      </c>
      <c r="G14" s="1">
        <v>45</v>
      </c>
      <c r="H14" s="1">
        <v>10</v>
      </c>
      <c r="I14" s="1">
        <v>8</v>
      </c>
      <c r="J14" s="1">
        <v>3</v>
      </c>
      <c r="K14" s="1">
        <v>1</v>
      </c>
      <c r="L14" s="1">
        <v>0</v>
      </c>
      <c r="M14" s="1">
        <v>0</v>
      </c>
      <c r="N14" s="1">
        <v>0</v>
      </c>
      <c r="O14" s="1">
        <v>0</v>
      </c>
    </row>
    <row r="15" spans="1:15" x14ac:dyDescent="0.2">
      <c r="A15" s="1" t="s">
        <v>284</v>
      </c>
      <c r="B15" s="1">
        <f t="shared" si="1"/>
        <v>1107</v>
      </c>
      <c r="C15" s="1">
        <v>27</v>
      </c>
      <c r="D15" s="1">
        <v>175</v>
      </c>
      <c r="E15" s="1">
        <v>227</v>
      </c>
      <c r="F15" s="1">
        <v>198</v>
      </c>
      <c r="G15" s="1">
        <v>170</v>
      </c>
      <c r="H15" s="1">
        <v>104</v>
      </c>
      <c r="I15" s="1">
        <v>84</v>
      </c>
      <c r="J15" s="1">
        <v>54</v>
      </c>
      <c r="K15" s="1">
        <v>37</v>
      </c>
      <c r="L15" s="1">
        <v>17</v>
      </c>
      <c r="M15" s="1">
        <v>7</v>
      </c>
      <c r="N15" s="1">
        <v>4</v>
      </c>
      <c r="O15" s="1">
        <v>3</v>
      </c>
    </row>
    <row r="16" spans="1:15" x14ac:dyDescent="0.2">
      <c r="A16" s="1" t="s">
        <v>285</v>
      </c>
      <c r="B16" s="1">
        <f t="shared" si="1"/>
        <v>312</v>
      </c>
      <c r="C16" s="1">
        <v>5</v>
      </c>
      <c r="D16" s="1">
        <v>57</v>
      </c>
      <c r="E16" s="1">
        <v>78</v>
      </c>
      <c r="F16" s="1">
        <v>64</v>
      </c>
      <c r="G16" s="1">
        <v>51</v>
      </c>
      <c r="H16" s="1">
        <v>31</v>
      </c>
      <c r="I16" s="1">
        <v>17</v>
      </c>
      <c r="J16" s="1">
        <v>7</v>
      </c>
      <c r="K16" s="1">
        <v>0</v>
      </c>
      <c r="L16" s="1">
        <v>1</v>
      </c>
      <c r="M16" s="1">
        <v>1</v>
      </c>
      <c r="N16" s="1">
        <v>0</v>
      </c>
      <c r="O16" s="1">
        <v>0</v>
      </c>
    </row>
    <row r="17" spans="1:15" x14ac:dyDescent="0.2">
      <c r="A17" s="1" t="s">
        <v>286</v>
      </c>
      <c r="B17" s="1">
        <f t="shared" si="1"/>
        <v>185</v>
      </c>
      <c r="C17" s="1">
        <v>2</v>
      </c>
      <c r="D17" s="1">
        <v>10</v>
      </c>
      <c r="E17" s="1">
        <v>21</v>
      </c>
      <c r="F17" s="1">
        <v>39</v>
      </c>
      <c r="G17" s="1">
        <v>37</v>
      </c>
      <c r="H17" s="1">
        <v>30</v>
      </c>
      <c r="I17" s="1">
        <v>16</v>
      </c>
      <c r="J17" s="1">
        <v>10</v>
      </c>
      <c r="K17" s="1">
        <v>8</v>
      </c>
      <c r="L17" s="1">
        <v>5</v>
      </c>
      <c r="M17" s="1">
        <v>3</v>
      </c>
      <c r="N17" s="1">
        <v>2</v>
      </c>
      <c r="O17" s="1">
        <v>2</v>
      </c>
    </row>
    <row r="18" spans="1:15" x14ac:dyDescent="0.2">
      <c r="A18" s="1" t="s">
        <v>287</v>
      </c>
      <c r="B18" s="1">
        <f t="shared" si="1"/>
        <v>633</v>
      </c>
      <c r="C18" s="1">
        <v>20</v>
      </c>
      <c r="D18" s="1">
        <v>108</v>
      </c>
      <c r="E18" s="1">
        <v>128</v>
      </c>
      <c r="F18" s="1">
        <v>95</v>
      </c>
      <c r="G18" s="1">
        <v>82</v>
      </c>
      <c r="H18" s="1">
        <v>43</v>
      </c>
      <c r="I18" s="1">
        <v>51</v>
      </c>
      <c r="J18" s="1">
        <v>37</v>
      </c>
      <c r="K18" s="1">
        <v>29</v>
      </c>
      <c r="L18" s="1">
        <v>11</v>
      </c>
      <c r="M18" s="1">
        <v>3</v>
      </c>
      <c r="N18" s="1">
        <v>25</v>
      </c>
      <c r="O18" s="1">
        <v>1</v>
      </c>
    </row>
    <row r="19" spans="1:15" x14ac:dyDescent="0.2">
      <c r="A19" s="1" t="s">
        <v>288</v>
      </c>
      <c r="B19" s="1">
        <f t="shared" si="1"/>
        <v>333</v>
      </c>
      <c r="C19" s="1">
        <v>10</v>
      </c>
      <c r="D19" s="1">
        <v>69</v>
      </c>
      <c r="E19" s="1">
        <v>63</v>
      </c>
      <c r="F19" s="1">
        <v>48</v>
      </c>
      <c r="G19" s="1">
        <v>48</v>
      </c>
      <c r="H19" s="1">
        <v>24</v>
      </c>
      <c r="I19" s="1">
        <v>27</v>
      </c>
      <c r="J19" s="1">
        <v>19</v>
      </c>
      <c r="K19" s="1">
        <v>14</v>
      </c>
      <c r="L19" s="1">
        <v>9</v>
      </c>
      <c r="M19" s="1">
        <v>1</v>
      </c>
      <c r="N19" s="1">
        <v>0</v>
      </c>
      <c r="O19" s="1">
        <v>1</v>
      </c>
    </row>
    <row r="20" spans="1:15" x14ac:dyDescent="0.2">
      <c r="A20" s="1" t="s">
        <v>289</v>
      </c>
      <c r="B20" s="1">
        <f t="shared" si="1"/>
        <v>33</v>
      </c>
      <c r="C20" s="1">
        <v>0</v>
      </c>
      <c r="D20" s="1">
        <v>5</v>
      </c>
      <c r="E20" s="1">
        <v>4</v>
      </c>
      <c r="F20" s="1">
        <v>11</v>
      </c>
      <c r="G20" s="1">
        <v>4</v>
      </c>
      <c r="H20" s="1">
        <v>3</v>
      </c>
      <c r="I20" s="1">
        <v>4</v>
      </c>
      <c r="J20" s="1">
        <v>1</v>
      </c>
      <c r="K20" s="1">
        <v>1</v>
      </c>
      <c r="L20" s="1">
        <v>0</v>
      </c>
      <c r="M20" s="1">
        <v>0</v>
      </c>
      <c r="N20" s="1">
        <v>0</v>
      </c>
      <c r="O20" s="1">
        <v>0</v>
      </c>
    </row>
    <row r="21" spans="1:15" x14ac:dyDescent="0.2">
      <c r="A21" s="1" t="s">
        <v>290</v>
      </c>
      <c r="B21" s="1">
        <f t="shared" si="1"/>
        <v>161</v>
      </c>
      <c r="C21" s="1">
        <v>8</v>
      </c>
      <c r="D21" s="1">
        <v>20</v>
      </c>
      <c r="E21" s="1">
        <v>40</v>
      </c>
      <c r="F21" s="1">
        <v>23</v>
      </c>
      <c r="G21" s="1">
        <v>17</v>
      </c>
      <c r="H21" s="1">
        <v>13</v>
      </c>
      <c r="I21" s="1">
        <v>13</v>
      </c>
      <c r="J21" s="1">
        <v>14</v>
      </c>
      <c r="K21" s="1">
        <v>8</v>
      </c>
      <c r="L21" s="1">
        <v>2</v>
      </c>
      <c r="M21" s="1">
        <v>1</v>
      </c>
      <c r="N21" s="1">
        <v>2</v>
      </c>
      <c r="O21" s="1">
        <v>0</v>
      </c>
    </row>
    <row r="22" spans="1:15" x14ac:dyDescent="0.2">
      <c r="A22" s="1" t="s">
        <v>291</v>
      </c>
      <c r="B22" s="1">
        <f t="shared" si="1"/>
        <v>83</v>
      </c>
      <c r="C22" s="1">
        <v>2</v>
      </c>
      <c r="D22" s="1">
        <v>14</v>
      </c>
      <c r="E22" s="1">
        <v>21</v>
      </c>
      <c r="F22" s="1">
        <v>13</v>
      </c>
      <c r="G22" s="1">
        <v>13</v>
      </c>
      <c r="H22" s="1">
        <v>3</v>
      </c>
      <c r="I22" s="1">
        <v>7</v>
      </c>
      <c r="J22" s="1">
        <v>3</v>
      </c>
      <c r="K22" s="1">
        <v>6</v>
      </c>
      <c r="L22" s="1">
        <v>0</v>
      </c>
      <c r="M22" s="1">
        <v>1</v>
      </c>
      <c r="N22" s="1">
        <v>0</v>
      </c>
      <c r="O22" s="1">
        <v>0</v>
      </c>
    </row>
    <row r="23" spans="1:15" x14ac:dyDescent="0.2">
      <c r="A23" s="1" t="s">
        <v>292</v>
      </c>
      <c r="B23" s="1">
        <f t="shared" si="1"/>
        <v>359</v>
      </c>
      <c r="C23" s="1">
        <v>18</v>
      </c>
      <c r="D23" s="1">
        <v>55</v>
      </c>
      <c r="E23" s="1">
        <v>65</v>
      </c>
      <c r="F23" s="1">
        <v>74</v>
      </c>
      <c r="G23" s="1">
        <v>65</v>
      </c>
      <c r="H23" s="1">
        <v>28</v>
      </c>
      <c r="I23" s="1">
        <v>22</v>
      </c>
      <c r="J23" s="1">
        <v>16</v>
      </c>
      <c r="K23" s="1">
        <v>3</v>
      </c>
      <c r="L23" s="1">
        <v>6</v>
      </c>
      <c r="M23" s="1">
        <v>6</v>
      </c>
      <c r="N23" s="1">
        <v>1</v>
      </c>
      <c r="O23" s="1">
        <v>0</v>
      </c>
    </row>
    <row r="24" spans="1:15" x14ac:dyDescent="0.2">
      <c r="A24" s="1" t="s">
        <v>293</v>
      </c>
      <c r="B24" s="1">
        <f t="shared" si="1"/>
        <v>942</v>
      </c>
      <c r="C24" s="1">
        <v>7</v>
      </c>
      <c r="D24" s="1">
        <v>66</v>
      </c>
      <c r="E24" s="1">
        <v>124</v>
      </c>
      <c r="F24" s="1">
        <v>172</v>
      </c>
      <c r="G24" s="1">
        <v>193</v>
      </c>
      <c r="H24" s="1">
        <v>142</v>
      </c>
      <c r="I24" s="1">
        <v>100</v>
      </c>
      <c r="J24" s="1">
        <v>66</v>
      </c>
      <c r="K24" s="1">
        <v>49</v>
      </c>
      <c r="L24" s="1">
        <v>19</v>
      </c>
      <c r="M24" s="1">
        <v>4</v>
      </c>
      <c r="N24" s="1">
        <v>0</v>
      </c>
      <c r="O24" s="1">
        <v>0</v>
      </c>
    </row>
    <row r="25" spans="1:15" x14ac:dyDescent="0.2">
      <c r="A25" s="1" t="s">
        <v>294</v>
      </c>
      <c r="B25" s="1">
        <f t="shared" si="1"/>
        <v>225</v>
      </c>
      <c r="C25" s="1">
        <v>3</v>
      </c>
      <c r="D25" s="1">
        <v>17</v>
      </c>
      <c r="E25" s="1">
        <v>38</v>
      </c>
      <c r="F25" s="1">
        <v>46</v>
      </c>
      <c r="G25" s="1">
        <v>38</v>
      </c>
      <c r="H25" s="1">
        <v>28</v>
      </c>
      <c r="I25" s="1">
        <v>24</v>
      </c>
      <c r="J25" s="1">
        <v>17</v>
      </c>
      <c r="K25" s="1">
        <v>9</v>
      </c>
      <c r="L25" s="1">
        <v>5</v>
      </c>
      <c r="M25" s="1">
        <v>0</v>
      </c>
      <c r="N25" s="1">
        <v>0</v>
      </c>
      <c r="O25" s="1">
        <v>0</v>
      </c>
    </row>
    <row r="26" spans="1:15" x14ac:dyDescent="0.2">
      <c r="A26" s="1" t="s">
        <v>295</v>
      </c>
      <c r="B26" s="1">
        <f t="shared" si="1"/>
        <v>615</v>
      </c>
      <c r="C26" s="1">
        <v>3</v>
      </c>
      <c r="D26" s="1">
        <v>46</v>
      </c>
      <c r="E26" s="1">
        <v>77</v>
      </c>
      <c r="F26" s="1">
        <v>111</v>
      </c>
      <c r="G26" s="1">
        <v>131</v>
      </c>
      <c r="H26" s="1">
        <v>100</v>
      </c>
      <c r="I26" s="1">
        <v>65</v>
      </c>
      <c r="J26" s="1">
        <v>40</v>
      </c>
      <c r="K26" s="1">
        <v>29</v>
      </c>
      <c r="L26" s="1">
        <v>11</v>
      </c>
      <c r="M26" s="1">
        <v>2</v>
      </c>
      <c r="N26" s="1">
        <v>0</v>
      </c>
      <c r="O26" s="1">
        <v>0</v>
      </c>
    </row>
    <row r="27" spans="1:15" x14ac:dyDescent="0.2">
      <c r="A27" s="1" t="s">
        <v>296</v>
      </c>
      <c r="B27" s="1">
        <f t="shared" si="1"/>
        <v>1</v>
      </c>
      <c r="C27" s="1">
        <v>0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0</v>
      </c>
      <c r="J27" s="1">
        <v>1</v>
      </c>
      <c r="K27" s="1">
        <v>0</v>
      </c>
      <c r="L27" s="1">
        <v>0</v>
      </c>
      <c r="M27" s="1">
        <v>0</v>
      </c>
      <c r="N27" s="1">
        <v>0</v>
      </c>
      <c r="O27" s="1">
        <v>0</v>
      </c>
    </row>
    <row r="28" spans="1:15" x14ac:dyDescent="0.2">
      <c r="A28" s="1" t="s">
        <v>297</v>
      </c>
      <c r="B28" s="1">
        <f t="shared" si="1"/>
        <v>101</v>
      </c>
      <c r="C28" s="1">
        <v>1</v>
      </c>
      <c r="D28" s="1">
        <v>3</v>
      </c>
      <c r="E28" s="1">
        <v>9</v>
      </c>
      <c r="F28" s="1">
        <v>15</v>
      </c>
      <c r="G28" s="1">
        <v>24</v>
      </c>
      <c r="H28" s="1">
        <v>14</v>
      </c>
      <c r="I28" s="1">
        <v>11</v>
      </c>
      <c r="J28" s="1">
        <v>8</v>
      </c>
      <c r="K28" s="1">
        <v>11</v>
      </c>
      <c r="L28" s="1">
        <v>3</v>
      </c>
      <c r="M28" s="1">
        <v>2</v>
      </c>
      <c r="N28" s="1">
        <v>0</v>
      </c>
      <c r="O28" s="1">
        <v>0</v>
      </c>
    </row>
    <row r="29" spans="1:15" x14ac:dyDescent="0.2">
      <c r="A29" s="1" t="s">
        <v>298</v>
      </c>
      <c r="B29" s="1">
        <f t="shared" si="1"/>
        <v>637</v>
      </c>
      <c r="C29" s="1">
        <v>41</v>
      </c>
      <c r="D29" s="1">
        <v>109</v>
      </c>
      <c r="E29" s="1">
        <v>119</v>
      </c>
      <c r="F29" s="1">
        <v>106</v>
      </c>
      <c r="G29" s="1">
        <v>70</v>
      </c>
      <c r="H29" s="1">
        <v>69</v>
      </c>
      <c r="I29" s="1">
        <v>47</v>
      </c>
      <c r="J29" s="1">
        <v>31</v>
      </c>
      <c r="K29" s="1">
        <v>20</v>
      </c>
      <c r="L29" s="1">
        <v>12</v>
      </c>
      <c r="M29" s="1">
        <v>4</v>
      </c>
      <c r="N29" s="1">
        <v>7</v>
      </c>
      <c r="O29" s="1">
        <v>2</v>
      </c>
    </row>
    <row r="30" spans="1:15" x14ac:dyDescent="0.2">
      <c r="A30" s="1" t="s">
        <v>299</v>
      </c>
      <c r="B30" s="1">
        <f t="shared" si="1"/>
        <v>113</v>
      </c>
      <c r="C30" s="1">
        <v>4</v>
      </c>
      <c r="D30" s="1">
        <v>12</v>
      </c>
      <c r="E30" s="1">
        <v>21</v>
      </c>
      <c r="F30" s="1">
        <v>21</v>
      </c>
      <c r="G30" s="1">
        <v>14</v>
      </c>
      <c r="H30" s="1">
        <v>18</v>
      </c>
      <c r="I30" s="1">
        <v>11</v>
      </c>
      <c r="J30" s="1">
        <v>2</v>
      </c>
      <c r="K30" s="1">
        <v>3</v>
      </c>
      <c r="L30" s="1">
        <v>4</v>
      </c>
      <c r="M30" s="1">
        <v>1</v>
      </c>
      <c r="N30" s="1">
        <v>0</v>
      </c>
      <c r="O30" s="1">
        <v>2</v>
      </c>
    </row>
    <row r="31" spans="1:15" x14ac:dyDescent="0.2">
      <c r="A31" s="1" t="s">
        <v>300</v>
      </c>
      <c r="B31" s="1">
        <f t="shared" si="1"/>
        <v>297</v>
      </c>
      <c r="C31" s="1">
        <v>10</v>
      </c>
      <c r="D31" s="1">
        <v>41</v>
      </c>
      <c r="E31" s="1">
        <v>55</v>
      </c>
      <c r="F31" s="1">
        <v>45</v>
      </c>
      <c r="G31" s="1">
        <v>33</v>
      </c>
      <c r="H31" s="1">
        <v>38</v>
      </c>
      <c r="I31" s="1">
        <v>23</v>
      </c>
      <c r="J31" s="1">
        <v>25</v>
      </c>
      <c r="K31" s="1">
        <v>13</v>
      </c>
      <c r="L31" s="1">
        <v>7</v>
      </c>
      <c r="M31" s="1">
        <v>3</v>
      </c>
      <c r="N31" s="1">
        <v>4</v>
      </c>
      <c r="O31" s="1">
        <v>0</v>
      </c>
    </row>
    <row r="32" spans="1:15" x14ac:dyDescent="0.2">
      <c r="A32" s="1" t="s">
        <v>301</v>
      </c>
      <c r="B32" s="1">
        <f t="shared" si="1"/>
        <v>227</v>
      </c>
      <c r="C32" s="1">
        <v>27</v>
      </c>
      <c r="D32" s="1">
        <v>56</v>
      </c>
      <c r="E32" s="1">
        <v>43</v>
      </c>
      <c r="F32" s="1">
        <v>40</v>
      </c>
      <c r="G32" s="1">
        <v>23</v>
      </c>
      <c r="H32" s="1">
        <v>13</v>
      </c>
      <c r="I32" s="1">
        <v>13</v>
      </c>
      <c r="J32" s="1">
        <v>4</v>
      </c>
      <c r="K32" s="1">
        <v>4</v>
      </c>
      <c r="L32" s="1">
        <v>1</v>
      </c>
      <c r="M32" s="1">
        <v>0</v>
      </c>
      <c r="N32" s="1">
        <v>3</v>
      </c>
      <c r="O32" s="1">
        <v>0</v>
      </c>
    </row>
    <row r="33" spans="1:15" x14ac:dyDescent="0.2">
      <c r="A33" s="4" t="s">
        <v>357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F1A31E-8573-45A5-81C9-EE7D4E63C462}">
  <dimension ref="A1:O17"/>
  <sheetViews>
    <sheetView view="pageBreakPreview" zoomScale="125" zoomScaleNormal="100" zoomScaleSheetLayoutView="125" workbookViewId="0">
      <selection activeCell="A2" sqref="A2:O2"/>
    </sheetView>
  </sheetViews>
  <sheetFormatPr defaultRowHeight="9.6" x14ac:dyDescent="0.2"/>
  <cols>
    <col min="1" max="1" width="26" style="1" customWidth="1"/>
    <col min="2" max="18" width="3.77734375" style="1" customWidth="1"/>
    <col min="19" max="16384" width="8.88671875" style="1"/>
  </cols>
  <sheetData>
    <row r="1" spans="1:15" x14ac:dyDescent="0.2">
      <c r="A1" s="1" t="s">
        <v>382</v>
      </c>
    </row>
    <row r="2" spans="1:15" x14ac:dyDescent="0.2">
      <c r="A2" s="2" t="s">
        <v>331</v>
      </c>
      <c r="B2" s="3" t="s">
        <v>8</v>
      </c>
      <c r="C2" s="3" t="s">
        <v>358</v>
      </c>
      <c r="D2" s="3" t="s">
        <v>359</v>
      </c>
      <c r="E2" s="3" t="s">
        <v>360</v>
      </c>
      <c r="F2" s="3" t="s">
        <v>361</v>
      </c>
      <c r="G2" s="5" t="s">
        <v>362</v>
      </c>
      <c r="H2" s="5" t="s">
        <v>363</v>
      </c>
      <c r="I2" s="5" t="s">
        <v>364</v>
      </c>
      <c r="J2" s="5" t="s">
        <v>365</v>
      </c>
      <c r="K2" s="5" t="s">
        <v>366</v>
      </c>
      <c r="L2" s="5" t="s">
        <v>367</v>
      </c>
      <c r="M2" s="5" t="s">
        <v>368</v>
      </c>
      <c r="N2" s="5" t="s">
        <v>369</v>
      </c>
      <c r="O2" s="6" t="s">
        <v>370</v>
      </c>
    </row>
    <row r="3" spans="1:15" x14ac:dyDescent="0.2">
      <c r="A3" s="1" t="s">
        <v>383</v>
      </c>
      <c r="B3" s="1">
        <f>SUM(C3:O3)</f>
        <v>4773</v>
      </c>
      <c r="C3" s="1">
        <f>SUM(C6:C13)</f>
        <v>669</v>
      </c>
      <c r="D3" s="1">
        <f t="shared" ref="D3:O3" si="0">SUM(D6:D13)</f>
        <v>602</v>
      </c>
      <c r="E3" s="1">
        <f t="shared" si="0"/>
        <v>604</v>
      </c>
      <c r="F3" s="1">
        <f t="shared" si="0"/>
        <v>570</v>
      </c>
      <c r="G3" s="1">
        <f t="shared" si="0"/>
        <v>523</v>
      </c>
      <c r="H3" s="1">
        <f t="shared" si="0"/>
        <v>359</v>
      </c>
      <c r="I3" s="1">
        <f t="shared" si="0"/>
        <v>291</v>
      </c>
      <c r="J3" s="1">
        <f t="shared" si="0"/>
        <v>234</v>
      </c>
      <c r="K3" s="1">
        <f t="shared" si="0"/>
        <v>195</v>
      </c>
      <c r="L3" s="1">
        <f t="shared" si="0"/>
        <v>206</v>
      </c>
      <c r="M3" s="1">
        <f t="shared" si="0"/>
        <v>178</v>
      </c>
      <c r="N3" s="1">
        <f t="shared" si="0"/>
        <v>132</v>
      </c>
      <c r="O3" s="1">
        <f t="shared" si="0"/>
        <v>210</v>
      </c>
    </row>
    <row r="4" spans="1:15" x14ac:dyDescent="0.2">
      <c r="A4" s="1" t="s">
        <v>384</v>
      </c>
      <c r="B4" s="1">
        <f t="shared" ref="B4:B16" si="1">SUM(C4:O4)</f>
        <v>13315</v>
      </c>
      <c r="C4" s="1">
        <v>58</v>
      </c>
      <c r="D4" s="1">
        <v>401</v>
      </c>
      <c r="E4" s="1">
        <v>789</v>
      </c>
      <c r="F4" s="1">
        <v>1165</v>
      </c>
      <c r="G4" s="1">
        <v>1599</v>
      </c>
      <c r="H4" s="1">
        <v>1297</v>
      </c>
      <c r="I4" s="1">
        <v>1285</v>
      </c>
      <c r="J4" s="1">
        <v>1232</v>
      </c>
      <c r="K4" s="1">
        <v>1209</v>
      </c>
      <c r="L4" s="1">
        <v>1350</v>
      </c>
      <c r="M4" s="1">
        <v>1175</v>
      </c>
      <c r="N4" s="1">
        <v>727</v>
      </c>
      <c r="O4" s="1">
        <v>1028</v>
      </c>
    </row>
    <row r="5" spans="1:15" x14ac:dyDescent="0.2">
      <c r="A5" s="1" t="s">
        <v>385</v>
      </c>
      <c r="B5" s="1">
        <f>B4/B3</f>
        <v>2.7896501152315105</v>
      </c>
      <c r="C5" s="1">
        <f t="shared" ref="C5:O5" si="2">C4/C3</f>
        <v>8.6696562032884908E-2</v>
      </c>
      <c r="D5" s="1">
        <f t="shared" si="2"/>
        <v>0.66611295681063121</v>
      </c>
      <c r="E5" s="1">
        <f t="shared" si="2"/>
        <v>1.3062913907284768</v>
      </c>
      <c r="F5" s="1">
        <f t="shared" si="2"/>
        <v>2.0438596491228069</v>
      </c>
      <c r="G5" s="1">
        <f t="shared" si="2"/>
        <v>3.0573613766730401</v>
      </c>
      <c r="H5" s="1">
        <f t="shared" si="2"/>
        <v>3.6128133704735377</v>
      </c>
      <c r="I5" s="1">
        <f t="shared" si="2"/>
        <v>4.4158075601374573</v>
      </c>
      <c r="J5" s="1">
        <f t="shared" si="2"/>
        <v>5.2649572649572649</v>
      </c>
      <c r="K5" s="1">
        <f t="shared" si="2"/>
        <v>6.2</v>
      </c>
      <c r="L5" s="1">
        <f t="shared" si="2"/>
        <v>6.5533980582524274</v>
      </c>
      <c r="M5" s="1">
        <f t="shared" si="2"/>
        <v>6.6011235955056176</v>
      </c>
      <c r="N5" s="1">
        <f t="shared" si="2"/>
        <v>5.5075757575757578</v>
      </c>
      <c r="O5" s="1">
        <f t="shared" si="2"/>
        <v>4.8952380952380956</v>
      </c>
    </row>
    <row r="6" spans="1:15" x14ac:dyDescent="0.2">
      <c r="A6" s="1" t="s">
        <v>11</v>
      </c>
      <c r="B6" s="1">
        <f t="shared" si="1"/>
        <v>1477</v>
      </c>
      <c r="C6" s="1">
        <v>623</v>
      </c>
      <c r="D6" s="1">
        <v>329</v>
      </c>
      <c r="E6" s="1">
        <v>203</v>
      </c>
      <c r="F6" s="1">
        <v>108</v>
      </c>
      <c r="G6" s="1">
        <v>55</v>
      </c>
      <c r="H6" s="1">
        <v>27</v>
      </c>
      <c r="I6" s="1">
        <v>21</v>
      </c>
      <c r="J6" s="1">
        <v>14</v>
      </c>
      <c r="K6" s="1">
        <v>12</v>
      </c>
      <c r="L6" s="1">
        <v>12</v>
      </c>
      <c r="M6" s="1">
        <v>13</v>
      </c>
      <c r="N6" s="1">
        <v>20</v>
      </c>
      <c r="O6" s="1">
        <v>40</v>
      </c>
    </row>
    <row r="7" spans="1:15" x14ac:dyDescent="0.2">
      <c r="A7" s="1" t="s">
        <v>12</v>
      </c>
      <c r="B7" s="1">
        <f t="shared" si="1"/>
        <v>681</v>
      </c>
      <c r="C7" s="1">
        <v>35</v>
      </c>
      <c r="D7" s="1">
        <v>179</v>
      </c>
      <c r="E7" s="1">
        <v>167</v>
      </c>
      <c r="F7" s="1">
        <v>127</v>
      </c>
      <c r="G7" s="1">
        <v>55</v>
      </c>
      <c r="H7" s="1">
        <v>26</v>
      </c>
      <c r="I7" s="1">
        <v>18</v>
      </c>
      <c r="J7" s="1">
        <v>15</v>
      </c>
      <c r="K7" s="1">
        <v>11</v>
      </c>
      <c r="L7" s="1">
        <v>12</v>
      </c>
      <c r="M7" s="1">
        <v>9</v>
      </c>
      <c r="N7" s="1">
        <v>13</v>
      </c>
      <c r="O7" s="1">
        <v>14</v>
      </c>
    </row>
    <row r="8" spans="1:15" x14ac:dyDescent="0.2">
      <c r="A8" s="1" t="s">
        <v>13</v>
      </c>
      <c r="B8" s="1">
        <f t="shared" si="1"/>
        <v>572</v>
      </c>
      <c r="C8" s="1">
        <v>10</v>
      </c>
      <c r="D8" s="1">
        <v>71</v>
      </c>
      <c r="E8" s="1">
        <v>120</v>
      </c>
      <c r="F8" s="1">
        <v>121</v>
      </c>
      <c r="G8" s="1">
        <v>88</v>
      </c>
      <c r="H8" s="1">
        <v>48</v>
      </c>
      <c r="I8" s="1">
        <v>27</v>
      </c>
      <c r="J8" s="1">
        <v>19</v>
      </c>
      <c r="K8" s="1">
        <v>12</v>
      </c>
      <c r="L8" s="1">
        <v>14</v>
      </c>
      <c r="M8" s="1">
        <v>11</v>
      </c>
      <c r="N8" s="1">
        <v>9</v>
      </c>
      <c r="O8" s="1">
        <v>22</v>
      </c>
    </row>
    <row r="9" spans="1:15" x14ac:dyDescent="0.2">
      <c r="A9" s="1" t="s">
        <v>14</v>
      </c>
      <c r="B9" s="1">
        <f t="shared" si="1"/>
        <v>519</v>
      </c>
      <c r="C9" s="1">
        <v>1</v>
      </c>
      <c r="D9" s="1">
        <v>17</v>
      </c>
      <c r="E9" s="1">
        <v>83</v>
      </c>
      <c r="F9" s="1">
        <v>114</v>
      </c>
      <c r="G9" s="1">
        <v>111</v>
      </c>
      <c r="H9" s="1">
        <v>83</v>
      </c>
      <c r="I9" s="1">
        <v>33</v>
      </c>
      <c r="J9" s="1">
        <v>18</v>
      </c>
      <c r="K9" s="1">
        <v>10</v>
      </c>
      <c r="L9" s="1">
        <v>16</v>
      </c>
      <c r="M9" s="1">
        <v>8</v>
      </c>
      <c r="N9" s="1">
        <v>10</v>
      </c>
      <c r="O9" s="1">
        <v>15</v>
      </c>
    </row>
    <row r="10" spans="1:15" x14ac:dyDescent="0.2">
      <c r="A10" s="1" t="s">
        <v>15</v>
      </c>
      <c r="B10" s="1">
        <f t="shared" si="1"/>
        <v>400</v>
      </c>
      <c r="C10" s="1">
        <v>0</v>
      </c>
      <c r="D10" s="1">
        <v>3</v>
      </c>
      <c r="E10" s="1">
        <v>26</v>
      </c>
      <c r="F10" s="1">
        <v>66</v>
      </c>
      <c r="G10" s="1">
        <v>110</v>
      </c>
      <c r="H10" s="1">
        <v>62</v>
      </c>
      <c r="I10" s="1">
        <v>49</v>
      </c>
      <c r="J10" s="1">
        <v>24</v>
      </c>
      <c r="K10" s="1">
        <v>9</v>
      </c>
      <c r="L10" s="1">
        <v>18</v>
      </c>
      <c r="M10" s="1">
        <v>12</v>
      </c>
      <c r="N10" s="1">
        <v>6</v>
      </c>
      <c r="O10" s="1">
        <v>15</v>
      </c>
    </row>
    <row r="11" spans="1:15" x14ac:dyDescent="0.2">
      <c r="A11" s="1" t="s">
        <v>16</v>
      </c>
      <c r="B11" s="1">
        <f t="shared" si="1"/>
        <v>294</v>
      </c>
      <c r="C11" s="1">
        <v>0</v>
      </c>
      <c r="D11" s="1">
        <v>1</v>
      </c>
      <c r="E11" s="1">
        <v>3</v>
      </c>
      <c r="F11" s="1">
        <v>21</v>
      </c>
      <c r="G11" s="1">
        <v>59</v>
      </c>
      <c r="H11" s="1">
        <v>58</v>
      </c>
      <c r="I11" s="1">
        <v>46</v>
      </c>
      <c r="J11" s="1">
        <v>26</v>
      </c>
      <c r="K11" s="1">
        <v>21</v>
      </c>
      <c r="L11" s="1">
        <v>15</v>
      </c>
      <c r="M11" s="1">
        <v>15</v>
      </c>
      <c r="N11" s="1">
        <v>9</v>
      </c>
      <c r="O11" s="1">
        <v>20</v>
      </c>
    </row>
    <row r="12" spans="1:15" x14ac:dyDescent="0.2">
      <c r="A12" s="1" t="s">
        <v>17</v>
      </c>
      <c r="B12" s="1">
        <f t="shared" si="1"/>
        <v>204</v>
      </c>
      <c r="C12" s="1">
        <v>0</v>
      </c>
      <c r="D12" s="1">
        <v>2</v>
      </c>
      <c r="E12" s="1">
        <v>1</v>
      </c>
      <c r="F12" s="1">
        <v>8</v>
      </c>
      <c r="G12" s="1">
        <v>27</v>
      </c>
      <c r="H12" s="1">
        <v>27</v>
      </c>
      <c r="I12" s="1">
        <v>38</v>
      </c>
      <c r="J12" s="1">
        <v>23</v>
      </c>
      <c r="K12" s="1">
        <v>25</v>
      </c>
      <c r="L12" s="1">
        <v>12</v>
      </c>
      <c r="M12" s="1">
        <v>14</v>
      </c>
      <c r="N12" s="1">
        <v>10</v>
      </c>
      <c r="O12" s="1">
        <v>17</v>
      </c>
    </row>
    <row r="13" spans="1:15" x14ac:dyDescent="0.2">
      <c r="A13" s="1" t="s">
        <v>18</v>
      </c>
      <c r="B13" s="1">
        <f t="shared" si="1"/>
        <v>626</v>
      </c>
      <c r="C13" s="1">
        <v>0</v>
      </c>
      <c r="D13" s="1">
        <v>0</v>
      </c>
      <c r="E13" s="1">
        <v>1</v>
      </c>
      <c r="F13" s="1">
        <v>5</v>
      </c>
      <c r="G13" s="1">
        <v>18</v>
      </c>
      <c r="H13" s="1">
        <v>28</v>
      </c>
      <c r="I13" s="1">
        <v>59</v>
      </c>
      <c r="J13" s="1">
        <v>95</v>
      </c>
      <c r="K13" s="1">
        <v>95</v>
      </c>
      <c r="L13" s="1">
        <v>107</v>
      </c>
      <c r="M13" s="1">
        <v>96</v>
      </c>
      <c r="N13" s="1">
        <v>55</v>
      </c>
      <c r="O13" s="1">
        <v>67</v>
      </c>
    </row>
    <row r="15" spans="1:15" x14ac:dyDescent="0.2">
      <c r="A15" s="1" t="s">
        <v>10</v>
      </c>
      <c r="B15" s="1">
        <f t="shared" si="1"/>
        <v>3312</v>
      </c>
      <c r="C15" s="1">
        <v>28</v>
      </c>
      <c r="D15" s="1">
        <v>218</v>
      </c>
      <c r="E15" s="1">
        <v>443</v>
      </c>
      <c r="F15" s="1">
        <v>443</v>
      </c>
      <c r="G15" s="1">
        <v>462</v>
      </c>
      <c r="H15" s="1">
        <v>336</v>
      </c>
      <c r="I15" s="1">
        <v>269</v>
      </c>
      <c r="J15" s="1">
        <v>219</v>
      </c>
      <c r="K15" s="1">
        <v>183</v>
      </c>
      <c r="L15" s="1">
        <v>200</v>
      </c>
      <c r="M15" s="1">
        <v>176</v>
      </c>
      <c r="N15" s="1">
        <v>128</v>
      </c>
      <c r="O15" s="1">
        <v>207</v>
      </c>
    </row>
    <row r="16" spans="1:15" x14ac:dyDescent="0.2">
      <c r="A16" s="1" t="s">
        <v>9</v>
      </c>
      <c r="B16" s="1">
        <f t="shared" si="1"/>
        <v>12537</v>
      </c>
      <c r="C16" s="1">
        <v>19</v>
      </c>
      <c r="D16" s="1">
        <v>257</v>
      </c>
      <c r="E16" s="1">
        <v>637</v>
      </c>
      <c r="F16" s="1">
        <v>1046</v>
      </c>
      <c r="G16" s="1">
        <v>1502</v>
      </c>
      <c r="H16" s="1">
        <v>1246</v>
      </c>
      <c r="I16" s="1">
        <v>1235</v>
      </c>
      <c r="J16" s="1">
        <v>1191</v>
      </c>
      <c r="K16" s="1">
        <v>1165</v>
      </c>
      <c r="L16" s="1">
        <v>1333</v>
      </c>
      <c r="M16" s="1">
        <v>1166</v>
      </c>
      <c r="N16" s="1">
        <v>721</v>
      </c>
      <c r="O16" s="1">
        <v>1019</v>
      </c>
    </row>
    <row r="17" spans="1:15" x14ac:dyDescent="0.2">
      <c r="A17" s="4" t="s">
        <v>357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EA142D-1EB9-4C53-BC47-25B76C0C088D}">
  <dimension ref="A1:O26"/>
  <sheetViews>
    <sheetView view="pageBreakPreview" zoomScale="125" zoomScaleNormal="100" zoomScaleSheetLayoutView="125" workbookViewId="0">
      <selection activeCell="A26" sqref="A26:O26"/>
    </sheetView>
  </sheetViews>
  <sheetFormatPr defaultRowHeight="9.6" x14ac:dyDescent="0.2"/>
  <cols>
    <col min="1" max="1" width="26" style="1" customWidth="1"/>
    <col min="2" max="18" width="3.77734375" style="1" customWidth="1"/>
    <col min="19" max="16384" width="8.88671875" style="1"/>
  </cols>
  <sheetData>
    <row r="1" spans="1:15" x14ac:dyDescent="0.2">
      <c r="A1" s="1" t="s">
        <v>427</v>
      </c>
    </row>
    <row r="2" spans="1:15" x14ac:dyDescent="0.2">
      <c r="A2" s="2" t="s">
        <v>344</v>
      </c>
      <c r="B2" s="3" t="s">
        <v>8</v>
      </c>
      <c r="C2" s="3" t="s">
        <v>375</v>
      </c>
      <c r="D2" s="3" t="s">
        <v>359</v>
      </c>
      <c r="E2" s="3" t="s">
        <v>360</v>
      </c>
      <c r="F2" s="3" t="s">
        <v>361</v>
      </c>
      <c r="G2" s="5" t="s">
        <v>362</v>
      </c>
      <c r="H2" s="5" t="s">
        <v>363</v>
      </c>
      <c r="I2" s="5" t="s">
        <v>364</v>
      </c>
      <c r="J2" s="5" t="s">
        <v>365</v>
      </c>
      <c r="K2" s="5" t="s">
        <v>366</v>
      </c>
      <c r="L2" s="5" t="s">
        <v>367</v>
      </c>
      <c r="M2" s="5" t="s">
        <v>368</v>
      </c>
      <c r="N2" s="5" t="s">
        <v>369</v>
      </c>
      <c r="O2" s="6" t="s">
        <v>370</v>
      </c>
    </row>
    <row r="3" spans="1:15" x14ac:dyDescent="0.2">
      <c r="A3" s="1" t="s">
        <v>196</v>
      </c>
      <c r="B3" s="1">
        <f>SUM(C3:O3)</f>
        <v>5599</v>
      </c>
      <c r="C3" s="1">
        <f>SUM(C4:C9)</f>
        <v>143</v>
      </c>
      <c r="D3" s="1">
        <f t="shared" ref="D3:O3" si="0">SUM(D4:D9)</f>
        <v>691</v>
      </c>
      <c r="E3" s="1">
        <f t="shared" si="0"/>
        <v>942</v>
      </c>
      <c r="F3" s="1">
        <f t="shared" si="0"/>
        <v>956</v>
      </c>
      <c r="G3" s="1">
        <f t="shared" si="0"/>
        <v>955</v>
      </c>
      <c r="H3" s="1">
        <f t="shared" si="0"/>
        <v>697</v>
      </c>
      <c r="I3" s="1">
        <f t="shared" si="0"/>
        <v>500</v>
      </c>
      <c r="J3" s="1">
        <f t="shared" si="0"/>
        <v>321</v>
      </c>
      <c r="K3" s="1">
        <f t="shared" si="0"/>
        <v>209</v>
      </c>
      <c r="L3" s="1">
        <f t="shared" si="0"/>
        <v>96</v>
      </c>
      <c r="M3" s="1">
        <f t="shared" si="0"/>
        <v>48</v>
      </c>
      <c r="N3" s="1">
        <f t="shared" si="0"/>
        <v>32</v>
      </c>
      <c r="O3" s="1">
        <f t="shared" si="0"/>
        <v>9</v>
      </c>
    </row>
    <row r="4" spans="1:15" x14ac:dyDescent="0.2">
      <c r="A4" s="1" t="s">
        <v>197</v>
      </c>
      <c r="B4" s="1">
        <f t="shared" ref="B4:B9" si="1">SUM(C4:O4)</f>
        <v>3198</v>
      </c>
      <c r="C4" s="1">
        <v>127</v>
      </c>
      <c r="D4" s="1">
        <v>535</v>
      </c>
      <c r="E4" s="1">
        <v>662</v>
      </c>
      <c r="F4" s="1">
        <v>574</v>
      </c>
      <c r="G4" s="1">
        <v>503</v>
      </c>
      <c r="H4" s="1">
        <v>324</v>
      </c>
      <c r="I4" s="1">
        <v>215</v>
      </c>
      <c r="J4" s="1">
        <v>125</v>
      </c>
      <c r="K4" s="1">
        <v>69</v>
      </c>
      <c r="L4" s="1">
        <v>30</v>
      </c>
      <c r="M4" s="1">
        <v>17</v>
      </c>
      <c r="N4" s="1">
        <v>16</v>
      </c>
      <c r="O4" s="1">
        <v>1</v>
      </c>
    </row>
    <row r="5" spans="1:15" x14ac:dyDescent="0.2">
      <c r="A5" s="1" t="s">
        <v>198</v>
      </c>
      <c r="B5" s="1">
        <f t="shared" si="1"/>
        <v>125</v>
      </c>
      <c r="C5" s="1">
        <v>1</v>
      </c>
      <c r="D5" s="1">
        <v>12</v>
      </c>
      <c r="E5" s="1">
        <v>20</v>
      </c>
      <c r="F5" s="1">
        <v>19</v>
      </c>
      <c r="G5" s="1">
        <v>22</v>
      </c>
      <c r="H5" s="1">
        <v>15</v>
      </c>
      <c r="I5" s="1">
        <v>13</v>
      </c>
      <c r="J5" s="1">
        <v>10</v>
      </c>
      <c r="K5" s="1">
        <v>5</v>
      </c>
      <c r="L5" s="1">
        <v>5</v>
      </c>
      <c r="M5" s="1">
        <v>1</v>
      </c>
      <c r="N5" s="1">
        <v>1</v>
      </c>
      <c r="O5" s="1">
        <v>1</v>
      </c>
    </row>
    <row r="6" spans="1:15" x14ac:dyDescent="0.2">
      <c r="A6" s="1" t="s">
        <v>199</v>
      </c>
      <c r="B6" s="1">
        <f t="shared" si="1"/>
        <v>1982</v>
      </c>
      <c r="C6" s="1">
        <v>14</v>
      </c>
      <c r="D6" s="1">
        <v>131</v>
      </c>
      <c r="E6" s="1">
        <v>225</v>
      </c>
      <c r="F6" s="1">
        <v>311</v>
      </c>
      <c r="G6" s="1">
        <v>395</v>
      </c>
      <c r="H6" s="1">
        <v>313</v>
      </c>
      <c r="I6" s="1">
        <v>230</v>
      </c>
      <c r="J6" s="1">
        <v>161</v>
      </c>
      <c r="K6" s="1">
        <v>120</v>
      </c>
      <c r="L6" s="1">
        <v>45</v>
      </c>
      <c r="M6" s="1">
        <v>21</v>
      </c>
      <c r="N6" s="1">
        <v>11</v>
      </c>
      <c r="O6" s="1">
        <v>5</v>
      </c>
    </row>
    <row r="7" spans="1:15" x14ac:dyDescent="0.2">
      <c r="A7" s="1" t="s">
        <v>200</v>
      </c>
      <c r="B7" s="1">
        <f t="shared" si="1"/>
        <v>133</v>
      </c>
      <c r="C7" s="1">
        <v>1</v>
      </c>
      <c r="D7" s="1">
        <v>11</v>
      </c>
      <c r="E7" s="1">
        <v>22</v>
      </c>
      <c r="F7" s="1">
        <v>31</v>
      </c>
      <c r="G7" s="1">
        <v>16</v>
      </c>
      <c r="H7" s="1">
        <v>18</v>
      </c>
      <c r="I7" s="1">
        <v>15</v>
      </c>
      <c r="J7" s="1">
        <v>8</v>
      </c>
      <c r="K7" s="1">
        <v>5</v>
      </c>
      <c r="L7" s="1">
        <v>4</v>
      </c>
      <c r="M7" s="1">
        <v>1</v>
      </c>
      <c r="N7" s="1">
        <v>0</v>
      </c>
      <c r="O7" s="1">
        <v>1</v>
      </c>
    </row>
    <row r="8" spans="1:15" x14ac:dyDescent="0.2">
      <c r="A8" s="1" t="s">
        <v>201</v>
      </c>
      <c r="B8" s="1">
        <f t="shared" si="1"/>
        <v>151</v>
      </c>
      <c r="C8" s="1">
        <v>0</v>
      </c>
      <c r="D8" s="1">
        <v>2</v>
      </c>
      <c r="E8" s="1">
        <v>11</v>
      </c>
      <c r="F8" s="1">
        <v>17</v>
      </c>
      <c r="G8" s="1">
        <v>19</v>
      </c>
      <c r="H8" s="1">
        <v>25</v>
      </c>
      <c r="I8" s="1">
        <v>26</v>
      </c>
      <c r="J8" s="1">
        <v>17</v>
      </c>
      <c r="K8" s="1">
        <v>10</v>
      </c>
      <c r="L8" s="1">
        <v>11</v>
      </c>
      <c r="M8" s="1">
        <v>8</v>
      </c>
      <c r="N8" s="1">
        <v>4</v>
      </c>
      <c r="O8" s="1">
        <v>1</v>
      </c>
    </row>
    <row r="9" spans="1:15" x14ac:dyDescent="0.2">
      <c r="A9" s="1" t="s">
        <v>202</v>
      </c>
      <c r="B9" s="1">
        <f t="shared" si="1"/>
        <v>10</v>
      </c>
      <c r="C9" s="1">
        <v>0</v>
      </c>
      <c r="D9" s="1">
        <v>0</v>
      </c>
      <c r="E9" s="1">
        <v>2</v>
      </c>
      <c r="F9" s="1">
        <v>4</v>
      </c>
      <c r="G9" s="1">
        <v>0</v>
      </c>
      <c r="H9" s="1">
        <v>2</v>
      </c>
      <c r="I9" s="1">
        <v>1</v>
      </c>
      <c r="J9" s="1">
        <v>0</v>
      </c>
      <c r="K9" s="1">
        <v>0</v>
      </c>
      <c r="L9" s="1">
        <v>1</v>
      </c>
      <c r="M9" s="1">
        <v>0</v>
      </c>
      <c r="N9" s="1">
        <v>0</v>
      </c>
      <c r="O9" s="1">
        <v>0</v>
      </c>
    </row>
    <row r="11" spans="1:15" x14ac:dyDescent="0.2">
      <c r="A11" s="1" t="s">
        <v>204</v>
      </c>
      <c r="B11" s="1">
        <f>B3-B19</f>
        <v>3542</v>
      </c>
      <c r="C11" s="1">
        <f t="shared" ref="C11:O11" si="2">C3-C19</f>
        <v>100</v>
      </c>
      <c r="D11" s="1">
        <f t="shared" si="2"/>
        <v>397</v>
      </c>
      <c r="E11" s="1">
        <f t="shared" si="2"/>
        <v>557</v>
      </c>
      <c r="F11" s="1">
        <f t="shared" si="2"/>
        <v>589</v>
      </c>
      <c r="G11" s="1">
        <f t="shared" si="2"/>
        <v>598</v>
      </c>
      <c r="H11" s="1">
        <f t="shared" si="2"/>
        <v>448</v>
      </c>
      <c r="I11" s="1">
        <f t="shared" si="2"/>
        <v>325</v>
      </c>
      <c r="J11" s="1">
        <f t="shared" si="2"/>
        <v>227</v>
      </c>
      <c r="K11" s="1">
        <f t="shared" si="2"/>
        <v>156</v>
      </c>
      <c r="L11" s="1">
        <f t="shared" si="2"/>
        <v>75</v>
      </c>
      <c r="M11" s="1">
        <f t="shared" si="2"/>
        <v>38</v>
      </c>
      <c r="N11" s="1">
        <f t="shared" si="2"/>
        <v>25</v>
      </c>
      <c r="O11" s="1">
        <f t="shared" si="2"/>
        <v>7</v>
      </c>
    </row>
    <row r="12" spans="1:15" x14ac:dyDescent="0.2">
      <c r="A12" s="1" t="s">
        <v>197</v>
      </c>
      <c r="B12" s="1">
        <f t="shared" ref="B12:F12" si="3">B4-B20</f>
        <v>2064</v>
      </c>
      <c r="C12" s="1">
        <f t="shared" ref="C12:O12" si="4">C4-C20</f>
        <v>88</v>
      </c>
      <c r="D12" s="1">
        <f t="shared" si="4"/>
        <v>300</v>
      </c>
      <c r="E12" s="1">
        <f t="shared" si="4"/>
        <v>384</v>
      </c>
      <c r="F12" s="1">
        <f t="shared" si="4"/>
        <v>382</v>
      </c>
      <c r="G12" s="1">
        <f t="shared" si="4"/>
        <v>345</v>
      </c>
      <c r="H12" s="1">
        <f t="shared" si="4"/>
        <v>221</v>
      </c>
      <c r="I12" s="1">
        <f t="shared" si="4"/>
        <v>148</v>
      </c>
      <c r="J12" s="1">
        <f t="shared" si="4"/>
        <v>91</v>
      </c>
      <c r="K12" s="1">
        <f t="shared" si="4"/>
        <v>52</v>
      </c>
      <c r="L12" s="1">
        <f t="shared" si="4"/>
        <v>25</v>
      </c>
      <c r="M12" s="1">
        <f t="shared" si="4"/>
        <v>14</v>
      </c>
      <c r="N12" s="1">
        <f t="shared" si="4"/>
        <v>13</v>
      </c>
      <c r="O12" s="1">
        <f t="shared" si="4"/>
        <v>1</v>
      </c>
    </row>
    <row r="13" spans="1:15" x14ac:dyDescent="0.2">
      <c r="A13" s="1" t="s">
        <v>198</v>
      </c>
      <c r="B13" s="1">
        <f t="shared" ref="B13:F13" si="5">B5-B21</f>
        <v>61</v>
      </c>
      <c r="C13" s="1">
        <f t="shared" ref="C13:O13" si="6">C5-C21</f>
        <v>1</v>
      </c>
      <c r="D13" s="1">
        <f t="shared" si="6"/>
        <v>6</v>
      </c>
      <c r="E13" s="1">
        <f t="shared" si="6"/>
        <v>12</v>
      </c>
      <c r="F13" s="1">
        <f t="shared" si="6"/>
        <v>9</v>
      </c>
      <c r="G13" s="1">
        <f t="shared" si="6"/>
        <v>8</v>
      </c>
      <c r="H13" s="1">
        <f t="shared" si="6"/>
        <v>6</v>
      </c>
      <c r="I13" s="1">
        <f t="shared" si="6"/>
        <v>7</v>
      </c>
      <c r="J13" s="1">
        <f t="shared" si="6"/>
        <v>5</v>
      </c>
      <c r="K13" s="1">
        <f t="shared" si="6"/>
        <v>2</v>
      </c>
      <c r="L13" s="1">
        <f t="shared" si="6"/>
        <v>4</v>
      </c>
      <c r="M13" s="1">
        <f t="shared" si="6"/>
        <v>0</v>
      </c>
      <c r="N13" s="1">
        <f t="shared" si="6"/>
        <v>0</v>
      </c>
      <c r="O13" s="1">
        <f t="shared" si="6"/>
        <v>1</v>
      </c>
    </row>
    <row r="14" spans="1:15" x14ac:dyDescent="0.2">
      <c r="A14" s="1" t="s">
        <v>199</v>
      </c>
      <c r="B14" s="1">
        <f t="shared" ref="B14:F14" si="7">B6-B22</f>
        <v>1220</v>
      </c>
      <c r="C14" s="1">
        <f t="shared" ref="C14:O14" si="8">C6-C22</f>
        <v>11</v>
      </c>
      <c r="D14" s="1">
        <f t="shared" si="8"/>
        <v>80</v>
      </c>
      <c r="E14" s="1">
        <f t="shared" si="8"/>
        <v>139</v>
      </c>
      <c r="F14" s="1">
        <f t="shared" si="8"/>
        <v>171</v>
      </c>
      <c r="G14" s="1">
        <f t="shared" si="8"/>
        <v>218</v>
      </c>
      <c r="H14" s="1">
        <f t="shared" si="8"/>
        <v>188</v>
      </c>
      <c r="I14" s="1">
        <f t="shared" si="8"/>
        <v>146</v>
      </c>
      <c r="J14" s="1">
        <f t="shared" si="8"/>
        <v>110</v>
      </c>
      <c r="K14" s="1">
        <f t="shared" si="8"/>
        <v>92</v>
      </c>
      <c r="L14" s="1">
        <f t="shared" si="8"/>
        <v>34</v>
      </c>
      <c r="M14" s="1">
        <f t="shared" si="8"/>
        <v>19</v>
      </c>
      <c r="N14" s="1">
        <f t="shared" si="8"/>
        <v>8</v>
      </c>
      <c r="O14" s="1">
        <f t="shared" si="8"/>
        <v>4</v>
      </c>
    </row>
    <row r="15" spans="1:15" x14ac:dyDescent="0.2">
      <c r="A15" s="1" t="s">
        <v>200</v>
      </c>
      <c r="B15" s="1">
        <f t="shared" ref="B15:F15" si="9">B7-B23</f>
        <v>75</v>
      </c>
      <c r="C15" s="1">
        <f t="shared" ref="C15:O15" si="10">C7-C23</f>
        <v>0</v>
      </c>
      <c r="D15" s="1">
        <f t="shared" si="10"/>
        <v>10</v>
      </c>
      <c r="E15" s="1">
        <f t="shared" si="10"/>
        <v>11</v>
      </c>
      <c r="F15" s="1">
        <f t="shared" si="10"/>
        <v>13</v>
      </c>
      <c r="G15" s="1">
        <f t="shared" si="10"/>
        <v>11</v>
      </c>
      <c r="H15" s="1">
        <f t="shared" si="10"/>
        <v>13</v>
      </c>
      <c r="I15" s="1">
        <f t="shared" si="10"/>
        <v>7</v>
      </c>
      <c r="J15" s="1">
        <f t="shared" si="10"/>
        <v>6</v>
      </c>
      <c r="K15" s="1">
        <f t="shared" si="10"/>
        <v>2</v>
      </c>
      <c r="L15" s="1">
        <f t="shared" si="10"/>
        <v>2</v>
      </c>
      <c r="M15" s="1">
        <f t="shared" si="10"/>
        <v>0</v>
      </c>
      <c r="N15" s="1">
        <f t="shared" si="10"/>
        <v>0</v>
      </c>
      <c r="O15" s="1">
        <f t="shared" si="10"/>
        <v>0</v>
      </c>
    </row>
    <row r="16" spans="1:15" x14ac:dyDescent="0.2">
      <c r="A16" s="1" t="s">
        <v>201</v>
      </c>
      <c r="B16" s="1">
        <f t="shared" ref="B16:F16" si="11">B8-B24</f>
        <v>117</v>
      </c>
      <c r="C16" s="1">
        <f t="shared" ref="C16:O16" si="12">C8-C24</f>
        <v>0</v>
      </c>
      <c r="D16" s="1">
        <f t="shared" si="12"/>
        <v>1</v>
      </c>
      <c r="E16" s="1">
        <f t="shared" si="12"/>
        <v>10</v>
      </c>
      <c r="F16" s="1">
        <f t="shared" si="12"/>
        <v>12</v>
      </c>
      <c r="G16" s="1">
        <f t="shared" si="12"/>
        <v>16</v>
      </c>
      <c r="H16" s="1">
        <f t="shared" si="12"/>
        <v>20</v>
      </c>
      <c r="I16" s="1">
        <f t="shared" si="12"/>
        <v>16</v>
      </c>
      <c r="J16" s="1">
        <f t="shared" si="12"/>
        <v>15</v>
      </c>
      <c r="K16" s="1">
        <f t="shared" si="12"/>
        <v>8</v>
      </c>
      <c r="L16" s="1">
        <f t="shared" si="12"/>
        <v>9</v>
      </c>
      <c r="M16" s="1">
        <f t="shared" si="12"/>
        <v>5</v>
      </c>
      <c r="N16" s="1">
        <f t="shared" si="12"/>
        <v>4</v>
      </c>
      <c r="O16" s="1">
        <f t="shared" si="12"/>
        <v>1</v>
      </c>
    </row>
    <row r="17" spans="1:15" x14ac:dyDescent="0.2">
      <c r="A17" s="1" t="s">
        <v>202</v>
      </c>
      <c r="B17" s="1">
        <f t="shared" ref="B17:F17" si="13">B9-B25</f>
        <v>5</v>
      </c>
      <c r="C17" s="1">
        <f t="shared" ref="C17:O17" si="14">C9-C25</f>
        <v>0</v>
      </c>
      <c r="D17" s="1">
        <f t="shared" si="14"/>
        <v>0</v>
      </c>
      <c r="E17" s="1">
        <f t="shared" si="14"/>
        <v>1</v>
      </c>
      <c r="F17" s="1">
        <f t="shared" si="14"/>
        <v>2</v>
      </c>
      <c r="G17" s="1">
        <f t="shared" si="14"/>
        <v>0</v>
      </c>
      <c r="H17" s="1">
        <f t="shared" si="14"/>
        <v>0</v>
      </c>
      <c r="I17" s="1">
        <f t="shared" si="14"/>
        <v>1</v>
      </c>
      <c r="J17" s="1">
        <f t="shared" si="14"/>
        <v>0</v>
      </c>
      <c r="K17" s="1">
        <f t="shared" si="14"/>
        <v>0</v>
      </c>
      <c r="L17" s="1">
        <f t="shared" si="14"/>
        <v>1</v>
      </c>
      <c r="M17" s="1">
        <f t="shared" si="14"/>
        <v>0</v>
      </c>
      <c r="N17" s="1">
        <f t="shared" si="14"/>
        <v>0</v>
      </c>
      <c r="O17" s="1">
        <f t="shared" si="14"/>
        <v>0</v>
      </c>
    </row>
    <row r="19" spans="1:15" x14ac:dyDescent="0.2">
      <c r="A19" s="1" t="s">
        <v>203</v>
      </c>
      <c r="B19" s="1">
        <f>SUM(C19:O19)</f>
        <v>2057</v>
      </c>
      <c r="C19" s="1">
        <f>SUM(C20:C25)</f>
        <v>43</v>
      </c>
      <c r="D19" s="1">
        <f t="shared" ref="D19" si="15">SUM(D20:D25)</f>
        <v>294</v>
      </c>
      <c r="E19" s="1">
        <f t="shared" ref="E19" si="16">SUM(E20:E25)</f>
        <v>385</v>
      </c>
      <c r="F19" s="1">
        <f t="shared" ref="F19" si="17">SUM(F20:F25)</f>
        <v>367</v>
      </c>
      <c r="G19" s="1">
        <f t="shared" ref="G19" si="18">SUM(G20:G25)</f>
        <v>357</v>
      </c>
      <c r="H19" s="1">
        <f t="shared" ref="H19" si="19">SUM(H20:H25)</f>
        <v>249</v>
      </c>
      <c r="I19" s="1">
        <f t="shared" ref="I19" si="20">SUM(I20:I25)</f>
        <v>175</v>
      </c>
      <c r="J19" s="1">
        <f t="shared" ref="J19" si="21">SUM(J20:J25)</f>
        <v>94</v>
      </c>
      <c r="K19" s="1">
        <f t="shared" ref="K19" si="22">SUM(K20:K25)</f>
        <v>53</v>
      </c>
      <c r="L19" s="1">
        <f t="shared" ref="L19" si="23">SUM(L20:L25)</f>
        <v>21</v>
      </c>
      <c r="M19" s="1">
        <f t="shared" ref="M19" si="24">SUM(M20:M25)</f>
        <v>10</v>
      </c>
      <c r="N19" s="1">
        <f t="shared" ref="N19" si="25">SUM(N20:N25)</f>
        <v>7</v>
      </c>
      <c r="O19" s="1">
        <f t="shared" ref="O19" si="26">SUM(O20:O25)</f>
        <v>2</v>
      </c>
    </row>
    <row r="20" spans="1:15" x14ac:dyDescent="0.2">
      <c r="A20" s="1" t="s">
        <v>197</v>
      </c>
      <c r="B20" s="1">
        <f t="shared" ref="B20:B25" si="27">SUM(C20:O20)</f>
        <v>1134</v>
      </c>
      <c r="C20" s="1">
        <v>39</v>
      </c>
      <c r="D20" s="1">
        <v>235</v>
      </c>
      <c r="E20" s="1">
        <v>278</v>
      </c>
      <c r="F20" s="1">
        <v>192</v>
      </c>
      <c r="G20" s="1">
        <v>158</v>
      </c>
      <c r="H20" s="1">
        <v>103</v>
      </c>
      <c r="I20" s="1">
        <v>67</v>
      </c>
      <c r="J20" s="1">
        <v>34</v>
      </c>
      <c r="K20" s="1">
        <v>17</v>
      </c>
      <c r="L20" s="1">
        <v>5</v>
      </c>
      <c r="M20" s="1">
        <v>3</v>
      </c>
      <c r="N20" s="1">
        <v>3</v>
      </c>
      <c r="O20" s="1">
        <v>0</v>
      </c>
    </row>
    <row r="21" spans="1:15" x14ac:dyDescent="0.2">
      <c r="A21" s="1" t="s">
        <v>198</v>
      </c>
      <c r="B21" s="1">
        <f t="shared" si="27"/>
        <v>64</v>
      </c>
      <c r="C21" s="1">
        <v>0</v>
      </c>
      <c r="D21" s="1">
        <v>6</v>
      </c>
      <c r="E21" s="1">
        <v>8</v>
      </c>
      <c r="F21" s="1">
        <v>10</v>
      </c>
      <c r="G21" s="1">
        <v>14</v>
      </c>
      <c r="H21" s="1">
        <v>9</v>
      </c>
      <c r="I21" s="1">
        <v>6</v>
      </c>
      <c r="J21" s="1">
        <v>5</v>
      </c>
      <c r="K21" s="1">
        <v>3</v>
      </c>
      <c r="L21" s="1">
        <v>1</v>
      </c>
      <c r="M21" s="1">
        <v>1</v>
      </c>
      <c r="N21" s="1">
        <v>1</v>
      </c>
      <c r="O21" s="1">
        <v>0</v>
      </c>
    </row>
    <row r="22" spans="1:15" x14ac:dyDescent="0.2">
      <c r="A22" s="1" t="s">
        <v>199</v>
      </c>
      <c r="B22" s="1">
        <f t="shared" si="27"/>
        <v>762</v>
      </c>
      <c r="C22" s="1">
        <v>3</v>
      </c>
      <c r="D22" s="1">
        <v>51</v>
      </c>
      <c r="E22" s="1">
        <v>86</v>
      </c>
      <c r="F22" s="1">
        <v>140</v>
      </c>
      <c r="G22" s="1">
        <v>177</v>
      </c>
      <c r="H22" s="1">
        <v>125</v>
      </c>
      <c r="I22" s="1">
        <v>84</v>
      </c>
      <c r="J22" s="1">
        <v>51</v>
      </c>
      <c r="K22" s="1">
        <v>28</v>
      </c>
      <c r="L22" s="1">
        <v>11</v>
      </c>
      <c r="M22" s="1">
        <v>2</v>
      </c>
      <c r="N22" s="1">
        <v>3</v>
      </c>
      <c r="O22" s="1">
        <v>1</v>
      </c>
    </row>
    <row r="23" spans="1:15" x14ac:dyDescent="0.2">
      <c r="A23" s="1" t="s">
        <v>200</v>
      </c>
      <c r="B23" s="1">
        <f t="shared" si="27"/>
        <v>58</v>
      </c>
      <c r="C23" s="1">
        <v>1</v>
      </c>
      <c r="D23" s="1">
        <v>1</v>
      </c>
      <c r="E23" s="1">
        <v>11</v>
      </c>
      <c r="F23" s="1">
        <v>18</v>
      </c>
      <c r="G23" s="1">
        <v>5</v>
      </c>
      <c r="H23" s="1">
        <v>5</v>
      </c>
      <c r="I23" s="1">
        <v>8</v>
      </c>
      <c r="J23" s="1">
        <v>2</v>
      </c>
      <c r="K23" s="1">
        <v>3</v>
      </c>
      <c r="L23" s="1">
        <v>2</v>
      </c>
      <c r="M23" s="1">
        <v>1</v>
      </c>
      <c r="N23" s="1">
        <v>0</v>
      </c>
      <c r="O23" s="1">
        <v>1</v>
      </c>
    </row>
    <row r="24" spans="1:15" x14ac:dyDescent="0.2">
      <c r="A24" s="1" t="s">
        <v>201</v>
      </c>
      <c r="B24" s="1">
        <f t="shared" si="27"/>
        <v>34</v>
      </c>
      <c r="C24" s="1">
        <v>0</v>
      </c>
      <c r="D24" s="1">
        <v>1</v>
      </c>
      <c r="E24" s="1">
        <v>1</v>
      </c>
      <c r="F24" s="1">
        <v>5</v>
      </c>
      <c r="G24" s="1">
        <v>3</v>
      </c>
      <c r="H24" s="1">
        <v>5</v>
      </c>
      <c r="I24" s="1">
        <v>10</v>
      </c>
      <c r="J24" s="1">
        <v>2</v>
      </c>
      <c r="K24" s="1">
        <v>2</v>
      </c>
      <c r="L24" s="1">
        <v>2</v>
      </c>
      <c r="M24" s="1">
        <v>3</v>
      </c>
      <c r="N24" s="1">
        <v>0</v>
      </c>
      <c r="O24" s="1">
        <v>0</v>
      </c>
    </row>
    <row r="25" spans="1:15" x14ac:dyDescent="0.2">
      <c r="A25" s="1" t="s">
        <v>202</v>
      </c>
      <c r="B25" s="1">
        <f t="shared" si="27"/>
        <v>5</v>
      </c>
      <c r="C25" s="1">
        <v>0</v>
      </c>
      <c r="D25" s="1">
        <v>0</v>
      </c>
      <c r="E25" s="1">
        <v>1</v>
      </c>
      <c r="F25" s="1">
        <v>2</v>
      </c>
      <c r="G25" s="1">
        <v>0</v>
      </c>
      <c r="H25" s="1">
        <v>2</v>
      </c>
      <c r="I25" s="1">
        <v>0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1">
        <v>0</v>
      </c>
    </row>
    <row r="26" spans="1:15" x14ac:dyDescent="0.2">
      <c r="A26" s="4" t="s">
        <v>357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444203-3D95-4CD9-866A-BC333BF42EAC}">
  <dimension ref="A1:O35"/>
  <sheetViews>
    <sheetView view="pageBreakPreview" zoomScale="125" zoomScaleNormal="100" zoomScaleSheetLayoutView="125" workbookViewId="0">
      <selection activeCell="A35" sqref="A35:O35"/>
    </sheetView>
  </sheetViews>
  <sheetFormatPr defaultRowHeight="9.6" x14ac:dyDescent="0.2"/>
  <cols>
    <col min="1" max="1" width="26" style="1" customWidth="1"/>
    <col min="2" max="18" width="3.77734375" style="1" customWidth="1"/>
    <col min="19" max="16384" width="8.88671875" style="1"/>
  </cols>
  <sheetData>
    <row r="1" spans="1:15" x14ac:dyDescent="0.2">
      <c r="A1" s="1" t="s">
        <v>428</v>
      </c>
    </row>
    <row r="2" spans="1:15" x14ac:dyDescent="0.2">
      <c r="A2" s="2" t="s">
        <v>345</v>
      </c>
      <c r="B2" s="3" t="s">
        <v>8</v>
      </c>
      <c r="C2" s="3" t="s">
        <v>375</v>
      </c>
      <c r="D2" s="3" t="s">
        <v>359</v>
      </c>
      <c r="E2" s="3" t="s">
        <v>360</v>
      </c>
      <c r="F2" s="3" t="s">
        <v>361</v>
      </c>
      <c r="G2" s="5" t="s">
        <v>362</v>
      </c>
      <c r="H2" s="5" t="s">
        <v>363</v>
      </c>
      <c r="I2" s="5" t="s">
        <v>364</v>
      </c>
      <c r="J2" s="5" t="s">
        <v>365</v>
      </c>
      <c r="K2" s="5" t="s">
        <v>366</v>
      </c>
      <c r="L2" s="5" t="s">
        <v>367</v>
      </c>
      <c r="M2" s="5" t="s">
        <v>368</v>
      </c>
      <c r="N2" s="5" t="s">
        <v>369</v>
      </c>
      <c r="O2" s="6" t="s">
        <v>370</v>
      </c>
    </row>
    <row r="3" spans="1:15" x14ac:dyDescent="0.2">
      <c r="A3" s="1" t="s">
        <v>272</v>
      </c>
      <c r="B3" s="1">
        <f>SUM(C3:O3)</f>
        <v>5599</v>
      </c>
      <c r="C3" s="1">
        <f t="shared" ref="C3:O3" si="0">C4+C5+C6+C7+C8+C11+C17+C20+C22+C23+C24+C25+C27+C28+C34</f>
        <v>143</v>
      </c>
      <c r="D3" s="1">
        <f t="shared" si="0"/>
        <v>691</v>
      </c>
      <c r="E3" s="1">
        <f t="shared" si="0"/>
        <v>942</v>
      </c>
      <c r="F3" s="1">
        <f t="shared" si="0"/>
        <v>956</v>
      </c>
      <c r="G3" s="1">
        <f t="shared" si="0"/>
        <v>955</v>
      </c>
      <c r="H3" s="1">
        <f t="shared" si="0"/>
        <v>697</v>
      </c>
      <c r="I3" s="1">
        <f t="shared" si="0"/>
        <v>500</v>
      </c>
      <c r="J3" s="1">
        <f t="shared" si="0"/>
        <v>321</v>
      </c>
      <c r="K3" s="1">
        <f t="shared" si="0"/>
        <v>209</v>
      </c>
      <c r="L3" s="1">
        <f t="shared" si="0"/>
        <v>96</v>
      </c>
      <c r="M3" s="1">
        <f t="shared" si="0"/>
        <v>48</v>
      </c>
      <c r="N3" s="1">
        <f t="shared" si="0"/>
        <v>32</v>
      </c>
      <c r="O3" s="1">
        <f t="shared" si="0"/>
        <v>9</v>
      </c>
    </row>
    <row r="4" spans="1:15" x14ac:dyDescent="0.2">
      <c r="A4" s="1" t="s">
        <v>302</v>
      </c>
      <c r="B4" s="1">
        <f t="shared" ref="B4:B34" si="1">SUM(C4:O4)</f>
        <v>126</v>
      </c>
      <c r="C4" s="1">
        <v>7</v>
      </c>
      <c r="D4" s="1">
        <v>26</v>
      </c>
      <c r="E4" s="1">
        <v>21</v>
      </c>
      <c r="F4" s="1">
        <v>19</v>
      </c>
      <c r="G4" s="1">
        <v>16</v>
      </c>
      <c r="H4" s="1">
        <v>9</v>
      </c>
      <c r="I4" s="1">
        <v>9</v>
      </c>
      <c r="J4" s="1">
        <v>5</v>
      </c>
      <c r="K4" s="1">
        <v>2</v>
      </c>
      <c r="L4" s="1">
        <v>5</v>
      </c>
      <c r="M4" s="1">
        <v>6</v>
      </c>
      <c r="N4" s="1">
        <v>1</v>
      </c>
      <c r="O4" s="1">
        <v>0</v>
      </c>
    </row>
    <row r="5" spans="1:15" x14ac:dyDescent="0.2">
      <c r="A5" s="1" t="s">
        <v>303</v>
      </c>
      <c r="B5" s="1">
        <f t="shared" si="1"/>
        <v>307</v>
      </c>
      <c r="C5" s="1">
        <v>8</v>
      </c>
      <c r="D5" s="1">
        <v>34</v>
      </c>
      <c r="E5" s="1">
        <v>49</v>
      </c>
      <c r="F5" s="1">
        <v>74</v>
      </c>
      <c r="G5" s="1">
        <v>73</v>
      </c>
      <c r="H5" s="1">
        <v>30</v>
      </c>
      <c r="I5" s="1">
        <v>17</v>
      </c>
      <c r="J5" s="1">
        <v>17</v>
      </c>
      <c r="K5" s="1">
        <v>4</v>
      </c>
      <c r="L5" s="1">
        <v>1</v>
      </c>
      <c r="M5" s="1">
        <v>0</v>
      </c>
      <c r="N5" s="1">
        <v>0</v>
      </c>
      <c r="O5" s="1">
        <v>0</v>
      </c>
    </row>
    <row r="6" spans="1:15" x14ac:dyDescent="0.2">
      <c r="A6" s="1" t="s">
        <v>304</v>
      </c>
      <c r="B6" s="1">
        <f t="shared" si="1"/>
        <v>13</v>
      </c>
      <c r="C6" s="1">
        <v>0</v>
      </c>
      <c r="D6" s="1">
        <v>0</v>
      </c>
      <c r="E6" s="1">
        <v>3</v>
      </c>
      <c r="F6" s="1">
        <v>2</v>
      </c>
      <c r="G6" s="1">
        <v>4</v>
      </c>
      <c r="H6" s="1">
        <v>1</v>
      </c>
      <c r="I6" s="1">
        <v>0</v>
      </c>
      <c r="J6" s="1">
        <v>2</v>
      </c>
      <c r="K6" s="1">
        <v>0</v>
      </c>
      <c r="L6" s="1">
        <v>1</v>
      </c>
      <c r="M6" s="1">
        <v>0</v>
      </c>
      <c r="N6" s="1">
        <v>0</v>
      </c>
      <c r="O6" s="1">
        <v>0</v>
      </c>
    </row>
    <row r="7" spans="1:15" x14ac:dyDescent="0.2">
      <c r="A7" s="1" t="s">
        <v>305</v>
      </c>
      <c r="B7" s="1">
        <f t="shared" si="1"/>
        <v>861</v>
      </c>
      <c r="C7" s="1">
        <v>4</v>
      </c>
      <c r="D7" s="1">
        <v>74</v>
      </c>
      <c r="E7" s="1">
        <v>122</v>
      </c>
      <c r="F7" s="1">
        <v>152</v>
      </c>
      <c r="G7" s="1">
        <v>163</v>
      </c>
      <c r="H7" s="1">
        <v>134</v>
      </c>
      <c r="I7" s="1">
        <v>81</v>
      </c>
      <c r="J7" s="1">
        <v>64</v>
      </c>
      <c r="K7" s="1">
        <v>47</v>
      </c>
      <c r="L7" s="1">
        <v>14</v>
      </c>
      <c r="M7" s="1">
        <v>5</v>
      </c>
      <c r="N7" s="1">
        <v>1</v>
      </c>
      <c r="O7" s="1">
        <v>0</v>
      </c>
    </row>
    <row r="8" spans="1:15" x14ac:dyDescent="0.2">
      <c r="A8" s="1" t="s">
        <v>306</v>
      </c>
      <c r="B8" s="1">
        <f t="shared" si="1"/>
        <v>93</v>
      </c>
      <c r="C8" s="1">
        <v>8</v>
      </c>
      <c r="D8" s="1">
        <v>10</v>
      </c>
      <c r="E8" s="1">
        <v>19</v>
      </c>
      <c r="F8" s="1">
        <v>13</v>
      </c>
      <c r="G8" s="1">
        <v>14</v>
      </c>
      <c r="H8" s="1">
        <v>10</v>
      </c>
      <c r="I8" s="1">
        <v>9</v>
      </c>
      <c r="J8" s="1">
        <v>2</v>
      </c>
      <c r="K8" s="1">
        <v>5</v>
      </c>
      <c r="L8" s="1">
        <v>1</v>
      </c>
      <c r="M8" s="1">
        <v>0</v>
      </c>
      <c r="N8" s="1">
        <v>0</v>
      </c>
      <c r="O8" s="1">
        <v>2</v>
      </c>
    </row>
    <row r="9" spans="1:15" x14ac:dyDescent="0.2">
      <c r="A9" s="1" t="s">
        <v>307</v>
      </c>
      <c r="B9" s="1">
        <f t="shared" si="1"/>
        <v>35</v>
      </c>
      <c r="C9" s="1">
        <v>3</v>
      </c>
      <c r="D9" s="1">
        <v>6</v>
      </c>
      <c r="E9" s="1">
        <v>7</v>
      </c>
      <c r="F9" s="1">
        <v>4</v>
      </c>
      <c r="G9" s="1">
        <v>6</v>
      </c>
      <c r="H9" s="1">
        <v>4</v>
      </c>
      <c r="I9" s="1">
        <v>1</v>
      </c>
      <c r="J9" s="1">
        <v>0</v>
      </c>
      <c r="K9" s="1">
        <v>3</v>
      </c>
      <c r="L9" s="1">
        <v>1</v>
      </c>
      <c r="M9" s="1">
        <v>0</v>
      </c>
      <c r="N9" s="1">
        <v>0</v>
      </c>
      <c r="O9" s="1">
        <v>0</v>
      </c>
    </row>
    <row r="10" spans="1:15" x14ac:dyDescent="0.2">
      <c r="A10" s="1" t="s">
        <v>308</v>
      </c>
      <c r="B10" s="1">
        <f t="shared" si="1"/>
        <v>58</v>
      </c>
      <c r="C10" s="1">
        <v>5</v>
      </c>
      <c r="D10" s="1">
        <v>4</v>
      </c>
      <c r="E10" s="1">
        <v>12</v>
      </c>
      <c r="F10" s="1">
        <v>9</v>
      </c>
      <c r="G10" s="1">
        <v>8</v>
      </c>
      <c r="H10" s="1">
        <v>6</v>
      </c>
      <c r="I10" s="1">
        <v>8</v>
      </c>
      <c r="J10" s="1">
        <v>2</v>
      </c>
      <c r="K10" s="1">
        <v>2</v>
      </c>
      <c r="L10" s="1">
        <v>0</v>
      </c>
      <c r="M10" s="1">
        <v>0</v>
      </c>
      <c r="N10" s="1">
        <v>0</v>
      </c>
      <c r="O10" s="1">
        <v>2</v>
      </c>
    </row>
    <row r="11" spans="1:15" x14ac:dyDescent="0.2">
      <c r="A11" s="1" t="s">
        <v>309</v>
      </c>
      <c r="B11" s="1">
        <f t="shared" si="1"/>
        <v>477</v>
      </c>
      <c r="C11" s="1">
        <v>16</v>
      </c>
      <c r="D11" s="1">
        <v>55</v>
      </c>
      <c r="E11" s="1">
        <v>93</v>
      </c>
      <c r="F11" s="1">
        <v>80</v>
      </c>
      <c r="G11" s="1">
        <v>70</v>
      </c>
      <c r="H11" s="1">
        <v>54</v>
      </c>
      <c r="I11" s="1">
        <v>41</v>
      </c>
      <c r="J11" s="1">
        <v>30</v>
      </c>
      <c r="K11" s="1">
        <v>23</v>
      </c>
      <c r="L11" s="1">
        <v>8</v>
      </c>
      <c r="M11" s="1">
        <v>2</v>
      </c>
      <c r="N11" s="1">
        <v>5</v>
      </c>
      <c r="O11" s="1">
        <v>0</v>
      </c>
    </row>
    <row r="12" spans="1:15" x14ac:dyDescent="0.2">
      <c r="A12" s="1" t="s">
        <v>310</v>
      </c>
      <c r="B12" s="1">
        <f t="shared" si="1"/>
        <v>335</v>
      </c>
      <c r="C12" s="1">
        <v>16</v>
      </c>
      <c r="D12" s="1">
        <v>45</v>
      </c>
      <c r="E12" s="1">
        <v>66</v>
      </c>
      <c r="F12" s="1">
        <v>58</v>
      </c>
      <c r="G12" s="1">
        <v>40</v>
      </c>
      <c r="H12" s="1">
        <v>38</v>
      </c>
      <c r="I12" s="1">
        <v>27</v>
      </c>
      <c r="J12" s="1">
        <v>19</v>
      </c>
      <c r="K12" s="1">
        <v>12</v>
      </c>
      <c r="L12" s="1">
        <v>7</v>
      </c>
      <c r="M12" s="1">
        <v>2</v>
      </c>
      <c r="N12" s="1">
        <v>5</v>
      </c>
      <c r="O12" s="1">
        <v>0</v>
      </c>
    </row>
    <row r="13" spans="1:15" x14ac:dyDescent="0.2">
      <c r="A13" s="1" t="s">
        <v>311</v>
      </c>
      <c r="B13" s="1">
        <f t="shared" si="1"/>
        <v>2</v>
      </c>
      <c r="C13" s="1">
        <v>0</v>
      </c>
      <c r="D13" s="1">
        <v>0</v>
      </c>
      <c r="E13" s="1">
        <v>0</v>
      </c>
      <c r="F13" s="1">
        <v>1</v>
      </c>
      <c r="G13" s="1">
        <v>0</v>
      </c>
      <c r="H13" s="1">
        <v>1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0</v>
      </c>
    </row>
    <row r="14" spans="1:15" x14ac:dyDescent="0.2">
      <c r="A14" s="1" t="s">
        <v>312</v>
      </c>
      <c r="B14" s="1">
        <f t="shared" si="1"/>
        <v>88</v>
      </c>
      <c r="C14" s="1">
        <v>0</v>
      </c>
      <c r="D14" s="1">
        <v>8</v>
      </c>
      <c r="E14" s="1">
        <v>14</v>
      </c>
      <c r="F14" s="1">
        <v>14</v>
      </c>
      <c r="G14" s="1">
        <v>9</v>
      </c>
      <c r="H14" s="1">
        <v>14</v>
      </c>
      <c r="I14" s="1">
        <v>10</v>
      </c>
      <c r="J14" s="1">
        <v>10</v>
      </c>
      <c r="K14" s="1">
        <v>2</v>
      </c>
      <c r="L14" s="1">
        <v>2</v>
      </c>
      <c r="M14" s="1">
        <v>1</v>
      </c>
      <c r="N14" s="1">
        <v>4</v>
      </c>
      <c r="O14" s="1">
        <v>0</v>
      </c>
    </row>
    <row r="15" spans="1:15" x14ac:dyDescent="0.2">
      <c r="A15" s="1" t="s">
        <v>313</v>
      </c>
      <c r="B15" s="1">
        <f t="shared" si="1"/>
        <v>66</v>
      </c>
      <c r="C15" s="1">
        <v>0</v>
      </c>
      <c r="D15" s="1">
        <v>4</v>
      </c>
      <c r="E15" s="1">
        <v>16</v>
      </c>
      <c r="F15" s="1">
        <v>12</v>
      </c>
      <c r="G15" s="1">
        <v>13</v>
      </c>
      <c r="H15" s="1">
        <v>9</v>
      </c>
      <c r="I15" s="1">
        <v>8</v>
      </c>
      <c r="J15" s="1">
        <v>2</v>
      </c>
      <c r="K15" s="1">
        <v>2</v>
      </c>
      <c r="L15" s="1">
        <v>0</v>
      </c>
      <c r="M15" s="1">
        <v>0</v>
      </c>
      <c r="N15" s="1">
        <v>0</v>
      </c>
      <c r="O15" s="1">
        <v>0</v>
      </c>
    </row>
    <row r="16" spans="1:15" x14ac:dyDescent="0.2">
      <c r="A16" s="1" t="s">
        <v>314</v>
      </c>
      <c r="B16" s="1">
        <f t="shared" si="1"/>
        <v>76</v>
      </c>
      <c r="C16" s="1">
        <v>0</v>
      </c>
      <c r="D16" s="1">
        <v>6</v>
      </c>
      <c r="E16" s="1">
        <v>11</v>
      </c>
      <c r="F16" s="1">
        <v>10</v>
      </c>
      <c r="G16" s="1">
        <v>17</v>
      </c>
      <c r="H16" s="1">
        <v>7</v>
      </c>
      <c r="I16" s="1">
        <v>6</v>
      </c>
      <c r="J16" s="1">
        <v>9</v>
      </c>
      <c r="K16" s="1">
        <v>9</v>
      </c>
      <c r="L16" s="1">
        <v>1</v>
      </c>
      <c r="M16" s="1">
        <v>0</v>
      </c>
      <c r="N16" s="1">
        <v>0</v>
      </c>
      <c r="O16" s="1">
        <v>0</v>
      </c>
    </row>
    <row r="17" spans="1:15" x14ac:dyDescent="0.2">
      <c r="A17" s="1" t="s">
        <v>315</v>
      </c>
      <c r="B17" s="1">
        <f t="shared" si="1"/>
        <v>130</v>
      </c>
      <c r="C17" s="1">
        <v>5</v>
      </c>
      <c r="D17" s="1">
        <v>26</v>
      </c>
      <c r="E17" s="1">
        <v>29</v>
      </c>
      <c r="F17" s="1">
        <v>23</v>
      </c>
      <c r="G17" s="1">
        <v>12</v>
      </c>
      <c r="H17" s="1">
        <v>10</v>
      </c>
      <c r="I17" s="1">
        <v>8</v>
      </c>
      <c r="J17" s="1">
        <v>5</v>
      </c>
      <c r="K17" s="1">
        <v>5</v>
      </c>
      <c r="L17" s="1">
        <v>1</v>
      </c>
      <c r="M17" s="1">
        <v>5</v>
      </c>
      <c r="N17" s="1">
        <v>1</v>
      </c>
      <c r="O17" s="1">
        <v>0</v>
      </c>
    </row>
    <row r="18" spans="1:15" x14ac:dyDescent="0.2">
      <c r="A18" s="1" t="s">
        <v>308</v>
      </c>
      <c r="B18" s="1">
        <f t="shared" si="1"/>
        <v>10</v>
      </c>
      <c r="C18" s="1">
        <v>1</v>
      </c>
      <c r="D18" s="1">
        <v>1</v>
      </c>
      <c r="E18" s="1">
        <v>4</v>
      </c>
      <c r="F18" s="1">
        <v>0</v>
      </c>
      <c r="G18" s="1">
        <v>1</v>
      </c>
      <c r="H18" s="1">
        <v>2</v>
      </c>
      <c r="I18" s="1">
        <v>0</v>
      </c>
      <c r="J18" s="1">
        <v>0</v>
      </c>
      <c r="K18" s="1">
        <v>1</v>
      </c>
      <c r="L18" s="1">
        <v>0</v>
      </c>
      <c r="M18" s="1">
        <v>0</v>
      </c>
      <c r="N18" s="1">
        <v>0</v>
      </c>
      <c r="O18" s="1">
        <v>0</v>
      </c>
    </row>
    <row r="19" spans="1:15" x14ac:dyDescent="0.2">
      <c r="A19" s="1" t="s">
        <v>307</v>
      </c>
      <c r="B19" s="1">
        <f t="shared" si="1"/>
        <v>120</v>
      </c>
      <c r="C19" s="1">
        <v>4</v>
      </c>
      <c r="D19" s="1">
        <v>25</v>
      </c>
      <c r="E19" s="1">
        <v>25</v>
      </c>
      <c r="F19" s="1">
        <v>23</v>
      </c>
      <c r="G19" s="1">
        <v>11</v>
      </c>
      <c r="H19" s="1">
        <v>8</v>
      </c>
      <c r="I19" s="1">
        <v>8</v>
      </c>
      <c r="J19" s="1">
        <v>5</v>
      </c>
      <c r="K19" s="1">
        <v>4</v>
      </c>
      <c r="L19" s="1">
        <v>1</v>
      </c>
      <c r="M19" s="1">
        <v>5</v>
      </c>
      <c r="N19" s="1">
        <v>1</v>
      </c>
      <c r="O19" s="1">
        <v>0</v>
      </c>
    </row>
    <row r="20" spans="1:15" x14ac:dyDescent="0.2">
      <c r="A20" s="1" t="s">
        <v>316</v>
      </c>
      <c r="B20" s="1">
        <f t="shared" si="1"/>
        <v>670</v>
      </c>
      <c r="C20" s="1">
        <v>42</v>
      </c>
      <c r="D20" s="1">
        <v>134</v>
      </c>
      <c r="E20" s="1">
        <v>143</v>
      </c>
      <c r="F20" s="1">
        <v>94</v>
      </c>
      <c r="G20" s="1">
        <v>81</v>
      </c>
      <c r="H20" s="1">
        <v>58</v>
      </c>
      <c r="I20" s="1">
        <v>54</v>
      </c>
      <c r="J20" s="1">
        <v>22</v>
      </c>
      <c r="K20" s="1">
        <v>15</v>
      </c>
      <c r="L20" s="1">
        <v>10</v>
      </c>
      <c r="M20" s="1">
        <v>8</v>
      </c>
      <c r="N20" s="1">
        <v>8</v>
      </c>
      <c r="O20" s="1">
        <v>1</v>
      </c>
    </row>
    <row r="21" spans="1:15" x14ac:dyDescent="0.2">
      <c r="A21" s="1" t="s">
        <v>317</v>
      </c>
      <c r="B21" s="1">
        <f t="shared" si="1"/>
        <v>185</v>
      </c>
      <c r="C21" s="1">
        <v>8</v>
      </c>
      <c r="D21" s="1">
        <v>46</v>
      </c>
      <c r="E21" s="1">
        <v>42</v>
      </c>
      <c r="F21" s="1">
        <v>20</v>
      </c>
      <c r="G21" s="1">
        <v>28</v>
      </c>
      <c r="H21" s="1">
        <v>13</v>
      </c>
      <c r="I21" s="1">
        <v>11</v>
      </c>
      <c r="J21" s="1">
        <v>8</v>
      </c>
      <c r="K21" s="1">
        <v>4</v>
      </c>
      <c r="L21" s="1">
        <v>4</v>
      </c>
      <c r="M21" s="1">
        <v>0</v>
      </c>
      <c r="N21" s="1">
        <v>1</v>
      </c>
      <c r="O21" s="1">
        <v>0</v>
      </c>
    </row>
    <row r="22" spans="1:15" x14ac:dyDescent="0.2">
      <c r="A22" s="1" t="s">
        <v>318</v>
      </c>
      <c r="B22" s="1">
        <f t="shared" si="1"/>
        <v>119</v>
      </c>
      <c r="C22" s="1">
        <v>11</v>
      </c>
      <c r="D22" s="1">
        <v>20</v>
      </c>
      <c r="E22" s="1">
        <v>19</v>
      </c>
      <c r="F22" s="1">
        <v>21</v>
      </c>
      <c r="G22" s="1">
        <v>25</v>
      </c>
      <c r="H22" s="1">
        <v>7</v>
      </c>
      <c r="I22" s="1">
        <v>3</v>
      </c>
      <c r="J22" s="1">
        <v>8</v>
      </c>
      <c r="K22" s="1">
        <v>4</v>
      </c>
      <c r="L22" s="1">
        <v>0</v>
      </c>
      <c r="M22" s="1">
        <v>1</v>
      </c>
      <c r="N22" s="1">
        <v>0</v>
      </c>
      <c r="O22" s="1">
        <v>0</v>
      </c>
    </row>
    <row r="23" spans="1:15" x14ac:dyDescent="0.2">
      <c r="A23" s="1" t="s">
        <v>319</v>
      </c>
      <c r="B23" s="1">
        <f t="shared" si="1"/>
        <v>57</v>
      </c>
      <c r="C23" s="1">
        <v>1</v>
      </c>
      <c r="D23" s="1">
        <v>11</v>
      </c>
      <c r="E23" s="1">
        <v>12</v>
      </c>
      <c r="F23" s="1">
        <v>10</v>
      </c>
      <c r="G23" s="1">
        <v>5</v>
      </c>
      <c r="H23" s="1">
        <v>8</v>
      </c>
      <c r="I23" s="1">
        <v>5</v>
      </c>
      <c r="J23" s="1">
        <v>1</v>
      </c>
      <c r="K23" s="1">
        <v>2</v>
      </c>
      <c r="L23" s="1">
        <v>1</v>
      </c>
      <c r="M23" s="1">
        <v>0</v>
      </c>
      <c r="N23" s="1">
        <v>1</v>
      </c>
      <c r="O23" s="1">
        <v>0</v>
      </c>
    </row>
    <row r="24" spans="1:15" x14ac:dyDescent="0.2">
      <c r="A24" s="1" t="s">
        <v>320</v>
      </c>
      <c r="B24" s="1">
        <f t="shared" si="1"/>
        <v>121</v>
      </c>
      <c r="C24" s="1">
        <v>5</v>
      </c>
      <c r="D24" s="1">
        <v>13</v>
      </c>
      <c r="E24" s="1">
        <v>22</v>
      </c>
      <c r="F24" s="1">
        <v>29</v>
      </c>
      <c r="G24" s="1">
        <v>16</v>
      </c>
      <c r="H24" s="1">
        <v>18</v>
      </c>
      <c r="I24" s="1">
        <v>12</v>
      </c>
      <c r="J24" s="1">
        <v>3</v>
      </c>
      <c r="K24" s="1">
        <v>2</v>
      </c>
      <c r="L24" s="1">
        <v>1</v>
      </c>
      <c r="M24" s="1">
        <v>0</v>
      </c>
      <c r="N24" s="1">
        <v>0</v>
      </c>
      <c r="O24" s="1">
        <v>0</v>
      </c>
    </row>
    <row r="25" spans="1:15" x14ac:dyDescent="0.2">
      <c r="A25" s="1" t="s">
        <v>321</v>
      </c>
      <c r="B25" s="1">
        <f t="shared" si="1"/>
        <v>698</v>
      </c>
      <c r="C25" s="1">
        <v>19</v>
      </c>
      <c r="D25" s="1">
        <v>151</v>
      </c>
      <c r="E25" s="1">
        <v>170</v>
      </c>
      <c r="F25" s="1">
        <v>135</v>
      </c>
      <c r="G25" s="1">
        <v>102</v>
      </c>
      <c r="H25" s="1">
        <v>52</v>
      </c>
      <c r="I25" s="1">
        <v>39</v>
      </c>
      <c r="J25" s="1">
        <v>16</v>
      </c>
      <c r="K25" s="1">
        <v>6</v>
      </c>
      <c r="L25" s="1">
        <v>4</v>
      </c>
      <c r="M25" s="1">
        <v>2</v>
      </c>
      <c r="N25" s="1">
        <v>2</v>
      </c>
      <c r="O25" s="1">
        <v>0</v>
      </c>
    </row>
    <row r="26" spans="1:15" x14ac:dyDescent="0.2">
      <c r="A26" s="1" t="s">
        <v>322</v>
      </c>
      <c r="B26" s="1">
        <f t="shared" si="1"/>
        <v>333</v>
      </c>
      <c r="C26" s="1">
        <v>14</v>
      </c>
      <c r="D26" s="1">
        <v>86</v>
      </c>
      <c r="E26" s="1">
        <v>79</v>
      </c>
      <c r="F26" s="1">
        <v>63</v>
      </c>
      <c r="G26" s="1">
        <v>40</v>
      </c>
      <c r="H26" s="1">
        <v>19</v>
      </c>
      <c r="I26" s="1">
        <v>15</v>
      </c>
      <c r="J26" s="1">
        <v>8</v>
      </c>
      <c r="K26" s="1">
        <v>6</v>
      </c>
      <c r="L26" s="1">
        <v>3</v>
      </c>
      <c r="M26" s="1">
        <v>0</v>
      </c>
      <c r="N26" s="1">
        <v>0</v>
      </c>
      <c r="O26" s="1">
        <v>0</v>
      </c>
    </row>
    <row r="27" spans="1:15" x14ac:dyDescent="0.2">
      <c r="A27" s="1" t="s">
        <v>323</v>
      </c>
      <c r="B27" s="1">
        <f t="shared" si="1"/>
        <v>52</v>
      </c>
      <c r="C27" s="1">
        <v>4</v>
      </c>
      <c r="D27" s="1">
        <v>8</v>
      </c>
      <c r="E27" s="1">
        <v>10</v>
      </c>
      <c r="F27" s="1">
        <v>13</v>
      </c>
      <c r="G27" s="1">
        <v>2</v>
      </c>
      <c r="H27" s="1">
        <v>5</v>
      </c>
      <c r="I27" s="1">
        <v>2</v>
      </c>
      <c r="J27" s="1">
        <v>3</v>
      </c>
      <c r="K27" s="1">
        <v>2</v>
      </c>
      <c r="L27" s="1">
        <v>2</v>
      </c>
      <c r="M27" s="1">
        <v>0</v>
      </c>
      <c r="N27" s="1">
        <v>1</v>
      </c>
      <c r="O27" s="1">
        <v>0</v>
      </c>
    </row>
    <row r="28" spans="1:15" x14ac:dyDescent="0.2">
      <c r="A28" s="1" t="s">
        <v>324</v>
      </c>
      <c r="B28" s="1">
        <f t="shared" si="1"/>
        <v>1045</v>
      </c>
      <c r="C28" s="1">
        <v>3</v>
      </c>
      <c r="D28" s="1">
        <v>67</v>
      </c>
      <c r="E28" s="1">
        <v>115</v>
      </c>
      <c r="F28" s="1">
        <v>160</v>
      </c>
      <c r="G28" s="1">
        <v>198</v>
      </c>
      <c r="H28" s="1">
        <v>179</v>
      </c>
      <c r="I28" s="1">
        <v>142</v>
      </c>
      <c r="J28" s="1">
        <v>92</v>
      </c>
      <c r="K28" s="1">
        <v>51</v>
      </c>
      <c r="L28" s="1">
        <v>26</v>
      </c>
      <c r="M28" s="1">
        <v>6</v>
      </c>
      <c r="N28" s="1">
        <v>3</v>
      </c>
      <c r="O28" s="1">
        <v>3</v>
      </c>
    </row>
    <row r="29" spans="1:15" x14ac:dyDescent="0.2">
      <c r="A29" s="1" t="s">
        <v>325</v>
      </c>
      <c r="B29" s="1">
        <f t="shared" si="1"/>
        <v>201</v>
      </c>
      <c r="C29" s="1">
        <v>0</v>
      </c>
      <c r="D29" s="1">
        <v>14</v>
      </c>
      <c r="E29" s="1">
        <v>22</v>
      </c>
      <c r="F29" s="1">
        <v>39</v>
      </c>
      <c r="G29" s="1">
        <v>36</v>
      </c>
      <c r="H29" s="1">
        <v>36</v>
      </c>
      <c r="I29" s="1">
        <v>23</v>
      </c>
      <c r="J29" s="1">
        <v>21</v>
      </c>
      <c r="K29" s="1">
        <v>7</v>
      </c>
      <c r="L29" s="1">
        <v>3</v>
      </c>
      <c r="M29" s="1">
        <v>0</v>
      </c>
      <c r="N29" s="1">
        <v>0</v>
      </c>
      <c r="O29" s="1">
        <v>0</v>
      </c>
    </row>
    <row r="30" spans="1:15" x14ac:dyDescent="0.2">
      <c r="A30" s="1" t="s">
        <v>326</v>
      </c>
      <c r="B30" s="1">
        <f t="shared" si="1"/>
        <v>32</v>
      </c>
      <c r="C30" s="1">
        <v>1</v>
      </c>
      <c r="D30" s="1">
        <v>6</v>
      </c>
      <c r="E30" s="1">
        <v>9</v>
      </c>
      <c r="F30" s="1">
        <v>1</v>
      </c>
      <c r="G30" s="1">
        <v>2</v>
      </c>
      <c r="H30" s="1">
        <v>6</v>
      </c>
      <c r="I30" s="1">
        <v>4</v>
      </c>
      <c r="J30" s="1">
        <v>1</v>
      </c>
      <c r="K30" s="1">
        <v>1</v>
      </c>
      <c r="L30" s="1">
        <v>1</v>
      </c>
      <c r="M30" s="1">
        <v>0</v>
      </c>
      <c r="N30" s="1">
        <v>0</v>
      </c>
      <c r="O30" s="1">
        <v>0</v>
      </c>
    </row>
    <row r="31" spans="1:15" x14ac:dyDescent="0.2">
      <c r="A31" s="1" t="s">
        <v>327</v>
      </c>
      <c r="B31" s="1">
        <f t="shared" si="1"/>
        <v>632</v>
      </c>
      <c r="C31" s="1">
        <v>1</v>
      </c>
      <c r="D31" s="1">
        <v>39</v>
      </c>
      <c r="E31" s="1">
        <v>60</v>
      </c>
      <c r="F31" s="1">
        <v>87</v>
      </c>
      <c r="G31" s="1">
        <v>126</v>
      </c>
      <c r="H31" s="1">
        <v>116</v>
      </c>
      <c r="I31" s="1">
        <v>100</v>
      </c>
      <c r="J31" s="1">
        <v>57</v>
      </c>
      <c r="K31" s="1">
        <v>31</v>
      </c>
      <c r="L31" s="1">
        <v>10</v>
      </c>
      <c r="M31" s="1">
        <v>2</v>
      </c>
      <c r="N31" s="1">
        <v>2</v>
      </c>
      <c r="O31" s="1">
        <v>1</v>
      </c>
    </row>
    <row r="32" spans="1:15" x14ac:dyDescent="0.2">
      <c r="A32" s="1" t="s">
        <v>328</v>
      </c>
      <c r="B32" s="1">
        <f t="shared" si="1"/>
        <v>13</v>
      </c>
      <c r="C32" s="1">
        <v>0</v>
      </c>
      <c r="D32" s="1">
        <v>2</v>
      </c>
      <c r="E32" s="1">
        <v>1</v>
      </c>
      <c r="F32" s="1">
        <v>2</v>
      </c>
      <c r="G32" s="1">
        <v>2</v>
      </c>
      <c r="H32" s="1">
        <v>1</v>
      </c>
      <c r="I32" s="1">
        <v>5</v>
      </c>
      <c r="J32" s="1">
        <v>0</v>
      </c>
      <c r="K32" s="1">
        <v>0</v>
      </c>
      <c r="L32" s="1">
        <v>0</v>
      </c>
      <c r="M32" s="1">
        <v>0</v>
      </c>
      <c r="N32" s="1">
        <v>0</v>
      </c>
      <c r="O32" s="1">
        <v>0</v>
      </c>
    </row>
    <row r="33" spans="1:15" x14ac:dyDescent="0.2">
      <c r="A33" s="1" t="s">
        <v>329</v>
      </c>
      <c r="B33" s="1">
        <f t="shared" si="1"/>
        <v>167</v>
      </c>
      <c r="C33" s="1">
        <v>1</v>
      </c>
      <c r="D33" s="1">
        <v>6</v>
      </c>
      <c r="E33" s="1">
        <v>23</v>
      </c>
      <c r="F33" s="1">
        <v>31</v>
      </c>
      <c r="G33" s="1">
        <v>32</v>
      </c>
      <c r="H33" s="1">
        <v>20</v>
      </c>
      <c r="I33" s="1">
        <v>10</v>
      </c>
      <c r="J33" s="1">
        <v>13</v>
      </c>
      <c r="K33" s="1">
        <v>12</v>
      </c>
      <c r="L33" s="1">
        <v>12</v>
      </c>
      <c r="M33" s="1">
        <v>4</v>
      </c>
      <c r="N33" s="1">
        <v>1</v>
      </c>
      <c r="O33" s="1">
        <v>2</v>
      </c>
    </row>
    <row r="34" spans="1:15" x14ac:dyDescent="0.2">
      <c r="A34" s="1" t="s">
        <v>330</v>
      </c>
      <c r="B34" s="1">
        <f t="shared" si="1"/>
        <v>830</v>
      </c>
      <c r="C34" s="1">
        <v>10</v>
      </c>
      <c r="D34" s="1">
        <v>62</v>
      </c>
      <c r="E34" s="1">
        <v>115</v>
      </c>
      <c r="F34" s="1">
        <v>131</v>
      </c>
      <c r="G34" s="1">
        <v>174</v>
      </c>
      <c r="H34" s="1">
        <v>122</v>
      </c>
      <c r="I34" s="1">
        <v>78</v>
      </c>
      <c r="J34" s="1">
        <v>51</v>
      </c>
      <c r="K34" s="1">
        <v>41</v>
      </c>
      <c r="L34" s="1">
        <v>21</v>
      </c>
      <c r="M34" s="1">
        <v>13</v>
      </c>
      <c r="N34" s="1">
        <v>9</v>
      </c>
      <c r="O34" s="1">
        <v>3</v>
      </c>
    </row>
    <row r="35" spans="1:15" x14ac:dyDescent="0.2">
      <c r="A35" s="4" t="s">
        <v>357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34D192-48AE-4D9F-AE47-18053FAB3C41}">
  <dimension ref="A1:O60"/>
  <sheetViews>
    <sheetView tabSelected="1" view="pageBreakPreview" zoomScale="125" zoomScaleNormal="100" zoomScaleSheetLayoutView="125" workbookViewId="0">
      <selection activeCell="Q4" sqref="Q4"/>
    </sheetView>
  </sheetViews>
  <sheetFormatPr defaultRowHeight="9.6" x14ac:dyDescent="0.2"/>
  <cols>
    <col min="1" max="1" width="26" style="1" customWidth="1"/>
    <col min="2" max="18" width="3.77734375" style="1" customWidth="1"/>
    <col min="19" max="16384" width="8.88671875" style="1"/>
  </cols>
  <sheetData>
    <row r="1" spans="1:15" x14ac:dyDescent="0.2">
      <c r="A1" s="1" t="s">
        <v>409</v>
      </c>
    </row>
    <row r="2" spans="1:15" x14ac:dyDescent="0.2">
      <c r="A2" s="2" t="s">
        <v>408</v>
      </c>
      <c r="B2" s="3" t="s">
        <v>8</v>
      </c>
      <c r="C2" s="3" t="s">
        <v>375</v>
      </c>
      <c r="D2" s="3" t="s">
        <v>359</v>
      </c>
      <c r="E2" s="3" t="s">
        <v>360</v>
      </c>
      <c r="F2" s="3" t="s">
        <v>361</v>
      </c>
      <c r="G2" s="5" t="s">
        <v>362</v>
      </c>
      <c r="H2" s="5" t="s">
        <v>363</v>
      </c>
      <c r="I2" s="5" t="s">
        <v>364</v>
      </c>
      <c r="J2" s="5" t="s">
        <v>365</v>
      </c>
      <c r="K2" s="5" t="s">
        <v>366</v>
      </c>
      <c r="L2" s="5" t="s">
        <v>367</v>
      </c>
      <c r="M2" s="5" t="s">
        <v>368</v>
      </c>
      <c r="N2" s="5" t="s">
        <v>369</v>
      </c>
      <c r="O2" s="6" t="s">
        <v>370</v>
      </c>
    </row>
    <row r="3" spans="1:15" x14ac:dyDescent="0.2">
      <c r="A3" s="1" t="s">
        <v>205</v>
      </c>
    </row>
    <row r="4" spans="1:15" x14ac:dyDescent="0.2">
      <c r="B4" s="7"/>
      <c r="C4" s="7"/>
      <c r="D4" s="7"/>
      <c r="E4" s="7"/>
      <c r="F4" s="7"/>
    </row>
    <row r="5" spans="1:15" x14ac:dyDescent="0.2">
      <c r="A5" s="1" t="s">
        <v>206</v>
      </c>
      <c r="B5" s="1">
        <f>SUM(C5:O5)</f>
        <v>5548</v>
      </c>
      <c r="C5" s="1">
        <f>SUM(C16:C23)+C6</f>
        <v>143</v>
      </c>
      <c r="D5" s="1">
        <f t="shared" ref="D5:O5" si="0">SUM(D16:D23)+D6</f>
        <v>686</v>
      </c>
      <c r="E5" s="1">
        <f t="shared" si="0"/>
        <v>930</v>
      </c>
      <c r="F5" s="1">
        <f t="shared" si="0"/>
        <v>946</v>
      </c>
      <c r="G5" s="1">
        <f t="shared" si="0"/>
        <v>946</v>
      </c>
      <c r="H5" s="1">
        <f>SUM(H16:H23)+H6</f>
        <v>694</v>
      </c>
      <c r="I5" s="1">
        <f>SUM(I16:I23)+I6</f>
        <v>498</v>
      </c>
      <c r="J5" s="1">
        <f>SUM(J16:J23)+J6</f>
        <v>317</v>
      </c>
      <c r="K5" s="1">
        <f>SUM(K16:K23)+K6</f>
        <v>206</v>
      </c>
      <c r="L5" s="1">
        <f>SUM(L16:L23)+L6</f>
        <v>94</v>
      </c>
      <c r="M5" s="1">
        <f>SUM(M16:M23)+M6</f>
        <v>48</v>
      </c>
      <c r="N5" s="1">
        <f t="shared" si="0"/>
        <v>31</v>
      </c>
      <c r="O5" s="1">
        <f t="shared" si="0"/>
        <v>9</v>
      </c>
    </row>
    <row r="6" spans="1:15" x14ac:dyDescent="0.2">
      <c r="A6" s="1" t="s">
        <v>207</v>
      </c>
      <c r="B6" s="1">
        <f t="shared" ref="B6:B23" si="1">SUM(C6:O6)</f>
        <v>2890</v>
      </c>
      <c r="C6" s="1">
        <v>68</v>
      </c>
      <c r="D6" s="1">
        <v>307</v>
      </c>
      <c r="E6" s="1">
        <v>468</v>
      </c>
      <c r="F6" s="1">
        <v>478</v>
      </c>
      <c r="G6" s="1">
        <v>506</v>
      </c>
      <c r="H6" s="1">
        <v>389</v>
      </c>
      <c r="I6" s="1">
        <v>277</v>
      </c>
      <c r="J6" s="1">
        <v>183</v>
      </c>
      <c r="K6" s="1">
        <v>130</v>
      </c>
      <c r="L6" s="1">
        <v>47</v>
      </c>
      <c r="M6" s="1">
        <v>19</v>
      </c>
      <c r="N6" s="1">
        <v>11</v>
      </c>
      <c r="O6" s="1">
        <v>7</v>
      </c>
    </row>
    <row r="7" spans="1:15" x14ac:dyDescent="0.2">
      <c r="A7" s="1" t="s">
        <v>208</v>
      </c>
      <c r="B7" s="1">
        <f t="shared" si="1"/>
        <v>985</v>
      </c>
      <c r="C7" s="1">
        <v>17</v>
      </c>
      <c r="D7" s="1">
        <v>84</v>
      </c>
      <c r="E7" s="1">
        <v>131</v>
      </c>
      <c r="F7" s="1">
        <v>155</v>
      </c>
      <c r="G7" s="1">
        <v>145</v>
      </c>
      <c r="H7" s="1">
        <v>156</v>
      </c>
      <c r="I7" s="1">
        <v>117</v>
      </c>
      <c r="J7" s="1">
        <v>79</v>
      </c>
      <c r="K7" s="1">
        <v>60</v>
      </c>
      <c r="L7" s="1">
        <v>26</v>
      </c>
      <c r="M7" s="1">
        <v>9</v>
      </c>
      <c r="N7" s="1">
        <v>5</v>
      </c>
      <c r="O7" s="1">
        <v>1</v>
      </c>
    </row>
    <row r="8" spans="1:15" x14ac:dyDescent="0.2">
      <c r="A8" s="1" t="s">
        <v>209</v>
      </c>
      <c r="B8" s="1">
        <f t="shared" si="1"/>
        <v>1905</v>
      </c>
      <c r="C8" s="1">
        <v>51</v>
      </c>
      <c r="D8" s="1">
        <v>223</v>
      </c>
      <c r="E8" s="1">
        <v>337</v>
      </c>
      <c r="F8" s="1">
        <v>323</v>
      </c>
      <c r="G8" s="1">
        <v>361</v>
      </c>
      <c r="H8" s="1">
        <v>233</v>
      </c>
      <c r="I8" s="1">
        <v>160</v>
      </c>
      <c r="J8" s="1">
        <v>104</v>
      </c>
      <c r="K8" s="1">
        <v>70</v>
      </c>
      <c r="L8" s="1">
        <v>21</v>
      </c>
      <c r="M8" s="1">
        <v>10</v>
      </c>
      <c r="N8" s="1">
        <v>6</v>
      </c>
      <c r="O8" s="1">
        <v>6</v>
      </c>
    </row>
    <row r="9" spans="1:15" x14ac:dyDescent="0.2">
      <c r="A9" s="1" t="s">
        <v>210</v>
      </c>
      <c r="B9" s="1">
        <f t="shared" si="1"/>
        <v>1045</v>
      </c>
      <c r="C9" s="1">
        <v>24</v>
      </c>
      <c r="D9" s="1">
        <v>105</v>
      </c>
      <c r="E9" s="1">
        <v>189</v>
      </c>
      <c r="F9" s="1">
        <v>186</v>
      </c>
      <c r="G9" s="1">
        <v>195</v>
      </c>
      <c r="H9" s="1">
        <v>133</v>
      </c>
      <c r="I9" s="1">
        <v>82</v>
      </c>
      <c r="J9" s="1">
        <v>52</v>
      </c>
      <c r="K9" s="1">
        <v>52</v>
      </c>
      <c r="L9" s="1">
        <v>13</v>
      </c>
      <c r="M9" s="1">
        <v>6</v>
      </c>
      <c r="N9" s="1">
        <v>5</v>
      </c>
      <c r="O9" s="1">
        <v>3</v>
      </c>
    </row>
    <row r="10" spans="1:15" x14ac:dyDescent="0.2">
      <c r="A10" s="1" t="s">
        <v>211</v>
      </c>
      <c r="B10" s="1">
        <f t="shared" si="1"/>
        <v>256</v>
      </c>
      <c r="C10" s="1">
        <v>7</v>
      </c>
      <c r="D10" s="1">
        <v>29</v>
      </c>
      <c r="E10" s="1">
        <v>44</v>
      </c>
      <c r="F10" s="1">
        <v>38</v>
      </c>
      <c r="G10" s="1">
        <v>40</v>
      </c>
      <c r="H10" s="1">
        <v>34</v>
      </c>
      <c r="I10" s="1">
        <v>28</v>
      </c>
      <c r="J10" s="1">
        <v>19</v>
      </c>
      <c r="K10" s="1">
        <v>7</v>
      </c>
      <c r="L10" s="1">
        <v>4</v>
      </c>
      <c r="M10" s="1">
        <v>3</v>
      </c>
      <c r="N10" s="1">
        <v>0</v>
      </c>
      <c r="O10" s="1">
        <v>3</v>
      </c>
    </row>
    <row r="11" spans="1:15" x14ac:dyDescent="0.2">
      <c r="A11" s="1" t="s">
        <v>212</v>
      </c>
      <c r="B11" s="1">
        <f t="shared" si="1"/>
        <v>189</v>
      </c>
      <c r="C11" s="1">
        <v>7</v>
      </c>
      <c r="D11" s="1">
        <v>22</v>
      </c>
      <c r="E11" s="1">
        <v>22</v>
      </c>
      <c r="F11" s="1">
        <v>30</v>
      </c>
      <c r="G11" s="1">
        <v>56</v>
      </c>
      <c r="H11" s="1">
        <v>15</v>
      </c>
      <c r="I11" s="1">
        <v>22</v>
      </c>
      <c r="J11" s="1">
        <v>10</v>
      </c>
      <c r="K11" s="1">
        <v>3</v>
      </c>
      <c r="L11" s="1">
        <v>2</v>
      </c>
      <c r="M11" s="1">
        <v>0</v>
      </c>
      <c r="N11" s="1">
        <v>0</v>
      </c>
      <c r="O11" s="1">
        <v>0</v>
      </c>
    </row>
    <row r="12" spans="1:15" x14ac:dyDescent="0.2">
      <c r="A12" s="1" t="s">
        <v>213</v>
      </c>
      <c r="B12" s="1">
        <f t="shared" si="1"/>
        <v>74</v>
      </c>
      <c r="C12" s="1">
        <v>5</v>
      </c>
      <c r="D12" s="1">
        <v>6</v>
      </c>
      <c r="E12" s="1">
        <v>10</v>
      </c>
      <c r="F12" s="1">
        <v>8</v>
      </c>
      <c r="G12" s="1">
        <v>23</v>
      </c>
      <c r="H12" s="1">
        <v>13</v>
      </c>
      <c r="I12" s="1">
        <v>5</v>
      </c>
      <c r="J12" s="1">
        <v>3</v>
      </c>
      <c r="K12" s="1">
        <v>1</v>
      </c>
      <c r="L12" s="1">
        <v>0</v>
      </c>
      <c r="M12" s="1">
        <v>0</v>
      </c>
      <c r="N12" s="1">
        <v>0</v>
      </c>
      <c r="O12" s="1">
        <v>0</v>
      </c>
    </row>
    <row r="13" spans="1:15" x14ac:dyDescent="0.2">
      <c r="A13" s="1" t="s">
        <v>214</v>
      </c>
      <c r="B13" s="1">
        <f t="shared" si="1"/>
        <v>62</v>
      </c>
      <c r="C13" s="1">
        <v>0</v>
      </c>
      <c r="D13" s="1">
        <v>6</v>
      </c>
      <c r="E13" s="1">
        <v>9</v>
      </c>
      <c r="F13" s="1">
        <v>15</v>
      </c>
      <c r="G13" s="1">
        <v>11</v>
      </c>
      <c r="H13" s="1">
        <v>9</v>
      </c>
      <c r="I13" s="1">
        <v>3</v>
      </c>
      <c r="J13" s="1">
        <v>6</v>
      </c>
      <c r="K13" s="1">
        <v>2</v>
      </c>
      <c r="L13" s="1">
        <v>0</v>
      </c>
      <c r="M13" s="1">
        <v>1</v>
      </c>
      <c r="N13" s="1">
        <v>0</v>
      </c>
      <c r="O13" s="1">
        <v>0</v>
      </c>
    </row>
    <row r="14" spans="1:15" x14ac:dyDescent="0.2">
      <c r="A14" s="1" t="s">
        <v>216</v>
      </c>
      <c r="B14" s="1">
        <f t="shared" si="1"/>
        <v>80</v>
      </c>
      <c r="C14" s="1">
        <v>5</v>
      </c>
      <c r="D14" s="1">
        <v>8</v>
      </c>
      <c r="E14" s="1">
        <v>20</v>
      </c>
      <c r="F14" s="1">
        <v>15</v>
      </c>
      <c r="G14" s="1">
        <v>13</v>
      </c>
      <c r="H14" s="1">
        <v>8</v>
      </c>
      <c r="I14" s="1">
        <v>5</v>
      </c>
      <c r="J14" s="1">
        <v>3</v>
      </c>
      <c r="K14" s="1">
        <v>2</v>
      </c>
      <c r="L14" s="1">
        <v>1</v>
      </c>
      <c r="M14" s="1">
        <v>0</v>
      </c>
      <c r="N14" s="1">
        <v>0</v>
      </c>
      <c r="O14" s="1">
        <v>0</v>
      </c>
    </row>
    <row r="15" spans="1:15" x14ac:dyDescent="0.2">
      <c r="A15" s="1" t="s">
        <v>215</v>
      </c>
      <c r="B15" s="1">
        <f t="shared" si="1"/>
        <v>202</v>
      </c>
      <c r="C15" s="1">
        <v>3</v>
      </c>
      <c r="D15" s="1">
        <v>47</v>
      </c>
      <c r="E15" s="1">
        <v>43</v>
      </c>
      <c r="F15" s="1">
        <v>31</v>
      </c>
      <c r="G15" s="1">
        <v>23</v>
      </c>
      <c r="H15" s="1">
        <v>24</v>
      </c>
      <c r="I15" s="1">
        <v>15</v>
      </c>
      <c r="J15" s="1">
        <v>11</v>
      </c>
      <c r="K15" s="1">
        <v>3</v>
      </c>
      <c r="L15" s="1">
        <v>1</v>
      </c>
      <c r="M15" s="1">
        <v>0</v>
      </c>
      <c r="N15" s="1">
        <v>1</v>
      </c>
      <c r="O15" s="1">
        <v>0</v>
      </c>
    </row>
    <row r="16" spans="1:15" x14ac:dyDescent="0.2">
      <c r="A16" s="1" t="s">
        <v>217</v>
      </c>
      <c r="B16" s="1">
        <f t="shared" si="1"/>
        <v>61</v>
      </c>
      <c r="C16" s="1">
        <v>5</v>
      </c>
      <c r="D16" s="1">
        <v>13</v>
      </c>
      <c r="E16" s="1">
        <v>11</v>
      </c>
      <c r="F16" s="1">
        <v>8</v>
      </c>
      <c r="G16" s="1">
        <v>5</v>
      </c>
      <c r="H16" s="1">
        <v>5</v>
      </c>
      <c r="I16" s="1">
        <v>8</v>
      </c>
      <c r="J16" s="1">
        <v>0</v>
      </c>
      <c r="K16" s="1">
        <v>5</v>
      </c>
      <c r="L16" s="1">
        <v>1</v>
      </c>
      <c r="M16" s="1">
        <v>0</v>
      </c>
      <c r="N16" s="1">
        <v>0</v>
      </c>
      <c r="O16" s="1">
        <v>0</v>
      </c>
    </row>
    <row r="17" spans="1:15" x14ac:dyDescent="0.2">
      <c r="A17" s="1" t="s">
        <v>218</v>
      </c>
      <c r="B17" s="1">
        <f t="shared" si="1"/>
        <v>79</v>
      </c>
      <c r="C17" s="1">
        <v>3</v>
      </c>
      <c r="D17" s="1">
        <v>11</v>
      </c>
      <c r="E17" s="1">
        <v>9</v>
      </c>
      <c r="F17" s="1">
        <v>16</v>
      </c>
      <c r="G17" s="1">
        <v>14</v>
      </c>
      <c r="H17" s="1">
        <v>4</v>
      </c>
      <c r="I17" s="1">
        <v>8</v>
      </c>
      <c r="J17" s="1">
        <v>4</v>
      </c>
      <c r="K17" s="1">
        <v>4</v>
      </c>
      <c r="L17" s="1">
        <v>0</v>
      </c>
      <c r="M17" s="1">
        <v>2</v>
      </c>
      <c r="N17" s="1">
        <v>4</v>
      </c>
      <c r="O17" s="1">
        <v>0</v>
      </c>
    </row>
    <row r="18" spans="1:15" x14ac:dyDescent="0.2">
      <c r="A18" s="1" t="s">
        <v>219</v>
      </c>
      <c r="B18" s="1">
        <f t="shared" si="1"/>
        <v>410</v>
      </c>
      <c r="C18" s="1">
        <v>13</v>
      </c>
      <c r="D18" s="1">
        <v>80</v>
      </c>
      <c r="E18" s="1">
        <v>81</v>
      </c>
      <c r="F18" s="1">
        <v>66</v>
      </c>
      <c r="G18" s="1">
        <v>51</v>
      </c>
      <c r="H18" s="1">
        <v>40</v>
      </c>
      <c r="I18" s="1">
        <v>32</v>
      </c>
      <c r="J18" s="1">
        <v>23</v>
      </c>
      <c r="K18" s="1">
        <v>14</v>
      </c>
      <c r="L18" s="1">
        <v>9</v>
      </c>
      <c r="M18" s="1">
        <v>0</v>
      </c>
      <c r="N18" s="1">
        <v>1</v>
      </c>
      <c r="O18" s="1">
        <v>0</v>
      </c>
    </row>
    <row r="19" spans="1:15" x14ac:dyDescent="0.2">
      <c r="A19" s="1" t="s">
        <v>220</v>
      </c>
      <c r="B19" s="1">
        <f t="shared" si="1"/>
        <v>33</v>
      </c>
      <c r="C19" s="1">
        <v>0</v>
      </c>
      <c r="D19" s="1">
        <v>1</v>
      </c>
      <c r="E19" s="1">
        <v>7</v>
      </c>
      <c r="F19" s="1">
        <v>6</v>
      </c>
      <c r="G19" s="1">
        <v>7</v>
      </c>
      <c r="H19" s="1">
        <v>3</v>
      </c>
      <c r="I19" s="1">
        <v>2</v>
      </c>
      <c r="J19" s="1">
        <v>2</v>
      </c>
      <c r="K19" s="1">
        <v>3</v>
      </c>
      <c r="L19" s="1">
        <v>0</v>
      </c>
      <c r="M19" s="1">
        <v>0</v>
      </c>
      <c r="N19" s="1">
        <v>2</v>
      </c>
      <c r="O19" s="1">
        <v>0</v>
      </c>
    </row>
    <row r="20" spans="1:15" x14ac:dyDescent="0.2">
      <c r="A20" s="1" t="s">
        <v>221</v>
      </c>
      <c r="B20" s="1">
        <f t="shared" si="1"/>
        <v>5</v>
      </c>
      <c r="C20" s="1">
        <v>0</v>
      </c>
      <c r="D20" s="1">
        <v>0</v>
      </c>
      <c r="E20" s="1">
        <v>2</v>
      </c>
      <c r="F20" s="1">
        <v>0</v>
      </c>
      <c r="G20" s="1">
        <v>1</v>
      </c>
      <c r="H20" s="1">
        <v>1</v>
      </c>
      <c r="I20" s="1">
        <v>0</v>
      </c>
      <c r="J20" s="1">
        <v>1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</row>
    <row r="21" spans="1:15" x14ac:dyDescent="0.2">
      <c r="A21" s="1" t="s">
        <v>222</v>
      </c>
      <c r="B21" s="1">
        <f t="shared" si="1"/>
        <v>1303</v>
      </c>
      <c r="C21" s="1">
        <v>36</v>
      </c>
      <c r="D21" s="1">
        <v>172</v>
      </c>
      <c r="E21" s="1">
        <v>200</v>
      </c>
      <c r="F21" s="1">
        <v>235</v>
      </c>
      <c r="G21" s="1">
        <v>235</v>
      </c>
      <c r="H21" s="1">
        <v>167</v>
      </c>
      <c r="I21" s="1">
        <v>105</v>
      </c>
      <c r="J21" s="1">
        <v>73</v>
      </c>
      <c r="K21" s="1">
        <v>31</v>
      </c>
      <c r="L21" s="1">
        <v>28</v>
      </c>
      <c r="M21" s="1">
        <v>13</v>
      </c>
      <c r="N21" s="1">
        <v>7</v>
      </c>
      <c r="O21" s="1">
        <v>1</v>
      </c>
    </row>
    <row r="22" spans="1:15" x14ac:dyDescent="0.2">
      <c r="A22" s="1" t="s">
        <v>223</v>
      </c>
      <c r="B22" s="1">
        <f t="shared" si="1"/>
        <v>26</v>
      </c>
      <c r="C22" s="1">
        <v>1</v>
      </c>
      <c r="D22" s="1">
        <v>5</v>
      </c>
      <c r="E22" s="1">
        <v>4</v>
      </c>
      <c r="F22" s="1">
        <v>4</v>
      </c>
      <c r="G22" s="1">
        <v>5</v>
      </c>
      <c r="H22" s="1">
        <v>4</v>
      </c>
      <c r="I22" s="1">
        <v>2</v>
      </c>
      <c r="J22" s="1">
        <v>0</v>
      </c>
      <c r="K22" s="1">
        <v>1</v>
      </c>
      <c r="L22" s="1">
        <v>0</v>
      </c>
      <c r="M22" s="1">
        <v>0</v>
      </c>
      <c r="N22" s="1">
        <v>0</v>
      </c>
      <c r="O22" s="1">
        <v>0</v>
      </c>
    </row>
    <row r="23" spans="1:15" x14ac:dyDescent="0.2">
      <c r="A23" s="1" t="s">
        <v>224</v>
      </c>
      <c r="B23" s="1">
        <f t="shared" si="1"/>
        <v>741</v>
      </c>
      <c r="C23" s="1">
        <v>17</v>
      </c>
      <c r="D23" s="1">
        <v>97</v>
      </c>
      <c r="E23" s="1">
        <v>148</v>
      </c>
      <c r="F23" s="1">
        <v>133</v>
      </c>
      <c r="G23" s="1">
        <v>122</v>
      </c>
      <c r="H23" s="1">
        <v>81</v>
      </c>
      <c r="I23" s="1">
        <v>64</v>
      </c>
      <c r="J23" s="1">
        <v>31</v>
      </c>
      <c r="K23" s="1">
        <v>18</v>
      </c>
      <c r="L23" s="1">
        <v>9</v>
      </c>
      <c r="M23" s="1">
        <v>14</v>
      </c>
      <c r="N23" s="1">
        <v>6</v>
      </c>
      <c r="O23" s="1">
        <v>1</v>
      </c>
    </row>
    <row r="25" spans="1:15" x14ac:dyDescent="0.2">
      <c r="A25" s="1" t="s">
        <v>225</v>
      </c>
    </row>
    <row r="27" spans="1:15" x14ac:dyDescent="0.2">
      <c r="A27" s="1" t="s">
        <v>226</v>
      </c>
      <c r="B27" s="1">
        <f t="shared" ref="B27:B42" si="2">SUM(C27:O27)</f>
        <v>5548</v>
      </c>
      <c r="C27" s="1">
        <f t="shared" ref="C27:D27" si="3">C28+C42</f>
        <v>143</v>
      </c>
      <c r="D27" s="1">
        <f t="shared" si="3"/>
        <v>686</v>
      </c>
      <c r="E27" s="1">
        <f>E28+E42</f>
        <v>930</v>
      </c>
      <c r="F27" s="1">
        <f t="shared" ref="F27:O27" si="4">F28+F42</f>
        <v>946</v>
      </c>
      <c r="G27" s="1">
        <f t="shared" si="4"/>
        <v>946</v>
      </c>
      <c r="H27" s="1">
        <f t="shared" si="4"/>
        <v>694</v>
      </c>
      <c r="I27" s="1">
        <f t="shared" si="4"/>
        <v>498</v>
      </c>
      <c r="J27" s="1">
        <f t="shared" si="4"/>
        <v>317</v>
      </c>
      <c r="K27" s="1">
        <f t="shared" si="4"/>
        <v>206</v>
      </c>
      <c r="L27" s="1">
        <f t="shared" si="4"/>
        <v>94</v>
      </c>
      <c r="M27" s="1">
        <f t="shared" si="4"/>
        <v>48</v>
      </c>
      <c r="N27" s="1">
        <f t="shared" si="4"/>
        <v>31</v>
      </c>
      <c r="O27" s="1">
        <f t="shared" si="4"/>
        <v>9</v>
      </c>
    </row>
    <row r="28" spans="1:15" x14ac:dyDescent="0.2">
      <c r="A28" s="1" t="s">
        <v>227</v>
      </c>
      <c r="B28" s="1">
        <f t="shared" si="2"/>
        <v>4807</v>
      </c>
      <c r="C28" s="1">
        <v>126</v>
      </c>
      <c r="D28" s="1">
        <v>589</v>
      </c>
      <c r="E28" s="1">
        <v>782</v>
      </c>
      <c r="F28" s="1">
        <v>813</v>
      </c>
      <c r="G28" s="1">
        <v>824</v>
      </c>
      <c r="H28" s="1">
        <v>613</v>
      </c>
      <c r="I28" s="1">
        <v>434</v>
      </c>
      <c r="J28" s="1">
        <v>286</v>
      </c>
      <c r="K28" s="1">
        <v>188</v>
      </c>
      <c r="L28" s="1">
        <v>85</v>
      </c>
      <c r="M28" s="1">
        <v>34</v>
      </c>
      <c r="N28" s="1">
        <v>25</v>
      </c>
      <c r="O28" s="1">
        <v>8</v>
      </c>
    </row>
    <row r="29" spans="1:15" x14ac:dyDescent="0.2">
      <c r="A29" s="1" t="s">
        <v>228</v>
      </c>
      <c r="B29" s="1">
        <f t="shared" si="2"/>
        <v>882</v>
      </c>
      <c r="C29" s="1">
        <v>16</v>
      </c>
      <c r="D29" s="1">
        <v>94</v>
      </c>
      <c r="E29" s="1">
        <v>138</v>
      </c>
      <c r="F29" s="1">
        <v>156</v>
      </c>
      <c r="G29" s="1">
        <v>172</v>
      </c>
      <c r="H29" s="1">
        <v>124</v>
      </c>
      <c r="I29" s="1">
        <v>78</v>
      </c>
      <c r="J29" s="1">
        <v>57</v>
      </c>
      <c r="K29" s="1">
        <v>20</v>
      </c>
      <c r="L29" s="1">
        <v>17</v>
      </c>
      <c r="M29" s="1">
        <v>5</v>
      </c>
      <c r="N29" s="1">
        <v>3</v>
      </c>
      <c r="O29" s="1">
        <v>2</v>
      </c>
    </row>
    <row r="30" spans="1:15" x14ac:dyDescent="0.2">
      <c r="A30" s="1" t="s">
        <v>229</v>
      </c>
      <c r="B30" s="1">
        <f t="shared" si="2"/>
        <v>1373</v>
      </c>
      <c r="C30" s="1">
        <v>37</v>
      </c>
      <c r="D30" s="1">
        <v>166</v>
      </c>
      <c r="E30" s="1">
        <v>209</v>
      </c>
      <c r="F30" s="1">
        <v>212</v>
      </c>
      <c r="G30" s="1">
        <v>222</v>
      </c>
      <c r="H30" s="1">
        <v>190</v>
      </c>
      <c r="I30" s="1">
        <v>131</v>
      </c>
      <c r="J30" s="1">
        <v>99</v>
      </c>
      <c r="K30" s="1">
        <v>56</v>
      </c>
      <c r="L30" s="1">
        <v>29</v>
      </c>
      <c r="M30" s="1">
        <v>10</v>
      </c>
      <c r="N30" s="1">
        <v>10</v>
      </c>
      <c r="O30" s="1">
        <v>2</v>
      </c>
    </row>
    <row r="31" spans="1:15" x14ac:dyDescent="0.2">
      <c r="A31" s="1" t="s">
        <v>230</v>
      </c>
      <c r="B31" s="1">
        <f t="shared" si="2"/>
        <v>1057</v>
      </c>
      <c r="C31" s="1">
        <v>21</v>
      </c>
      <c r="D31" s="1">
        <v>115</v>
      </c>
      <c r="E31" s="1">
        <v>174</v>
      </c>
      <c r="F31" s="1">
        <v>187</v>
      </c>
      <c r="G31" s="1">
        <v>191</v>
      </c>
      <c r="H31" s="1">
        <v>131</v>
      </c>
      <c r="I31" s="1">
        <v>99</v>
      </c>
      <c r="J31" s="1">
        <v>55</v>
      </c>
      <c r="K31" s="1">
        <v>54</v>
      </c>
      <c r="L31" s="1">
        <v>18</v>
      </c>
      <c r="M31" s="1">
        <v>11</v>
      </c>
      <c r="N31" s="1">
        <v>1</v>
      </c>
      <c r="O31" s="1">
        <v>0</v>
      </c>
    </row>
    <row r="32" spans="1:15" x14ac:dyDescent="0.2">
      <c r="A32" s="1" t="s">
        <v>231</v>
      </c>
      <c r="B32" s="1">
        <f t="shared" si="2"/>
        <v>852</v>
      </c>
      <c r="C32" s="1">
        <v>31</v>
      </c>
      <c r="D32" s="1">
        <v>105</v>
      </c>
      <c r="E32" s="1">
        <v>156</v>
      </c>
      <c r="F32" s="1">
        <v>148</v>
      </c>
      <c r="G32" s="1">
        <v>141</v>
      </c>
      <c r="H32" s="1">
        <v>99</v>
      </c>
      <c r="I32" s="1">
        <v>70</v>
      </c>
      <c r="J32" s="1">
        <v>43</v>
      </c>
      <c r="K32" s="1">
        <v>38</v>
      </c>
      <c r="L32" s="1">
        <v>10</v>
      </c>
      <c r="M32" s="1">
        <v>4</v>
      </c>
      <c r="N32" s="1">
        <v>4</v>
      </c>
      <c r="O32" s="1">
        <v>3</v>
      </c>
    </row>
    <row r="33" spans="1:15" x14ac:dyDescent="0.2">
      <c r="A33" s="1" t="s">
        <v>232</v>
      </c>
      <c r="B33" s="1">
        <f t="shared" si="2"/>
        <v>269</v>
      </c>
      <c r="C33" s="1">
        <v>9</v>
      </c>
      <c r="D33" s="1">
        <v>40</v>
      </c>
      <c r="E33" s="1">
        <v>45</v>
      </c>
      <c r="F33" s="1">
        <v>50</v>
      </c>
      <c r="G33" s="1">
        <v>41</v>
      </c>
      <c r="H33" s="1">
        <v>25</v>
      </c>
      <c r="I33" s="1">
        <v>22</v>
      </c>
      <c r="J33" s="1">
        <v>16</v>
      </c>
      <c r="K33" s="1">
        <v>11</v>
      </c>
      <c r="L33" s="1">
        <v>5</v>
      </c>
      <c r="M33" s="1">
        <v>2</v>
      </c>
      <c r="N33" s="1">
        <v>3</v>
      </c>
      <c r="O33" s="1">
        <v>0</v>
      </c>
    </row>
    <row r="34" spans="1:15" x14ac:dyDescent="0.2">
      <c r="A34" s="1" t="s">
        <v>233</v>
      </c>
      <c r="B34" s="1">
        <f t="shared" si="2"/>
        <v>44</v>
      </c>
      <c r="C34" s="1">
        <v>4</v>
      </c>
      <c r="D34" s="1">
        <v>5</v>
      </c>
      <c r="E34" s="1">
        <v>12</v>
      </c>
      <c r="F34" s="1">
        <v>9</v>
      </c>
      <c r="G34" s="1">
        <v>5</v>
      </c>
      <c r="H34" s="1">
        <v>2</v>
      </c>
      <c r="I34" s="1">
        <v>4</v>
      </c>
      <c r="J34" s="1">
        <v>1</v>
      </c>
      <c r="K34" s="1">
        <v>1</v>
      </c>
      <c r="L34" s="1">
        <v>0</v>
      </c>
      <c r="M34" s="1">
        <v>0</v>
      </c>
      <c r="N34" s="1">
        <v>0</v>
      </c>
      <c r="O34" s="1">
        <v>1</v>
      </c>
    </row>
    <row r="35" spans="1:15" x14ac:dyDescent="0.2">
      <c r="A35" s="1" t="s">
        <v>234</v>
      </c>
      <c r="B35" s="1">
        <f t="shared" si="2"/>
        <v>255</v>
      </c>
      <c r="C35" s="1">
        <v>6</v>
      </c>
      <c r="D35" s="1">
        <v>51</v>
      </c>
      <c r="E35" s="1">
        <v>37</v>
      </c>
      <c r="F35" s="1">
        <v>35</v>
      </c>
      <c r="G35" s="1">
        <v>41</v>
      </c>
      <c r="H35" s="1">
        <v>32</v>
      </c>
      <c r="I35" s="1">
        <v>24</v>
      </c>
      <c r="J35" s="1">
        <v>12</v>
      </c>
      <c r="K35" s="1">
        <v>6</v>
      </c>
      <c r="L35" s="1">
        <v>6</v>
      </c>
      <c r="M35" s="1">
        <v>2</v>
      </c>
      <c r="N35" s="1">
        <v>3</v>
      </c>
      <c r="O35" s="1">
        <v>0</v>
      </c>
    </row>
    <row r="36" spans="1:15" x14ac:dyDescent="0.2">
      <c r="A36" s="1" t="s">
        <v>235</v>
      </c>
      <c r="B36" s="1">
        <f t="shared" si="2"/>
        <v>4</v>
      </c>
      <c r="C36" s="1">
        <v>0</v>
      </c>
      <c r="D36" s="1">
        <v>1</v>
      </c>
      <c r="E36" s="1">
        <v>3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">
        <v>0</v>
      </c>
      <c r="L36" s="1">
        <v>0</v>
      </c>
      <c r="M36" s="1">
        <v>0</v>
      </c>
      <c r="N36" s="1">
        <v>0</v>
      </c>
      <c r="O36" s="1">
        <v>0</v>
      </c>
    </row>
    <row r="37" spans="1:15" x14ac:dyDescent="0.2">
      <c r="A37" s="1" t="s">
        <v>236</v>
      </c>
      <c r="B37" s="1">
        <f t="shared" si="2"/>
        <v>5</v>
      </c>
      <c r="C37" s="1">
        <v>0</v>
      </c>
      <c r="D37" s="1">
        <v>0</v>
      </c>
      <c r="E37" s="1">
        <v>1</v>
      </c>
      <c r="F37" s="1">
        <v>2</v>
      </c>
      <c r="G37" s="1">
        <v>1</v>
      </c>
      <c r="H37" s="1">
        <v>0</v>
      </c>
      <c r="I37" s="1">
        <v>1</v>
      </c>
      <c r="J37" s="1">
        <v>0</v>
      </c>
      <c r="K37" s="1">
        <v>0</v>
      </c>
      <c r="L37" s="1">
        <v>0</v>
      </c>
      <c r="M37" s="1">
        <v>0</v>
      </c>
      <c r="N37" s="1">
        <v>0</v>
      </c>
      <c r="O37" s="1">
        <v>0</v>
      </c>
    </row>
    <row r="38" spans="1:15" x14ac:dyDescent="0.2">
      <c r="A38" s="1" t="s">
        <v>237</v>
      </c>
      <c r="B38" s="1">
        <f t="shared" si="2"/>
        <v>32</v>
      </c>
      <c r="C38" s="1">
        <v>1</v>
      </c>
      <c r="D38" s="1">
        <v>8</v>
      </c>
      <c r="E38" s="1">
        <v>3</v>
      </c>
      <c r="F38" s="1">
        <v>5</v>
      </c>
      <c r="G38" s="1">
        <v>7</v>
      </c>
      <c r="H38" s="1">
        <v>3</v>
      </c>
      <c r="I38" s="1">
        <v>3</v>
      </c>
      <c r="J38" s="1">
        <v>1</v>
      </c>
      <c r="K38" s="1">
        <v>1</v>
      </c>
      <c r="L38" s="1">
        <v>0</v>
      </c>
      <c r="M38" s="1">
        <v>0</v>
      </c>
      <c r="N38" s="1">
        <v>0</v>
      </c>
      <c r="O38" s="1">
        <v>0</v>
      </c>
    </row>
    <row r="39" spans="1:15" x14ac:dyDescent="0.2">
      <c r="A39" s="1" t="s">
        <v>238</v>
      </c>
      <c r="B39" s="1">
        <f t="shared" si="2"/>
        <v>33</v>
      </c>
      <c r="C39" s="1">
        <v>1</v>
      </c>
      <c r="D39" s="1">
        <v>4</v>
      </c>
      <c r="E39" s="1">
        <v>4</v>
      </c>
      <c r="F39" s="1">
        <v>9</v>
      </c>
      <c r="G39" s="1">
        <v>2</v>
      </c>
      <c r="H39" s="1">
        <v>7</v>
      </c>
      <c r="I39" s="1">
        <v>2</v>
      </c>
      <c r="J39" s="1">
        <v>2</v>
      </c>
      <c r="K39" s="1">
        <v>1</v>
      </c>
      <c r="L39" s="1">
        <v>0</v>
      </c>
      <c r="M39" s="1">
        <v>0</v>
      </c>
      <c r="N39" s="1">
        <v>1</v>
      </c>
      <c r="O39" s="1">
        <v>0</v>
      </c>
    </row>
    <row r="40" spans="1:15" x14ac:dyDescent="0.2">
      <c r="A40" s="1" t="s">
        <v>239</v>
      </c>
      <c r="B40" s="1">
        <f t="shared" si="2"/>
        <v>1</v>
      </c>
      <c r="C40" s="1">
        <v>0</v>
      </c>
      <c r="D40" s="1">
        <v>0</v>
      </c>
      <c r="E40" s="1">
        <v>0</v>
      </c>
      <c r="F40" s="1">
        <v>0</v>
      </c>
      <c r="G40" s="1">
        <v>1</v>
      </c>
      <c r="H40" s="1">
        <v>0</v>
      </c>
      <c r="I40" s="1">
        <v>0</v>
      </c>
      <c r="J40" s="1">
        <v>0</v>
      </c>
      <c r="K40" s="1">
        <v>0</v>
      </c>
      <c r="L40" s="1">
        <v>0</v>
      </c>
      <c r="M40" s="1">
        <v>0</v>
      </c>
      <c r="N40" s="1">
        <v>0</v>
      </c>
      <c r="O40" s="1">
        <v>0</v>
      </c>
    </row>
    <row r="41" spans="1:15" x14ac:dyDescent="0.2">
      <c r="A41" s="1" t="s">
        <v>240</v>
      </c>
      <c r="B41" s="1">
        <v>10.5</v>
      </c>
      <c r="C41" s="1">
        <v>11.6</v>
      </c>
      <c r="D41" s="1">
        <v>11.7</v>
      </c>
      <c r="E41" s="1">
        <v>10.6</v>
      </c>
      <c r="F41" s="1">
        <v>10.6</v>
      </c>
      <c r="G41" s="1">
        <v>10</v>
      </c>
      <c r="H41" s="1">
        <v>10</v>
      </c>
      <c r="I41" s="1">
        <v>10.4</v>
      </c>
      <c r="J41" s="1">
        <v>9.5</v>
      </c>
      <c r="K41" s="1">
        <v>10.5</v>
      </c>
      <c r="L41" s="1">
        <v>9.4</v>
      </c>
      <c r="M41" s="1">
        <v>9.8000000000000007</v>
      </c>
      <c r="N41" s="1">
        <v>13.7</v>
      </c>
      <c r="O41" s="1">
        <v>10.8</v>
      </c>
    </row>
    <row r="42" spans="1:15" x14ac:dyDescent="0.2">
      <c r="A42" s="1" t="s">
        <v>224</v>
      </c>
      <c r="B42" s="1">
        <f t="shared" ref="B42" si="5">SUM(C42:O42)</f>
        <v>741</v>
      </c>
      <c r="C42" s="1">
        <v>17</v>
      </c>
      <c r="D42" s="1">
        <v>97</v>
      </c>
      <c r="E42" s="1">
        <v>148</v>
      </c>
      <c r="F42" s="1">
        <v>133</v>
      </c>
      <c r="G42" s="1">
        <v>122</v>
      </c>
      <c r="H42" s="1">
        <v>81</v>
      </c>
      <c r="I42" s="1">
        <v>64</v>
      </c>
      <c r="J42" s="1">
        <v>31</v>
      </c>
      <c r="K42" s="1">
        <v>18</v>
      </c>
      <c r="L42" s="1">
        <v>9</v>
      </c>
      <c r="M42" s="1">
        <v>14</v>
      </c>
      <c r="N42" s="1">
        <v>6</v>
      </c>
      <c r="O42" s="1">
        <v>1</v>
      </c>
    </row>
    <row r="44" spans="1:15" x14ac:dyDescent="0.2">
      <c r="A44" s="1" t="s">
        <v>241</v>
      </c>
    </row>
    <row r="46" spans="1:15" x14ac:dyDescent="0.2">
      <c r="A46" s="1" t="s">
        <v>242</v>
      </c>
      <c r="B46" s="1">
        <f t="shared" ref="B46:B59" si="6">SUM(C46:O46)</f>
        <v>5548</v>
      </c>
      <c r="C46" s="1">
        <f>C47+C59</f>
        <v>143</v>
      </c>
      <c r="D46" s="1">
        <f>D47+D59</f>
        <v>686</v>
      </c>
      <c r="E46" s="1">
        <f>E47+E59</f>
        <v>930</v>
      </c>
      <c r="F46" s="1">
        <f t="shared" ref="F46:O46" si="7">F47+F59</f>
        <v>946</v>
      </c>
      <c r="G46" s="1">
        <f t="shared" si="7"/>
        <v>946</v>
      </c>
      <c r="H46" s="1">
        <f t="shared" si="7"/>
        <v>694</v>
      </c>
      <c r="I46" s="1">
        <f t="shared" si="7"/>
        <v>498</v>
      </c>
      <c r="J46" s="1">
        <f t="shared" si="7"/>
        <v>317</v>
      </c>
      <c r="K46" s="1">
        <f t="shared" si="7"/>
        <v>206</v>
      </c>
      <c r="L46" s="1">
        <f t="shared" si="7"/>
        <v>94</v>
      </c>
      <c r="M46" s="1">
        <f t="shared" si="7"/>
        <v>48</v>
      </c>
      <c r="N46" s="1">
        <f t="shared" si="7"/>
        <v>31</v>
      </c>
      <c r="O46" s="1">
        <f t="shared" si="7"/>
        <v>9</v>
      </c>
    </row>
    <row r="47" spans="1:15" x14ac:dyDescent="0.2">
      <c r="A47" s="1" t="s">
        <v>227</v>
      </c>
      <c r="B47" s="1">
        <f t="shared" si="6"/>
        <v>4807</v>
      </c>
      <c r="C47" s="1">
        <v>126</v>
      </c>
      <c r="D47" s="1">
        <v>589</v>
      </c>
      <c r="E47" s="1">
        <v>782</v>
      </c>
      <c r="F47" s="1">
        <v>813</v>
      </c>
      <c r="G47" s="1">
        <v>824</v>
      </c>
      <c r="H47" s="1">
        <v>613</v>
      </c>
      <c r="I47" s="1">
        <v>434</v>
      </c>
      <c r="J47" s="1">
        <v>286</v>
      </c>
      <c r="K47" s="1">
        <v>188</v>
      </c>
      <c r="L47" s="1">
        <v>85</v>
      </c>
      <c r="M47" s="1">
        <v>34</v>
      </c>
      <c r="N47" s="1">
        <v>25</v>
      </c>
      <c r="O47" s="1">
        <v>8</v>
      </c>
    </row>
    <row r="48" spans="1:15" x14ac:dyDescent="0.2">
      <c r="A48" s="1" t="s">
        <v>243</v>
      </c>
      <c r="B48" s="1">
        <f t="shared" si="6"/>
        <v>54</v>
      </c>
      <c r="C48" s="1">
        <v>4</v>
      </c>
      <c r="D48" s="1">
        <v>9</v>
      </c>
      <c r="E48" s="1">
        <v>9</v>
      </c>
      <c r="F48" s="1">
        <v>10</v>
      </c>
      <c r="G48" s="1">
        <v>6</v>
      </c>
      <c r="H48" s="1">
        <v>6</v>
      </c>
      <c r="I48" s="1">
        <v>3</v>
      </c>
      <c r="J48" s="1">
        <v>3</v>
      </c>
      <c r="K48" s="1">
        <v>2</v>
      </c>
      <c r="L48" s="1">
        <v>1</v>
      </c>
      <c r="M48" s="1">
        <v>1</v>
      </c>
      <c r="N48" s="1">
        <v>0</v>
      </c>
      <c r="O48" s="1">
        <v>0</v>
      </c>
    </row>
    <row r="49" spans="1:15" x14ac:dyDescent="0.2">
      <c r="A49" s="1" t="s">
        <v>244</v>
      </c>
      <c r="B49" s="1">
        <f t="shared" si="6"/>
        <v>55</v>
      </c>
      <c r="C49" s="1">
        <v>3</v>
      </c>
      <c r="D49" s="1">
        <v>15</v>
      </c>
      <c r="E49" s="1">
        <v>7</v>
      </c>
      <c r="F49" s="1">
        <v>8</v>
      </c>
      <c r="G49" s="1">
        <v>5</v>
      </c>
      <c r="H49" s="1">
        <v>7</v>
      </c>
      <c r="I49" s="1">
        <v>4</v>
      </c>
      <c r="J49" s="1">
        <v>2</v>
      </c>
      <c r="K49" s="1">
        <v>2</v>
      </c>
      <c r="L49" s="1">
        <v>2</v>
      </c>
      <c r="M49" s="1">
        <v>0</v>
      </c>
      <c r="N49" s="1">
        <v>0</v>
      </c>
      <c r="O49" s="1">
        <v>0</v>
      </c>
    </row>
    <row r="50" spans="1:15" x14ac:dyDescent="0.2">
      <c r="A50" s="1" t="s">
        <v>245</v>
      </c>
      <c r="B50" s="1">
        <f t="shared" si="6"/>
        <v>127</v>
      </c>
      <c r="C50" s="1">
        <v>4</v>
      </c>
      <c r="D50" s="1">
        <v>22</v>
      </c>
      <c r="E50" s="1">
        <v>22</v>
      </c>
      <c r="F50" s="1">
        <v>18</v>
      </c>
      <c r="G50" s="1">
        <v>14</v>
      </c>
      <c r="H50" s="1">
        <v>13</v>
      </c>
      <c r="I50" s="1">
        <v>10</v>
      </c>
      <c r="J50" s="1">
        <v>11</v>
      </c>
      <c r="K50" s="1">
        <v>6</v>
      </c>
      <c r="L50" s="1">
        <v>1</v>
      </c>
      <c r="M50" s="1">
        <v>2</v>
      </c>
      <c r="N50" s="1">
        <v>4</v>
      </c>
      <c r="O50" s="1">
        <v>0</v>
      </c>
    </row>
    <row r="51" spans="1:15" x14ac:dyDescent="0.2">
      <c r="A51" s="1" t="s">
        <v>246</v>
      </c>
      <c r="B51" s="1">
        <f t="shared" si="6"/>
        <v>230</v>
      </c>
      <c r="C51" s="1">
        <v>3</v>
      </c>
      <c r="D51" s="1">
        <v>31</v>
      </c>
      <c r="E51" s="1">
        <v>38</v>
      </c>
      <c r="F51" s="1">
        <v>41</v>
      </c>
      <c r="G51" s="1">
        <v>33</v>
      </c>
      <c r="H51" s="1">
        <v>37</v>
      </c>
      <c r="I51" s="1">
        <v>21</v>
      </c>
      <c r="J51" s="1">
        <v>10</v>
      </c>
      <c r="K51" s="1">
        <v>9</v>
      </c>
      <c r="L51" s="1">
        <v>7</v>
      </c>
      <c r="M51" s="1">
        <v>0</v>
      </c>
      <c r="N51" s="1">
        <v>0</v>
      </c>
      <c r="O51" s="1">
        <v>0</v>
      </c>
    </row>
    <row r="52" spans="1:15" x14ac:dyDescent="0.2">
      <c r="A52" s="1" t="s">
        <v>247</v>
      </c>
      <c r="B52" s="1">
        <f t="shared" si="6"/>
        <v>2171</v>
      </c>
      <c r="C52" s="1">
        <v>50</v>
      </c>
      <c r="D52" s="1">
        <v>226</v>
      </c>
      <c r="E52" s="1">
        <v>324</v>
      </c>
      <c r="F52" s="1">
        <v>364</v>
      </c>
      <c r="G52" s="1">
        <v>383</v>
      </c>
      <c r="H52" s="1">
        <v>322</v>
      </c>
      <c r="I52" s="1">
        <v>209</v>
      </c>
      <c r="J52" s="1">
        <v>138</v>
      </c>
      <c r="K52" s="1">
        <v>97</v>
      </c>
      <c r="L52" s="1">
        <v>31</v>
      </c>
      <c r="M52" s="1">
        <v>12</v>
      </c>
      <c r="N52" s="1">
        <v>10</v>
      </c>
      <c r="O52" s="1">
        <v>5</v>
      </c>
    </row>
    <row r="53" spans="1:15" x14ac:dyDescent="0.2">
      <c r="A53" s="1" t="s">
        <v>248</v>
      </c>
      <c r="B53" s="1">
        <f t="shared" si="6"/>
        <v>1293</v>
      </c>
      <c r="C53" s="1">
        <v>23</v>
      </c>
      <c r="D53" s="1">
        <v>139</v>
      </c>
      <c r="E53" s="1">
        <v>219</v>
      </c>
      <c r="F53" s="1">
        <v>221</v>
      </c>
      <c r="G53" s="1">
        <v>255</v>
      </c>
      <c r="H53" s="1">
        <v>154</v>
      </c>
      <c r="I53" s="1">
        <v>124</v>
      </c>
      <c r="J53" s="1">
        <v>69</v>
      </c>
      <c r="K53" s="1">
        <v>49</v>
      </c>
      <c r="L53" s="1">
        <v>24</v>
      </c>
      <c r="M53" s="1">
        <v>11</v>
      </c>
      <c r="N53" s="1">
        <v>3</v>
      </c>
      <c r="O53" s="1">
        <v>2</v>
      </c>
    </row>
    <row r="54" spans="1:15" x14ac:dyDescent="0.2">
      <c r="A54" s="1" t="s">
        <v>249</v>
      </c>
      <c r="B54" s="1">
        <f t="shared" si="6"/>
        <v>361</v>
      </c>
      <c r="C54" s="1">
        <v>11</v>
      </c>
      <c r="D54" s="1">
        <v>44</v>
      </c>
      <c r="E54" s="1">
        <v>57</v>
      </c>
      <c r="F54" s="1">
        <v>69</v>
      </c>
      <c r="G54" s="1">
        <v>70</v>
      </c>
      <c r="H54" s="1">
        <v>43</v>
      </c>
      <c r="I54" s="1">
        <v>25</v>
      </c>
      <c r="J54" s="1">
        <v>23</v>
      </c>
      <c r="K54" s="1">
        <v>8</v>
      </c>
      <c r="L54" s="1">
        <v>4</v>
      </c>
      <c r="M54" s="1">
        <v>3</v>
      </c>
      <c r="N54" s="1">
        <v>4</v>
      </c>
      <c r="O54" s="1">
        <v>0</v>
      </c>
    </row>
    <row r="55" spans="1:15" x14ac:dyDescent="0.2">
      <c r="A55" s="1" t="s">
        <v>250</v>
      </c>
      <c r="B55" s="1">
        <f t="shared" si="6"/>
        <v>59</v>
      </c>
      <c r="C55" s="1">
        <v>0</v>
      </c>
      <c r="D55" s="1">
        <v>7</v>
      </c>
      <c r="E55" s="1">
        <v>14</v>
      </c>
      <c r="F55" s="1">
        <v>16</v>
      </c>
      <c r="G55" s="1">
        <v>12</v>
      </c>
      <c r="H55" s="1">
        <v>3</v>
      </c>
      <c r="I55" s="1">
        <v>2</v>
      </c>
      <c r="J55" s="1">
        <v>3</v>
      </c>
      <c r="K55" s="1">
        <v>0</v>
      </c>
      <c r="L55" s="1">
        <v>1</v>
      </c>
      <c r="M55" s="1">
        <v>1</v>
      </c>
      <c r="N55" s="1">
        <v>0</v>
      </c>
      <c r="O55" s="1">
        <v>0</v>
      </c>
    </row>
    <row r="56" spans="1:15" x14ac:dyDescent="0.2">
      <c r="A56" s="1" t="s">
        <v>251</v>
      </c>
      <c r="B56" s="1">
        <f t="shared" si="6"/>
        <v>235</v>
      </c>
      <c r="C56" s="1">
        <v>2</v>
      </c>
      <c r="D56" s="1">
        <v>21</v>
      </c>
      <c r="E56" s="1">
        <v>33</v>
      </c>
      <c r="F56" s="1">
        <v>19</v>
      </c>
      <c r="G56" s="1">
        <v>125</v>
      </c>
      <c r="H56" s="1">
        <v>8</v>
      </c>
      <c r="I56" s="1">
        <v>11</v>
      </c>
      <c r="J56" s="1">
        <v>3</v>
      </c>
      <c r="K56" s="1">
        <v>5</v>
      </c>
      <c r="L56" s="1">
        <v>6</v>
      </c>
      <c r="M56" s="1">
        <v>1</v>
      </c>
      <c r="N56" s="1">
        <v>1</v>
      </c>
      <c r="O56" s="1">
        <v>0</v>
      </c>
    </row>
    <row r="57" spans="1:15" x14ac:dyDescent="0.2">
      <c r="A57" s="1" t="s">
        <v>252</v>
      </c>
      <c r="B57" s="1">
        <f t="shared" si="6"/>
        <v>116</v>
      </c>
      <c r="C57" s="1">
        <v>11</v>
      </c>
      <c r="D57" s="1">
        <v>31</v>
      </c>
      <c r="E57" s="1">
        <v>28</v>
      </c>
      <c r="F57" s="1">
        <v>12</v>
      </c>
      <c r="G57" s="1">
        <v>8</v>
      </c>
      <c r="H57" s="1">
        <v>4</v>
      </c>
      <c r="I57" s="1">
        <v>12</v>
      </c>
      <c r="J57" s="1">
        <v>4</v>
      </c>
      <c r="K57" s="1">
        <v>3</v>
      </c>
      <c r="L57" s="1">
        <v>2</v>
      </c>
      <c r="M57" s="1">
        <v>0</v>
      </c>
      <c r="N57" s="1">
        <v>1</v>
      </c>
      <c r="O57" s="1">
        <v>0</v>
      </c>
    </row>
    <row r="58" spans="1:15" x14ac:dyDescent="0.2">
      <c r="A58" s="1" t="s">
        <v>253</v>
      </c>
      <c r="B58" s="1">
        <f t="shared" si="6"/>
        <v>219</v>
      </c>
      <c r="C58" s="1">
        <v>15</v>
      </c>
      <c r="D58" s="1">
        <v>44</v>
      </c>
      <c r="E58" s="1">
        <v>31</v>
      </c>
      <c r="F58" s="1">
        <v>35</v>
      </c>
      <c r="G58" s="1">
        <v>26</v>
      </c>
      <c r="H58" s="1">
        <v>16</v>
      </c>
      <c r="I58" s="1">
        <v>13</v>
      </c>
      <c r="J58" s="1">
        <v>20</v>
      </c>
      <c r="K58" s="1">
        <v>7</v>
      </c>
      <c r="L58" s="1">
        <v>6</v>
      </c>
      <c r="M58" s="1">
        <v>3</v>
      </c>
      <c r="N58" s="1">
        <v>2</v>
      </c>
      <c r="O58" s="1">
        <v>1</v>
      </c>
    </row>
    <row r="59" spans="1:15" x14ac:dyDescent="0.2">
      <c r="A59" s="1" t="s">
        <v>224</v>
      </c>
      <c r="B59" s="1">
        <f t="shared" si="6"/>
        <v>741</v>
      </c>
      <c r="C59" s="1">
        <v>17</v>
      </c>
      <c r="D59" s="1">
        <v>97</v>
      </c>
      <c r="E59" s="1">
        <v>148</v>
      </c>
      <c r="F59" s="1">
        <v>133</v>
      </c>
      <c r="G59" s="1">
        <v>122</v>
      </c>
      <c r="H59" s="1">
        <v>81</v>
      </c>
      <c r="I59" s="1">
        <v>64</v>
      </c>
      <c r="J59" s="1">
        <v>31</v>
      </c>
      <c r="K59" s="1">
        <v>18</v>
      </c>
      <c r="L59" s="1">
        <v>9</v>
      </c>
      <c r="M59" s="1">
        <v>14</v>
      </c>
      <c r="N59" s="1">
        <v>6</v>
      </c>
      <c r="O59" s="1">
        <v>1</v>
      </c>
    </row>
    <row r="60" spans="1:15" x14ac:dyDescent="0.2">
      <c r="A60" s="4" t="s">
        <v>357</v>
      </c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01D7C1-26A5-40A8-B860-515E84B9A48F}">
  <dimension ref="A1:O30"/>
  <sheetViews>
    <sheetView view="pageBreakPreview" zoomScale="125" zoomScaleNormal="100" zoomScaleSheetLayoutView="125" workbookViewId="0">
      <selection activeCell="A2" sqref="A2:O2"/>
    </sheetView>
  </sheetViews>
  <sheetFormatPr defaultRowHeight="9.6" x14ac:dyDescent="0.2"/>
  <cols>
    <col min="1" max="1" width="26" style="1" customWidth="1"/>
    <col min="2" max="18" width="3.77734375" style="1" customWidth="1"/>
    <col min="19" max="16384" width="8.88671875" style="1"/>
  </cols>
  <sheetData>
    <row r="1" spans="1:15" x14ac:dyDescent="0.2">
      <c r="A1" s="1" t="s">
        <v>410</v>
      </c>
    </row>
    <row r="2" spans="1:15" x14ac:dyDescent="0.2">
      <c r="A2" s="2" t="s">
        <v>332</v>
      </c>
      <c r="B2" s="3" t="s">
        <v>8</v>
      </c>
      <c r="C2" s="3" t="s">
        <v>358</v>
      </c>
      <c r="D2" s="3" t="s">
        <v>359</v>
      </c>
      <c r="E2" s="3" t="s">
        <v>360</v>
      </c>
      <c r="F2" s="3" t="s">
        <v>361</v>
      </c>
      <c r="G2" s="5" t="s">
        <v>362</v>
      </c>
      <c r="H2" s="5" t="s">
        <v>363</v>
      </c>
      <c r="I2" s="5" t="s">
        <v>364</v>
      </c>
      <c r="J2" s="5" t="s">
        <v>365</v>
      </c>
      <c r="K2" s="5" t="s">
        <v>366</v>
      </c>
      <c r="L2" s="5" t="s">
        <v>367</v>
      </c>
      <c r="M2" s="5" t="s">
        <v>368</v>
      </c>
      <c r="N2" s="5" t="s">
        <v>369</v>
      </c>
      <c r="O2" s="6" t="s">
        <v>370</v>
      </c>
    </row>
    <row r="3" spans="1:15" x14ac:dyDescent="0.2">
      <c r="A3" s="1" t="s">
        <v>19</v>
      </c>
      <c r="B3" s="1">
        <f>SUM(C3:O3)</f>
        <v>5773</v>
      </c>
      <c r="C3" s="1">
        <f>SUM(C4:C8)</f>
        <v>795</v>
      </c>
      <c r="D3" s="1">
        <f t="shared" ref="D3:O3" si="0">SUM(D4:D8)</f>
        <v>738</v>
      </c>
      <c r="E3" s="1">
        <f t="shared" si="0"/>
        <v>799</v>
      </c>
      <c r="F3" s="1">
        <f t="shared" si="0"/>
        <v>768</v>
      </c>
      <c r="G3" s="1">
        <f t="shared" si="0"/>
        <v>720</v>
      </c>
      <c r="H3" s="1">
        <f t="shared" si="0"/>
        <v>514</v>
      </c>
      <c r="I3" s="1">
        <f t="shared" si="0"/>
        <v>375</v>
      </c>
      <c r="J3" s="1">
        <f t="shared" si="0"/>
        <v>279</v>
      </c>
      <c r="K3" s="1">
        <f t="shared" si="0"/>
        <v>208</v>
      </c>
      <c r="L3" s="1">
        <f t="shared" si="0"/>
        <v>181</v>
      </c>
      <c r="M3" s="1">
        <f t="shared" si="0"/>
        <v>154</v>
      </c>
      <c r="N3" s="1">
        <f t="shared" si="0"/>
        <v>117</v>
      </c>
      <c r="O3" s="1">
        <f t="shared" si="0"/>
        <v>125</v>
      </c>
    </row>
    <row r="4" spans="1:15" x14ac:dyDescent="0.2">
      <c r="A4" s="1" t="s">
        <v>20</v>
      </c>
      <c r="B4" s="1">
        <f t="shared" ref="B4:B15" si="1">SUM(C4:O4)</f>
        <v>2415</v>
      </c>
      <c r="C4" s="1">
        <v>784</v>
      </c>
      <c r="D4" s="1">
        <v>626</v>
      </c>
      <c r="E4" s="1">
        <v>477</v>
      </c>
      <c r="F4" s="1">
        <v>259</v>
      </c>
      <c r="G4" s="1">
        <v>129</v>
      </c>
      <c r="H4" s="1">
        <v>57</v>
      </c>
      <c r="I4" s="1">
        <v>33</v>
      </c>
      <c r="J4" s="1">
        <v>16</v>
      </c>
      <c r="K4" s="1">
        <v>15</v>
      </c>
      <c r="L4" s="1">
        <v>6</v>
      </c>
      <c r="M4" s="1">
        <v>8</v>
      </c>
      <c r="N4" s="1">
        <v>3</v>
      </c>
      <c r="O4" s="1">
        <v>2</v>
      </c>
    </row>
    <row r="5" spans="1:15" x14ac:dyDescent="0.2">
      <c r="A5" s="1" t="s">
        <v>21</v>
      </c>
      <c r="B5" s="1">
        <f t="shared" si="1"/>
        <v>3050</v>
      </c>
      <c r="C5" s="1">
        <v>11</v>
      </c>
      <c r="D5" s="1">
        <v>104</v>
      </c>
      <c r="E5" s="1">
        <v>296</v>
      </c>
      <c r="F5" s="1">
        <v>476</v>
      </c>
      <c r="G5" s="1">
        <v>545</v>
      </c>
      <c r="H5" s="1">
        <v>430</v>
      </c>
      <c r="I5" s="1">
        <v>309</v>
      </c>
      <c r="J5" s="1">
        <v>241</v>
      </c>
      <c r="K5" s="1">
        <v>177</v>
      </c>
      <c r="L5" s="1">
        <v>153</v>
      </c>
      <c r="M5" s="1">
        <v>127</v>
      </c>
      <c r="N5" s="1">
        <v>96</v>
      </c>
      <c r="O5" s="1">
        <v>85</v>
      </c>
    </row>
    <row r="6" spans="1:15" x14ac:dyDescent="0.2">
      <c r="A6" s="1" t="s">
        <v>22</v>
      </c>
      <c r="B6" s="1">
        <f t="shared" si="1"/>
        <v>119</v>
      </c>
      <c r="D6" s="1">
        <v>5</v>
      </c>
      <c r="E6" s="1">
        <v>15</v>
      </c>
      <c r="F6" s="1">
        <v>23</v>
      </c>
      <c r="G6" s="1">
        <v>20</v>
      </c>
      <c r="H6" s="1">
        <v>12</v>
      </c>
      <c r="I6" s="1">
        <v>10</v>
      </c>
      <c r="J6" s="1">
        <v>10</v>
      </c>
      <c r="K6" s="1">
        <v>4</v>
      </c>
      <c r="L6" s="1">
        <v>6</v>
      </c>
      <c r="M6" s="1">
        <v>4</v>
      </c>
      <c r="N6" s="1">
        <v>5</v>
      </c>
      <c r="O6" s="1">
        <v>5</v>
      </c>
    </row>
    <row r="7" spans="1:15" x14ac:dyDescent="0.2">
      <c r="A7" s="1" t="s">
        <v>23</v>
      </c>
      <c r="B7" s="1">
        <f t="shared" si="1"/>
        <v>78</v>
      </c>
      <c r="D7" s="1">
        <v>1</v>
      </c>
      <c r="E7" s="1">
        <v>3</v>
      </c>
      <c r="F7" s="1">
        <v>0</v>
      </c>
      <c r="G7" s="1">
        <v>1</v>
      </c>
      <c r="H7" s="1">
        <v>1</v>
      </c>
      <c r="I7" s="1">
        <v>4</v>
      </c>
      <c r="J7" s="1">
        <v>5</v>
      </c>
      <c r="K7" s="1">
        <v>3</v>
      </c>
      <c r="L7" s="1">
        <v>9</v>
      </c>
      <c r="M7" s="1">
        <v>10</v>
      </c>
      <c r="N7" s="1">
        <v>12</v>
      </c>
      <c r="O7" s="1">
        <v>29</v>
      </c>
    </row>
    <row r="8" spans="1:15" x14ac:dyDescent="0.2">
      <c r="A8" s="1" t="s">
        <v>24</v>
      </c>
      <c r="B8" s="1">
        <f t="shared" si="1"/>
        <v>111</v>
      </c>
      <c r="D8" s="1">
        <v>2</v>
      </c>
      <c r="E8" s="1">
        <v>8</v>
      </c>
      <c r="F8" s="1">
        <v>10</v>
      </c>
      <c r="G8" s="1">
        <v>25</v>
      </c>
      <c r="H8" s="1">
        <v>14</v>
      </c>
      <c r="I8" s="1">
        <v>19</v>
      </c>
      <c r="J8" s="1">
        <v>7</v>
      </c>
      <c r="K8" s="1">
        <v>9</v>
      </c>
      <c r="L8" s="1">
        <v>7</v>
      </c>
      <c r="M8" s="1">
        <v>5</v>
      </c>
      <c r="N8" s="1">
        <v>1</v>
      </c>
      <c r="O8" s="1">
        <v>4</v>
      </c>
    </row>
    <row r="10" spans="1:15" x14ac:dyDescent="0.2">
      <c r="A10" s="1" t="s">
        <v>25</v>
      </c>
      <c r="B10" s="1">
        <f t="shared" si="1"/>
        <v>4773</v>
      </c>
      <c r="C10" s="1">
        <f>SUM(C11:C15)</f>
        <v>669</v>
      </c>
      <c r="D10" s="1">
        <f t="shared" ref="D10" si="2">SUM(D11:D15)</f>
        <v>602</v>
      </c>
      <c r="E10" s="1">
        <f t="shared" ref="E10" si="3">SUM(E11:E15)</f>
        <v>604</v>
      </c>
      <c r="F10" s="1">
        <f t="shared" ref="F10" si="4">SUM(F11:F15)</f>
        <v>570</v>
      </c>
      <c r="G10" s="1">
        <f t="shared" ref="G10" si="5">SUM(G11:G15)</f>
        <v>523</v>
      </c>
      <c r="H10" s="1">
        <f t="shared" ref="H10" si="6">SUM(H11:H15)</f>
        <v>359</v>
      </c>
      <c r="I10" s="1">
        <f t="shared" ref="I10" si="7">SUM(I11:I15)</f>
        <v>291</v>
      </c>
      <c r="J10" s="1">
        <f t="shared" ref="J10" si="8">SUM(J11:J15)</f>
        <v>234</v>
      </c>
      <c r="K10" s="1">
        <f t="shared" ref="K10" si="9">SUM(K11:K15)</f>
        <v>195</v>
      </c>
      <c r="L10" s="1">
        <f t="shared" ref="L10" si="10">SUM(L11:L15)</f>
        <v>206</v>
      </c>
      <c r="M10" s="1">
        <f t="shared" ref="M10" si="11">SUM(M11:M15)</f>
        <v>178</v>
      </c>
      <c r="N10" s="1">
        <f t="shared" ref="N10" si="12">SUM(N11:N15)</f>
        <v>132</v>
      </c>
      <c r="O10" s="1">
        <f t="shared" ref="O10" si="13">SUM(O11:O15)</f>
        <v>210</v>
      </c>
    </row>
    <row r="11" spans="1:15" x14ac:dyDescent="0.2">
      <c r="A11" s="1" t="s">
        <v>20</v>
      </c>
      <c r="B11" s="1">
        <f t="shared" si="1"/>
        <v>1546</v>
      </c>
      <c r="C11" s="1">
        <v>641</v>
      </c>
      <c r="D11" s="1">
        <v>384</v>
      </c>
      <c r="E11" s="1">
        <v>246</v>
      </c>
      <c r="F11" s="1">
        <v>127</v>
      </c>
      <c r="G11" s="1">
        <v>61</v>
      </c>
      <c r="H11" s="1">
        <v>23</v>
      </c>
      <c r="I11" s="1">
        <v>22</v>
      </c>
      <c r="J11" s="1">
        <v>15</v>
      </c>
      <c r="K11" s="1">
        <v>12</v>
      </c>
      <c r="L11" s="1">
        <v>6</v>
      </c>
      <c r="M11" s="1">
        <v>2</v>
      </c>
      <c r="N11" s="1">
        <v>4</v>
      </c>
      <c r="O11" s="1">
        <v>3</v>
      </c>
    </row>
    <row r="12" spans="1:15" x14ac:dyDescent="0.2">
      <c r="A12" s="1" t="s">
        <v>21</v>
      </c>
      <c r="B12" s="1">
        <f t="shared" si="1"/>
        <v>2512</v>
      </c>
      <c r="C12" s="1">
        <v>23</v>
      </c>
      <c r="D12" s="1">
        <v>194</v>
      </c>
      <c r="E12" s="1">
        <v>330</v>
      </c>
      <c r="F12" s="1">
        <v>411</v>
      </c>
      <c r="G12" s="1">
        <v>401</v>
      </c>
      <c r="H12" s="1">
        <v>292</v>
      </c>
      <c r="I12" s="1">
        <v>219</v>
      </c>
      <c r="J12" s="1">
        <v>173</v>
      </c>
      <c r="K12" s="1">
        <v>134</v>
      </c>
      <c r="L12" s="1">
        <v>129</v>
      </c>
      <c r="M12" s="1">
        <v>101</v>
      </c>
      <c r="N12" s="1">
        <v>59</v>
      </c>
      <c r="O12" s="1">
        <v>46</v>
      </c>
    </row>
    <row r="13" spans="1:15" x14ac:dyDescent="0.2">
      <c r="A13" s="1" t="s">
        <v>22</v>
      </c>
      <c r="B13" s="1">
        <f t="shared" si="1"/>
        <v>118</v>
      </c>
      <c r="C13" s="1">
        <v>2</v>
      </c>
      <c r="D13" s="1">
        <v>14</v>
      </c>
      <c r="E13" s="1">
        <v>8</v>
      </c>
      <c r="F13" s="1">
        <v>17</v>
      </c>
      <c r="G13" s="1">
        <v>17</v>
      </c>
      <c r="H13" s="1">
        <v>15</v>
      </c>
      <c r="I13" s="1">
        <v>12</v>
      </c>
      <c r="J13" s="1">
        <v>4</v>
      </c>
      <c r="K13" s="1">
        <v>8</v>
      </c>
      <c r="L13" s="1">
        <v>5</v>
      </c>
      <c r="M13" s="1">
        <v>6</v>
      </c>
      <c r="N13" s="1">
        <v>5</v>
      </c>
      <c r="O13" s="1">
        <v>5</v>
      </c>
    </row>
    <row r="14" spans="1:15" x14ac:dyDescent="0.2">
      <c r="A14" s="1" t="s">
        <v>23</v>
      </c>
      <c r="B14" s="1">
        <f t="shared" si="1"/>
        <v>455</v>
      </c>
      <c r="C14" s="1">
        <v>2</v>
      </c>
      <c r="D14" s="1">
        <v>2</v>
      </c>
      <c r="E14" s="1">
        <v>8</v>
      </c>
      <c r="F14" s="1">
        <v>5</v>
      </c>
      <c r="G14" s="1">
        <v>12</v>
      </c>
      <c r="H14" s="1">
        <v>15</v>
      </c>
      <c r="I14" s="1">
        <v>23</v>
      </c>
      <c r="J14" s="1">
        <v>31</v>
      </c>
      <c r="K14" s="1">
        <v>30</v>
      </c>
      <c r="L14" s="1">
        <v>57</v>
      </c>
      <c r="M14" s="1">
        <v>63</v>
      </c>
      <c r="N14" s="1">
        <v>59</v>
      </c>
      <c r="O14" s="1">
        <v>148</v>
      </c>
    </row>
    <row r="15" spans="1:15" x14ac:dyDescent="0.2">
      <c r="A15" s="1" t="s">
        <v>24</v>
      </c>
      <c r="B15" s="1">
        <f t="shared" si="1"/>
        <v>142</v>
      </c>
      <c r="C15" s="1">
        <v>1</v>
      </c>
      <c r="D15" s="1">
        <v>8</v>
      </c>
      <c r="E15" s="1">
        <v>12</v>
      </c>
      <c r="F15" s="1">
        <v>10</v>
      </c>
      <c r="G15" s="1">
        <v>32</v>
      </c>
      <c r="H15" s="1">
        <v>14</v>
      </c>
      <c r="I15" s="1">
        <v>15</v>
      </c>
      <c r="J15" s="1">
        <v>11</v>
      </c>
      <c r="K15" s="1">
        <v>11</v>
      </c>
      <c r="L15" s="1">
        <v>9</v>
      </c>
      <c r="M15" s="1">
        <v>6</v>
      </c>
      <c r="N15" s="1">
        <v>5</v>
      </c>
      <c r="O15" s="1">
        <v>8</v>
      </c>
    </row>
    <row r="16" spans="1:15" x14ac:dyDescent="0.2">
      <c r="A16" s="4" t="s">
        <v>357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</row>
    <row r="19" spans="1:13" x14ac:dyDescent="0.2">
      <c r="A19" s="8" t="s">
        <v>376</v>
      </c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</row>
    <row r="20" spans="1:13" x14ac:dyDescent="0.2">
      <c r="A20" s="9"/>
      <c r="B20" s="10" t="s">
        <v>8</v>
      </c>
      <c r="C20" s="10"/>
      <c r="D20" s="10"/>
      <c r="E20" s="10" t="s">
        <v>20</v>
      </c>
      <c r="F20" s="10"/>
      <c r="G20" s="11"/>
      <c r="H20" s="8"/>
      <c r="I20" s="8"/>
      <c r="J20" s="8"/>
      <c r="K20" s="10" t="s">
        <v>381</v>
      </c>
      <c r="L20" s="10"/>
      <c r="M20" s="11"/>
    </row>
    <row r="21" spans="1:13" x14ac:dyDescent="0.2">
      <c r="A21" s="12" t="s">
        <v>377</v>
      </c>
      <c r="B21" s="13" t="s">
        <v>8</v>
      </c>
      <c r="C21" s="13" t="s">
        <v>378</v>
      </c>
      <c r="D21" s="13" t="s">
        <v>379</v>
      </c>
      <c r="E21" s="13" t="s">
        <v>8</v>
      </c>
      <c r="F21" s="13" t="s">
        <v>378</v>
      </c>
      <c r="G21" s="14" t="s">
        <v>379</v>
      </c>
      <c r="H21" s="15"/>
      <c r="I21" s="15"/>
      <c r="J21" s="15"/>
      <c r="K21" s="13" t="s">
        <v>8</v>
      </c>
      <c r="L21" s="13" t="s">
        <v>378</v>
      </c>
      <c r="M21" s="14" t="s">
        <v>379</v>
      </c>
    </row>
    <row r="22" spans="1:13" x14ac:dyDescent="0.2">
      <c r="A22" s="16" t="s">
        <v>1</v>
      </c>
      <c r="B22" s="8">
        <f>C22+D22</f>
        <v>1464</v>
      </c>
      <c r="C22" s="1">
        <v>795</v>
      </c>
      <c r="D22" s="8">
        <v>669</v>
      </c>
      <c r="E22" s="8">
        <f>F22+G22</f>
        <v>1425</v>
      </c>
      <c r="F22" s="8">
        <v>784</v>
      </c>
      <c r="G22" s="8">
        <v>641</v>
      </c>
      <c r="H22" s="17">
        <f t="shared" ref="H22:J29" si="14">E22/B22*100</f>
        <v>97.336065573770497</v>
      </c>
      <c r="I22" s="17">
        <f t="shared" si="14"/>
        <v>98.616352201257868</v>
      </c>
      <c r="J22" s="17">
        <f t="shared" si="14"/>
        <v>95.814648729446944</v>
      </c>
      <c r="K22" s="18">
        <f>H30+1500</f>
        <v>2928.9915970083757</v>
      </c>
      <c r="L22" s="18">
        <f t="shared" ref="L22:M22" si="15">I30+1500</f>
        <v>3073.3497206691391</v>
      </c>
      <c r="M22" s="18">
        <f t="shared" si="15"/>
        <v>2741.2075266881948</v>
      </c>
    </row>
    <row r="23" spans="1:13" x14ac:dyDescent="0.2">
      <c r="A23" s="16" t="s">
        <v>2</v>
      </c>
      <c r="B23" s="8">
        <f t="shared" ref="B23:B29" si="16">C23+D23</f>
        <v>1340</v>
      </c>
      <c r="C23" s="1">
        <v>738</v>
      </c>
      <c r="D23" s="8">
        <v>602</v>
      </c>
      <c r="E23" s="8">
        <f t="shared" ref="E23:E29" si="17">F23+G23</f>
        <v>1010</v>
      </c>
      <c r="F23" s="8">
        <v>626</v>
      </c>
      <c r="G23" s="8">
        <v>384</v>
      </c>
      <c r="H23" s="17">
        <f t="shared" si="14"/>
        <v>75.373134328358205</v>
      </c>
      <c r="I23" s="17">
        <f t="shared" si="14"/>
        <v>84.823848238482384</v>
      </c>
      <c r="J23" s="17">
        <f t="shared" si="14"/>
        <v>63.787375415282391</v>
      </c>
      <c r="K23" s="18"/>
      <c r="L23" s="18"/>
      <c r="M23" s="18"/>
    </row>
    <row r="24" spans="1:13" x14ac:dyDescent="0.2">
      <c r="A24" s="16" t="s">
        <v>3</v>
      </c>
      <c r="B24" s="8">
        <f t="shared" si="16"/>
        <v>1403</v>
      </c>
      <c r="C24" s="1">
        <v>799</v>
      </c>
      <c r="D24" s="8">
        <v>604</v>
      </c>
      <c r="E24" s="8">
        <f t="shared" si="17"/>
        <v>723</v>
      </c>
      <c r="F24" s="8">
        <v>477</v>
      </c>
      <c r="G24" s="8">
        <v>246</v>
      </c>
      <c r="H24" s="17">
        <f t="shared" si="14"/>
        <v>51.532430506058446</v>
      </c>
      <c r="I24" s="17">
        <f t="shared" si="14"/>
        <v>59.699624530663328</v>
      </c>
      <c r="J24" s="17">
        <f t="shared" si="14"/>
        <v>40.728476821192054</v>
      </c>
      <c r="K24" s="18">
        <f>(H28+H29)/2</f>
        <v>7.1505716242558348</v>
      </c>
      <c r="L24" s="18">
        <f t="shared" ref="L24:M24" si="18">(I28+I29)/2</f>
        <v>7.2673835125448019</v>
      </c>
      <c r="M24" s="18">
        <f t="shared" si="18"/>
        <v>6.985196933650542</v>
      </c>
    </row>
    <row r="25" spans="1:13" x14ac:dyDescent="0.2">
      <c r="A25" s="16" t="s">
        <v>4</v>
      </c>
      <c r="B25" s="8">
        <f t="shared" si="16"/>
        <v>1338</v>
      </c>
      <c r="C25" s="1">
        <v>768</v>
      </c>
      <c r="D25" s="8">
        <v>570</v>
      </c>
      <c r="E25" s="8">
        <f t="shared" si="17"/>
        <v>386</v>
      </c>
      <c r="F25" s="8">
        <v>259</v>
      </c>
      <c r="G25" s="8">
        <v>127</v>
      </c>
      <c r="H25" s="17">
        <f t="shared" si="14"/>
        <v>28.849028400597909</v>
      </c>
      <c r="I25" s="17">
        <f t="shared" si="14"/>
        <v>33.723958333333329</v>
      </c>
      <c r="J25" s="17">
        <f t="shared" si="14"/>
        <v>22.280701754385966</v>
      </c>
      <c r="K25" s="18"/>
      <c r="L25" s="18"/>
      <c r="M25" s="18"/>
    </row>
    <row r="26" spans="1:13" x14ac:dyDescent="0.2">
      <c r="A26" s="16" t="s">
        <v>5</v>
      </c>
      <c r="B26" s="8">
        <f t="shared" si="16"/>
        <v>1243</v>
      </c>
      <c r="C26" s="1">
        <v>720</v>
      </c>
      <c r="D26" s="8">
        <v>523</v>
      </c>
      <c r="E26" s="8">
        <f t="shared" si="17"/>
        <v>190</v>
      </c>
      <c r="F26" s="8">
        <v>129</v>
      </c>
      <c r="G26" s="8">
        <v>61</v>
      </c>
      <c r="H26" s="17">
        <f t="shared" si="14"/>
        <v>15.285599356395815</v>
      </c>
      <c r="I26" s="17">
        <f t="shared" si="14"/>
        <v>17.916666666666668</v>
      </c>
      <c r="J26" s="17">
        <f t="shared" si="14"/>
        <v>11.663479923518166</v>
      </c>
      <c r="K26" s="18">
        <f>K24*50</f>
        <v>357.52858121279172</v>
      </c>
      <c r="L26" s="18">
        <f t="shared" ref="L26:M26" si="19">L24*50</f>
        <v>363.36917562724011</v>
      </c>
      <c r="M26" s="18">
        <f t="shared" si="19"/>
        <v>349.2598466825271</v>
      </c>
    </row>
    <row r="27" spans="1:13" x14ac:dyDescent="0.2">
      <c r="A27" s="16" t="s">
        <v>6</v>
      </c>
      <c r="B27" s="8">
        <f t="shared" si="16"/>
        <v>873</v>
      </c>
      <c r="C27" s="1">
        <v>514</v>
      </c>
      <c r="D27" s="8">
        <v>359</v>
      </c>
      <c r="E27" s="8">
        <f t="shared" si="17"/>
        <v>80</v>
      </c>
      <c r="F27" s="8">
        <v>57</v>
      </c>
      <c r="G27" s="8">
        <v>23</v>
      </c>
      <c r="H27" s="17">
        <f t="shared" si="14"/>
        <v>9.1638029782359673</v>
      </c>
      <c r="I27" s="17">
        <f t="shared" si="14"/>
        <v>11.089494163424124</v>
      </c>
      <c r="J27" s="17">
        <f t="shared" si="14"/>
        <v>6.4066852367688023</v>
      </c>
      <c r="K27" s="18"/>
      <c r="L27" s="18"/>
      <c r="M27" s="18"/>
    </row>
    <row r="28" spans="1:13" x14ac:dyDescent="0.2">
      <c r="A28" s="16" t="s">
        <v>7</v>
      </c>
      <c r="B28" s="8">
        <f t="shared" si="16"/>
        <v>666</v>
      </c>
      <c r="C28" s="1">
        <v>375</v>
      </c>
      <c r="D28" s="8">
        <v>291</v>
      </c>
      <c r="E28" s="8">
        <f t="shared" si="17"/>
        <v>55</v>
      </c>
      <c r="F28" s="8">
        <v>33</v>
      </c>
      <c r="G28" s="8">
        <v>22</v>
      </c>
      <c r="H28" s="17">
        <f t="shared" si="14"/>
        <v>8.2582582582582589</v>
      </c>
      <c r="I28" s="17">
        <f t="shared" si="14"/>
        <v>8.7999999999999989</v>
      </c>
      <c r="J28" s="17">
        <f t="shared" si="14"/>
        <v>7.5601374570446733</v>
      </c>
      <c r="K28" s="18">
        <f>K22-K26</f>
        <v>2571.4630157955839</v>
      </c>
      <c r="L28" s="18">
        <f t="shared" ref="L28:M28" si="20">L22-L26</f>
        <v>2709.9805450418989</v>
      </c>
      <c r="M28" s="18">
        <f t="shared" si="20"/>
        <v>2391.9476800056677</v>
      </c>
    </row>
    <row r="29" spans="1:13" x14ac:dyDescent="0.2">
      <c r="A29" s="16" t="s">
        <v>380</v>
      </c>
      <c r="B29" s="8">
        <f t="shared" si="16"/>
        <v>513</v>
      </c>
      <c r="C29" s="1">
        <v>279</v>
      </c>
      <c r="D29" s="8">
        <v>234</v>
      </c>
      <c r="E29" s="8">
        <f t="shared" si="17"/>
        <v>31</v>
      </c>
      <c r="F29" s="8">
        <v>16</v>
      </c>
      <c r="G29" s="8">
        <v>15</v>
      </c>
      <c r="H29" s="17">
        <f t="shared" si="14"/>
        <v>6.0428849902534107</v>
      </c>
      <c r="I29" s="17">
        <f t="shared" si="14"/>
        <v>5.7347670250896057</v>
      </c>
      <c r="J29" s="17">
        <f t="shared" si="14"/>
        <v>6.4102564102564097</v>
      </c>
      <c r="K29" s="18">
        <f>100-K24</f>
        <v>92.849428375744168</v>
      </c>
      <c r="L29" s="18">
        <f t="shared" ref="L29:M29" si="21">100-L24</f>
        <v>92.732616487455203</v>
      </c>
      <c r="M29" s="18">
        <f t="shared" si="21"/>
        <v>93.014803066349458</v>
      </c>
    </row>
    <row r="30" spans="1:13" x14ac:dyDescent="0.2">
      <c r="A30" s="8"/>
      <c r="B30" s="8"/>
      <c r="C30" s="8"/>
      <c r="D30" s="8"/>
      <c r="E30" s="8"/>
      <c r="F30" s="8"/>
      <c r="G30" s="8"/>
      <c r="H30" s="17">
        <f>SUM(H22:H28)*5</f>
        <v>1428.9915970083757</v>
      </c>
      <c r="I30" s="17">
        <f>SUM(I22:I28)*5</f>
        <v>1573.3497206691388</v>
      </c>
      <c r="J30" s="17">
        <f>SUM(J22:J28)*5</f>
        <v>1241.207526688195</v>
      </c>
      <c r="K30" s="19">
        <f>K28/K29</f>
        <v>27.694979503690178</v>
      </c>
      <c r="L30" s="19">
        <f t="shared" ref="L30:M30" si="22">L28/L29</f>
        <v>29.223596267323085</v>
      </c>
      <c r="M30" s="19">
        <f t="shared" si="22"/>
        <v>25.715774276266973</v>
      </c>
    </row>
  </sheetData>
  <mergeCells count="3">
    <mergeCell ref="B20:D20"/>
    <mergeCell ref="E20:G20"/>
    <mergeCell ref="K20:M2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CEC645-2C06-47C5-9CF4-8C8DF5A4EA00}">
  <dimension ref="A1:R71"/>
  <sheetViews>
    <sheetView view="pageBreakPreview" zoomScale="125" zoomScaleNormal="100" zoomScaleSheetLayoutView="125" workbookViewId="0">
      <selection activeCell="A23" sqref="A23"/>
    </sheetView>
  </sheetViews>
  <sheetFormatPr defaultRowHeight="9.6" x14ac:dyDescent="0.2"/>
  <cols>
    <col min="1" max="1" width="26" style="1" customWidth="1"/>
    <col min="2" max="18" width="3.77734375" style="1" customWidth="1"/>
    <col min="19" max="16384" width="8.88671875" style="1"/>
  </cols>
  <sheetData>
    <row r="1" spans="1:18" x14ac:dyDescent="0.2">
      <c r="A1" s="1" t="s">
        <v>411</v>
      </c>
    </row>
    <row r="2" spans="1:18" x14ac:dyDescent="0.2">
      <c r="A2" s="2" t="s">
        <v>333</v>
      </c>
      <c r="B2" s="3" t="s">
        <v>8</v>
      </c>
      <c r="C2" s="3" t="s">
        <v>371</v>
      </c>
      <c r="D2" s="3" t="s">
        <v>372</v>
      </c>
      <c r="E2" s="3" t="s">
        <v>373</v>
      </c>
      <c r="F2" s="3" t="s">
        <v>358</v>
      </c>
      <c r="G2" s="3" t="s">
        <v>359</v>
      </c>
      <c r="H2" s="3" t="s">
        <v>360</v>
      </c>
      <c r="I2" s="3" t="s">
        <v>361</v>
      </c>
      <c r="J2" s="5" t="s">
        <v>362</v>
      </c>
      <c r="K2" s="5" t="s">
        <v>363</v>
      </c>
      <c r="L2" s="5" t="s">
        <v>364</v>
      </c>
      <c r="M2" s="5" t="s">
        <v>365</v>
      </c>
      <c r="N2" s="5" t="s">
        <v>366</v>
      </c>
      <c r="O2" s="5" t="s">
        <v>367</v>
      </c>
      <c r="P2" s="5" t="s">
        <v>368</v>
      </c>
      <c r="Q2" s="5" t="s">
        <v>369</v>
      </c>
      <c r="R2" s="6" t="s">
        <v>370</v>
      </c>
    </row>
    <row r="3" spans="1:18" x14ac:dyDescent="0.2">
      <c r="A3" s="1" t="s">
        <v>48</v>
      </c>
      <c r="B3" s="1">
        <f>SUM(C3:R3)</f>
        <v>15122</v>
      </c>
      <c r="C3" s="1">
        <f>SUM(C4:C7)+SUM(C12:C14)+C21+C24</f>
        <v>1513</v>
      </c>
      <c r="D3" s="1">
        <f>SUM(D4:D7)+SUM(D12:D14)+D21+D24</f>
        <v>1529</v>
      </c>
      <c r="E3" s="1">
        <f>SUM(E4:E7)+SUM(E12:E14)+E21+E24</f>
        <v>1534</v>
      </c>
      <c r="F3" s="1">
        <f>SUM(F4:F7)+SUM(F12:F14)+F21+F24</f>
        <v>1464</v>
      </c>
      <c r="G3" s="1">
        <f>SUM(G4:G7)+SUM(G12:G14)+G21+G24</f>
        <v>1340</v>
      </c>
      <c r="H3" s="1">
        <f>SUM(H4:H7)+SUM(H12:H14)+H21+H24</f>
        <v>1403</v>
      </c>
      <c r="I3" s="1">
        <f>SUM(I4:I7)+SUM(I12:I14)+I21+I24</f>
        <v>1338</v>
      </c>
      <c r="J3" s="1">
        <f>SUM(J4:J7)+SUM(J12:J14)+J21+J24</f>
        <v>1243</v>
      </c>
      <c r="K3" s="1">
        <f>SUM(K4:K7)+SUM(K12:K14)+K21+K24</f>
        <v>873</v>
      </c>
      <c r="L3" s="1">
        <f>SUM(L4:L7)+SUM(L12:L14)+L21+L24</f>
        <v>666</v>
      </c>
      <c r="M3" s="1">
        <f>SUM(M4:M7)+SUM(M12:M14)+M21+M24</f>
        <v>513</v>
      </c>
      <c r="N3" s="1">
        <f>SUM(N4:N7)+SUM(N12:N14)+N21+N24</f>
        <v>403</v>
      </c>
      <c r="O3" s="1">
        <f>SUM(O4:O7)+SUM(O12:O14)+O21+O24</f>
        <v>387</v>
      </c>
      <c r="P3" s="1">
        <f>SUM(P4:P7)+SUM(P12:P14)+P21+P24</f>
        <v>332</v>
      </c>
      <c r="Q3" s="1">
        <f>SUM(Q4:Q7)+SUM(Q12:Q14)+Q21+Q24</f>
        <v>249</v>
      </c>
      <c r="R3" s="1">
        <f>SUM(R4:R7)+SUM(R12:R14)+R21+R24</f>
        <v>335</v>
      </c>
    </row>
    <row r="4" spans="1:18" x14ac:dyDescent="0.2">
      <c r="A4" s="1" t="s">
        <v>28</v>
      </c>
      <c r="B4" s="1">
        <f t="shared" ref="B4:B24" si="0">SUM(C4:R4)</f>
        <v>12321</v>
      </c>
      <c r="C4" s="1">
        <v>1391</v>
      </c>
      <c r="D4" s="1">
        <v>1355</v>
      </c>
      <c r="E4" s="1">
        <v>1411</v>
      </c>
      <c r="F4" s="1">
        <v>1342</v>
      </c>
      <c r="G4" s="1">
        <v>934</v>
      </c>
      <c r="H4" s="1">
        <v>1002</v>
      </c>
      <c r="I4" s="1">
        <v>920</v>
      </c>
      <c r="J4" s="1">
        <v>848</v>
      </c>
      <c r="K4" s="1">
        <v>623</v>
      </c>
      <c r="L4" s="1">
        <v>499</v>
      </c>
      <c r="M4" s="1">
        <v>408</v>
      </c>
      <c r="N4" s="1">
        <v>348</v>
      </c>
      <c r="O4" s="1">
        <v>358</v>
      </c>
      <c r="P4" s="1">
        <v>312</v>
      </c>
      <c r="Q4" s="1">
        <v>241</v>
      </c>
      <c r="R4" s="1">
        <v>329</v>
      </c>
    </row>
    <row r="5" spans="1:18" x14ac:dyDescent="0.2">
      <c r="A5" s="1" t="s">
        <v>27</v>
      </c>
      <c r="B5" s="1">
        <f t="shared" si="0"/>
        <v>130</v>
      </c>
      <c r="C5" s="1">
        <v>29</v>
      </c>
      <c r="D5" s="1">
        <v>41</v>
      </c>
      <c r="E5" s="1">
        <v>24</v>
      </c>
      <c r="F5" s="1">
        <v>14</v>
      </c>
      <c r="G5" s="1">
        <v>9</v>
      </c>
      <c r="H5" s="1">
        <v>4</v>
      </c>
      <c r="I5" s="1">
        <v>5</v>
      </c>
      <c r="J5" s="1">
        <v>3</v>
      </c>
      <c r="K5" s="1">
        <v>0</v>
      </c>
      <c r="L5" s="1">
        <v>0</v>
      </c>
      <c r="M5" s="1">
        <v>1</v>
      </c>
      <c r="N5" s="1">
        <v>0</v>
      </c>
      <c r="O5" s="1">
        <v>0</v>
      </c>
      <c r="P5" s="1">
        <v>0</v>
      </c>
      <c r="Q5" s="1">
        <v>0</v>
      </c>
      <c r="R5" s="1">
        <v>0</v>
      </c>
    </row>
    <row r="6" spans="1:18" x14ac:dyDescent="0.2">
      <c r="A6" s="1" t="s">
        <v>26</v>
      </c>
      <c r="B6" s="1">
        <f t="shared" si="0"/>
        <v>117</v>
      </c>
      <c r="C6" s="1">
        <v>23</v>
      </c>
      <c r="D6" s="1">
        <v>35</v>
      </c>
      <c r="E6" s="1">
        <v>27</v>
      </c>
      <c r="F6" s="1">
        <v>22</v>
      </c>
      <c r="G6" s="1">
        <v>5</v>
      </c>
      <c r="H6" s="1">
        <v>1</v>
      </c>
      <c r="I6" s="1">
        <v>1</v>
      </c>
      <c r="J6" s="1">
        <v>2</v>
      </c>
      <c r="K6" s="1">
        <v>0</v>
      </c>
      <c r="L6" s="1">
        <v>0</v>
      </c>
      <c r="M6" s="1">
        <v>0</v>
      </c>
      <c r="N6" s="1">
        <v>0</v>
      </c>
      <c r="O6" s="1">
        <v>0</v>
      </c>
      <c r="P6" s="1">
        <v>0</v>
      </c>
      <c r="Q6" s="1">
        <v>1</v>
      </c>
      <c r="R6" s="1">
        <v>0</v>
      </c>
    </row>
    <row r="7" spans="1:18" x14ac:dyDescent="0.2">
      <c r="A7" s="1" t="s">
        <v>29</v>
      </c>
      <c r="B7" s="1">
        <f t="shared" si="0"/>
        <v>307</v>
      </c>
      <c r="C7" s="1">
        <v>9</v>
      </c>
      <c r="D7" s="1">
        <v>13</v>
      </c>
      <c r="E7" s="1">
        <v>12</v>
      </c>
      <c r="F7" s="1">
        <v>48</v>
      </c>
      <c r="G7" s="1">
        <v>133</v>
      </c>
      <c r="H7" s="1">
        <v>34</v>
      </c>
      <c r="I7" s="1">
        <v>20</v>
      </c>
      <c r="J7" s="1">
        <v>14</v>
      </c>
      <c r="K7" s="1">
        <v>8</v>
      </c>
      <c r="L7" s="1">
        <v>3</v>
      </c>
      <c r="M7" s="1">
        <v>3</v>
      </c>
      <c r="N7" s="1">
        <v>5</v>
      </c>
      <c r="O7" s="1">
        <v>1</v>
      </c>
      <c r="P7" s="1">
        <v>3</v>
      </c>
      <c r="Q7" s="1">
        <v>1</v>
      </c>
      <c r="R7" s="1">
        <v>0</v>
      </c>
    </row>
    <row r="8" spans="1:18" x14ac:dyDescent="0.2">
      <c r="A8" s="1" t="s">
        <v>30</v>
      </c>
      <c r="B8" s="1">
        <f t="shared" si="0"/>
        <v>81</v>
      </c>
      <c r="C8" s="1">
        <v>1</v>
      </c>
      <c r="D8" s="1">
        <v>2</v>
      </c>
      <c r="E8" s="1">
        <v>0</v>
      </c>
      <c r="F8" s="1">
        <v>4</v>
      </c>
      <c r="G8" s="1">
        <v>49</v>
      </c>
      <c r="H8" s="1">
        <v>11</v>
      </c>
      <c r="I8" s="1">
        <v>8</v>
      </c>
      <c r="J8" s="1">
        <v>1</v>
      </c>
      <c r="K8" s="1">
        <v>2</v>
      </c>
      <c r="L8" s="1">
        <v>1</v>
      </c>
      <c r="M8" s="1">
        <v>2</v>
      </c>
      <c r="N8" s="1">
        <v>0</v>
      </c>
      <c r="O8" s="1">
        <v>0</v>
      </c>
      <c r="P8" s="1">
        <v>0</v>
      </c>
      <c r="Q8" s="1">
        <v>0</v>
      </c>
      <c r="R8" s="1">
        <v>0</v>
      </c>
    </row>
    <row r="9" spans="1:18" x14ac:dyDescent="0.2">
      <c r="A9" s="1" t="s">
        <v>31</v>
      </c>
      <c r="B9" s="1">
        <f t="shared" si="0"/>
        <v>28</v>
      </c>
      <c r="C9" s="1">
        <v>0</v>
      </c>
      <c r="D9" s="1">
        <v>0</v>
      </c>
      <c r="E9" s="1">
        <v>0</v>
      </c>
      <c r="F9" s="1">
        <v>7</v>
      </c>
      <c r="G9" s="1">
        <v>19</v>
      </c>
      <c r="H9" s="1">
        <v>1</v>
      </c>
      <c r="I9" s="1">
        <v>0</v>
      </c>
      <c r="J9" s="1">
        <v>0</v>
      </c>
      <c r="K9" s="1">
        <v>1</v>
      </c>
      <c r="L9" s="1">
        <v>0</v>
      </c>
      <c r="M9" s="1">
        <v>0</v>
      </c>
      <c r="N9" s="1">
        <v>0</v>
      </c>
      <c r="O9" s="1">
        <v>0</v>
      </c>
      <c r="P9" s="1">
        <v>0</v>
      </c>
      <c r="Q9" s="1">
        <v>0</v>
      </c>
      <c r="R9" s="1">
        <v>0</v>
      </c>
    </row>
    <row r="10" spans="1:18" x14ac:dyDescent="0.2">
      <c r="A10" s="1" t="s">
        <v>32</v>
      </c>
      <c r="B10" s="1">
        <f t="shared" si="0"/>
        <v>114</v>
      </c>
      <c r="C10" s="1">
        <v>47</v>
      </c>
      <c r="D10" s="1">
        <v>3</v>
      </c>
      <c r="E10" s="1">
        <v>3</v>
      </c>
      <c r="F10" s="1">
        <v>8</v>
      </c>
      <c r="G10" s="1">
        <v>26</v>
      </c>
      <c r="H10" s="1">
        <v>10</v>
      </c>
      <c r="I10" s="1">
        <v>2</v>
      </c>
      <c r="J10" s="1">
        <v>7</v>
      </c>
      <c r="K10" s="1">
        <v>3</v>
      </c>
      <c r="L10" s="1">
        <v>1</v>
      </c>
      <c r="M10" s="1">
        <v>0</v>
      </c>
      <c r="N10" s="1">
        <v>2</v>
      </c>
      <c r="O10" s="1">
        <v>1</v>
      </c>
      <c r="P10" s="1">
        <v>1</v>
      </c>
      <c r="Q10" s="1">
        <v>0</v>
      </c>
      <c r="R10" s="1">
        <v>0</v>
      </c>
    </row>
    <row r="11" spans="1:18" x14ac:dyDescent="0.2">
      <c r="A11" s="1" t="s">
        <v>33</v>
      </c>
      <c r="B11" s="1">
        <f t="shared" si="0"/>
        <v>127</v>
      </c>
      <c r="C11" s="1">
        <v>4</v>
      </c>
      <c r="D11" s="1">
        <v>8</v>
      </c>
      <c r="E11" s="1">
        <v>9</v>
      </c>
      <c r="F11" s="1">
        <v>29</v>
      </c>
      <c r="G11" s="1">
        <v>39</v>
      </c>
      <c r="H11" s="1">
        <v>12</v>
      </c>
      <c r="I11" s="1">
        <v>10</v>
      </c>
      <c r="J11" s="1">
        <v>6</v>
      </c>
      <c r="K11" s="1">
        <v>2</v>
      </c>
      <c r="L11" s="1">
        <v>1</v>
      </c>
      <c r="M11" s="1">
        <v>1</v>
      </c>
      <c r="N11" s="1">
        <v>3</v>
      </c>
      <c r="O11" s="1">
        <v>0</v>
      </c>
      <c r="P11" s="1">
        <v>2</v>
      </c>
      <c r="Q11" s="1">
        <v>1</v>
      </c>
      <c r="R11" s="1">
        <v>0</v>
      </c>
    </row>
    <row r="12" spans="1:18" x14ac:dyDescent="0.2">
      <c r="A12" s="1" t="s">
        <v>34</v>
      </c>
      <c r="B12" s="1">
        <f t="shared" si="0"/>
        <v>48</v>
      </c>
      <c r="C12" s="1">
        <v>2</v>
      </c>
      <c r="D12" s="1">
        <v>5</v>
      </c>
      <c r="E12" s="1">
        <v>2</v>
      </c>
      <c r="F12" s="1">
        <v>6</v>
      </c>
      <c r="G12" s="1">
        <v>25</v>
      </c>
      <c r="H12" s="1">
        <v>5</v>
      </c>
      <c r="I12" s="1">
        <v>1</v>
      </c>
      <c r="J12" s="1">
        <v>1</v>
      </c>
      <c r="K12" s="1">
        <v>0</v>
      </c>
      <c r="L12" s="1">
        <v>0</v>
      </c>
      <c r="M12" s="1">
        <v>1</v>
      </c>
      <c r="N12" s="1">
        <v>0</v>
      </c>
      <c r="O12" s="1">
        <v>0</v>
      </c>
      <c r="P12" s="1">
        <v>0</v>
      </c>
      <c r="Q12" s="1">
        <v>0</v>
      </c>
      <c r="R12" s="1">
        <v>0</v>
      </c>
    </row>
    <row r="13" spans="1:18" x14ac:dyDescent="0.2">
      <c r="A13" s="1" t="s">
        <v>35</v>
      </c>
      <c r="B13" s="1">
        <f t="shared" si="0"/>
        <v>14</v>
      </c>
      <c r="C13" s="1">
        <v>1</v>
      </c>
      <c r="D13" s="1">
        <v>1</v>
      </c>
      <c r="E13" s="1">
        <v>0</v>
      </c>
      <c r="F13" s="1">
        <v>0</v>
      </c>
      <c r="G13" s="1">
        <v>2</v>
      </c>
      <c r="H13" s="1">
        <v>2</v>
      </c>
      <c r="I13" s="1">
        <v>3</v>
      </c>
      <c r="J13" s="1">
        <v>1</v>
      </c>
      <c r="K13" s="1">
        <v>2</v>
      </c>
      <c r="L13" s="1">
        <v>0</v>
      </c>
      <c r="M13" s="1">
        <v>1</v>
      </c>
      <c r="N13" s="1">
        <v>1</v>
      </c>
      <c r="O13" s="1">
        <v>0</v>
      </c>
      <c r="P13" s="1">
        <v>0</v>
      </c>
      <c r="Q13" s="1">
        <v>0</v>
      </c>
      <c r="R13" s="1">
        <v>0</v>
      </c>
    </row>
    <row r="14" spans="1:18" x14ac:dyDescent="0.2">
      <c r="A14" s="1" t="s">
        <v>36</v>
      </c>
      <c r="B14" s="1">
        <f t="shared" si="0"/>
        <v>1889</v>
      </c>
      <c r="C14" s="1">
        <v>17</v>
      </c>
      <c r="D14" s="1">
        <v>20</v>
      </c>
      <c r="E14" s="1">
        <v>28</v>
      </c>
      <c r="F14" s="1">
        <v>25</v>
      </c>
      <c r="G14" s="1">
        <v>208</v>
      </c>
      <c r="H14" s="1">
        <v>338</v>
      </c>
      <c r="I14" s="1">
        <v>362</v>
      </c>
      <c r="J14" s="1">
        <v>344</v>
      </c>
      <c r="K14" s="1">
        <v>224</v>
      </c>
      <c r="L14" s="1">
        <v>145</v>
      </c>
      <c r="M14" s="1">
        <v>92</v>
      </c>
      <c r="N14" s="1">
        <v>44</v>
      </c>
      <c r="O14" s="1">
        <v>23</v>
      </c>
      <c r="P14" s="1">
        <v>10</v>
      </c>
      <c r="Q14" s="1">
        <v>6</v>
      </c>
      <c r="R14" s="1">
        <v>3</v>
      </c>
    </row>
    <row r="15" spans="1:18" x14ac:dyDescent="0.2">
      <c r="A15" s="1" t="s">
        <v>37</v>
      </c>
      <c r="B15" s="1">
        <f t="shared" si="0"/>
        <v>89</v>
      </c>
      <c r="C15" s="1">
        <v>1</v>
      </c>
      <c r="D15" s="1">
        <v>2</v>
      </c>
      <c r="E15" s="1">
        <v>2</v>
      </c>
      <c r="F15" s="1">
        <v>1</v>
      </c>
      <c r="G15" s="1">
        <v>4</v>
      </c>
      <c r="H15" s="1">
        <v>11</v>
      </c>
      <c r="I15" s="1">
        <v>18</v>
      </c>
      <c r="J15" s="1">
        <v>8</v>
      </c>
      <c r="K15" s="1">
        <v>5</v>
      </c>
      <c r="L15" s="1">
        <v>6</v>
      </c>
      <c r="M15" s="1">
        <v>10</v>
      </c>
      <c r="N15" s="1">
        <v>11</v>
      </c>
      <c r="O15" s="1">
        <v>4</v>
      </c>
      <c r="P15" s="1">
        <v>4</v>
      </c>
      <c r="Q15" s="1">
        <v>2</v>
      </c>
      <c r="R15" s="1">
        <v>0</v>
      </c>
    </row>
    <row r="16" spans="1:18" x14ac:dyDescent="0.2">
      <c r="A16" s="1" t="s">
        <v>38</v>
      </c>
      <c r="B16" s="1">
        <f t="shared" si="0"/>
        <v>58</v>
      </c>
      <c r="C16" s="1">
        <v>0</v>
      </c>
      <c r="D16" s="1">
        <v>1</v>
      </c>
      <c r="E16" s="1">
        <v>6</v>
      </c>
      <c r="F16" s="1">
        <v>0</v>
      </c>
      <c r="G16" s="1">
        <v>1</v>
      </c>
      <c r="H16" s="1">
        <v>1</v>
      </c>
      <c r="I16" s="1">
        <v>7</v>
      </c>
      <c r="J16" s="1">
        <v>12</v>
      </c>
      <c r="K16" s="1">
        <v>13</v>
      </c>
      <c r="L16" s="1">
        <v>8</v>
      </c>
      <c r="M16" s="1">
        <v>5</v>
      </c>
      <c r="N16" s="1">
        <v>1</v>
      </c>
      <c r="O16" s="1">
        <v>2</v>
      </c>
      <c r="P16" s="1">
        <v>0</v>
      </c>
      <c r="Q16" s="1">
        <v>1</v>
      </c>
      <c r="R16" s="1">
        <v>0</v>
      </c>
    </row>
    <row r="17" spans="1:18" x14ac:dyDescent="0.2">
      <c r="A17" s="1" t="s">
        <v>39</v>
      </c>
      <c r="B17" s="1">
        <f t="shared" si="0"/>
        <v>180</v>
      </c>
      <c r="C17" s="1">
        <v>0</v>
      </c>
      <c r="D17" s="1">
        <v>0</v>
      </c>
      <c r="E17" s="1">
        <v>0</v>
      </c>
      <c r="F17" s="1">
        <v>1</v>
      </c>
      <c r="G17" s="1">
        <v>7</v>
      </c>
      <c r="H17" s="1">
        <v>21</v>
      </c>
      <c r="I17" s="1">
        <v>45</v>
      </c>
      <c r="J17" s="1">
        <v>55</v>
      </c>
      <c r="K17" s="1">
        <v>25</v>
      </c>
      <c r="L17" s="1">
        <v>12</v>
      </c>
      <c r="M17" s="1">
        <v>11</v>
      </c>
      <c r="N17" s="1">
        <v>2</v>
      </c>
      <c r="O17" s="1">
        <v>1</v>
      </c>
      <c r="P17" s="1">
        <v>0</v>
      </c>
      <c r="Q17" s="1">
        <v>0</v>
      </c>
      <c r="R17" s="1">
        <v>0</v>
      </c>
    </row>
    <row r="18" spans="1:18" x14ac:dyDescent="0.2">
      <c r="A18" s="1" t="s">
        <v>40</v>
      </c>
      <c r="B18" s="1">
        <f t="shared" si="0"/>
        <v>1459</v>
      </c>
      <c r="C18" s="1">
        <v>10</v>
      </c>
      <c r="D18" s="1">
        <v>13</v>
      </c>
      <c r="E18" s="1">
        <v>12</v>
      </c>
      <c r="F18" s="1">
        <v>15</v>
      </c>
      <c r="G18" s="1">
        <v>186</v>
      </c>
      <c r="H18" s="1">
        <v>292</v>
      </c>
      <c r="I18" s="1">
        <v>279</v>
      </c>
      <c r="J18" s="1">
        <v>255</v>
      </c>
      <c r="K18" s="1">
        <v>171</v>
      </c>
      <c r="L18" s="1">
        <v>110</v>
      </c>
      <c r="M18" s="1">
        <v>63</v>
      </c>
      <c r="N18" s="1">
        <v>29</v>
      </c>
      <c r="O18" s="1">
        <v>15</v>
      </c>
      <c r="P18" s="1">
        <v>5</v>
      </c>
      <c r="Q18" s="1">
        <v>2</v>
      </c>
      <c r="R18" s="1">
        <v>2</v>
      </c>
    </row>
    <row r="19" spans="1:18" x14ac:dyDescent="0.2">
      <c r="A19" s="1" t="s">
        <v>41</v>
      </c>
      <c r="B19" s="1">
        <f t="shared" si="0"/>
        <v>62</v>
      </c>
      <c r="C19" s="1">
        <v>2</v>
      </c>
      <c r="D19" s="1">
        <v>2</v>
      </c>
      <c r="E19" s="1">
        <v>3</v>
      </c>
      <c r="F19" s="1">
        <v>7</v>
      </c>
      <c r="G19" s="1">
        <v>5</v>
      </c>
      <c r="H19" s="1">
        <v>8</v>
      </c>
      <c r="I19" s="1">
        <v>11</v>
      </c>
      <c r="J19" s="1">
        <v>10</v>
      </c>
      <c r="K19" s="1">
        <v>6</v>
      </c>
      <c r="L19" s="1">
        <v>4</v>
      </c>
      <c r="M19" s="1">
        <v>3</v>
      </c>
      <c r="N19" s="1">
        <v>0</v>
      </c>
      <c r="O19" s="1">
        <v>1</v>
      </c>
      <c r="P19" s="1">
        <v>0</v>
      </c>
      <c r="Q19" s="1">
        <v>0</v>
      </c>
      <c r="R19" s="1">
        <v>0</v>
      </c>
    </row>
    <row r="20" spans="1:18" x14ac:dyDescent="0.2">
      <c r="A20" s="1" t="s">
        <v>43</v>
      </c>
      <c r="B20" s="1">
        <f t="shared" si="0"/>
        <v>41</v>
      </c>
      <c r="C20" s="1">
        <v>4</v>
      </c>
      <c r="D20" s="1">
        <v>2</v>
      </c>
      <c r="E20" s="1">
        <v>5</v>
      </c>
      <c r="F20" s="1">
        <v>1</v>
      </c>
      <c r="G20" s="1">
        <v>5</v>
      </c>
      <c r="H20" s="1">
        <v>5</v>
      </c>
      <c r="I20" s="1">
        <v>2</v>
      </c>
      <c r="J20" s="1">
        <v>4</v>
      </c>
      <c r="K20" s="1">
        <v>4</v>
      </c>
      <c r="L20" s="1">
        <v>5</v>
      </c>
      <c r="M20" s="1">
        <v>0</v>
      </c>
      <c r="N20" s="1">
        <v>1</v>
      </c>
      <c r="O20" s="1">
        <v>0</v>
      </c>
      <c r="P20" s="1">
        <v>1</v>
      </c>
      <c r="Q20" s="1">
        <v>1</v>
      </c>
      <c r="R20" s="1">
        <v>1</v>
      </c>
    </row>
    <row r="21" spans="1:18" x14ac:dyDescent="0.2">
      <c r="A21" s="1" t="s">
        <v>44</v>
      </c>
      <c r="B21" s="1">
        <f t="shared" si="0"/>
        <v>266</v>
      </c>
      <c r="C21" s="1">
        <v>38</v>
      </c>
      <c r="D21" s="1">
        <v>56</v>
      </c>
      <c r="E21" s="1">
        <v>30</v>
      </c>
      <c r="F21" s="1">
        <v>7</v>
      </c>
      <c r="G21" s="1">
        <v>22</v>
      </c>
      <c r="H21" s="1">
        <v>14</v>
      </c>
      <c r="I21" s="1">
        <v>21</v>
      </c>
      <c r="J21" s="1">
        <v>24</v>
      </c>
      <c r="K21" s="1">
        <v>13</v>
      </c>
      <c r="L21" s="1">
        <v>16</v>
      </c>
      <c r="M21" s="1">
        <v>7</v>
      </c>
      <c r="N21" s="1">
        <v>4</v>
      </c>
      <c r="O21" s="1">
        <v>5</v>
      </c>
      <c r="P21" s="1">
        <v>7</v>
      </c>
      <c r="Q21" s="1">
        <v>0</v>
      </c>
      <c r="R21" s="1">
        <v>2</v>
      </c>
    </row>
    <row r="22" spans="1:18" x14ac:dyDescent="0.2">
      <c r="A22" s="1" t="s">
        <v>45</v>
      </c>
      <c r="B22" s="1">
        <f t="shared" si="0"/>
        <v>46</v>
      </c>
      <c r="C22" s="1">
        <v>5</v>
      </c>
      <c r="D22" s="1">
        <v>9</v>
      </c>
      <c r="E22" s="1">
        <v>6</v>
      </c>
      <c r="F22" s="1">
        <v>4</v>
      </c>
      <c r="G22" s="1">
        <v>7</v>
      </c>
      <c r="H22" s="1">
        <v>1</v>
      </c>
      <c r="I22" s="1">
        <v>2</v>
      </c>
      <c r="J22" s="1">
        <v>4</v>
      </c>
      <c r="K22" s="1">
        <v>0</v>
      </c>
      <c r="L22" s="1">
        <v>3</v>
      </c>
      <c r="M22" s="1">
        <v>1</v>
      </c>
      <c r="N22" s="1">
        <v>2</v>
      </c>
      <c r="O22" s="1">
        <v>1</v>
      </c>
      <c r="P22" s="1">
        <v>1</v>
      </c>
      <c r="Q22" s="1">
        <v>0</v>
      </c>
      <c r="R22" s="1">
        <v>0</v>
      </c>
    </row>
    <row r="23" spans="1:18" x14ac:dyDescent="0.2">
      <c r="A23" s="1" t="s">
        <v>46</v>
      </c>
      <c r="B23" s="1">
        <f t="shared" si="0"/>
        <v>51</v>
      </c>
      <c r="C23" s="1">
        <v>17</v>
      </c>
      <c r="D23" s="1">
        <v>16</v>
      </c>
      <c r="E23" s="1">
        <v>9</v>
      </c>
      <c r="F23" s="1">
        <v>2</v>
      </c>
      <c r="G23" s="1">
        <v>0</v>
      </c>
      <c r="H23" s="1">
        <v>0</v>
      </c>
      <c r="I23" s="1">
        <v>0</v>
      </c>
      <c r="J23" s="1">
        <v>4</v>
      </c>
      <c r="K23" s="1">
        <v>1</v>
      </c>
      <c r="L23" s="1">
        <v>0</v>
      </c>
      <c r="M23" s="1">
        <v>2</v>
      </c>
      <c r="N23" s="1">
        <v>0</v>
      </c>
      <c r="O23" s="1">
        <v>0</v>
      </c>
      <c r="P23" s="1">
        <v>0</v>
      </c>
      <c r="Q23" s="1">
        <v>0</v>
      </c>
      <c r="R23" s="1">
        <v>0</v>
      </c>
    </row>
    <row r="24" spans="1:18" x14ac:dyDescent="0.2">
      <c r="A24" s="1" t="s">
        <v>47</v>
      </c>
      <c r="B24" s="1">
        <f t="shared" si="0"/>
        <v>30</v>
      </c>
      <c r="C24" s="1">
        <v>3</v>
      </c>
      <c r="D24" s="1">
        <v>3</v>
      </c>
      <c r="E24" s="1">
        <v>0</v>
      </c>
      <c r="F24" s="1">
        <v>0</v>
      </c>
      <c r="G24" s="1">
        <v>2</v>
      </c>
      <c r="H24" s="1">
        <v>3</v>
      </c>
      <c r="I24" s="1">
        <v>5</v>
      </c>
      <c r="J24" s="1">
        <v>6</v>
      </c>
      <c r="K24" s="1">
        <v>3</v>
      </c>
      <c r="L24" s="1">
        <v>3</v>
      </c>
      <c r="M24" s="1">
        <v>0</v>
      </c>
      <c r="N24" s="1">
        <v>1</v>
      </c>
      <c r="O24" s="1">
        <v>0</v>
      </c>
      <c r="P24" s="1">
        <v>0</v>
      </c>
      <c r="Q24" s="1">
        <v>0</v>
      </c>
      <c r="R24" s="1">
        <v>1</v>
      </c>
    </row>
    <row r="26" spans="1:18" x14ac:dyDescent="0.2">
      <c r="A26" s="1" t="s">
        <v>50</v>
      </c>
      <c r="B26" s="1">
        <f>B3-B49</f>
        <v>8139</v>
      </c>
      <c r="C26" s="1">
        <f>C3-C49</f>
        <v>766</v>
      </c>
      <c r="D26" s="1">
        <f>D3-D49</f>
        <v>793</v>
      </c>
      <c r="E26" s="1">
        <f>E3-E49</f>
        <v>807</v>
      </c>
      <c r="F26" s="1">
        <f>F3-F49</f>
        <v>795</v>
      </c>
      <c r="G26" s="1">
        <f>G3-G49</f>
        <v>738</v>
      </c>
      <c r="H26" s="1">
        <f>H3-H49</f>
        <v>799</v>
      </c>
      <c r="I26" s="1">
        <f>I3-I49</f>
        <v>768</v>
      </c>
      <c r="J26" s="1">
        <f>J3-J49</f>
        <v>720</v>
      </c>
      <c r="K26" s="1">
        <f>K3-K49</f>
        <v>514</v>
      </c>
      <c r="L26" s="1">
        <f>L3-L49</f>
        <v>375</v>
      </c>
      <c r="M26" s="1">
        <f>M3-M49</f>
        <v>279</v>
      </c>
      <c r="N26" s="1">
        <f>N3-N49</f>
        <v>208</v>
      </c>
      <c r="O26" s="1">
        <f>O3-O49</f>
        <v>181</v>
      </c>
      <c r="P26" s="1">
        <f>P3-P49</f>
        <v>154</v>
      </c>
      <c r="Q26" s="1">
        <f>Q3-Q49</f>
        <v>117</v>
      </c>
      <c r="R26" s="1">
        <f>R3-R49</f>
        <v>125</v>
      </c>
    </row>
    <row r="27" spans="1:18" x14ac:dyDescent="0.2">
      <c r="A27" s="1" t="s">
        <v>28</v>
      </c>
      <c r="B27" s="1">
        <f>B4-B50</f>
        <v>6339</v>
      </c>
      <c r="C27" s="1">
        <f>C4-C50</f>
        <v>703</v>
      </c>
      <c r="D27" s="1">
        <f>D4-D50</f>
        <v>695</v>
      </c>
      <c r="E27" s="1">
        <f>E4-E50</f>
        <v>746</v>
      </c>
      <c r="F27" s="1">
        <f>F4-F50</f>
        <v>722</v>
      </c>
      <c r="G27" s="1">
        <f>G4-G50</f>
        <v>500</v>
      </c>
      <c r="H27" s="1">
        <f>H4-H50</f>
        <v>553</v>
      </c>
      <c r="I27" s="1">
        <f>I4-I50</f>
        <v>490</v>
      </c>
      <c r="J27" s="1">
        <f>J4-J50</f>
        <v>455</v>
      </c>
      <c r="K27" s="1">
        <f>K4-K50</f>
        <v>335</v>
      </c>
      <c r="L27" s="1">
        <f>L4-L50</f>
        <v>249</v>
      </c>
      <c r="M27" s="1">
        <f>M4-M50</f>
        <v>201</v>
      </c>
      <c r="N27" s="1">
        <f>N4-N50</f>
        <v>164</v>
      </c>
      <c r="O27" s="1">
        <f>O4-O50</f>
        <v>156</v>
      </c>
      <c r="P27" s="1">
        <f>P4-P50</f>
        <v>139</v>
      </c>
      <c r="Q27" s="1">
        <f>Q4-Q50</f>
        <v>112</v>
      </c>
      <c r="R27" s="1">
        <f>R4-R50</f>
        <v>119</v>
      </c>
    </row>
    <row r="28" spans="1:18" x14ac:dyDescent="0.2">
      <c r="A28" s="1" t="s">
        <v>27</v>
      </c>
      <c r="B28" s="1">
        <f>B5-B51</f>
        <v>71</v>
      </c>
      <c r="C28" s="1">
        <f>C5-C51</f>
        <v>18</v>
      </c>
      <c r="D28" s="1">
        <f>D5-D51</f>
        <v>25</v>
      </c>
      <c r="E28" s="1">
        <f>E5-E51</f>
        <v>13</v>
      </c>
      <c r="F28" s="1">
        <f>F5-F51</f>
        <v>9</v>
      </c>
      <c r="G28" s="1">
        <f>G5-G51</f>
        <v>4</v>
      </c>
      <c r="H28" s="1">
        <f>H5-H51</f>
        <v>1</v>
      </c>
      <c r="I28" s="1">
        <f>I5-I51</f>
        <v>1</v>
      </c>
      <c r="J28" s="1">
        <f>J5-J51</f>
        <v>0</v>
      </c>
      <c r="K28" s="1">
        <f>K5-K51</f>
        <v>0</v>
      </c>
      <c r="L28" s="1">
        <f>L5-L51</f>
        <v>0</v>
      </c>
      <c r="M28" s="1">
        <f>M5-M51</f>
        <v>0</v>
      </c>
      <c r="N28" s="1">
        <f>N5-N51</f>
        <v>0</v>
      </c>
      <c r="O28" s="1">
        <f>O5-O51</f>
        <v>0</v>
      </c>
      <c r="P28" s="1">
        <f>P5-P51</f>
        <v>0</v>
      </c>
      <c r="Q28" s="1">
        <f>Q5-Q51</f>
        <v>0</v>
      </c>
      <c r="R28" s="1">
        <f>R5-R51</f>
        <v>0</v>
      </c>
    </row>
    <row r="29" spans="1:18" x14ac:dyDescent="0.2">
      <c r="A29" s="1" t="s">
        <v>26</v>
      </c>
      <c r="B29" s="1">
        <f>B6-B52</f>
        <v>55</v>
      </c>
      <c r="C29" s="1">
        <f>C6-C52</f>
        <v>8</v>
      </c>
      <c r="D29" s="1">
        <f>D6-D52</f>
        <v>19</v>
      </c>
      <c r="E29" s="1">
        <f>E6-E52</f>
        <v>11</v>
      </c>
      <c r="F29" s="1">
        <f>F6-F52</f>
        <v>11</v>
      </c>
      <c r="G29" s="1">
        <f>G6-G52</f>
        <v>3</v>
      </c>
      <c r="H29" s="1">
        <f>H6-H52</f>
        <v>0</v>
      </c>
      <c r="I29" s="1">
        <f>I6-I52</f>
        <v>1</v>
      </c>
      <c r="J29" s="1">
        <f>J6-J52</f>
        <v>1</v>
      </c>
      <c r="K29" s="1">
        <f>K6-K52</f>
        <v>0</v>
      </c>
      <c r="L29" s="1">
        <f>L6-L52</f>
        <v>0</v>
      </c>
      <c r="M29" s="1">
        <f>M6-M52</f>
        <v>0</v>
      </c>
      <c r="N29" s="1">
        <f>N6-N52</f>
        <v>0</v>
      </c>
      <c r="O29" s="1">
        <f>O6-O52</f>
        <v>0</v>
      </c>
      <c r="P29" s="1">
        <f>P6-P52</f>
        <v>0</v>
      </c>
      <c r="Q29" s="1">
        <f>Q6-Q52</f>
        <v>1</v>
      </c>
      <c r="R29" s="1">
        <f>R6-R52</f>
        <v>0</v>
      </c>
    </row>
    <row r="30" spans="1:18" x14ac:dyDescent="0.2">
      <c r="A30" s="1" t="s">
        <v>29</v>
      </c>
      <c r="B30" s="1">
        <f>B7-B53</f>
        <v>186</v>
      </c>
      <c r="C30" s="1">
        <f>C7-C53</f>
        <v>4</v>
      </c>
      <c r="D30" s="1">
        <f>D7-D53</f>
        <v>6</v>
      </c>
      <c r="E30" s="1">
        <f>E7-E53</f>
        <v>3</v>
      </c>
      <c r="F30" s="1">
        <f>F7-F53</f>
        <v>27</v>
      </c>
      <c r="G30" s="1">
        <f>G7-G53</f>
        <v>97</v>
      </c>
      <c r="H30" s="1">
        <f>H7-H53</f>
        <v>22</v>
      </c>
      <c r="I30" s="1">
        <f>I7-I53</f>
        <v>11</v>
      </c>
      <c r="J30" s="1">
        <f>J7-J53</f>
        <v>6</v>
      </c>
      <c r="K30" s="1">
        <f>K7-K53</f>
        <v>4</v>
      </c>
      <c r="L30" s="1">
        <f>L7-L53</f>
        <v>1</v>
      </c>
      <c r="M30" s="1">
        <f>M7-M53</f>
        <v>2</v>
      </c>
      <c r="N30" s="1">
        <f>N7-N53</f>
        <v>1</v>
      </c>
      <c r="O30" s="1">
        <f>O7-O53</f>
        <v>1</v>
      </c>
      <c r="P30" s="1">
        <f>P7-P53</f>
        <v>1</v>
      </c>
      <c r="Q30" s="1">
        <f>Q7-Q53</f>
        <v>0</v>
      </c>
      <c r="R30" s="1">
        <f>R7-R53</f>
        <v>0</v>
      </c>
    </row>
    <row r="31" spans="1:18" x14ac:dyDescent="0.2">
      <c r="A31" s="1" t="s">
        <v>30</v>
      </c>
      <c r="B31" s="1">
        <f>B8-B54</f>
        <v>65</v>
      </c>
      <c r="C31" s="1">
        <f>C8-C54</f>
        <v>1</v>
      </c>
      <c r="D31" s="1">
        <f>D8-D54</f>
        <v>0</v>
      </c>
      <c r="E31" s="1">
        <f>E8-E54</f>
        <v>0</v>
      </c>
      <c r="F31" s="1">
        <f>F8-F54</f>
        <v>3</v>
      </c>
      <c r="G31" s="1">
        <f>G8-G54</f>
        <v>45</v>
      </c>
      <c r="H31" s="1">
        <f>H8-H54</f>
        <v>7</v>
      </c>
      <c r="I31" s="1">
        <f>I8-I54</f>
        <v>6</v>
      </c>
      <c r="J31" s="1">
        <f>J8-J54</f>
        <v>0</v>
      </c>
      <c r="K31" s="1">
        <f>K8-K54</f>
        <v>1</v>
      </c>
      <c r="L31" s="1">
        <f>L8-L54</f>
        <v>0</v>
      </c>
      <c r="M31" s="1">
        <f>M8-M54</f>
        <v>2</v>
      </c>
      <c r="N31" s="1">
        <f>N8-N54</f>
        <v>0</v>
      </c>
      <c r="O31" s="1">
        <f>O8-O54</f>
        <v>0</v>
      </c>
      <c r="P31" s="1">
        <f>P8-P54</f>
        <v>0</v>
      </c>
      <c r="Q31" s="1">
        <f>Q8-Q54</f>
        <v>0</v>
      </c>
      <c r="R31" s="1">
        <f>R8-R54</f>
        <v>0</v>
      </c>
    </row>
    <row r="32" spans="1:18" x14ac:dyDescent="0.2">
      <c r="A32" s="1" t="s">
        <v>31</v>
      </c>
      <c r="B32" s="1">
        <f>B9-B55</f>
        <v>21</v>
      </c>
      <c r="C32" s="1">
        <f>C9-C55</f>
        <v>0</v>
      </c>
      <c r="D32" s="1">
        <f>D9-D55</f>
        <v>0</v>
      </c>
      <c r="E32" s="1">
        <f>E9-E55</f>
        <v>0</v>
      </c>
      <c r="F32" s="1">
        <f>F9-F55</f>
        <v>5</v>
      </c>
      <c r="G32" s="1">
        <f>G9-G55</f>
        <v>15</v>
      </c>
      <c r="H32" s="1">
        <f>H9-H55</f>
        <v>1</v>
      </c>
      <c r="I32" s="1">
        <f>I9-I55</f>
        <v>0</v>
      </c>
      <c r="J32" s="1">
        <f>J9-J55</f>
        <v>0</v>
      </c>
      <c r="K32" s="1">
        <f>K9-K55</f>
        <v>0</v>
      </c>
      <c r="L32" s="1">
        <f>L9-L55</f>
        <v>0</v>
      </c>
      <c r="M32" s="1">
        <f>M9-M55</f>
        <v>0</v>
      </c>
      <c r="N32" s="1">
        <f>N9-N55</f>
        <v>0</v>
      </c>
      <c r="O32" s="1">
        <f>O9-O55</f>
        <v>0</v>
      </c>
      <c r="P32" s="1">
        <f>P9-P55</f>
        <v>0</v>
      </c>
      <c r="Q32" s="1">
        <f>Q9-Q55</f>
        <v>0</v>
      </c>
      <c r="R32" s="1">
        <f>R9-R55</f>
        <v>0</v>
      </c>
    </row>
    <row r="33" spans="1:18" x14ac:dyDescent="0.2">
      <c r="A33" s="1" t="s">
        <v>32</v>
      </c>
      <c r="B33" s="1">
        <f>B10-B56</f>
        <v>68</v>
      </c>
      <c r="C33" s="1">
        <f>C10-C56</f>
        <v>45</v>
      </c>
      <c r="D33" s="1">
        <f>D10-D56</f>
        <v>2</v>
      </c>
      <c r="E33" s="1">
        <f>E10-E56</f>
        <v>0</v>
      </c>
      <c r="F33" s="1">
        <f>F10-F56</f>
        <v>2</v>
      </c>
      <c r="G33" s="1">
        <f>G10-G56</f>
        <v>10</v>
      </c>
      <c r="H33" s="1">
        <f>H10-H56</f>
        <v>4</v>
      </c>
      <c r="I33" s="1">
        <f>I10-I56</f>
        <v>0</v>
      </c>
      <c r="J33" s="1">
        <f>J10-J56</f>
        <v>2</v>
      </c>
      <c r="K33" s="1">
        <f>K10-K56</f>
        <v>1</v>
      </c>
      <c r="L33" s="1">
        <f>L10-L56</f>
        <v>0</v>
      </c>
      <c r="M33" s="1">
        <f>M10-M56</f>
        <v>0</v>
      </c>
      <c r="N33" s="1">
        <f>N10-N56</f>
        <v>1</v>
      </c>
      <c r="O33" s="1">
        <f>O10-O56</f>
        <v>1</v>
      </c>
      <c r="P33" s="1">
        <f>P10-P56</f>
        <v>0</v>
      </c>
      <c r="Q33" s="1">
        <f>Q10-Q56</f>
        <v>0</v>
      </c>
      <c r="R33" s="1">
        <f>R10-R56</f>
        <v>0</v>
      </c>
    </row>
    <row r="34" spans="1:18" x14ac:dyDescent="0.2">
      <c r="A34" s="1" t="s">
        <v>33</v>
      </c>
      <c r="B34" s="1">
        <f>B11-B57</f>
        <v>75</v>
      </c>
      <c r="C34" s="1">
        <f>C11-C57</f>
        <v>1</v>
      </c>
      <c r="D34" s="1">
        <f>D11-D57</f>
        <v>4</v>
      </c>
      <c r="E34" s="1">
        <f>E11-E57</f>
        <v>3</v>
      </c>
      <c r="F34" s="1">
        <f>F11-F57</f>
        <v>17</v>
      </c>
      <c r="G34" s="1">
        <f>G11-G57</f>
        <v>27</v>
      </c>
      <c r="H34" s="1">
        <f>H11-H57</f>
        <v>10</v>
      </c>
      <c r="I34" s="1">
        <f>I11-I57</f>
        <v>5</v>
      </c>
      <c r="J34" s="1">
        <f>J11-J57</f>
        <v>4</v>
      </c>
      <c r="K34" s="1">
        <f>K11-K57</f>
        <v>2</v>
      </c>
      <c r="L34" s="1">
        <f>L11-L57</f>
        <v>1</v>
      </c>
      <c r="M34" s="1">
        <f>M11-M57</f>
        <v>0</v>
      </c>
      <c r="N34" s="1">
        <f>N11-N57</f>
        <v>0</v>
      </c>
      <c r="O34" s="1">
        <f>O11-O57</f>
        <v>0</v>
      </c>
      <c r="P34" s="1">
        <f>P11-P57</f>
        <v>1</v>
      </c>
      <c r="Q34" s="1">
        <f>Q11-Q57</f>
        <v>0</v>
      </c>
      <c r="R34" s="1">
        <f>R11-R57</f>
        <v>0</v>
      </c>
    </row>
    <row r="35" spans="1:18" x14ac:dyDescent="0.2">
      <c r="A35" s="1" t="s">
        <v>34</v>
      </c>
      <c r="B35" s="1">
        <f>B12-B58</f>
        <v>34</v>
      </c>
      <c r="C35" s="1">
        <f>C12-C58</f>
        <v>1</v>
      </c>
      <c r="D35" s="1">
        <f>D12-D58</f>
        <v>2</v>
      </c>
      <c r="E35" s="1">
        <f>E12-E58</f>
        <v>1</v>
      </c>
      <c r="F35" s="1">
        <f>F12-F58</f>
        <v>4</v>
      </c>
      <c r="G35" s="1">
        <f>G12-G58</f>
        <v>20</v>
      </c>
      <c r="H35" s="1">
        <f>H12-H58</f>
        <v>4</v>
      </c>
      <c r="I35" s="1">
        <f>I12-I58</f>
        <v>1</v>
      </c>
      <c r="J35" s="1">
        <f>J12-J58</f>
        <v>0</v>
      </c>
      <c r="K35" s="1">
        <f>K12-K58</f>
        <v>0</v>
      </c>
      <c r="L35" s="1">
        <f>L12-L58</f>
        <v>0</v>
      </c>
      <c r="M35" s="1">
        <f>M12-M58</f>
        <v>1</v>
      </c>
      <c r="N35" s="1">
        <f>N12-N58</f>
        <v>0</v>
      </c>
      <c r="O35" s="1">
        <f>O12-O58</f>
        <v>0</v>
      </c>
      <c r="P35" s="1">
        <f>P12-P58</f>
        <v>0</v>
      </c>
      <c r="Q35" s="1">
        <f>Q12-Q58</f>
        <v>0</v>
      </c>
      <c r="R35" s="1">
        <f>R12-R58</f>
        <v>0</v>
      </c>
    </row>
    <row r="36" spans="1:18" x14ac:dyDescent="0.2">
      <c r="A36" s="1" t="s">
        <v>35</v>
      </c>
      <c r="B36" s="1">
        <f>B13-B59</f>
        <v>8</v>
      </c>
      <c r="C36" s="1">
        <f>C13-C59</f>
        <v>1</v>
      </c>
      <c r="D36" s="1">
        <f>D13-D59</f>
        <v>1</v>
      </c>
      <c r="E36" s="1">
        <f>E13-E59</f>
        <v>0</v>
      </c>
      <c r="F36" s="1">
        <f>F13-F59</f>
        <v>0</v>
      </c>
      <c r="G36" s="1">
        <f>G13-G59</f>
        <v>1</v>
      </c>
      <c r="H36" s="1">
        <f>H13-H59</f>
        <v>2</v>
      </c>
      <c r="I36" s="1">
        <f>I13-I59</f>
        <v>0</v>
      </c>
      <c r="J36" s="1">
        <f>J13-J59</f>
        <v>0</v>
      </c>
      <c r="K36" s="1">
        <f>K13-K59</f>
        <v>1</v>
      </c>
      <c r="L36" s="1">
        <f>L13-L59</f>
        <v>0</v>
      </c>
      <c r="M36" s="1">
        <f>M13-M59</f>
        <v>1</v>
      </c>
      <c r="N36" s="1">
        <f>N13-N59</f>
        <v>1</v>
      </c>
      <c r="O36" s="1">
        <f>O13-O59</f>
        <v>0</v>
      </c>
      <c r="P36" s="1">
        <f>P13-P59</f>
        <v>0</v>
      </c>
      <c r="Q36" s="1">
        <f>Q13-Q59</f>
        <v>0</v>
      </c>
      <c r="R36" s="1">
        <f>R13-R59</f>
        <v>0</v>
      </c>
    </row>
    <row r="37" spans="1:18" x14ac:dyDescent="0.2">
      <c r="A37" s="1" t="s">
        <v>36</v>
      </c>
      <c r="B37" s="1">
        <f>B14-B60</f>
        <v>1276</v>
      </c>
      <c r="C37" s="1">
        <f>C14-C60</f>
        <v>8</v>
      </c>
      <c r="D37" s="1">
        <f>D14-D60</f>
        <v>14</v>
      </c>
      <c r="E37" s="1">
        <f>E14-E60</f>
        <v>21</v>
      </c>
      <c r="F37" s="1">
        <f>F14-F60</f>
        <v>18</v>
      </c>
      <c r="G37" s="1">
        <f>G14-G60</f>
        <v>100</v>
      </c>
      <c r="H37" s="1">
        <f>H14-H60</f>
        <v>208</v>
      </c>
      <c r="I37" s="1">
        <f>I14-I60</f>
        <v>250</v>
      </c>
      <c r="J37" s="1">
        <f>J14-J60</f>
        <v>239</v>
      </c>
      <c r="K37" s="1">
        <f>K14-K60</f>
        <v>162</v>
      </c>
      <c r="L37" s="1">
        <f>L14-L60</f>
        <v>112</v>
      </c>
      <c r="M37" s="1">
        <f>M14-M60</f>
        <v>70</v>
      </c>
      <c r="N37" s="1">
        <f>N14-N60</f>
        <v>37</v>
      </c>
      <c r="O37" s="1">
        <f>O14-O60</f>
        <v>21</v>
      </c>
      <c r="P37" s="1">
        <f>P14-P60</f>
        <v>9</v>
      </c>
      <c r="Q37" s="1">
        <f>Q14-Q60</f>
        <v>4</v>
      </c>
      <c r="R37" s="1">
        <f>R14-R60</f>
        <v>3</v>
      </c>
    </row>
    <row r="38" spans="1:18" x14ac:dyDescent="0.2">
      <c r="A38" s="1" t="s">
        <v>37</v>
      </c>
      <c r="B38" s="1">
        <f>B15-B61</f>
        <v>69</v>
      </c>
      <c r="C38" s="1">
        <f>C15-C61</f>
        <v>1</v>
      </c>
      <c r="D38" s="1">
        <f>D15-D61</f>
        <v>1</v>
      </c>
      <c r="E38" s="1">
        <f>E15-E61</f>
        <v>2</v>
      </c>
      <c r="F38" s="1">
        <f>F15-F61</f>
        <v>0</v>
      </c>
      <c r="G38" s="1">
        <f>G15-G61</f>
        <v>3</v>
      </c>
      <c r="H38" s="1">
        <f>H15-H61</f>
        <v>9</v>
      </c>
      <c r="I38" s="1">
        <f>I15-I61</f>
        <v>13</v>
      </c>
      <c r="J38" s="1">
        <f>J15-J61</f>
        <v>5</v>
      </c>
      <c r="K38" s="1">
        <f>K15-K61</f>
        <v>5</v>
      </c>
      <c r="L38" s="1">
        <f>L15-L61</f>
        <v>6</v>
      </c>
      <c r="M38" s="1">
        <f>M15-M61</f>
        <v>7</v>
      </c>
      <c r="N38" s="1">
        <f>N15-N61</f>
        <v>10</v>
      </c>
      <c r="O38" s="1">
        <f>O15-O61</f>
        <v>3</v>
      </c>
      <c r="P38" s="1">
        <f>P15-P61</f>
        <v>3</v>
      </c>
      <c r="Q38" s="1">
        <f>Q15-Q61</f>
        <v>1</v>
      </c>
      <c r="R38" s="1">
        <f>R15-R61</f>
        <v>0</v>
      </c>
    </row>
    <row r="39" spans="1:18" x14ac:dyDescent="0.2">
      <c r="A39" s="1" t="s">
        <v>38</v>
      </c>
      <c r="B39" s="1">
        <f>B16-B62</f>
        <v>47</v>
      </c>
      <c r="C39" s="1">
        <f>C16-C62</f>
        <v>0</v>
      </c>
      <c r="D39" s="1">
        <f>D16-D62</f>
        <v>1</v>
      </c>
      <c r="E39" s="1">
        <f>E16-E62</f>
        <v>5</v>
      </c>
      <c r="F39" s="1">
        <f>F16-F62</f>
        <v>0</v>
      </c>
      <c r="G39" s="1">
        <f>G16-G62</f>
        <v>1</v>
      </c>
      <c r="H39" s="1">
        <f>H16-H62</f>
        <v>0</v>
      </c>
      <c r="I39" s="1">
        <f>I16-I62</f>
        <v>5</v>
      </c>
      <c r="J39" s="1">
        <f>J16-J62</f>
        <v>11</v>
      </c>
      <c r="K39" s="1">
        <f>K16-K62</f>
        <v>10</v>
      </c>
      <c r="L39" s="1">
        <f>L16-L62</f>
        <v>8</v>
      </c>
      <c r="M39" s="1">
        <f>M16-M62</f>
        <v>4</v>
      </c>
      <c r="N39" s="1">
        <f>N16-N62</f>
        <v>0</v>
      </c>
      <c r="O39" s="1">
        <f>O16-O62</f>
        <v>2</v>
      </c>
      <c r="P39" s="1">
        <f>P16-P62</f>
        <v>0</v>
      </c>
      <c r="Q39" s="1">
        <f>Q16-Q62</f>
        <v>0</v>
      </c>
      <c r="R39" s="1">
        <f>R16-R62</f>
        <v>0</v>
      </c>
    </row>
    <row r="40" spans="1:18" x14ac:dyDescent="0.2">
      <c r="A40" s="1" t="s">
        <v>39</v>
      </c>
      <c r="B40" s="1">
        <f>B17-B63</f>
        <v>169</v>
      </c>
      <c r="C40" s="1">
        <f>C17-C63</f>
        <v>0</v>
      </c>
      <c r="D40" s="1">
        <f>D17-D63</f>
        <v>0</v>
      </c>
      <c r="E40" s="1">
        <f>E17-E63</f>
        <v>0</v>
      </c>
      <c r="F40" s="1">
        <f>F17-F63</f>
        <v>1</v>
      </c>
      <c r="G40" s="1">
        <f>G17-G63</f>
        <v>3</v>
      </c>
      <c r="H40" s="1">
        <f>H17-H63</f>
        <v>19</v>
      </c>
      <c r="I40" s="1">
        <f>I17-I63</f>
        <v>44</v>
      </c>
      <c r="J40" s="1">
        <f>J17-J63</f>
        <v>54</v>
      </c>
      <c r="K40" s="1">
        <f>K17-K63</f>
        <v>25</v>
      </c>
      <c r="L40" s="1">
        <f>L17-L63</f>
        <v>10</v>
      </c>
      <c r="M40" s="1">
        <f>M17-M63</f>
        <v>10</v>
      </c>
      <c r="N40" s="1">
        <f>N17-N63</f>
        <v>2</v>
      </c>
      <c r="O40" s="1">
        <f>O17-O63</f>
        <v>1</v>
      </c>
      <c r="P40" s="1">
        <f>P17-P63</f>
        <v>0</v>
      </c>
      <c r="Q40" s="1">
        <f>Q17-Q63</f>
        <v>0</v>
      </c>
      <c r="R40" s="1">
        <f>R17-R63</f>
        <v>0</v>
      </c>
    </row>
    <row r="41" spans="1:18" x14ac:dyDescent="0.2">
      <c r="A41" s="1" t="s">
        <v>40</v>
      </c>
      <c r="B41" s="1">
        <f>B18-B64</f>
        <v>852</v>
      </c>
      <c r="C41" s="1">
        <f>C18-C64</f>
        <v>-56</v>
      </c>
      <c r="D41" s="1">
        <f>D18-D64</f>
        <v>9</v>
      </c>
      <c r="E41" s="1">
        <f>E18-E64</f>
        <v>7</v>
      </c>
      <c r="F41" s="1">
        <f>F18-F64</f>
        <v>11</v>
      </c>
      <c r="G41" s="1">
        <f>G18-G64</f>
        <v>87</v>
      </c>
      <c r="H41" s="1">
        <f>H18-H64</f>
        <v>170</v>
      </c>
      <c r="I41" s="1">
        <f>I18-I64</f>
        <v>177</v>
      </c>
      <c r="J41" s="1">
        <f>J18-J64</f>
        <v>159</v>
      </c>
      <c r="K41" s="1">
        <f>K18-K64</f>
        <v>114</v>
      </c>
      <c r="L41" s="1">
        <f>L18-L64</f>
        <v>80</v>
      </c>
      <c r="M41" s="1">
        <f>M18-M64</f>
        <v>47</v>
      </c>
      <c r="N41" s="1">
        <f>N18-N64</f>
        <v>24</v>
      </c>
      <c r="O41" s="1">
        <f>O18-O64</f>
        <v>14</v>
      </c>
      <c r="P41" s="1">
        <f>P18-P64</f>
        <v>5</v>
      </c>
      <c r="Q41" s="1">
        <f>Q18-Q64</f>
        <v>2</v>
      </c>
      <c r="R41" s="1">
        <f>R18-R64</f>
        <v>2</v>
      </c>
    </row>
    <row r="42" spans="1:18" x14ac:dyDescent="0.2">
      <c r="A42" s="1" t="s">
        <v>41</v>
      </c>
      <c r="B42" s="1">
        <f>B19-B65</f>
        <v>51</v>
      </c>
      <c r="C42" s="1">
        <f>C19-C65</f>
        <v>1</v>
      </c>
      <c r="D42" s="1">
        <f>D19-D65</f>
        <v>2</v>
      </c>
      <c r="E42" s="1">
        <f>E19-E65</f>
        <v>3</v>
      </c>
      <c r="F42" s="1">
        <f>F19-F65</f>
        <v>5</v>
      </c>
      <c r="G42" s="1">
        <f>G19-G65</f>
        <v>3</v>
      </c>
      <c r="H42" s="1">
        <f>H19-H65</f>
        <v>7</v>
      </c>
      <c r="I42" s="1">
        <f>I19-I65</f>
        <v>10</v>
      </c>
      <c r="J42" s="1">
        <f>J19-J65</f>
        <v>8</v>
      </c>
      <c r="K42" s="1">
        <f>K19-K65</f>
        <v>5</v>
      </c>
      <c r="L42" s="1">
        <f>L19-L65</f>
        <v>4</v>
      </c>
      <c r="M42" s="1">
        <f>M19-M65</f>
        <v>2</v>
      </c>
      <c r="N42" s="1">
        <f>N19-N65</f>
        <v>0</v>
      </c>
      <c r="O42" s="1">
        <f>O19-O65</f>
        <v>1</v>
      </c>
      <c r="P42" s="1">
        <f>P19-P65</f>
        <v>0</v>
      </c>
      <c r="Q42" s="1">
        <f>Q19-Q65</f>
        <v>0</v>
      </c>
      <c r="R42" s="1">
        <f>R19-R65</f>
        <v>0</v>
      </c>
    </row>
    <row r="43" spans="1:18" x14ac:dyDescent="0.2">
      <c r="A43" s="1" t="s">
        <v>43</v>
      </c>
      <c r="B43" s="1">
        <f>B20-B66</f>
        <v>28</v>
      </c>
      <c r="C43" s="1">
        <f>C20-C66</f>
        <v>2</v>
      </c>
      <c r="D43" s="1">
        <f>D20-D66</f>
        <v>1</v>
      </c>
      <c r="E43" s="1">
        <f>E20-E66</f>
        <v>4</v>
      </c>
      <c r="F43" s="1">
        <f>F20-F66</f>
        <v>1</v>
      </c>
      <c r="G43" s="1">
        <f>G20-G66</f>
        <v>3</v>
      </c>
      <c r="H43" s="1">
        <f>H20-H66</f>
        <v>3</v>
      </c>
      <c r="I43" s="1">
        <f>I20-I66</f>
        <v>1</v>
      </c>
      <c r="J43" s="1">
        <f>J20-J66</f>
        <v>2</v>
      </c>
      <c r="K43" s="1">
        <f>K20-K66</f>
        <v>3</v>
      </c>
      <c r="L43" s="1">
        <f>L20-L66</f>
        <v>4</v>
      </c>
      <c r="M43" s="1">
        <f>M20-M66</f>
        <v>0</v>
      </c>
      <c r="N43" s="1">
        <f>N20-N66</f>
        <v>1</v>
      </c>
      <c r="O43" s="1">
        <f>O20-O66</f>
        <v>0</v>
      </c>
      <c r="P43" s="1">
        <f>P20-P66</f>
        <v>1</v>
      </c>
      <c r="Q43" s="1">
        <f>Q20-Q66</f>
        <v>1</v>
      </c>
      <c r="R43" s="1">
        <f>R20-R66</f>
        <v>1</v>
      </c>
    </row>
    <row r="44" spans="1:18" x14ac:dyDescent="0.2">
      <c r="A44" s="1" t="s">
        <v>44</v>
      </c>
      <c r="B44" s="1">
        <f>B21-B67</f>
        <v>153</v>
      </c>
      <c r="C44" s="1">
        <f>C21-C67</f>
        <v>21</v>
      </c>
      <c r="D44" s="1">
        <f>D21-D67</f>
        <v>30</v>
      </c>
      <c r="E44" s="1">
        <f>E21-E67</f>
        <v>12</v>
      </c>
      <c r="F44" s="1">
        <f>F21-F67</f>
        <v>4</v>
      </c>
      <c r="G44" s="1">
        <f>G21-G67</f>
        <v>13</v>
      </c>
      <c r="H44" s="1">
        <f>H21-H67</f>
        <v>8</v>
      </c>
      <c r="I44" s="1">
        <f>I21-I67</f>
        <v>12</v>
      </c>
      <c r="J44" s="1">
        <f>J21-J67</f>
        <v>15</v>
      </c>
      <c r="K44" s="1">
        <f>K21-K67</f>
        <v>9</v>
      </c>
      <c r="L44" s="1">
        <f>L21-L67</f>
        <v>11</v>
      </c>
      <c r="M44" s="1">
        <f>M21-M67</f>
        <v>4</v>
      </c>
      <c r="N44" s="1">
        <f>N21-N67</f>
        <v>4</v>
      </c>
      <c r="O44" s="1">
        <f>O21-O67</f>
        <v>3</v>
      </c>
      <c r="P44" s="1">
        <f>P21-P67</f>
        <v>5</v>
      </c>
      <c r="Q44" s="1">
        <f>Q21-Q67</f>
        <v>0</v>
      </c>
      <c r="R44" s="1">
        <f>R21-R67</f>
        <v>2</v>
      </c>
    </row>
    <row r="45" spans="1:18" x14ac:dyDescent="0.2">
      <c r="A45" s="1" t="s">
        <v>45</v>
      </c>
      <c r="B45" s="1">
        <f>B22-B68</f>
        <v>22</v>
      </c>
      <c r="C45" s="1">
        <f>C22-C68</f>
        <v>3</v>
      </c>
      <c r="D45" s="1">
        <f>D22-D68</f>
        <v>3</v>
      </c>
      <c r="E45" s="1">
        <f>E22-E68</f>
        <v>2</v>
      </c>
      <c r="F45" s="1">
        <f>F22-F68</f>
        <v>2</v>
      </c>
      <c r="G45" s="1">
        <f>G22-G68</f>
        <v>4</v>
      </c>
      <c r="H45" s="1">
        <f>H22-H68</f>
        <v>0</v>
      </c>
      <c r="I45" s="1">
        <f>I22-I68</f>
        <v>1</v>
      </c>
      <c r="J45" s="1">
        <f>J22-J68</f>
        <v>2</v>
      </c>
      <c r="K45" s="1">
        <f>K22-K68</f>
        <v>0</v>
      </c>
      <c r="L45" s="1">
        <f>L22-L68</f>
        <v>2</v>
      </c>
      <c r="M45" s="1">
        <f>M22-M68</f>
        <v>0</v>
      </c>
      <c r="N45" s="1">
        <f>N22-N68</f>
        <v>2</v>
      </c>
      <c r="O45" s="1">
        <f>O22-O68</f>
        <v>1</v>
      </c>
      <c r="P45" s="1">
        <f>P22-P68</f>
        <v>0</v>
      </c>
      <c r="Q45" s="1">
        <f>Q22-Q68</f>
        <v>0</v>
      </c>
      <c r="R45" s="1">
        <f>R22-R68</f>
        <v>0</v>
      </c>
    </row>
    <row r="46" spans="1:18" x14ac:dyDescent="0.2">
      <c r="A46" s="1" t="s">
        <v>46</v>
      </c>
      <c r="B46" s="1">
        <f>B23-B69</f>
        <v>23</v>
      </c>
      <c r="C46" s="1">
        <f>C23-C69</f>
        <v>9</v>
      </c>
      <c r="D46" s="1">
        <f>D23-D69</f>
        <v>8</v>
      </c>
      <c r="E46" s="1">
        <f>E23-E69</f>
        <v>2</v>
      </c>
      <c r="F46" s="1">
        <f>F23-F69</f>
        <v>1</v>
      </c>
      <c r="G46" s="1">
        <f>G23-G69</f>
        <v>0</v>
      </c>
      <c r="H46" s="1">
        <f>H23-H69</f>
        <v>0</v>
      </c>
      <c r="I46" s="1">
        <f>I23-I69</f>
        <v>0</v>
      </c>
      <c r="J46" s="1">
        <f>J23-J69</f>
        <v>2</v>
      </c>
      <c r="K46" s="1">
        <f>K23-K69</f>
        <v>0</v>
      </c>
      <c r="L46" s="1">
        <f>L23-L69</f>
        <v>0</v>
      </c>
      <c r="M46" s="1">
        <f>M23-M69</f>
        <v>1</v>
      </c>
      <c r="N46" s="1">
        <f>N23-N69</f>
        <v>0</v>
      </c>
      <c r="O46" s="1">
        <f>O23-O69</f>
        <v>0</v>
      </c>
      <c r="P46" s="1">
        <f>P23-P69</f>
        <v>0</v>
      </c>
      <c r="Q46" s="1">
        <f>Q23-Q69</f>
        <v>0</v>
      </c>
      <c r="R46" s="1">
        <f>R23-R69</f>
        <v>0</v>
      </c>
    </row>
    <row r="47" spans="1:18" x14ac:dyDescent="0.2">
      <c r="A47" s="1" t="s">
        <v>47</v>
      </c>
      <c r="B47" s="1">
        <f>B24-B70</f>
        <v>17</v>
      </c>
      <c r="C47" s="1">
        <f>C24-C70</f>
        <v>2</v>
      </c>
      <c r="D47" s="1">
        <f>D24-D70</f>
        <v>1</v>
      </c>
      <c r="E47" s="1">
        <f>E24-E70</f>
        <v>0</v>
      </c>
      <c r="F47" s="1">
        <f>F24-F70</f>
        <v>0</v>
      </c>
      <c r="G47" s="1">
        <f>G24-G70</f>
        <v>0</v>
      </c>
      <c r="H47" s="1">
        <f>H24-H70</f>
        <v>1</v>
      </c>
      <c r="I47" s="1">
        <f>I24-I70</f>
        <v>2</v>
      </c>
      <c r="J47" s="1">
        <f>J24-J70</f>
        <v>4</v>
      </c>
      <c r="K47" s="1">
        <f>K24-K70</f>
        <v>3</v>
      </c>
      <c r="L47" s="1">
        <f>L24-L70</f>
        <v>2</v>
      </c>
      <c r="M47" s="1">
        <f>M24-M70</f>
        <v>0</v>
      </c>
      <c r="N47" s="1">
        <f>N24-N70</f>
        <v>1</v>
      </c>
      <c r="O47" s="1">
        <f>O24-O70</f>
        <v>0</v>
      </c>
      <c r="P47" s="1">
        <f>P24-P70</f>
        <v>0</v>
      </c>
      <c r="Q47" s="1">
        <f>Q24-Q70</f>
        <v>0</v>
      </c>
      <c r="R47" s="1">
        <f>R24-R70</f>
        <v>1</v>
      </c>
    </row>
    <row r="49" spans="1:18" x14ac:dyDescent="0.2">
      <c r="A49" s="1" t="s">
        <v>49</v>
      </c>
      <c r="B49" s="1">
        <f>SUM(C49:R49)</f>
        <v>6983</v>
      </c>
      <c r="C49" s="1">
        <f>SUM(C50:C53)+SUM(C58:C60)+C67+C70</f>
        <v>747</v>
      </c>
      <c r="D49" s="1">
        <f>SUM(D50:D53)+SUM(D58:D60)+D67+D70</f>
        <v>736</v>
      </c>
      <c r="E49" s="1">
        <f>SUM(E50:E53)+SUM(E58:E60)+E67+E70</f>
        <v>727</v>
      </c>
      <c r="F49" s="1">
        <f>SUM(F50:F53)+SUM(F58:F60)+F67+F70</f>
        <v>669</v>
      </c>
      <c r="G49" s="1">
        <f>SUM(G50:G53)+SUM(G58:G60)+G67+G70</f>
        <v>602</v>
      </c>
      <c r="H49" s="1">
        <f>SUM(H50:H53)+SUM(H58:H60)+H67+H70</f>
        <v>604</v>
      </c>
      <c r="I49" s="1">
        <f>SUM(I50:I53)+SUM(I58:I60)+I67+I70</f>
        <v>570</v>
      </c>
      <c r="J49" s="1">
        <f>SUM(J50:J53)+SUM(J58:J60)+J67+J70</f>
        <v>523</v>
      </c>
      <c r="K49" s="1">
        <f>SUM(K50:K53)+SUM(K58:K60)+K67+K70</f>
        <v>359</v>
      </c>
      <c r="L49" s="1">
        <f>SUM(L50:L53)+SUM(L58:L60)+L67+L70</f>
        <v>291</v>
      </c>
      <c r="M49" s="1">
        <f>SUM(M50:M53)+SUM(M58:M60)+M67+M70</f>
        <v>234</v>
      </c>
      <c r="N49" s="1">
        <f>SUM(N50:N53)+SUM(N58:N60)+N67+N70</f>
        <v>195</v>
      </c>
      <c r="O49" s="1">
        <f>SUM(O50:O53)+SUM(O58:O60)+O67+O70</f>
        <v>206</v>
      </c>
      <c r="P49" s="1">
        <f>SUM(P50:P53)+SUM(P58:P60)+P67+P70</f>
        <v>178</v>
      </c>
      <c r="Q49" s="1">
        <f>SUM(Q50:Q53)+SUM(Q58:Q60)+Q67+Q70</f>
        <v>132</v>
      </c>
      <c r="R49" s="1">
        <f>SUM(R50:R53)+SUM(R58:R60)+R67+R70</f>
        <v>210</v>
      </c>
    </row>
    <row r="50" spans="1:18" x14ac:dyDescent="0.2">
      <c r="A50" s="1" t="s">
        <v>28</v>
      </c>
      <c r="B50" s="1">
        <f t="shared" ref="B50:B70" si="1">SUM(C50:R50)</f>
        <v>5982</v>
      </c>
      <c r="C50" s="1">
        <v>688</v>
      </c>
      <c r="D50" s="1">
        <v>660</v>
      </c>
      <c r="E50" s="1">
        <v>665</v>
      </c>
      <c r="F50" s="1">
        <v>620</v>
      </c>
      <c r="G50" s="1">
        <v>434</v>
      </c>
      <c r="H50" s="1">
        <v>449</v>
      </c>
      <c r="I50" s="1">
        <v>430</v>
      </c>
      <c r="J50" s="1">
        <v>393</v>
      </c>
      <c r="K50" s="1">
        <v>288</v>
      </c>
      <c r="L50" s="1">
        <v>250</v>
      </c>
      <c r="M50" s="1">
        <v>207</v>
      </c>
      <c r="N50" s="1">
        <v>184</v>
      </c>
      <c r="O50" s="1">
        <v>202</v>
      </c>
      <c r="P50" s="1">
        <v>173</v>
      </c>
      <c r="Q50" s="1">
        <v>129</v>
      </c>
      <c r="R50" s="1">
        <v>210</v>
      </c>
    </row>
    <row r="51" spans="1:18" x14ac:dyDescent="0.2">
      <c r="A51" s="1" t="s">
        <v>27</v>
      </c>
      <c r="B51" s="1">
        <f t="shared" si="1"/>
        <v>59</v>
      </c>
      <c r="C51" s="1">
        <v>11</v>
      </c>
      <c r="D51" s="1">
        <v>16</v>
      </c>
      <c r="E51" s="1">
        <v>11</v>
      </c>
      <c r="F51" s="1">
        <v>5</v>
      </c>
      <c r="G51" s="1">
        <v>5</v>
      </c>
      <c r="H51" s="1">
        <v>3</v>
      </c>
      <c r="I51" s="1">
        <v>4</v>
      </c>
      <c r="J51" s="1">
        <v>3</v>
      </c>
      <c r="K51" s="1">
        <v>0</v>
      </c>
      <c r="L51" s="1">
        <v>0</v>
      </c>
      <c r="M51" s="1">
        <v>1</v>
      </c>
      <c r="N51" s="1">
        <v>0</v>
      </c>
      <c r="O51" s="1">
        <v>0</v>
      </c>
      <c r="P51" s="1">
        <v>0</v>
      </c>
      <c r="Q51" s="1">
        <v>0</v>
      </c>
      <c r="R51" s="1">
        <v>0</v>
      </c>
    </row>
    <row r="52" spans="1:18" x14ac:dyDescent="0.2">
      <c r="A52" s="1" t="s">
        <v>26</v>
      </c>
      <c r="B52" s="1">
        <f t="shared" si="1"/>
        <v>62</v>
      </c>
      <c r="C52" s="1">
        <v>15</v>
      </c>
      <c r="D52" s="1">
        <v>16</v>
      </c>
      <c r="E52" s="1">
        <v>16</v>
      </c>
      <c r="F52" s="1">
        <v>11</v>
      </c>
      <c r="G52" s="1">
        <v>2</v>
      </c>
      <c r="H52" s="1">
        <v>1</v>
      </c>
      <c r="I52" s="1">
        <v>0</v>
      </c>
      <c r="J52" s="1">
        <v>1</v>
      </c>
      <c r="K52" s="1">
        <v>0</v>
      </c>
      <c r="L52" s="1">
        <v>0</v>
      </c>
      <c r="M52" s="1">
        <v>0</v>
      </c>
      <c r="N52" s="1">
        <v>0</v>
      </c>
      <c r="O52" s="1">
        <v>0</v>
      </c>
      <c r="P52" s="1">
        <v>0</v>
      </c>
      <c r="Q52" s="1">
        <v>0</v>
      </c>
      <c r="R52" s="1">
        <v>0</v>
      </c>
    </row>
    <row r="53" spans="1:18" x14ac:dyDescent="0.2">
      <c r="A53" s="1" t="s">
        <v>29</v>
      </c>
      <c r="B53" s="1">
        <f t="shared" si="1"/>
        <v>121</v>
      </c>
      <c r="C53" s="1">
        <v>5</v>
      </c>
      <c r="D53" s="1">
        <v>7</v>
      </c>
      <c r="E53" s="1">
        <v>9</v>
      </c>
      <c r="F53" s="1">
        <v>21</v>
      </c>
      <c r="G53" s="1">
        <v>36</v>
      </c>
      <c r="H53" s="1">
        <v>12</v>
      </c>
      <c r="I53" s="1">
        <v>9</v>
      </c>
      <c r="J53" s="1">
        <v>8</v>
      </c>
      <c r="K53" s="1">
        <v>4</v>
      </c>
      <c r="L53" s="1">
        <v>2</v>
      </c>
      <c r="M53" s="1">
        <v>1</v>
      </c>
      <c r="N53" s="1">
        <v>4</v>
      </c>
      <c r="O53" s="1">
        <v>0</v>
      </c>
      <c r="P53" s="1">
        <v>2</v>
      </c>
      <c r="Q53" s="1">
        <v>1</v>
      </c>
      <c r="R53" s="1">
        <v>0</v>
      </c>
    </row>
    <row r="54" spans="1:18" x14ac:dyDescent="0.2">
      <c r="A54" s="1" t="s">
        <v>30</v>
      </c>
      <c r="B54" s="1">
        <f t="shared" si="1"/>
        <v>16</v>
      </c>
      <c r="C54" s="1">
        <v>0</v>
      </c>
      <c r="D54" s="1">
        <v>2</v>
      </c>
      <c r="E54" s="1">
        <v>0</v>
      </c>
      <c r="F54" s="1">
        <v>1</v>
      </c>
      <c r="G54" s="1">
        <v>4</v>
      </c>
      <c r="H54" s="1">
        <v>4</v>
      </c>
      <c r="I54" s="1">
        <v>2</v>
      </c>
      <c r="J54" s="1">
        <v>1</v>
      </c>
      <c r="K54" s="1">
        <v>1</v>
      </c>
      <c r="L54" s="1">
        <v>1</v>
      </c>
      <c r="M54" s="1">
        <v>0</v>
      </c>
      <c r="N54" s="1">
        <v>0</v>
      </c>
      <c r="O54" s="1">
        <v>0</v>
      </c>
      <c r="P54" s="1">
        <v>0</v>
      </c>
      <c r="Q54" s="1">
        <v>0</v>
      </c>
      <c r="R54" s="1">
        <v>0</v>
      </c>
    </row>
    <row r="55" spans="1:18" x14ac:dyDescent="0.2">
      <c r="A55" s="1" t="s">
        <v>31</v>
      </c>
      <c r="B55" s="1">
        <f t="shared" si="1"/>
        <v>7</v>
      </c>
      <c r="C55" s="1">
        <v>0</v>
      </c>
      <c r="D55" s="1">
        <v>0</v>
      </c>
      <c r="E55" s="1">
        <v>0</v>
      </c>
      <c r="F55" s="1">
        <v>2</v>
      </c>
      <c r="G55" s="1">
        <v>4</v>
      </c>
      <c r="H55" s="1">
        <v>0</v>
      </c>
      <c r="I55" s="1">
        <v>0</v>
      </c>
      <c r="J55" s="1">
        <v>0</v>
      </c>
      <c r="K55" s="1">
        <v>1</v>
      </c>
      <c r="L55" s="1">
        <v>0</v>
      </c>
      <c r="M55" s="1">
        <v>0</v>
      </c>
      <c r="N55" s="1">
        <v>0</v>
      </c>
      <c r="O55" s="1">
        <v>0</v>
      </c>
      <c r="P55" s="1">
        <v>0</v>
      </c>
      <c r="Q55" s="1">
        <v>0</v>
      </c>
      <c r="R55" s="1">
        <v>0</v>
      </c>
    </row>
    <row r="56" spans="1:18" x14ac:dyDescent="0.2">
      <c r="A56" s="1" t="s">
        <v>32</v>
      </c>
      <c r="B56" s="1">
        <f t="shared" si="1"/>
        <v>46</v>
      </c>
      <c r="C56" s="1">
        <v>2</v>
      </c>
      <c r="D56" s="1">
        <v>1</v>
      </c>
      <c r="E56" s="1">
        <v>3</v>
      </c>
      <c r="F56" s="1">
        <v>6</v>
      </c>
      <c r="G56" s="1">
        <v>16</v>
      </c>
      <c r="H56" s="1">
        <v>6</v>
      </c>
      <c r="I56" s="1">
        <v>2</v>
      </c>
      <c r="J56" s="1">
        <v>5</v>
      </c>
      <c r="K56" s="1">
        <v>2</v>
      </c>
      <c r="L56" s="1">
        <v>1</v>
      </c>
      <c r="M56" s="1">
        <v>0</v>
      </c>
      <c r="N56" s="1">
        <v>1</v>
      </c>
      <c r="O56" s="1">
        <v>0</v>
      </c>
      <c r="P56" s="1">
        <v>1</v>
      </c>
      <c r="Q56" s="1">
        <v>0</v>
      </c>
      <c r="R56" s="1">
        <v>0</v>
      </c>
    </row>
    <row r="57" spans="1:18" x14ac:dyDescent="0.2">
      <c r="A57" s="1" t="s">
        <v>33</v>
      </c>
      <c r="B57" s="1">
        <f t="shared" si="1"/>
        <v>52</v>
      </c>
      <c r="C57" s="1">
        <v>3</v>
      </c>
      <c r="D57" s="1">
        <v>4</v>
      </c>
      <c r="E57" s="1">
        <v>6</v>
      </c>
      <c r="F57" s="1">
        <v>12</v>
      </c>
      <c r="G57" s="1">
        <v>12</v>
      </c>
      <c r="H57" s="1">
        <v>2</v>
      </c>
      <c r="I57" s="1">
        <v>5</v>
      </c>
      <c r="J57" s="1">
        <v>2</v>
      </c>
      <c r="K57" s="1">
        <v>0</v>
      </c>
      <c r="L57" s="1">
        <v>0</v>
      </c>
      <c r="M57" s="1">
        <v>1</v>
      </c>
      <c r="N57" s="1">
        <v>3</v>
      </c>
      <c r="O57" s="1">
        <v>0</v>
      </c>
      <c r="P57" s="1">
        <v>1</v>
      </c>
      <c r="Q57" s="1">
        <v>1</v>
      </c>
      <c r="R57" s="1">
        <v>0</v>
      </c>
    </row>
    <row r="58" spans="1:18" x14ac:dyDescent="0.2">
      <c r="A58" s="1" t="s">
        <v>34</v>
      </c>
      <c r="B58" s="1">
        <f t="shared" si="1"/>
        <v>14</v>
      </c>
      <c r="C58" s="1">
        <v>1</v>
      </c>
      <c r="D58" s="1">
        <v>3</v>
      </c>
      <c r="E58" s="1">
        <v>1</v>
      </c>
      <c r="F58" s="1">
        <v>2</v>
      </c>
      <c r="G58" s="1">
        <v>5</v>
      </c>
      <c r="H58" s="1">
        <v>1</v>
      </c>
      <c r="I58" s="1">
        <v>0</v>
      </c>
      <c r="J58" s="1">
        <v>1</v>
      </c>
      <c r="K58" s="1">
        <v>0</v>
      </c>
      <c r="L58" s="1">
        <v>0</v>
      </c>
      <c r="M58" s="1">
        <v>0</v>
      </c>
      <c r="N58" s="1">
        <v>0</v>
      </c>
      <c r="O58" s="1">
        <v>0</v>
      </c>
      <c r="P58" s="1">
        <v>0</v>
      </c>
      <c r="Q58" s="1">
        <v>0</v>
      </c>
      <c r="R58" s="1">
        <v>0</v>
      </c>
    </row>
    <row r="59" spans="1:18" x14ac:dyDescent="0.2">
      <c r="A59" s="1" t="s">
        <v>35</v>
      </c>
      <c r="B59" s="1">
        <f t="shared" si="1"/>
        <v>6</v>
      </c>
      <c r="C59" s="1">
        <v>0</v>
      </c>
      <c r="D59" s="1">
        <v>0</v>
      </c>
      <c r="E59" s="1">
        <v>0</v>
      </c>
      <c r="F59" s="1">
        <v>0</v>
      </c>
      <c r="G59" s="1">
        <v>1</v>
      </c>
      <c r="H59" s="1">
        <v>0</v>
      </c>
      <c r="I59" s="1">
        <v>3</v>
      </c>
      <c r="J59" s="1">
        <v>1</v>
      </c>
      <c r="K59" s="1">
        <v>1</v>
      </c>
      <c r="L59" s="1">
        <v>0</v>
      </c>
      <c r="M59" s="1">
        <v>0</v>
      </c>
      <c r="N59" s="1">
        <v>0</v>
      </c>
      <c r="O59" s="1">
        <v>0</v>
      </c>
      <c r="P59" s="1">
        <v>0</v>
      </c>
      <c r="Q59" s="1">
        <v>0</v>
      </c>
      <c r="R59" s="1">
        <v>0</v>
      </c>
    </row>
    <row r="60" spans="1:18" x14ac:dyDescent="0.2">
      <c r="A60" s="1" t="s">
        <v>36</v>
      </c>
      <c r="B60" s="1">
        <f t="shared" si="1"/>
        <v>613</v>
      </c>
      <c r="C60" s="1">
        <v>9</v>
      </c>
      <c r="D60" s="1">
        <v>6</v>
      </c>
      <c r="E60" s="1">
        <v>7</v>
      </c>
      <c r="F60" s="1">
        <v>7</v>
      </c>
      <c r="G60" s="1">
        <v>108</v>
      </c>
      <c r="H60" s="1">
        <v>130</v>
      </c>
      <c r="I60" s="1">
        <v>112</v>
      </c>
      <c r="J60" s="1">
        <v>105</v>
      </c>
      <c r="K60" s="1">
        <v>62</v>
      </c>
      <c r="L60" s="1">
        <v>33</v>
      </c>
      <c r="M60" s="1">
        <v>22</v>
      </c>
      <c r="N60" s="1">
        <v>7</v>
      </c>
      <c r="O60" s="1">
        <v>2</v>
      </c>
      <c r="P60" s="1">
        <v>1</v>
      </c>
      <c r="Q60" s="1">
        <v>2</v>
      </c>
      <c r="R60" s="1">
        <v>0</v>
      </c>
    </row>
    <row r="61" spans="1:18" x14ac:dyDescent="0.2">
      <c r="A61" s="1" t="s">
        <v>37</v>
      </c>
      <c r="B61" s="1">
        <f t="shared" si="1"/>
        <v>20</v>
      </c>
      <c r="C61" s="1">
        <v>0</v>
      </c>
      <c r="D61" s="1">
        <v>1</v>
      </c>
      <c r="E61" s="1">
        <v>0</v>
      </c>
      <c r="F61" s="1">
        <v>1</v>
      </c>
      <c r="G61" s="1">
        <v>1</v>
      </c>
      <c r="H61" s="1">
        <v>2</v>
      </c>
      <c r="I61" s="1">
        <v>5</v>
      </c>
      <c r="J61" s="1">
        <v>3</v>
      </c>
      <c r="K61" s="1">
        <v>0</v>
      </c>
      <c r="L61" s="1">
        <v>0</v>
      </c>
      <c r="M61" s="1">
        <v>3</v>
      </c>
      <c r="N61" s="1">
        <v>1</v>
      </c>
      <c r="O61" s="1">
        <v>1</v>
      </c>
      <c r="P61" s="1">
        <v>1</v>
      </c>
      <c r="Q61" s="1">
        <v>1</v>
      </c>
      <c r="R61" s="1">
        <v>0</v>
      </c>
    </row>
    <row r="62" spans="1:18" x14ac:dyDescent="0.2">
      <c r="A62" s="1" t="s">
        <v>38</v>
      </c>
      <c r="B62" s="1">
        <f t="shared" si="1"/>
        <v>11</v>
      </c>
      <c r="C62" s="1">
        <v>0</v>
      </c>
      <c r="D62" s="1">
        <v>0</v>
      </c>
      <c r="E62" s="1">
        <v>1</v>
      </c>
      <c r="F62" s="1">
        <v>0</v>
      </c>
      <c r="G62" s="1">
        <v>0</v>
      </c>
      <c r="H62" s="1">
        <v>1</v>
      </c>
      <c r="I62" s="1">
        <v>2</v>
      </c>
      <c r="J62" s="1">
        <v>1</v>
      </c>
      <c r="K62" s="1">
        <v>3</v>
      </c>
      <c r="L62" s="1">
        <v>0</v>
      </c>
      <c r="M62" s="1">
        <v>1</v>
      </c>
      <c r="N62" s="1">
        <v>1</v>
      </c>
      <c r="O62" s="1">
        <v>0</v>
      </c>
      <c r="P62" s="1">
        <v>0</v>
      </c>
      <c r="Q62" s="1">
        <v>1</v>
      </c>
      <c r="R62" s="1">
        <v>0</v>
      </c>
    </row>
    <row r="63" spans="1:18" x14ac:dyDescent="0.2">
      <c r="A63" s="1" t="s">
        <v>39</v>
      </c>
      <c r="B63" s="1">
        <f t="shared" si="1"/>
        <v>11</v>
      </c>
      <c r="C63" s="1">
        <v>0</v>
      </c>
      <c r="D63" s="1">
        <v>0</v>
      </c>
      <c r="E63" s="1">
        <v>0</v>
      </c>
      <c r="F63" s="1">
        <v>0</v>
      </c>
      <c r="G63" s="1">
        <v>4</v>
      </c>
      <c r="H63" s="1">
        <v>2</v>
      </c>
      <c r="I63" s="1">
        <v>1</v>
      </c>
      <c r="J63" s="1">
        <v>1</v>
      </c>
      <c r="K63" s="1">
        <v>0</v>
      </c>
      <c r="L63" s="1">
        <v>2</v>
      </c>
      <c r="M63" s="1">
        <v>1</v>
      </c>
      <c r="N63" s="1">
        <v>0</v>
      </c>
      <c r="O63" s="1">
        <v>0</v>
      </c>
      <c r="P63" s="1">
        <v>0</v>
      </c>
      <c r="Q63" s="1">
        <v>0</v>
      </c>
      <c r="R63" s="1">
        <v>0</v>
      </c>
    </row>
    <row r="64" spans="1:18" x14ac:dyDescent="0.2">
      <c r="A64" s="1" t="s">
        <v>40</v>
      </c>
      <c r="B64" s="1">
        <f t="shared" si="1"/>
        <v>607</v>
      </c>
      <c r="C64" s="1">
        <v>66</v>
      </c>
      <c r="D64" s="1">
        <v>4</v>
      </c>
      <c r="E64" s="1">
        <v>5</v>
      </c>
      <c r="F64" s="1">
        <v>4</v>
      </c>
      <c r="G64" s="1">
        <v>99</v>
      </c>
      <c r="H64" s="1">
        <v>122</v>
      </c>
      <c r="I64" s="1">
        <v>102</v>
      </c>
      <c r="J64" s="1">
        <v>96</v>
      </c>
      <c r="K64" s="1">
        <v>57</v>
      </c>
      <c r="L64" s="1">
        <v>30</v>
      </c>
      <c r="M64" s="1">
        <v>16</v>
      </c>
      <c r="N64" s="1">
        <v>5</v>
      </c>
      <c r="O64" s="1">
        <v>1</v>
      </c>
      <c r="P64" s="1">
        <v>0</v>
      </c>
      <c r="Q64" s="1">
        <v>0</v>
      </c>
      <c r="R64" s="1">
        <v>0</v>
      </c>
    </row>
    <row r="65" spans="1:18" x14ac:dyDescent="0.2">
      <c r="A65" s="1" t="s">
        <v>41</v>
      </c>
      <c r="B65" s="1">
        <f t="shared" si="1"/>
        <v>11</v>
      </c>
      <c r="C65" s="1">
        <v>1</v>
      </c>
      <c r="D65" s="1">
        <v>0</v>
      </c>
      <c r="E65" s="1">
        <v>0</v>
      </c>
      <c r="F65" s="1">
        <v>2</v>
      </c>
      <c r="G65" s="1">
        <v>2</v>
      </c>
      <c r="H65" s="1">
        <v>1</v>
      </c>
      <c r="I65" s="1">
        <v>1</v>
      </c>
      <c r="J65" s="1">
        <v>2</v>
      </c>
      <c r="K65" s="1">
        <v>1</v>
      </c>
      <c r="L65" s="1">
        <v>0</v>
      </c>
      <c r="M65" s="1">
        <v>1</v>
      </c>
      <c r="N65" s="1">
        <v>0</v>
      </c>
      <c r="O65" s="1">
        <v>0</v>
      </c>
      <c r="P65" s="1">
        <v>0</v>
      </c>
      <c r="Q65" s="1">
        <v>0</v>
      </c>
      <c r="R65" s="1">
        <v>0</v>
      </c>
    </row>
    <row r="66" spans="1:18" x14ac:dyDescent="0.2">
      <c r="A66" s="1" t="s">
        <v>43</v>
      </c>
      <c r="B66" s="1">
        <f t="shared" si="1"/>
        <v>13</v>
      </c>
      <c r="C66" s="1">
        <v>2</v>
      </c>
      <c r="D66" s="1">
        <v>1</v>
      </c>
      <c r="E66" s="1">
        <v>1</v>
      </c>
      <c r="F66" s="1">
        <v>0</v>
      </c>
      <c r="G66" s="1">
        <v>2</v>
      </c>
      <c r="H66" s="1">
        <v>2</v>
      </c>
      <c r="I66" s="1">
        <v>1</v>
      </c>
      <c r="J66" s="1">
        <v>2</v>
      </c>
      <c r="K66" s="1">
        <v>1</v>
      </c>
      <c r="L66" s="1">
        <v>1</v>
      </c>
      <c r="M66" s="1">
        <v>0</v>
      </c>
      <c r="N66" s="1">
        <v>0</v>
      </c>
      <c r="O66" s="1">
        <v>0</v>
      </c>
      <c r="P66" s="1">
        <v>0</v>
      </c>
      <c r="Q66" s="1">
        <v>0</v>
      </c>
      <c r="R66" s="1">
        <v>0</v>
      </c>
    </row>
    <row r="67" spans="1:18" x14ac:dyDescent="0.2">
      <c r="A67" s="1" t="s">
        <v>44</v>
      </c>
      <c r="B67" s="1">
        <f t="shared" si="1"/>
        <v>113</v>
      </c>
      <c r="C67" s="1">
        <v>17</v>
      </c>
      <c r="D67" s="1">
        <v>26</v>
      </c>
      <c r="E67" s="1">
        <v>18</v>
      </c>
      <c r="F67" s="1">
        <v>3</v>
      </c>
      <c r="G67" s="1">
        <v>9</v>
      </c>
      <c r="H67" s="1">
        <v>6</v>
      </c>
      <c r="I67" s="1">
        <v>9</v>
      </c>
      <c r="J67" s="1">
        <v>9</v>
      </c>
      <c r="K67" s="1">
        <v>4</v>
      </c>
      <c r="L67" s="1">
        <v>5</v>
      </c>
      <c r="M67" s="1">
        <v>3</v>
      </c>
      <c r="N67" s="1">
        <v>0</v>
      </c>
      <c r="O67" s="1">
        <v>2</v>
      </c>
      <c r="P67" s="1">
        <v>2</v>
      </c>
      <c r="Q67" s="1">
        <v>0</v>
      </c>
      <c r="R67" s="1">
        <v>0</v>
      </c>
    </row>
    <row r="68" spans="1:18" x14ac:dyDescent="0.2">
      <c r="A68" s="1" t="s">
        <v>45</v>
      </c>
      <c r="B68" s="1">
        <f t="shared" si="1"/>
        <v>24</v>
      </c>
      <c r="C68" s="1">
        <v>2</v>
      </c>
      <c r="D68" s="1">
        <v>6</v>
      </c>
      <c r="E68" s="1">
        <v>4</v>
      </c>
      <c r="F68" s="1">
        <v>2</v>
      </c>
      <c r="G68" s="1">
        <v>3</v>
      </c>
      <c r="H68" s="1">
        <v>1</v>
      </c>
      <c r="I68" s="1">
        <v>1</v>
      </c>
      <c r="J68" s="1">
        <v>2</v>
      </c>
      <c r="K68" s="1">
        <v>0</v>
      </c>
      <c r="L68" s="1">
        <v>1</v>
      </c>
      <c r="M68" s="1">
        <v>1</v>
      </c>
      <c r="N68" s="1">
        <v>0</v>
      </c>
      <c r="O68" s="1">
        <v>0</v>
      </c>
      <c r="P68" s="1">
        <v>1</v>
      </c>
      <c r="Q68" s="1">
        <v>0</v>
      </c>
      <c r="R68" s="1">
        <v>0</v>
      </c>
    </row>
    <row r="69" spans="1:18" x14ac:dyDescent="0.2">
      <c r="A69" s="1" t="s">
        <v>46</v>
      </c>
      <c r="B69" s="1">
        <f t="shared" si="1"/>
        <v>28</v>
      </c>
      <c r="C69" s="1">
        <v>8</v>
      </c>
      <c r="D69" s="1">
        <v>8</v>
      </c>
      <c r="E69" s="1">
        <v>7</v>
      </c>
      <c r="F69" s="1">
        <v>1</v>
      </c>
      <c r="G69" s="1">
        <v>0</v>
      </c>
      <c r="H69" s="1">
        <v>0</v>
      </c>
      <c r="I69" s="1">
        <v>0</v>
      </c>
      <c r="J69" s="1">
        <v>2</v>
      </c>
      <c r="K69" s="1">
        <v>1</v>
      </c>
      <c r="L69" s="1">
        <v>0</v>
      </c>
      <c r="M69" s="1">
        <v>1</v>
      </c>
      <c r="N69" s="1">
        <v>0</v>
      </c>
      <c r="O69" s="1">
        <v>0</v>
      </c>
      <c r="P69" s="1">
        <v>0</v>
      </c>
      <c r="Q69" s="1">
        <v>0</v>
      </c>
      <c r="R69" s="1">
        <v>0</v>
      </c>
    </row>
    <row r="70" spans="1:18" x14ac:dyDescent="0.2">
      <c r="A70" s="1" t="s">
        <v>47</v>
      </c>
      <c r="B70" s="1">
        <f t="shared" si="1"/>
        <v>13</v>
      </c>
      <c r="C70" s="1">
        <v>1</v>
      </c>
      <c r="D70" s="1">
        <v>2</v>
      </c>
      <c r="E70" s="1">
        <v>0</v>
      </c>
      <c r="F70" s="1">
        <v>0</v>
      </c>
      <c r="G70" s="1">
        <v>2</v>
      </c>
      <c r="H70" s="1">
        <v>2</v>
      </c>
      <c r="I70" s="1">
        <v>3</v>
      </c>
      <c r="J70" s="1">
        <v>2</v>
      </c>
      <c r="K70" s="1">
        <v>0</v>
      </c>
      <c r="L70" s="1">
        <v>1</v>
      </c>
      <c r="M70" s="1">
        <v>0</v>
      </c>
      <c r="N70" s="1">
        <v>0</v>
      </c>
      <c r="O70" s="1">
        <v>0</v>
      </c>
      <c r="P70" s="1">
        <v>0</v>
      </c>
      <c r="Q70" s="1">
        <v>0</v>
      </c>
      <c r="R70" s="1">
        <v>0</v>
      </c>
    </row>
    <row r="71" spans="1:18" x14ac:dyDescent="0.2">
      <c r="A71" s="4" t="s">
        <v>357</v>
      </c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F4F516-32D6-45B5-86F9-B9CE634AA239}">
  <dimension ref="A1:R23"/>
  <sheetViews>
    <sheetView view="pageBreakPreview" zoomScale="125" zoomScaleNormal="100" zoomScaleSheetLayoutView="125" workbookViewId="0">
      <selection activeCell="A23" sqref="A23:R23"/>
    </sheetView>
  </sheetViews>
  <sheetFormatPr defaultRowHeight="9.6" x14ac:dyDescent="0.2"/>
  <cols>
    <col min="1" max="1" width="26" style="1" customWidth="1"/>
    <col min="2" max="18" width="3.77734375" style="1" customWidth="1"/>
    <col min="19" max="16384" width="8.88671875" style="1"/>
  </cols>
  <sheetData>
    <row r="1" spans="1:18" x14ac:dyDescent="0.2">
      <c r="A1" s="1" t="s">
        <v>412</v>
      </c>
    </row>
    <row r="2" spans="1:18" x14ac:dyDescent="0.2">
      <c r="A2" s="2" t="s">
        <v>334</v>
      </c>
      <c r="B2" s="3" t="s">
        <v>8</v>
      </c>
      <c r="C2" s="3" t="s">
        <v>371</v>
      </c>
      <c r="D2" s="3" t="s">
        <v>372</v>
      </c>
      <c r="E2" s="3" t="s">
        <v>373</v>
      </c>
      <c r="F2" s="3" t="s">
        <v>358</v>
      </c>
      <c r="G2" s="3" t="s">
        <v>359</v>
      </c>
      <c r="H2" s="3" t="s">
        <v>360</v>
      </c>
      <c r="I2" s="3" t="s">
        <v>361</v>
      </c>
      <c r="J2" s="5" t="s">
        <v>362</v>
      </c>
      <c r="K2" s="5" t="s">
        <v>363</v>
      </c>
      <c r="L2" s="5" t="s">
        <v>364</v>
      </c>
      <c r="M2" s="5" t="s">
        <v>365</v>
      </c>
      <c r="N2" s="5" t="s">
        <v>366</v>
      </c>
      <c r="O2" s="5" t="s">
        <v>367</v>
      </c>
      <c r="P2" s="5" t="s">
        <v>368</v>
      </c>
      <c r="Q2" s="5" t="s">
        <v>369</v>
      </c>
      <c r="R2" s="6" t="s">
        <v>370</v>
      </c>
    </row>
    <row r="3" spans="1:18" x14ac:dyDescent="0.2">
      <c r="A3" s="1" t="s">
        <v>0</v>
      </c>
      <c r="B3" s="1">
        <f>SUM(C3:R3)</f>
        <v>15122</v>
      </c>
      <c r="C3" s="1">
        <f>SUM(C4:C8)</f>
        <v>1513</v>
      </c>
      <c r="D3" s="1">
        <f t="shared" ref="D3:R3" si="0">SUM(D4:D8)</f>
        <v>1529</v>
      </c>
      <c r="E3" s="1">
        <f t="shared" si="0"/>
        <v>1534</v>
      </c>
      <c r="F3" s="1">
        <f t="shared" si="0"/>
        <v>1464</v>
      </c>
      <c r="G3" s="1">
        <f t="shared" si="0"/>
        <v>1340</v>
      </c>
      <c r="H3" s="1">
        <f t="shared" si="0"/>
        <v>1403</v>
      </c>
      <c r="I3" s="1">
        <f t="shared" si="0"/>
        <v>1338</v>
      </c>
      <c r="J3" s="1">
        <f t="shared" si="0"/>
        <v>1243</v>
      </c>
      <c r="K3" s="1">
        <f t="shared" si="0"/>
        <v>873</v>
      </c>
      <c r="L3" s="1">
        <f t="shared" si="0"/>
        <v>666</v>
      </c>
      <c r="M3" s="1">
        <f t="shared" si="0"/>
        <v>513</v>
      </c>
      <c r="N3" s="1">
        <f t="shared" si="0"/>
        <v>403</v>
      </c>
      <c r="O3" s="1">
        <f t="shared" si="0"/>
        <v>387</v>
      </c>
      <c r="P3" s="1">
        <f t="shared" si="0"/>
        <v>332</v>
      </c>
      <c r="Q3" s="1">
        <f t="shared" si="0"/>
        <v>249</v>
      </c>
      <c r="R3" s="1">
        <f t="shared" si="0"/>
        <v>335</v>
      </c>
    </row>
    <row r="4" spans="1:18" x14ac:dyDescent="0.2">
      <c r="A4" s="1" t="s">
        <v>352</v>
      </c>
      <c r="B4" s="1">
        <f t="shared" ref="B4:B8" si="1">SUM(C4:R4)</f>
        <v>12321</v>
      </c>
      <c r="C4" s="1">
        <v>1391</v>
      </c>
      <c r="D4" s="1">
        <v>1355</v>
      </c>
      <c r="E4" s="1">
        <v>1411</v>
      </c>
      <c r="F4" s="1">
        <v>1342</v>
      </c>
      <c r="G4" s="1">
        <v>934</v>
      </c>
      <c r="H4" s="1">
        <v>1002</v>
      </c>
      <c r="I4" s="1">
        <v>920</v>
      </c>
      <c r="J4" s="1">
        <v>848</v>
      </c>
      <c r="K4" s="1">
        <v>623</v>
      </c>
      <c r="L4" s="1">
        <v>499</v>
      </c>
      <c r="M4" s="1">
        <v>408</v>
      </c>
      <c r="N4" s="1">
        <v>348</v>
      </c>
      <c r="O4" s="1">
        <v>358</v>
      </c>
      <c r="P4" s="1">
        <v>312</v>
      </c>
      <c r="Q4" s="1">
        <v>241</v>
      </c>
      <c r="R4" s="1">
        <v>329</v>
      </c>
    </row>
    <row r="5" spans="1:18" x14ac:dyDescent="0.2">
      <c r="A5" s="1" t="s">
        <v>353</v>
      </c>
      <c r="B5" s="1">
        <f t="shared" si="1"/>
        <v>518</v>
      </c>
      <c r="C5" s="1">
        <v>91</v>
      </c>
      <c r="D5" s="1">
        <v>134</v>
      </c>
      <c r="E5" s="1">
        <v>81</v>
      </c>
      <c r="F5" s="1">
        <v>43</v>
      </c>
      <c r="G5" s="1">
        <v>36</v>
      </c>
      <c r="H5" s="1">
        <v>20</v>
      </c>
      <c r="I5" s="1">
        <v>28</v>
      </c>
      <c r="J5" s="1">
        <v>29</v>
      </c>
      <c r="K5" s="1">
        <v>13</v>
      </c>
      <c r="L5" s="1">
        <v>16</v>
      </c>
      <c r="M5" s="1">
        <v>8</v>
      </c>
      <c r="N5" s="1">
        <v>4</v>
      </c>
      <c r="O5" s="1">
        <v>5</v>
      </c>
      <c r="P5" s="1">
        <v>7</v>
      </c>
      <c r="Q5" s="1">
        <v>1</v>
      </c>
      <c r="R5" s="1">
        <v>2</v>
      </c>
    </row>
    <row r="6" spans="1:18" x14ac:dyDescent="0.2">
      <c r="A6" s="1" t="s">
        <v>354</v>
      </c>
      <c r="B6" s="1">
        <f t="shared" si="1"/>
        <v>6</v>
      </c>
      <c r="C6" s="1">
        <v>1</v>
      </c>
      <c r="D6" s="1">
        <v>1</v>
      </c>
      <c r="E6" s="1">
        <v>0</v>
      </c>
      <c r="F6" s="1">
        <v>0</v>
      </c>
      <c r="G6" s="1">
        <v>1</v>
      </c>
      <c r="H6" s="1">
        <v>0</v>
      </c>
      <c r="I6" s="1">
        <v>1</v>
      </c>
      <c r="J6" s="1">
        <v>1</v>
      </c>
      <c r="K6" s="1">
        <v>0</v>
      </c>
      <c r="L6" s="1">
        <v>1</v>
      </c>
      <c r="M6" s="1">
        <v>0</v>
      </c>
      <c r="N6" s="1">
        <v>0</v>
      </c>
      <c r="O6" s="1">
        <v>0</v>
      </c>
      <c r="P6" s="1">
        <v>0</v>
      </c>
      <c r="Q6" s="1">
        <v>0</v>
      </c>
      <c r="R6" s="1">
        <v>0</v>
      </c>
    </row>
    <row r="7" spans="1:18" x14ac:dyDescent="0.2">
      <c r="A7" s="1" t="s">
        <v>355</v>
      </c>
      <c r="B7" s="1">
        <f t="shared" si="1"/>
        <v>30</v>
      </c>
      <c r="C7" s="1">
        <v>0</v>
      </c>
      <c r="D7" s="1">
        <v>0</v>
      </c>
      <c r="E7" s="1">
        <v>0</v>
      </c>
      <c r="F7" s="1">
        <v>2</v>
      </c>
      <c r="G7" s="1">
        <v>17</v>
      </c>
      <c r="H7" s="1">
        <v>6</v>
      </c>
      <c r="I7" s="1">
        <v>0</v>
      </c>
      <c r="J7" s="1">
        <v>1</v>
      </c>
      <c r="K7" s="1">
        <v>3</v>
      </c>
      <c r="L7" s="1">
        <v>1</v>
      </c>
      <c r="M7" s="1">
        <v>0</v>
      </c>
      <c r="N7" s="1">
        <v>0</v>
      </c>
      <c r="O7" s="1">
        <v>0</v>
      </c>
      <c r="P7" s="1">
        <v>0</v>
      </c>
      <c r="Q7" s="1">
        <v>0</v>
      </c>
      <c r="R7" s="1">
        <v>0</v>
      </c>
    </row>
    <row r="8" spans="1:18" x14ac:dyDescent="0.2">
      <c r="A8" s="1" t="s">
        <v>356</v>
      </c>
      <c r="B8" s="1">
        <f t="shared" si="1"/>
        <v>2247</v>
      </c>
      <c r="C8" s="1">
        <v>30</v>
      </c>
      <c r="D8" s="1">
        <v>39</v>
      </c>
      <c r="E8" s="1">
        <v>42</v>
      </c>
      <c r="F8" s="1">
        <v>77</v>
      </c>
      <c r="G8" s="1">
        <v>352</v>
      </c>
      <c r="H8" s="1">
        <v>375</v>
      </c>
      <c r="I8" s="1">
        <v>389</v>
      </c>
      <c r="J8" s="1">
        <v>364</v>
      </c>
      <c r="K8" s="1">
        <v>234</v>
      </c>
      <c r="L8" s="1">
        <v>149</v>
      </c>
      <c r="M8" s="1">
        <v>97</v>
      </c>
      <c r="N8" s="1">
        <v>51</v>
      </c>
      <c r="O8" s="1">
        <v>24</v>
      </c>
      <c r="P8" s="1">
        <v>13</v>
      </c>
      <c r="Q8" s="1">
        <v>7</v>
      </c>
      <c r="R8" s="1">
        <v>4</v>
      </c>
    </row>
    <row r="10" spans="1:18" x14ac:dyDescent="0.2">
      <c r="A10" s="1" t="s">
        <v>51</v>
      </c>
      <c r="B10" s="1">
        <f>B3-B17</f>
        <v>8169</v>
      </c>
      <c r="C10" s="1">
        <f t="shared" ref="C10:R15" si="2">C3-C17</f>
        <v>766</v>
      </c>
      <c r="D10" s="1">
        <f t="shared" si="2"/>
        <v>823</v>
      </c>
      <c r="E10" s="1">
        <f t="shared" si="2"/>
        <v>807</v>
      </c>
      <c r="F10" s="1">
        <f t="shared" si="2"/>
        <v>795</v>
      </c>
      <c r="G10" s="1">
        <f t="shared" si="2"/>
        <v>738</v>
      </c>
      <c r="H10" s="1">
        <f t="shared" si="2"/>
        <v>799</v>
      </c>
      <c r="I10" s="1">
        <f t="shared" si="2"/>
        <v>768</v>
      </c>
      <c r="J10" s="1">
        <f t="shared" si="2"/>
        <v>720</v>
      </c>
      <c r="K10" s="1">
        <f t="shared" si="2"/>
        <v>514</v>
      </c>
      <c r="L10" s="1">
        <f t="shared" si="2"/>
        <v>375</v>
      </c>
      <c r="M10" s="1">
        <f t="shared" si="2"/>
        <v>279</v>
      </c>
      <c r="N10" s="1">
        <f t="shared" si="2"/>
        <v>208</v>
      </c>
      <c r="O10" s="1">
        <f t="shared" si="2"/>
        <v>181</v>
      </c>
      <c r="P10" s="1">
        <f t="shared" si="2"/>
        <v>154</v>
      </c>
      <c r="Q10" s="1">
        <f t="shared" si="2"/>
        <v>117</v>
      </c>
      <c r="R10" s="1">
        <f t="shared" si="2"/>
        <v>125</v>
      </c>
    </row>
    <row r="11" spans="1:18" x14ac:dyDescent="0.2">
      <c r="A11" s="1" t="s">
        <v>352</v>
      </c>
      <c r="B11" s="1">
        <f t="shared" ref="B11:Q15" si="3">B4-B18</f>
        <v>6339</v>
      </c>
      <c r="C11" s="1">
        <f t="shared" si="3"/>
        <v>703</v>
      </c>
      <c r="D11" s="1">
        <f t="shared" si="3"/>
        <v>695</v>
      </c>
      <c r="E11" s="1">
        <f t="shared" si="3"/>
        <v>746</v>
      </c>
      <c r="F11" s="1">
        <f t="shared" si="3"/>
        <v>722</v>
      </c>
      <c r="G11" s="1">
        <f t="shared" si="3"/>
        <v>500</v>
      </c>
      <c r="H11" s="1">
        <f t="shared" si="3"/>
        <v>553</v>
      </c>
      <c r="I11" s="1">
        <f t="shared" si="3"/>
        <v>490</v>
      </c>
      <c r="J11" s="1">
        <f t="shared" si="3"/>
        <v>455</v>
      </c>
      <c r="K11" s="1">
        <f t="shared" si="3"/>
        <v>335</v>
      </c>
      <c r="L11" s="1">
        <f t="shared" si="3"/>
        <v>249</v>
      </c>
      <c r="M11" s="1">
        <f t="shared" si="3"/>
        <v>201</v>
      </c>
      <c r="N11" s="1">
        <f t="shared" si="3"/>
        <v>164</v>
      </c>
      <c r="O11" s="1">
        <f t="shared" si="3"/>
        <v>156</v>
      </c>
      <c r="P11" s="1">
        <f t="shared" si="3"/>
        <v>139</v>
      </c>
      <c r="Q11" s="1">
        <f t="shared" si="3"/>
        <v>112</v>
      </c>
      <c r="R11" s="1">
        <f t="shared" si="2"/>
        <v>119</v>
      </c>
    </row>
    <row r="12" spans="1:18" x14ac:dyDescent="0.2">
      <c r="A12" s="1" t="s">
        <v>353</v>
      </c>
      <c r="B12" s="1">
        <f t="shared" si="3"/>
        <v>312</v>
      </c>
      <c r="C12" s="1">
        <f t="shared" si="2"/>
        <v>48</v>
      </c>
      <c r="D12" s="1">
        <f t="shared" si="2"/>
        <v>105</v>
      </c>
      <c r="E12" s="1">
        <f t="shared" si="2"/>
        <v>36</v>
      </c>
      <c r="F12" s="1">
        <f t="shared" si="2"/>
        <v>24</v>
      </c>
      <c r="G12" s="1">
        <f t="shared" si="2"/>
        <v>20</v>
      </c>
      <c r="H12" s="1">
        <f t="shared" si="2"/>
        <v>10</v>
      </c>
      <c r="I12" s="1">
        <f t="shared" si="2"/>
        <v>14</v>
      </c>
      <c r="J12" s="1">
        <f t="shared" si="2"/>
        <v>16</v>
      </c>
      <c r="K12" s="1">
        <f t="shared" si="2"/>
        <v>9</v>
      </c>
      <c r="L12" s="1">
        <f t="shared" si="2"/>
        <v>11</v>
      </c>
      <c r="M12" s="1">
        <f t="shared" si="2"/>
        <v>4</v>
      </c>
      <c r="N12" s="1">
        <f t="shared" si="2"/>
        <v>4</v>
      </c>
      <c r="O12" s="1">
        <f t="shared" si="2"/>
        <v>3</v>
      </c>
      <c r="P12" s="1">
        <f t="shared" si="2"/>
        <v>5</v>
      </c>
      <c r="Q12" s="1">
        <f t="shared" si="2"/>
        <v>1</v>
      </c>
      <c r="R12" s="1">
        <f t="shared" si="2"/>
        <v>2</v>
      </c>
    </row>
    <row r="13" spans="1:18" x14ac:dyDescent="0.2">
      <c r="A13" s="1" t="s">
        <v>354</v>
      </c>
      <c r="B13" s="1">
        <f t="shared" si="3"/>
        <v>4</v>
      </c>
      <c r="C13" s="1">
        <f t="shared" si="2"/>
        <v>1</v>
      </c>
      <c r="D13" s="1">
        <f t="shared" si="2"/>
        <v>0</v>
      </c>
      <c r="E13" s="1">
        <f t="shared" si="2"/>
        <v>0</v>
      </c>
      <c r="F13" s="1">
        <f t="shared" si="2"/>
        <v>0</v>
      </c>
      <c r="G13" s="1">
        <f t="shared" si="2"/>
        <v>0</v>
      </c>
      <c r="H13" s="1">
        <f t="shared" si="2"/>
        <v>0</v>
      </c>
      <c r="I13" s="1">
        <f t="shared" si="2"/>
        <v>1</v>
      </c>
      <c r="J13" s="1">
        <f t="shared" si="2"/>
        <v>1</v>
      </c>
      <c r="K13" s="1">
        <f t="shared" si="2"/>
        <v>0</v>
      </c>
      <c r="L13" s="1">
        <f t="shared" si="2"/>
        <v>1</v>
      </c>
      <c r="M13" s="1">
        <f t="shared" si="2"/>
        <v>0</v>
      </c>
      <c r="N13" s="1">
        <f t="shared" si="2"/>
        <v>0</v>
      </c>
      <c r="O13" s="1">
        <f t="shared" si="2"/>
        <v>0</v>
      </c>
      <c r="P13" s="1">
        <f t="shared" si="2"/>
        <v>0</v>
      </c>
      <c r="Q13" s="1">
        <f t="shared" si="2"/>
        <v>0</v>
      </c>
      <c r="R13" s="1">
        <f t="shared" si="2"/>
        <v>0</v>
      </c>
    </row>
    <row r="14" spans="1:18" x14ac:dyDescent="0.2">
      <c r="A14" s="1" t="s">
        <v>355</v>
      </c>
      <c r="B14" s="1">
        <f t="shared" si="3"/>
        <v>26</v>
      </c>
      <c r="C14" s="1">
        <f t="shared" si="2"/>
        <v>0</v>
      </c>
      <c r="D14" s="1">
        <f t="shared" si="2"/>
        <v>0</v>
      </c>
      <c r="E14" s="1">
        <f t="shared" si="2"/>
        <v>0</v>
      </c>
      <c r="F14" s="1">
        <f t="shared" si="2"/>
        <v>2</v>
      </c>
      <c r="G14" s="1">
        <f t="shared" si="2"/>
        <v>16</v>
      </c>
      <c r="H14" s="1">
        <f t="shared" si="2"/>
        <v>5</v>
      </c>
      <c r="I14" s="1">
        <f t="shared" si="2"/>
        <v>0</v>
      </c>
      <c r="J14" s="1">
        <f t="shared" si="2"/>
        <v>0</v>
      </c>
      <c r="K14" s="1">
        <f t="shared" si="2"/>
        <v>2</v>
      </c>
      <c r="L14" s="1">
        <f t="shared" si="2"/>
        <v>1</v>
      </c>
      <c r="M14" s="1">
        <f t="shared" si="2"/>
        <v>0</v>
      </c>
      <c r="N14" s="1">
        <f t="shared" si="2"/>
        <v>0</v>
      </c>
      <c r="O14" s="1">
        <f t="shared" si="2"/>
        <v>0</v>
      </c>
      <c r="P14" s="1">
        <f t="shared" si="2"/>
        <v>0</v>
      </c>
      <c r="Q14" s="1">
        <f t="shared" si="2"/>
        <v>0</v>
      </c>
      <c r="R14" s="1">
        <f t="shared" si="2"/>
        <v>0</v>
      </c>
    </row>
    <row r="15" spans="1:18" x14ac:dyDescent="0.2">
      <c r="A15" s="1" t="s">
        <v>356</v>
      </c>
      <c r="B15" s="1">
        <f t="shared" si="3"/>
        <v>1488</v>
      </c>
      <c r="C15" s="1">
        <f t="shared" si="2"/>
        <v>14</v>
      </c>
      <c r="D15" s="1">
        <f t="shared" si="2"/>
        <v>23</v>
      </c>
      <c r="E15" s="1">
        <f t="shared" si="2"/>
        <v>25</v>
      </c>
      <c r="F15" s="1">
        <f t="shared" si="2"/>
        <v>47</v>
      </c>
      <c r="G15" s="1">
        <f t="shared" si="2"/>
        <v>202</v>
      </c>
      <c r="H15" s="1">
        <f t="shared" si="2"/>
        <v>231</v>
      </c>
      <c r="I15" s="1">
        <f t="shared" si="2"/>
        <v>263</v>
      </c>
      <c r="J15" s="1">
        <f t="shared" si="2"/>
        <v>248</v>
      </c>
      <c r="K15" s="1">
        <f t="shared" si="2"/>
        <v>168</v>
      </c>
      <c r="L15" s="1">
        <f t="shared" si="2"/>
        <v>113</v>
      </c>
      <c r="M15" s="1">
        <f t="shared" si="2"/>
        <v>74</v>
      </c>
      <c r="N15" s="1">
        <f t="shared" si="2"/>
        <v>40</v>
      </c>
      <c r="O15" s="1">
        <f t="shared" si="2"/>
        <v>22</v>
      </c>
      <c r="P15" s="1">
        <f t="shared" si="2"/>
        <v>10</v>
      </c>
      <c r="Q15" s="1">
        <f t="shared" si="2"/>
        <v>4</v>
      </c>
      <c r="R15" s="1">
        <f t="shared" si="2"/>
        <v>4</v>
      </c>
    </row>
    <row r="17" spans="1:18" x14ac:dyDescent="0.2">
      <c r="A17" s="1" t="s">
        <v>49</v>
      </c>
      <c r="B17" s="1">
        <f>SUM(C17:R17)</f>
        <v>6953</v>
      </c>
      <c r="C17" s="1">
        <f>SUM(C18:C22)</f>
        <v>747</v>
      </c>
      <c r="D17" s="1">
        <f t="shared" ref="D17" si="4">SUM(D18:D22)</f>
        <v>706</v>
      </c>
      <c r="E17" s="1">
        <f t="shared" ref="E17" si="5">SUM(E18:E22)</f>
        <v>727</v>
      </c>
      <c r="F17" s="1">
        <f t="shared" ref="F17" si="6">SUM(F18:F22)</f>
        <v>669</v>
      </c>
      <c r="G17" s="1">
        <f t="shared" ref="G17" si="7">SUM(G18:G22)</f>
        <v>602</v>
      </c>
      <c r="H17" s="1">
        <f t="shared" ref="H17" si="8">SUM(H18:H22)</f>
        <v>604</v>
      </c>
      <c r="I17" s="1">
        <f t="shared" ref="I17" si="9">SUM(I18:I22)</f>
        <v>570</v>
      </c>
      <c r="J17" s="1">
        <f t="shared" ref="J17" si="10">SUM(J18:J22)</f>
        <v>523</v>
      </c>
      <c r="K17" s="1">
        <f t="shared" ref="K17" si="11">SUM(K18:K22)</f>
        <v>359</v>
      </c>
      <c r="L17" s="1">
        <f t="shared" ref="L17" si="12">SUM(L18:L22)</f>
        <v>291</v>
      </c>
      <c r="M17" s="1">
        <f t="shared" ref="M17" si="13">SUM(M18:M22)</f>
        <v>234</v>
      </c>
      <c r="N17" s="1">
        <f t="shared" ref="N17" si="14">SUM(N18:N22)</f>
        <v>195</v>
      </c>
      <c r="O17" s="1">
        <f t="shared" ref="O17" si="15">SUM(O18:O22)</f>
        <v>206</v>
      </c>
      <c r="P17" s="1">
        <f t="shared" ref="P17" si="16">SUM(P18:P22)</f>
        <v>178</v>
      </c>
      <c r="Q17" s="1">
        <f t="shared" ref="Q17" si="17">SUM(Q18:Q22)</f>
        <v>132</v>
      </c>
      <c r="R17" s="1">
        <f t="shared" ref="R17" si="18">SUM(R18:R22)</f>
        <v>210</v>
      </c>
    </row>
    <row r="18" spans="1:18" x14ac:dyDescent="0.2">
      <c r="A18" s="1" t="s">
        <v>352</v>
      </c>
      <c r="B18" s="1">
        <f t="shared" ref="B18:B22" si="19">SUM(C18:R18)</f>
        <v>5982</v>
      </c>
      <c r="C18" s="1">
        <v>688</v>
      </c>
      <c r="D18" s="1">
        <v>660</v>
      </c>
      <c r="E18" s="1">
        <v>665</v>
      </c>
      <c r="F18" s="1">
        <v>620</v>
      </c>
      <c r="G18" s="1">
        <v>434</v>
      </c>
      <c r="H18" s="1">
        <v>449</v>
      </c>
      <c r="I18" s="1">
        <v>430</v>
      </c>
      <c r="J18" s="1">
        <v>393</v>
      </c>
      <c r="K18" s="1">
        <v>288</v>
      </c>
      <c r="L18" s="1">
        <v>250</v>
      </c>
      <c r="M18" s="1">
        <v>207</v>
      </c>
      <c r="N18" s="1">
        <v>184</v>
      </c>
      <c r="O18" s="1">
        <v>202</v>
      </c>
      <c r="P18" s="1">
        <v>173</v>
      </c>
      <c r="Q18" s="1">
        <v>129</v>
      </c>
      <c r="R18" s="1">
        <v>210</v>
      </c>
    </row>
    <row r="19" spans="1:18" x14ac:dyDescent="0.2">
      <c r="A19" s="1" t="s">
        <v>353</v>
      </c>
      <c r="B19" s="1">
        <f t="shared" si="19"/>
        <v>206</v>
      </c>
      <c r="C19" s="1">
        <v>43</v>
      </c>
      <c r="D19" s="1">
        <v>29</v>
      </c>
      <c r="E19" s="1">
        <v>45</v>
      </c>
      <c r="F19" s="1">
        <v>19</v>
      </c>
      <c r="G19" s="1">
        <v>16</v>
      </c>
      <c r="H19" s="1">
        <v>10</v>
      </c>
      <c r="I19" s="1">
        <v>14</v>
      </c>
      <c r="J19" s="1">
        <v>13</v>
      </c>
      <c r="K19" s="1">
        <v>4</v>
      </c>
      <c r="L19" s="1">
        <v>5</v>
      </c>
      <c r="M19" s="1">
        <v>4</v>
      </c>
      <c r="N19" s="1">
        <v>0</v>
      </c>
      <c r="O19" s="1">
        <v>2</v>
      </c>
      <c r="P19" s="1">
        <v>2</v>
      </c>
      <c r="Q19" s="1">
        <v>0</v>
      </c>
      <c r="R19" s="1">
        <v>0</v>
      </c>
    </row>
    <row r="20" spans="1:18" x14ac:dyDescent="0.2">
      <c r="A20" s="1" t="s">
        <v>354</v>
      </c>
      <c r="B20" s="1">
        <f t="shared" si="19"/>
        <v>2</v>
      </c>
      <c r="C20" s="1">
        <v>0</v>
      </c>
      <c r="D20" s="1">
        <v>1</v>
      </c>
      <c r="E20" s="1">
        <v>0</v>
      </c>
      <c r="F20" s="1">
        <v>0</v>
      </c>
      <c r="G20" s="1">
        <v>1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  <c r="R20" s="1">
        <v>0</v>
      </c>
    </row>
    <row r="21" spans="1:18" x14ac:dyDescent="0.2">
      <c r="A21" s="1" t="s">
        <v>355</v>
      </c>
      <c r="B21" s="1">
        <f t="shared" si="19"/>
        <v>4</v>
      </c>
      <c r="C21" s="1">
        <v>0</v>
      </c>
      <c r="D21" s="1">
        <v>0</v>
      </c>
      <c r="E21" s="1">
        <v>0</v>
      </c>
      <c r="F21" s="1">
        <v>0</v>
      </c>
      <c r="G21" s="1">
        <v>1</v>
      </c>
      <c r="H21" s="1">
        <v>1</v>
      </c>
      <c r="I21" s="1">
        <v>0</v>
      </c>
      <c r="J21" s="1">
        <v>1</v>
      </c>
      <c r="K21" s="1">
        <v>1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">
        <v>0</v>
      </c>
    </row>
    <row r="22" spans="1:18" x14ac:dyDescent="0.2">
      <c r="A22" s="1" t="s">
        <v>356</v>
      </c>
      <c r="B22" s="1">
        <f t="shared" si="19"/>
        <v>759</v>
      </c>
      <c r="C22" s="1">
        <v>16</v>
      </c>
      <c r="D22" s="1">
        <v>16</v>
      </c>
      <c r="E22" s="1">
        <v>17</v>
      </c>
      <c r="F22" s="1">
        <v>30</v>
      </c>
      <c r="G22" s="1">
        <v>150</v>
      </c>
      <c r="H22" s="1">
        <v>144</v>
      </c>
      <c r="I22" s="1">
        <v>126</v>
      </c>
      <c r="J22" s="1">
        <v>116</v>
      </c>
      <c r="K22" s="1">
        <v>66</v>
      </c>
      <c r="L22" s="1">
        <v>36</v>
      </c>
      <c r="M22" s="1">
        <v>23</v>
      </c>
      <c r="N22" s="1">
        <v>11</v>
      </c>
      <c r="O22" s="1">
        <v>2</v>
      </c>
      <c r="P22" s="1">
        <v>3</v>
      </c>
      <c r="Q22" s="1">
        <v>3</v>
      </c>
      <c r="R22" s="1">
        <v>0</v>
      </c>
    </row>
    <row r="23" spans="1:18" x14ac:dyDescent="0.2">
      <c r="A23" s="4" t="s">
        <v>357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96A1C7-3383-4FE0-B536-20B7C88D0232}">
  <dimension ref="A1:R38"/>
  <sheetViews>
    <sheetView view="pageBreakPreview" zoomScale="125" zoomScaleNormal="100" zoomScaleSheetLayoutView="125" workbookViewId="0">
      <selection activeCell="A38" sqref="A38:R38"/>
    </sheetView>
  </sheetViews>
  <sheetFormatPr defaultRowHeight="9.6" x14ac:dyDescent="0.2"/>
  <cols>
    <col min="1" max="1" width="26" style="1" customWidth="1"/>
    <col min="2" max="18" width="3.77734375" style="1" customWidth="1"/>
    <col min="19" max="16384" width="8.88671875" style="1"/>
  </cols>
  <sheetData>
    <row r="1" spans="1:18" x14ac:dyDescent="0.2">
      <c r="A1" s="1" t="s">
        <v>413</v>
      </c>
    </row>
    <row r="2" spans="1:18" x14ac:dyDescent="0.2">
      <c r="A2" s="2" t="s">
        <v>335</v>
      </c>
      <c r="B2" s="3" t="s">
        <v>8</v>
      </c>
      <c r="C2" s="3" t="s">
        <v>371</v>
      </c>
      <c r="D2" s="3" t="s">
        <v>372</v>
      </c>
      <c r="E2" s="3" t="s">
        <v>373</v>
      </c>
      <c r="F2" s="3" t="s">
        <v>358</v>
      </c>
      <c r="G2" s="3" t="s">
        <v>359</v>
      </c>
      <c r="H2" s="3" t="s">
        <v>360</v>
      </c>
      <c r="I2" s="3" t="s">
        <v>361</v>
      </c>
      <c r="J2" s="5" t="s">
        <v>362</v>
      </c>
      <c r="K2" s="5" t="s">
        <v>363</v>
      </c>
      <c r="L2" s="5" t="s">
        <v>364</v>
      </c>
      <c r="M2" s="5" t="s">
        <v>365</v>
      </c>
      <c r="N2" s="5" t="s">
        <v>366</v>
      </c>
      <c r="O2" s="5" t="s">
        <v>367</v>
      </c>
      <c r="P2" s="5" t="s">
        <v>368</v>
      </c>
      <c r="Q2" s="5" t="s">
        <v>369</v>
      </c>
      <c r="R2" s="6" t="s">
        <v>370</v>
      </c>
    </row>
    <row r="3" spans="1:18" x14ac:dyDescent="0.2">
      <c r="A3" s="1" t="s">
        <v>52</v>
      </c>
      <c r="B3" s="1">
        <f>SUM(C3:R3)</f>
        <v>15122</v>
      </c>
      <c r="C3" s="1">
        <f>C4+C5</f>
        <v>1513</v>
      </c>
      <c r="D3" s="1">
        <f t="shared" ref="D3:R3" si="0">D4+D5</f>
        <v>1529</v>
      </c>
      <c r="E3" s="1">
        <f t="shared" si="0"/>
        <v>1534</v>
      </c>
      <c r="F3" s="1">
        <f t="shared" si="0"/>
        <v>1464</v>
      </c>
      <c r="G3" s="1">
        <f t="shared" si="0"/>
        <v>1340</v>
      </c>
      <c r="H3" s="1">
        <f t="shared" si="0"/>
        <v>1403</v>
      </c>
      <c r="I3" s="1">
        <f t="shared" si="0"/>
        <v>1338</v>
      </c>
      <c r="J3" s="1">
        <f t="shared" si="0"/>
        <v>1243</v>
      </c>
      <c r="K3" s="1">
        <f t="shared" si="0"/>
        <v>873</v>
      </c>
      <c r="L3" s="1">
        <f t="shared" si="0"/>
        <v>666</v>
      </c>
      <c r="M3" s="1">
        <f t="shared" si="0"/>
        <v>513</v>
      </c>
      <c r="N3" s="1">
        <f t="shared" si="0"/>
        <v>403</v>
      </c>
      <c r="O3" s="1">
        <f t="shared" si="0"/>
        <v>387</v>
      </c>
      <c r="P3" s="1">
        <f t="shared" si="0"/>
        <v>332</v>
      </c>
      <c r="Q3" s="1">
        <f t="shared" si="0"/>
        <v>249</v>
      </c>
      <c r="R3" s="1">
        <f t="shared" si="0"/>
        <v>335</v>
      </c>
    </row>
    <row r="4" spans="1:18" x14ac:dyDescent="0.2">
      <c r="A4" s="1" t="s">
        <v>53</v>
      </c>
      <c r="B4" s="1">
        <f t="shared" ref="B4:B13" si="1">SUM(C4:R4)</f>
        <v>12321</v>
      </c>
      <c r="C4" s="1">
        <v>1391</v>
      </c>
      <c r="D4" s="1">
        <v>1355</v>
      </c>
      <c r="E4" s="1">
        <v>1411</v>
      </c>
      <c r="F4" s="1">
        <v>1342</v>
      </c>
      <c r="G4" s="1">
        <v>934</v>
      </c>
      <c r="H4" s="1">
        <v>1002</v>
      </c>
      <c r="I4" s="1">
        <v>920</v>
      </c>
      <c r="J4" s="1">
        <v>848</v>
      </c>
      <c r="K4" s="1">
        <v>623</v>
      </c>
      <c r="L4" s="1">
        <v>499</v>
      </c>
      <c r="M4" s="1">
        <v>408</v>
      </c>
      <c r="N4" s="1">
        <v>348</v>
      </c>
      <c r="O4" s="1">
        <v>358</v>
      </c>
      <c r="P4" s="1">
        <v>312</v>
      </c>
      <c r="Q4" s="1">
        <v>241</v>
      </c>
      <c r="R4" s="1">
        <v>329</v>
      </c>
    </row>
    <row r="5" spans="1:18" x14ac:dyDescent="0.2">
      <c r="A5" s="1" t="s">
        <v>54</v>
      </c>
      <c r="B5" s="1">
        <f t="shared" si="1"/>
        <v>2801</v>
      </c>
      <c r="C5" s="1">
        <f>SUM(C6:C13)</f>
        <v>122</v>
      </c>
      <c r="D5" s="1">
        <f t="shared" ref="D5:R5" si="2">SUM(D6:D13)</f>
        <v>174</v>
      </c>
      <c r="E5" s="1">
        <f t="shared" si="2"/>
        <v>123</v>
      </c>
      <c r="F5" s="1">
        <f t="shared" si="2"/>
        <v>122</v>
      </c>
      <c r="G5" s="1">
        <f t="shared" si="2"/>
        <v>406</v>
      </c>
      <c r="H5" s="1">
        <f t="shared" si="2"/>
        <v>401</v>
      </c>
      <c r="I5" s="1">
        <f t="shared" si="2"/>
        <v>418</v>
      </c>
      <c r="J5" s="1">
        <f t="shared" si="2"/>
        <v>395</v>
      </c>
      <c r="K5" s="1">
        <f t="shared" si="2"/>
        <v>250</v>
      </c>
      <c r="L5" s="1">
        <f t="shared" si="2"/>
        <v>167</v>
      </c>
      <c r="M5" s="1">
        <f t="shared" si="2"/>
        <v>105</v>
      </c>
      <c r="N5" s="1">
        <f t="shared" si="2"/>
        <v>55</v>
      </c>
      <c r="O5" s="1">
        <f t="shared" si="2"/>
        <v>29</v>
      </c>
      <c r="P5" s="1">
        <f t="shared" si="2"/>
        <v>20</v>
      </c>
      <c r="Q5" s="1">
        <f t="shared" si="2"/>
        <v>8</v>
      </c>
      <c r="R5" s="1">
        <f t="shared" si="2"/>
        <v>6</v>
      </c>
    </row>
    <row r="6" spans="1:18" x14ac:dyDescent="0.2">
      <c r="A6" s="1" t="s">
        <v>55</v>
      </c>
      <c r="B6" s="1">
        <f t="shared" si="1"/>
        <v>1447</v>
      </c>
      <c r="C6" s="1">
        <v>68</v>
      </c>
      <c r="D6" s="1">
        <v>32</v>
      </c>
      <c r="E6" s="1">
        <v>11</v>
      </c>
      <c r="F6" s="1">
        <v>43</v>
      </c>
      <c r="G6" s="1">
        <v>288</v>
      </c>
      <c r="H6" s="1">
        <v>248</v>
      </c>
      <c r="I6" s="1">
        <v>266</v>
      </c>
      <c r="J6" s="1">
        <v>210</v>
      </c>
      <c r="K6" s="1">
        <v>145</v>
      </c>
      <c r="L6" s="1">
        <v>71</v>
      </c>
      <c r="M6" s="1">
        <v>38</v>
      </c>
      <c r="N6" s="1">
        <v>14</v>
      </c>
      <c r="O6" s="1">
        <v>6</v>
      </c>
      <c r="P6" s="1">
        <v>3</v>
      </c>
      <c r="Q6" s="1">
        <v>4</v>
      </c>
      <c r="R6" s="1">
        <v>0</v>
      </c>
    </row>
    <row r="7" spans="1:18" x14ac:dyDescent="0.2">
      <c r="A7" s="1" t="s">
        <v>56</v>
      </c>
      <c r="B7" s="1">
        <f t="shared" si="1"/>
        <v>557</v>
      </c>
      <c r="C7" s="1">
        <v>43</v>
      </c>
      <c r="D7" s="1">
        <v>28</v>
      </c>
      <c r="E7" s="1">
        <v>24</v>
      </c>
      <c r="F7" s="1">
        <v>15</v>
      </c>
      <c r="G7" s="1">
        <v>75</v>
      </c>
      <c r="H7" s="1">
        <v>89</v>
      </c>
      <c r="I7" s="1">
        <v>78</v>
      </c>
      <c r="J7" s="1">
        <v>90</v>
      </c>
      <c r="K7" s="1">
        <v>45</v>
      </c>
      <c r="L7" s="1">
        <v>36</v>
      </c>
      <c r="M7" s="1">
        <v>17</v>
      </c>
      <c r="N7" s="1">
        <v>8</v>
      </c>
      <c r="O7" s="1">
        <v>4</v>
      </c>
      <c r="P7" s="1">
        <v>4</v>
      </c>
      <c r="Q7" s="1">
        <v>0</v>
      </c>
      <c r="R7" s="1">
        <v>1</v>
      </c>
    </row>
    <row r="8" spans="1:18" x14ac:dyDescent="0.2">
      <c r="A8" s="1" t="s">
        <v>57</v>
      </c>
      <c r="B8" s="1">
        <f t="shared" si="1"/>
        <v>266</v>
      </c>
      <c r="C8" s="1">
        <v>11</v>
      </c>
      <c r="D8" s="1">
        <v>32</v>
      </c>
      <c r="E8" s="1">
        <v>15</v>
      </c>
      <c r="F8" s="1">
        <v>12</v>
      </c>
      <c r="G8" s="1">
        <v>15</v>
      </c>
      <c r="H8" s="1">
        <v>39</v>
      </c>
      <c r="I8" s="1">
        <v>33</v>
      </c>
      <c r="J8" s="1">
        <v>37</v>
      </c>
      <c r="K8" s="1">
        <v>22</v>
      </c>
      <c r="L8" s="1">
        <v>18</v>
      </c>
      <c r="M8" s="1">
        <v>18</v>
      </c>
      <c r="N8" s="1">
        <v>7</v>
      </c>
      <c r="O8" s="1">
        <v>3</v>
      </c>
      <c r="P8" s="1">
        <v>4</v>
      </c>
      <c r="Q8" s="1">
        <v>0</v>
      </c>
      <c r="R8" s="1">
        <v>0</v>
      </c>
    </row>
    <row r="9" spans="1:18" x14ac:dyDescent="0.2">
      <c r="A9" s="1" t="s">
        <v>58</v>
      </c>
      <c r="B9" s="1">
        <f t="shared" si="1"/>
        <v>286</v>
      </c>
      <c r="D9" s="1">
        <v>82</v>
      </c>
      <c r="E9" s="1">
        <v>43</v>
      </c>
      <c r="F9" s="1">
        <v>9</v>
      </c>
      <c r="G9" s="1">
        <v>10</v>
      </c>
      <c r="H9" s="1">
        <v>14</v>
      </c>
      <c r="I9" s="1">
        <v>26</v>
      </c>
      <c r="J9" s="1">
        <v>31</v>
      </c>
      <c r="K9" s="1">
        <v>21</v>
      </c>
      <c r="L9" s="1">
        <v>19</v>
      </c>
      <c r="M9" s="1">
        <v>11</v>
      </c>
      <c r="N9" s="1">
        <v>13</v>
      </c>
      <c r="O9" s="1">
        <v>4</v>
      </c>
      <c r="P9" s="1">
        <v>2</v>
      </c>
      <c r="Q9" s="1">
        <v>1</v>
      </c>
      <c r="R9" s="1">
        <v>0</v>
      </c>
    </row>
    <row r="10" spans="1:18" x14ac:dyDescent="0.2">
      <c r="A10" s="1" t="s">
        <v>59</v>
      </c>
      <c r="B10" s="1">
        <f t="shared" si="1"/>
        <v>130</v>
      </c>
      <c r="E10" s="1">
        <v>30</v>
      </c>
      <c r="F10" s="1">
        <v>23</v>
      </c>
      <c r="G10" s="1">
        <v>6</v>
      </c>
      <c r="H10" s="1">
        <v>2</v>
      </c>
      <c r="I10" s="1">
        <v>10</v>
      </c>
      <c r="J10" s="1">
        <v>16</v>
      </c>
      <c r="K10" s="1">
        <v>9</v>
      </c>
      <c r="L10" s="1">
        <v>14</v>
      </c>
      <c r="M10" s="1">
        <v>4</v>
      </c>
      <c r="N10" s="1">
        <v>7</v>
      </c>
      <c r="O10" s="1">
        <v>4</v>
      </c>
      <c r="P10" s="1">
        <v>2</v>
      </c>
      <c r="Q10" s="1">
        <v>1</v>
      </c>
      <c r="R10" s="1">
        <v>2</v>
      </c>
    </row>
    <row r="11" spans="1:18" x14ac:dyDescent="0.2">
      <c r="A11" s="1" t="s">
        <v>60</v>
      </c>
      <c r="B11" s="1">
        <f t="shared" si="1"/>
        <v>62</v>
      </c>
      <c r="F11" s="1">
        <v>20</v>
      </c>
      <c r="G11" s="1">
        <v>5</v>
      </c>
      <c r="H11" s="1">
        <v>2</v>
      </c>
      <c r="I11" s="1">
        <v>0</v>
      </c>
      <c r="J11" s="1">
        <v>6</v>
      </c>
      <c r="K11" s="1">
        <v>5</v>
      </c>
      <c r="L11" s="1">
        <v>6</v>
      </c>
      <c r="M11" s="1">
        <v>7</v>
      </c>
      <c r="N11" s="1">
        <v>5</v>
      </c>
      <c r="O11" s="1">
        <v>5</v>
      </c>
      <c r="P11" s="1">
        <v>1</v>
      </c>
      <c r="Q11" s="1">
        <v>0</v>
      </c>
      <c r="R11" s="1">
        <v>0</v>
      </c>
    </row>
    <row r="12" spans="1:18" x14ac:dyDescent="0.2">
      <c r="A12" s="1" t="s">
        <v>61</v>
      </c>
      <c r="B12" s="1">
        <f t="shared" si="1"/>
        <v>37</v>
      </c>
      <c r="G12" s="1">
        <v>7</v>
      </c>
      <c r="H12" s="1">
        <v>7</v>
      </c>
      <c r="I12" s="1">
        <v>4</v>
      </c>
      <c r="J12" s="1">
        <v>1</v>
      </c>
      <c r="K12" s="1">
        <v>2</v>
      </c>
      <c r="L12" s="1">
        <v>3</v>
      </c>
      <c r="M12" s="1">
        <v>7</v>
      </c>
      <c r="N12" s="1">
        <v>1</v>
      </c>
      <c r="O12" s="1">
        <v>2</v>
      </c>
      <c r="P12" s="1">
        <v>1</v>
      </c>
      <c r="Q12" s="1">
        <v>1</v>
      </c>
      <c r="R12" s="1">
        <v>1</v>
      </c>
    </row>
    <row r="13" spans="1:18" x14ac:dyDescent="0.2">
      <c r="A13" s="1" t="s">
        <v>62</v>
      </c>
      <c r="B13" s="1">
        <f t="shared" si="1"/>
        <v>16</v>
      </c>
      <c r="I13" s="1">
        <v>1</v>
      </c>
      <c r="J13" s="1">
        <v>4</v>
      </c>
      <c r="K13" s="1">
        <v>1</v>
      </c>
      <c r="L13" s="1">
        <v>0</v>
      </c>
      <c r="M13" s="1">
        <v>3</v>
      </c>
      <c r="N13" s="1">
        <v>0</v>
      </c>
      <c r="O13" s="1">
        <v>1</v>
      </c>
      <c r="P13" s="1">
        <v>3</v>
      </c>
      <c r="Q13" s="1">
        <v>1</v>
      </c>
      <c r="R13" s="1">
        <v>2</v>
      </c>
    </row>
    <row r="15" spans="1:18" x14ac:dyDescent="0.2">
      <c r="A15" s="1" t="s">
        <v>50</v>
      </c>
      <c r="B15" s="1">
        <f>B3-B27</f>
        <v>8139</v>
      </c>
      <c r="C15" s="1">
        <f t="shared" ref="C15:R25" si="3">C3-C27</f>
        <v>766</v>
      </c>
      <c r="D15" s="1">
        <f t="shared" si="3"/>
        <v>793</v>
      </c>
      <c r="E15" s="1">
        <f t="shared" si="3"/>
        <v>807</v>
      </c>
      <c r="F15" s="1">
        <f t="shared" si="3"/>
        <v>795</v>
      </c>
      <c r="G15" s="1">
        <f t="shared" si="3"/>
        <v>738</v>
      </c>
      <c r="H15" s="1">
        <f t="shared" si="3"/>
        <v>799</v>
      </c>
      <c r="I15" s="1">
        <f t="shared" si="3"/>
        <v>768</v>
      </c>
      <c r="J15" s="1">
        <f t="shared" si="3"/>
        <v>720</v>
      </c>
      <c r="K15" s="1">
        <f t="shared" si="3"/>
        <v>514</v>
      </c>
      <c r="L15" s="1">
        <f t="shared" si="3"/>
        <v>375</v>
      </c>
      <c r="M15" s="1">
        <f t="shared" si="3"/>
        <v>279</v>
      </c>
      <c r="N15" s="1">
        <f t="shared" si="3"/>
        <v>208</v>
      </c>
      <c r="O15" s="1">
        <f t="shared" si="3"/>
        <v>181</v>
      </c>
      <c r="P15" s="1">
        <f t="shared" si="3"/>
        <v>154</v>
      </c>
      <c r="Q15" s="1">
        <f t="shared" si="3"/>
        <v>117</v>
      </c>
      <c r="R15" s="1">
        <f t="shared" si="3"/>
        <v>125</v>
      </c>
    </row>
    <row r="16" spans="1:18" x14ac:dyDescent="0.2">
      <c r="A16" s="1" t="s">
        <v>53</v>
      </c>
      <c r="B16" s="1">
        <f t="shared" ref="B16:Q25" si="4">B4-B28</f>
        <v>6339</v>
      </c>
      <c r="C16" s="1">
        <f t="shared" si="4"/>
        <v>703</v>
      </c>
      <c r="D16" s="1">
        <f t="shared" si="4"/>
        <v>695</v>
      </c>
      <c r="E16" s="1">
        <f t="shared" si="4"/>
        <v>746</v>
      </c>
      <c r="F16" s="1">
        <f t="shared" si="4"/>
        <v>722</v>
      </c>
      <c r="G16" s="1">
        <f t="shared" si="4"/>
        <v>500</v>
      </c>
      <c r="H16" s="1">
        <f t="shared" si="4"/>
        <v>553</v>
      </c>
      <c r="I16" s="1">
        <f t="shared" si="4"/>
        <v>490</v>
      </c>
      <c r="J16" s="1">
        <f t="shared" si="4"/>
        <v>455</v>
      </c>
      <c r="K16" s="1">
        <f t="shared" si="4"/>
        <v>335</v>
      </c>
      <c r="L16" s="1">
        <f t="shared" si="4"/>
        <v>249</v>
      </c>
      <c r="M16" s="1">
        <f t="shared" si="4"/>
        <v>201</v>
      </c>
      <c r="N16" s="1">
        <f t="shared" si="4"/>
        <v>164</v>
      </c>
      <c r="O16" s="1">
        <f t="shared" si="4"/>
        <v>156</v>
      </c>
      <c r="P16" s="1">
        <f t="shared" si="4"/>
        <v>139</v>
      </c>
      <c r="Q16" s="1">
        <f t="shared" si="4"/>
        <v>112</v>
      </c>
      <c r="R16" s="1">
        <f t="shared" si="3"/>
        <v>119</v>
      </c>
    </row>
    <row r="17" spans="1:18" x14ac:dyDescent="0.2">
      <c r="A17" s="1" t="s">
        <v>54</v>
      </c>
      <c r="B17" s="1">
        <f t="shared" si="4"/>
        <v>1800</v>
      </c>
      <c r="C17" s="1">
        <f t="shared" si="3"/>
        <v>63</v>
      </c>
      <c r="D17" s="1">
        <f t="shared" si="3"/>
        <v>98</v>
      </c>
      <c r="E17" s="1">
        <f t="shared" si="3"/>
        <v>61</v>
      </c>
      <c r="F17" s="1">
        <f t="shared" si="3"/>
        <v>73</v>
      </c>
      <c r="G17" s="1">
        <f t="shared" si="3"/>
        <v>238</v>
      </c>
      <c r="H17" s="1">
        <f t="shared" si="3"/>
        <v>246</v>
      </c>
      <c r="I17" s="1">
        <f t="shared" si="3"/>
        <v>278</v>
      </c>
      <c r="J17" s="1">
        <f t="shared" si="3"/>
        <v>265</v>
      </c>
      <c r="K17" s="1">
        <f t="shared" si="3"/>
        <v>179</v>
      </c>
      <c r="L17" s="1">
        <f t="shared" si="3"/>
        <v>126</v>
      </c>
      <c r="M17" s="1">
        <f t="shared" si="3"/>
        <v>78</v>
      </c>
      <c r="N17" s="1">
        <f t="shared" si="3"/>
        <v>44</v>
      </c>
      <c r="O17" s="1">
        <f t="shared" si="3"/>
        <v>25</v>
      </c>
      <c r="P17" s="1">
        <f t="shared" si="3"/>
        <v>15</v>
      </c>
      <c r="Q17" s="1">
        <f t="shared" si="3"/>
        <v>5</v>
      </c>
      <c r="R17" s="1">
        <f t="shared" si="3"/>
        <v>6</v>
      </c>
    </row>
    <row r="18" spans="1:18" x14ac:dyDescent="0.2">
      <c r="A18" s="1" t="s">
        <v>55</v>
      </c>
      <c r="B18" s="1">
        <f t="shared" si="4"/>
        <v>987</v>
      </c>
      <c r="C18" s="1">
        <f t="shared" si="3"/>
        <v>39</v>
      </c>
      <c r="D18" s="1">
        <f t="shared" si="3"/>
        <v>22</v>
      </c>
      <c r="E18" s="1">
        <f t="shared" si="3"/>
        <v>4</v>
      </c>
      <c r="F18" s="1">
        <f t="shared" si="3"/>
        <v>33</v>
      </c>
      <c r="G18" s="1">
        <f t="shared" si="3"/>
        <v>175</v>
      </c>
      <c r="H18" s="1">
        <f t="shared" si="3"/>
        <v>162</v>
      </c>
      <c r="I18" s="1">
        <f t="shared" si="3"/>
        <v>185</v>
      </c>
      <c r="J18" s="1">
        <f t="shared" si="3"/>
        <v>152</v>
      </c>
      <c r="K18" s="1">
        <f t="shared" si="3"/>
        <v>112</v>
      </c>
      <c r="L18" s="1">
        <f t="shared" si="3"/>
        <v>54</v>
      </c>
      <c r="M18" s="1">
        <f t="shared" si="3"/>
        <v>30</v>
      </c>
      <c r="N18" s="1">
        <f t="shared" si="3"/>
        <v>11</v>
      </c>
      <c r="O18" s="1">
        <f t="shared" si="3"/>
        <v>5</v>
      </c>
      <c r="P18" s="1">
        <f t="shared" si="3"/>
        <v>2</v>
      </c>
      <c r="Q18" s="1">
        <f t="shared" si="3"/>
        <v>1</v>
      </c>
      <c r="R18" s="1">
        <f t="shared" si="3"/>
        <v>0</v>
      </c>
    </row>
    <row r="19" spans="1:18" x14ac:dyDescent="0.2">
      <c r="A19" s="1" t="s">
        <v>56</v>
      </c>
      <c r="B19" s="1">
        <f t="shared" si="4"/>
        <v>349</v>
      </c>
      <c r="C19" s="1">
        <f t="shared" si="3"/>
        <v>18</v>
      </c>
      <c r="D19" s="1">
        <f t="shared" si="3"/>
        <v>16</v>
      </c>
      <c r="E19" s="1">
        <f t="shared" si="3"/>
        <v>15</v>
      </c>
      <c r="F19" s="1">
        <f t="shared" si="3"/>
        <v>5</v>
      </c>
      <c r="G19" s="1">
        <f t="shared" si="3"/>
        <v>47</v>
      </c>
      <c r="H19" s="1">
        <f t="shared" si="3"/>
        <v>51</v>
      </c>
      <c r="I19" s="1">
        <f t="shared" si="3"/>
        <v>51</v>
      </c>
      <c r="J19" s="1">
        <f t="shared" si="3"/>
        <v>61</v>
      </c>
      <c r="K19" s="1">
        <f t="shared" si="3"/>
        <v>32</v>
      </c>
      <c r="L19" s="1">
        <f t="shared" si="3"/>
        <v>28</v>
      </c>
      <c r="M19" s="1">
        <f t="shared" si="3"/>
        <v>14</v>
      </c>
      <c r="N19" s="1">
        <f t="shared" si="3"/>
        <v>7</v>
      </c>
      <c r="O19" s="1">
        <f t="shared" si="3"/>
        <v>2</v>
      </c>
      <c r="P19" s="1">
        <f t="shared" si="3"/>
        <v>1</v>
      </c>
      <c r="Q19" s="1">
        <f t="shared" si="3"/>
        <v>0</v>
      </c>
      <c r="R19" s="1">
        <f t="shared" si="3"/>
        <v>1</v>
      </c>
    </row>
    <row r="20" spans="1:18" x14ac:dyDescent="0.2">
      <c r="A20" s="1" t="s">
        <v>57</v>
      </c>
      <c r="B20" s="1">
        <f t="shared" si="4"/>
        <v>151</v>
      </c>
      <c r="C20" s="1">
        <f t="shared" si="3"/>
        <v>6</v>
      </c>
      <c r="D20" s="1">
        <f t="shared" si="3"/>
        <v>20</v>
      </c>
      <c r="E20" s="1">
        <f t="shared" si="3"/>
        <v>10</v>
      </c>
      <c r="F20" s="1">
        <f t="shared" si="3"/>
        <v>5</v>
      </c>
      <c r="G20" s="1">
        <f t="shared" si="3"/>
        <v>5</v>
      </c>
      <c r="H20" s="1">
        <f t="shared" si="3"/>
        <v>21</v>
      </c>
      <c r="I20" s="1">
        <f t="shared" si="3"/>
        <v>17</v>
      </c>
      <c r="J20" s="1">
        <f t="shared" si="3"/>
        <v>22</v>
      </c>
      <c r="K20" s="1">
        <f t="shared" si="3"/>
        <v>12</v>
      </c>
      <c r="L20" s="1">
        <f t="shared" si="3"/>
        <v>11</v>
      </c>
      <c r="M20" s="1">
        <f t="shared" si="3"/>
        <v>11</v>
      </c>
      <c r="N20" s="1">
        <f t="shared" si="3"/>
        <v>5</v>
      </c>
      <c r="O20" s="1">
        <f t="shared" si="3"/>
        <v>3</v>
      </c>
      <c r="P20" s="1">
        <f t="shared" si="3"/>
        <v>3</v>
      </c>
      <c r="Q20" s="1">
        <f t="shared" si="3"/>
        <v>0</v>
      </c>
      <c r="R20" s="1">
        <f t="shared" si="3"/>
        <v>0</v>
      </c>
    </row>
    <row r="21" spans="1:18" x14ac:dyDescent="0.2">
      <c r="A21" s="1" t="s">
        <v>58</v>
      </c>
      <c r="B21" s="1">
        <f t="shared" si="4"/>
        <v>156</v>
      </c>
      <c r="C21" s="1">
        <f t="shared" si="3"/>
        <v>0</v>
      </c>
      <c r="D21" s="1">
        <f t="shared" si="3"/>
        <v>40</v>
      </c>
      <c r="E21" s="1">
        <f t="shared" si="3"/>
        <v>18</v>
      </c>
      <c r="F21" s="1">
        <f t="shared" si="3"/>
        <v>4</v>
      </c>
      <c r="G21" s="1">
        <f t="shared" si="3"/>
        <v>5</v>
      </c>
      <c r="H21" s="1">
        <f t="shared" si="3"/>
        <v>7</v>
      </c>
      <c r="I21" s="1">
        <f t="shared" si="3"/>
        <v>16</v>
      </c>
      <c r="J21" s="1">
        <f t="shared" si="3"/>
        <v>17</v>
      </c>
      <c r="K21" s="1">
        <f t="shared" si="3"/>
        <v>11</v>
      </c>
      <c r="L21" s="1">
        <f t="shared" si="3"/>
        <v>14</v>
      </c>
      <c r="M21" s="1">
        <f t="shared" si="3"/>
        <v>7</v>
      </c>
      <c r="N21" s="1">
        <f t="shared" si="3"/>
        <v>11</v>
      </c>
      <c r="O21" s="1">
        <f t="shared" si="3"/>
        <v>3</v>
      </c>
      <c r="P21" s="1">
        <f t="shared" si="3"/>
        <v>2</v>
      </c>
      <c r="Q21" s="1">
        <f t="shared" si="3"/>
        <v>1</v>
      </c>
      <c r="R21" s="1">
        <f t="shared" si="3"/>
        <v>0</v>
      </c>
    </row>
    <row r="22" spans="1:18" x14ac:dyDescent="0.2">
      <c r="A22" s="1" t="s">
        <v>59</v>
      </c>
      <c r="B22" s="1">
        <f t="shared" si="4"/>
        <v>83</v>
      </c>
      <c r="C22" s="1">
        <f t="shared" si="3"/>
        <v>0</v>
      </c>
      <c r="D22" s="1">
        <f t="shared" si="3"/>
        <v>0</v>
      </c>
      <c r="E22" s="1">
        <f t="shared" si="3"/>
        <v>14</v>
      </c>
      <c r="F22" s="1">
        <f t="shared" si="3"/>
        <v>13</v>
      </c>
      <c r="G22" s="1">
        <f t="shared" si="3"/>
        <v>2</v>
      </c>
      <c r="H22" s="1">
        <f t="shared" si="3"/>
        <v>1</v>
      </c>
      <c r="I22" s="1">
        <f t="shared" si="3"/>
        <v>6</v>
      </c>
      <c r="J22" s="1">
        <f t="shared" si="3"/>
        <v>9</v>
      </c>
      <c r="K22" s="1">
        <f t="shared" si="3"/>
        <v>8</v>
      </c>
      <c r="L22" s="1">
        <f t="shared" si="3"/>
        <v>12</v>
      </c>
      <c r="M22" s="1">
        <f t="shared" si="3"/>
        <v>4</v>
      </c>
      <c r="N22" s="1">
        <f t="shared" si="3"/>
        <v>5</v>
      </c>
      <c r="O22" s="1">
        <f t="shared" si="3"/>
        <v>4</v>
      </c>
      <c r="P22" s="1">
        <f t="shared" si="3"/>
        <v>2</v>
      </c>
      <c r="Q22" s="1">
        <f t="shared" si="3"/>
        <v>1</v>
      </c>
      <c r="R22" s="1">
        <f t="shared" si="3"/>
        <v>2</v>
      </c>
    </row>
    <row r="23" spans="1:18" x14ac:dyDescent="0.2">
      <c r="A23" s="1" t="s">
        <v>60</v>
      </c>
      <c r="B23" s="1">
        <f t="shared" si="4"/>
        <v>40</v>
      </c>
      <c r="C23" s="1">
        <f t="shared" si="3"/>
        <v>0</v>
      </c>
      <c r="D23" s="1">
        <f t="shared" si="3"/>
        <v>0</v>
      </c>
      <c r="E23" s="1">
        <f t="shared" si="3"/>
        <v>0</v>
      </c>
      <c r="F23" s="1">
        <f t="shared" si="3"/>
        <v>13</v>
      </c>
      <c r="G23" s="1">
        <f t="shared" si="3"/>
        <v>1</v>
      </c>
      <c r="H23" s="1">
        <f t="shared" si="3"/>
        <v>1</v>
      </c>
      <c r="I23" s="1">
        <f t="shared" si="3"/>
        <v>0</v>
      </c>
      <c r="J23" s="1">
        <f t="shared" si="3"/>
        <v>2</v>
      </c>
      <c r="K23" s="1">
        <f t="shared" si="3"/>
        <v>2</v>
      </c>
      <c r="L23" s="1">
        <f t="shared" si="3"/>
        <v>6</v>
      </c>
      <c r="M23" s="1">
        <f t="shared" si="3"/>
        <v>5</v>
      </c>
      <c r="N23" s="1">
        <f t="shared" si="3"/>
        <v>4</v>
      </c>
      <c r="O23" s="1">
        <f t="shared" si="3"/>
        <v>5</v>
      </c>
      <c r="P23" s="1">
        <f t="shared" si="3"/>
        <v>1</v>
      </c>
      <c r="Q23" s="1">
        <f t="shared" si="3"/>
        <v>0</v>
      </c>
      <c r="R23" s="1">
        <f t="shared" si="3"/>
        <v>0</v>
      </c>
    </row>
    <row r="24" spans="1:18" x14ac:dyDescent="0.2">
      <c r="A24" s="1" t="s">
        <v>61</v>
      </c>
      <c r="B24" s="1">
        <f t="shared" si="4"/>
        <v>25</v>
      </c>
      <c r="C24" s="1">
        <f t="shared" si="3"/>
        <v>0</v>
      </c>
      <c r="D24" s="1">
        <f t="shared" si="3"/>
        <v>0</v>
      </c>
      <c r="E24" s="1">
        <f t="shared" si="3"/>
        <v>0</v>
      </c>
      <c r="F24" s="1">
        <f t="shared" si="3"/>
        <v>0</v>
      </c>
      <c r="G24" s="1">
        <f t="shared" si="3"/>
        <v>3</v>
      </c>
      <c r="H24" s="1">
        <f t="shared" si="3"/>
        <v>3</v>
      </c>
      <c r="I24" s="1">
        <f t="shared" si="3"/>
        <v>3</v>
      </c>
      <c r="J24" s="1">
        <f t="shared" si="3"/>
        <v>1</v>
      </c>
      <c r="K24" s="1">
        <f t="shared" si="3"/>
        <v>2</v>
      </c>
      <c r="L24" s="1">
        <f t="shared" si="3"/>
        <v>1</v>
      </c>
      <c r="M24" s="1">
        <f t="shared" si="3"/>
        <v>6</v>
      </c>
      <c r="N24" s="1">
        <f t="shared" si="3"/>
        <v>1</v>
      </c>
      <c r="O24" s="1">
        <f t="shared" si="3"/>
        <v>2</v>
      </c>
      <c r="P24" s="1">
        <f t="shared" si="3"/>
        <v>1</v>
      </c>
      <c r="Q24" s="1">
        <f t="shared" si="3"/>
        <v>1</v>
      </c>
      <c r="R24" s="1">
        <f t="shared" si="3"/>
        <v>1</v>
      </c>
    </row>
    <row r="25" spans="1:18" x14ac:dyDescent="0.2">
      <c r="A25" s="1" t="s">
        <v>62</v>
      </c>
      <c r="B25" s="1">
        <f t="shared" si="4"/>
        <v>9</v>
      </c>
      <c r="C25" s="1">
        <f t="shared" si="3"/>
        <v>0</v>
      </c>
      <c r="D25" s="1">
        <f t="shared" si="3"/>
        <v>0</v>
      </c>
      <c r="E25" s="1">
        <f t="shared" si="3"/>
        <v>0</v>
      </c>
      <c r="F25" s="1">
        <f t="shared" si="3"/>
        <v>0</v>
      </c>
      <c r="G25" s="1">
        <f t="shared" si="3"/>
        <v>0</v>
      </c>
      <c r="H25" s="1">
        <f t="shared" si="3"/>
        <v>0</v>
      </c>
      <c r="I25" s="1">
        <f t="shared" si="3"/>
        <v>0</v>
      </c>
      <c r="J25" s="1">
        <f t="shared" si="3"/>
        <v>1</v>
      </c>
      <c r="K25" s="1">
        <f t="shared" si="3"/>
        <v>0</v>
      </c>
      <c r="L25" s="1">
        <f t="shared" si="3"/>
        <v>0</v>
      </c>
      <c r="M25" s="1">
        <f t="shared" si="3"/>
        <v>1</v>
      </c>
      <c r="N25" s="1">
        <f t="shared" si="3"/>
        <v>0</v>
      </c>
      <c r="O25" s="1">
        <f t="shared" si="3"/>
        <v>1</v>
      </c>
      <c r="P25" s="1">
        <f t="shared" si="3"/>
        <v>3</v>
      </c>
      <c r="Q25" s="1">
        <f t="shared" si="3"/>
        <v>1</v>
      </c>
      <c r="R25" s="1">
        <f t="shared" si="3"/>
        <v>2</v>
      </c>
    </row>
    <row r="27" spans="1:18" x14ac:dyDescent="0.2">
      <c r="A27" s="1" t="s">
        <v>49</v>
      </c>
      <c r="B27" s="1">
        <f>SUM(C27:R27)</f>
        <v>6983</v>
      </c>
      <c r="C27" s="1">
        <f>C28+C29</f>
        <v>747</v>
      </c>
      <c r="D27" s="1">
        <f t="shared" ref="D27" si="5">D28+D29</f>
        <v>736</v>
      </c>
      <c r="E27" s="1">
        <f t="shared" ref="E27" si="6">E28+E29</f>
        <v>727</v>
      </c>
      <c r="F27" s="1">
        <f t="shared" ref="F27" si="7">F28+F29</f>
        <v>669</v>
      </c>
      <c r="G27" s="1">
        <f t="shared" ref="G27" si="8">G28+G29</f>
        <v>602</v>
      </c>
      <c r="H27" s="1">
        <f t="shared" ref="H27" si="9">H28+H29</f>
        <v>604</v>
      </c>
      <c r="I27" s="1">
        <f t="shared" ref="I27" si="10">I28+I29</f>
        <v>570</v>
      </c>
      <c r="J27" s="1">
        <f t="shared" ref="J27" si="11">J28+J29</f>
        <v>523</v>
      </c>
      <c r="K27" s="1">
        <f t="shared" ref="K27" si="12">K28+K29</f>
        <v>359</v>
      </c>
      <c r="L27" s="1">
        <f t="shared" ref="L27" si="13">L28+L29</f>
        <v>291</v>
      </c>
      <c r="M27" s="1">
        <f t="shared" ref="M27" si="14">M28+M29</f>
        <v>234</v>
      </c>
      <c r="N27" s="1">
        <f t="shared" ref="N27" si="15">N28+N29</f>
        <v>195</v>
      </c>
      <c r="O27" s="1">
        <f t="shared" ref="O27" si="16">O28+O29</f>
        <v>206</v>
      </c>
      <c r="P27" s="1">
        <f t="shared" ref="P27" si="17">P28+P29</f>
        <v>178</v>
      </c>
      <c r="Q27" s="1">
        <f t="shared" ref="Q27" si="18">Q28+Q29</f>
        <v>132</v>
      </c>
      <c r="R27" s="1">
        <f t="shared" ref="R27" si="19">R28+R29</f>
        <v>210</v>
      </c>
    </row>
    <row r="28" spans="1:18" x14ac:dyDescent="0.2">
      <c r="A28" s="1" t="s">
        <v>53</v>
      </c>
      <c r="B28" s="1">
        <f t="shared" ref="B28:B37" si="20">SUM(C28:R28)</f>
        <v>5982</v>
      </c>
      <c r="C28" s="1">
        <v>688</v>
      </c>
      <c r="D28" s="1">
        <v>660</v>
      </c>
      <c r="E28" s="1">
        <v>665</v>
      </c>
      <c r="F28" s="1">
        <v>620</v>
      </c>
      <c r="G28" s="1">
        <v>434</v>
      </c>
      <c r="H28" s="1">
        <v>449</v>
      </c>
      <c r="I28" s="1">
        <v>430</v>
      </c>
      <c r="J28" s="1">
        <v>393</v>
      </c>
      <c r="K28" s="1">
        <v>288</v>
      </c>
      <c r="L28" s="1">
        <v>250</v>
      </c>
      <c r="M28" s="1">
        <v>207</v>
      </c>
      <c r="N28" s="1">
        <v>184</v>
      </c>
      <c r="O28" s="1">
        <v>202</v>
      </c>
      <c r="P28" s="1">
        <v>173</v>
      </c>
      <c r="Q28" s="1">
        <v>129</v>
      </c>
      <c r="R28" s="1">
        <v>210</v>
      </c>
    </row>
    <row r="29" spans="1:18" x14ac:dyDescent="0.2">
      <c r="A29" s="1" t="s">
        <v>54</v>
      </c>
      <c r="B29" s="1">
        <f t="shared" si="20"/>
        <v>1001</v>
      </c>
      <c r="C29" s="1">
        <f>SUM(C30:C37)</f>
        <v>59</v>
      </c>
      <c r="D29" s="1">
        <f t="shared" ref="D29" si="21">SUM(D30:D37)</f>
        <v>76</v>
      </c>
      <c r="E29" s="1">
        <f t="shared" ref="E29" si="22">SUM(E30:E37)</f>
        <v>62</v>
      </c>
      <c r="F29" s="1">
        <f t="shared" ref="F29" si="23">SUM(F30:F37)</f>
        <v>49</v>
      </c>
      <c r="G29" s="1">
        <f t="shared" ref="G29" si="24">SUM(G30:G37)</f>
        <v>168</v>
      </c>
      <c r="H29" s="1">
        <f t="shared" ref="H29" si="25">SUM(H30:H37)</f>
        <v>155</v>
      </c>
      <c r="I29" s="1">
        <f t="shared" ref="I29" si="26">SUM(I30:I37)</f>
        <v>140</v>
      </c>
      <c r="J29" s="1">
        <f t="shared" ref="J29" si="27">SUM(J30:J37)</f>
        <v>130</v>
      </c>
      <c r="K29" s="1">
        <f t="shared" ref="K29" si="28">SUM(K30:K37)</f>
        <v>71</v>
      </c>
      <c r="L29" s="1">
        <f t="shared" ref="L29" si="29">SUM(L30:L37)</f>
        <v>41</v>
      </c>
      <c r="M29" s="1">
        <f t="shared" ref="M29" si="30">SUM(M30:M37)</f>
        <v>27</v>
      </c>
      <c r="N29" s="1">
        <f t="shared" ref="N29" si="31">SUM(N30:N37)</f>
        <v>11</v>
      </c>
      <c r="O29" s="1">
        <f t="shared" ref="O29" si="32">SUM(O30:O37)</f>
        <v>4</v>
      </c>
      <c r="P29" s="1">
        <f t="shared" ref="P29" si="33">SUM(P30:P37)</f>
        <v>5</v>
      </c>
      <c r="Q29" s="1">
        <f t="shared" ref="Q29" si="34">SUM(Q30:Q37)</f>
        <v>3</v>
      </c>
      <c r="R29" s="1">
        <f t="shared" ref="R29" si="35">SUM(R30:R37)</f>
        <v>0</v>
      </c>
    </row>
    <row r="30" spans="1:18" x14ac:dyDescent="0.2">
      <c r="A30" s="1" t="s">
        <v>55</v>
      </c>
      <c r="B30" s="1">
        <f t="shared" si="20"/>
        <v>460</v>
      </c>
      <c r="C30" s="1">
        <v>29</v>
      </c>
      <c r="D30" s="1">
        <v>10</v>
      </c>
      <c r="E30" s="1">
        <v>7</v>
      </c>
      <c r="F30" s="1">
        <v>10</v>
      </c>
      <c r="G30" s="1">
        <v>113</v>
      </c>
      <c r="H30" s="1">
        <v>86</v>
      </c>
      <c r="I30" s="1">
        <v>81</v>
      </c>
      <c r="J30" s="1">
        <v>58</v>
      </c>
      <c r="K30" s="1">
        <v>33</v>
      </c>
      <c r="L30" s="1">
        <v>17</v>
      </c>
      <c r="M30" s="1">
        <v>8</v>
      </c>
      <c r="N30" s="1">
        <v>3</v>
      </c>
      <c r="O30" s="1">
        <v>1</v>
      </c>
      <c r="P30" s="1">
        <v>1</v>
      </c>
      <c r="Q30" s="1">
        <v>3</v>
      </c>
    </row>
    <row r="31" spans="1:18" x14ac:dyDescent="0.2">
      <c r="A31" s="1" t="s">
        <v>56</v>
      </c>
      <c r="B31" s="1">
        <f t="shared" si="20"/>
        <v>208</v>
      </c>
      <c r="C31" s="1">
        <v>25</v>
      </c>
      <c r="D31" s="1">
        <v>12</v>
      </c>
      <c r="E31" s="1">
        <v>9</v>
      </c>
      <c r="F31" s="1">
        <v>10</v>
      </c>
      <c r="G31" s="1">
        <v>28</v>
      </c>
      <c r="H31" s="1">
        <v>38</v>
      </c>
      <c r="I31" s="1">
        <v>27</v>
      </c>
      <c r="J31" s="1">
        <v>29</v>
      </c>
      <c r="K31" s="1">
        <v>13</v>
      </c>
      <c r="L31" s="1">
        <v>8</v>
      </c>
      <c r="M31" s="1">
        <v>3</v>
      </c>
      <c r="N31" s="1">
        <v>1</v>
      </c>
      <c r="O31" s="1">
        <v>2</v>
      </c>
      <c r="P31" s="1">
        <v>3</v>
      </c>
    </row>
    <row r="32" spans="1:18" x14ac:dyDescent="0.2">
      <c r="A32" s="1" t="s">
        <v>57</v>
      </c>
      <c r="B32" s="1">
        <f t="shared" si="20"/>
        <v>115</v>
      </c>
      <c r="C32" s="1">
        <v>5</v>
      </c>
      <c r="D32" s="1">
        <v>12</v>
      </c>
      <c r="E32" s="1">
        <v>5</v>
      </c>
      <c r="F32" s="1">
        <v>7</v>
      </c>
      <c r="G32" s="1">
        <v>10</v>
      </c>
      <c r="H32" s="1">
        <v>18</v>
      </c>
      <c r="I32" s="1">
        <v>16</v>
      </c>
      <c r="J32" s="1">
        <v>15</v>
      </c>
      <c r="K32" s="1">
        <v>10</v>
      </c>
      <c r="L32" s="1">
        <v>7</v>
      </c>
      <c r="M32" s="1">
        <v>7</v>
      </c>
      <c r="N32" s="1">
        <v>2</v>
      </c>
      <c r="O32" s="1">
        <v>0</v>
      </c>
      <c r="P32" s="1">
        <v>1</v>
      </c>
    </row>
    <row r="33" spans="1:18" x14ac:dyDescent="0.2">
      <c r="A33" s="1" t="s">
        <v>58</v>
      </c>
      <c r="B33" s="1">
        <f t="shared" si="20"/>
        <v>130</v>
      </c>
      <c r="D33" s="1">
        <v>42</v>
      </c>
      <c r="E33" s="1">
        <v>25</v>
      </c>
      <c r="F33" s="1">
        <v>5</v>
      </c>
      <c r="G33" s="1">
        <v>5</v>
      </c>
      <c r="H33" s="1">
        <v>7</v>
      </c>
      <c r="I33" s="1">
        <v>10</v>
      </c>
      <c r="J33" s="1">
        <v>14</v>
      </c>
      <c r="K33" s="1">
        <v>10</v>
      </c>
      <c r="L33" s="1">
        <v>5</v>
      </c>
      <c r="M33" s="1">
        <v>4</v>
      </c>
      <c r="N33" s="1">
        <v>2</v>
      </c>
      <c r="O33" s="1">
        <v>1</v>
      </c>
    </row>
    <row r="34" spans="1:18" x14ac:dyDescent="0.2">
      <c r="A34" s="1" t="s">
        <v>59</v>
      </c>
      <c r="B34" s="1">
        <f t="shared" si="20"/>
        <v>47</v>
      </c>
      <c r="E34" s="1">
        <v>16</v>
      </c>
      <c r="F34" s="1">
        <v>10</v>
      </c>
      <c r="G34" s="1">
        <v>4</v>
      </c>
      <c r="H34" s="1">
        <v>1</v>
      </c>
      <c r="I34" s="1">
        <v>4</v>
      </c>
      <c r="J34" s="1">
        <v>7</v>
      </c>
      <c r="K34" s="1">
        <v>1</v>
      </c>
      <c r="L34" s="1">
        <v>2</v>
      </c>
      <c r="M34" s="1">
        <v>0</v>
      </c>
      <c r="N34" s="1">
        <v>2</v>
      </c>
    </row>
    <row r="35" spans="1:18" x14ac:dyDescent="0.2">
      <c r="A35" s="1" t="s">
        <v>60</v>
      </c>
      <c r="B35" s="1">
        <f t="shared" si="20"/>
        <v>22</v>
      </c>
      <c r="F35" s="1">
        <v>7</v>
      </c>
      <c r="G35" s="1">
        <v>4</v>
      </c>
      <c r="H35" s="1">
        <v>1</v>
      </c>
      <c r="I35" s="1">
        <v>0</v>
      </c>
      <c r="J35" s="1">
        <v>4</v>
      </c>
      <c r="K35" s="1">
        <v>3</v>
      </c>
      <c r="L35" s="1">
        <v>0</v>
      </c>
      <c r="M35" s="1">
        <v>2</v>
      </c>
      <c r="N35" s="1">
        <v>1</v>
      </c>
    </row>
    <row r="36" spans="1:18" x14ac:dyDescent="0.2">
      <c r="A36" s="1" t="s">
        <v>61</v>
      </c>
      <c r="B36" s="1">
        <f t="shared" si="20"/>
        <v>12</v>
      </c>
      <c r="G36" s="1">
        <v>4</v>
      </c>
      <c r="H36" s="1">
        <v>4</v>
      </c>
      <c r="I36" s="1">
        <v>1</v>
      </c>
      <c r="J36" s="1">
        <v>0</v>
      </c>
      <c r="K36" s="1">
        <v>0</v>
      </c>
      <c r="L36" s="1">
        <v>2</v>
      </c>
      <c r="M36" s="1">
        <v>1</v>
      </c>
    </row>
    <row r="37" spans="1:18" x14ac:dyDescent="0.2">
      <c r="A37" s="1" t="s">
        <v>62</v>
      </c>
      <c r="B37" s="1">
        <f t="shared" si="20"/>
        <v>7</v>
      </c>
      <c r="I37" s="1">
        <v>1</v>
      </c>
      <c r="J37" s="1">
        <v>3</v>
      </c>
      <c r="K37" s="1">
        <v>1</v>
      </c>
      <c r="L37" s="1">
        <v>0</v>
      </c>
      <c r="M37" s="1">
        <v>2</v>
      </c>
    </row>
    <row r="38" spans="1:18" x14ac:dyDescent="0.2">
      <c r="A38" s="4" t="s">
        <v>357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0C3B88-5BC6-4524-A1B9-8C84FEB6B02F}">
  <dimension ref="A1:R24"/>
  <sheetViews>
    <sheetView view="pageBreakPreview" zoomScale="125" zoomScaleNormal="100" zoomScaleSheetLayoutView="125" workbookViewId="0">
      <selection activeCell="A2" sqref="A2:R2"/>
    </sheetView>
  </sheetViews>
  <sheetFormatPr defaultRowHeight="9.6" x14ac:dyDescent="0.2"/>
  <cols>
    <col min="1" max="1" width="26" style="1" customWidth="1"/>
    <col min="2" max="18" width="3.77734375" style="1" customWidth="1"/>
    <col min="19" max="16384" width="8.88671875" style="1"/>
  </cols>
  <sheetData>
    <row r="1" spans="1:18" x14ac:dyDescent="0.2">
      <c r="A1" s="1" t="s">
        <v>414</v>
      </c>
    </row>
    <row r="2" spans="1:18" x14ac:dyDescent="0.2">
      <c r="A2" s="2" t="s">
        <v>336</v>
      </c>
      <c r="B2" s="3" t="s">
        <v>8</v>
      </c>
      <c r="C2" s="3" t="s">
        <v>371</v>
      </c>
      <c r="D2" s="3" t="s">
        <v>372</v>
      </c>
      <c r="E2" s="3" t="s">
        <v>373</v>
      </c>
      <c r="F2" s="3" t="s">
        <v>358</v>
      </c>
      <c r="G2" s="3" t="s">
        <v>359</v>
      </c>
      <c r="H2" s="3" t="s">
        <v>360</v>
      </c>
      <c r="I2" s="3" t="s">
        <v>361</v>
      </c>
      <c r="J2" s="5" t="s">
        <v>362</v>
      </c>
      <c r="K2" s="5" t="s">
        <v>363</v>
      </c>
      <c r="L2" s="5" t="s">
        <v>364</v>
      </c>
      <c r="M2" s="5" t="s">
        <v>365</v>
      </c>
      <c r="N2" s="5" t="s">
        <v>366</v>
      </c>
      <c r="O2" s="5" t="s">
        <v>367</v>
      </c>
      <c r="P2" s="5" t="s">
        <v>368</v>
      </c>
      <c r="Q2" s="5" t="s">
        <v>369</v>
      </c>
      <c r="R2" s="6" t="s">
        <v>370</v>
      </c>
    </row>
    <row r="3" spans="1:18" x14ac:dyDescent="0.2">
      <c r="A3" s="1" t="s">
        <v>48</v>
      </c>
      <c r="B3" s="1">
        <f>B4+B5+B6+B7+B12+B13+B14+B22+B23</f>
        <v>15122</v>
      </c>
      <c r="C3" s="1">
        <f>SUM(C4:C7)+ C12+C13+C14+C22+C23</f>
        <v>1513</v>
      </c>
      <c r="D3" s="1">
        <f t="shared" ref="D3:R3" si="0">SUM(D4:D7)+ D12+D13+D14+D22+D23</f>
        <v>1529</v>
      </c>
      <c r="E3" s="1">
        <f t="shared" si="0"/>
        <v>1534</v>
      </c>
      <c r="F3" s="1">
        <f t="shared" si="0"/>
        <v>1464</v>
      </c>
      <c r="G3" s="1">
        <f t="shared" si="0"/>
        <v>1340</v>
      </c>
      <c r="H3" s="1">
        <f t="shared" si="0"/>
        <v>1403</v>
      </c>
      <c r="I3" s="1">
        <f t="shared" si="0"/>
        <v>1338</v>
      </c>
      <c r="J3" s="1">
        <f t="shared" si="0"/>
        <v>1243</v>
      </c>
      <c r="K3" s="1">
        <f t="shared" si="0"/>
        <v>873</v>
      </c>
      <c r="L3" s="1">
        <f t="shared" si="0"/>
        <v>666</v>
      </c>
      <c r="M3" s="1">
        <f t="shared" si="0"/>
        <v>513</v>
      </c>
      <c r="N3" s="1">
        <f t="shared" si="0"/>
        <v>403</v>
      </c>
      <c r="O3" s="1">
        <f t="shared" si="0"/>
        <v>387</v>
      </c>
      <c r="P3" s="1">
        <f t="shared" si="0"/>
        <v>332</v>
      </c>
      <c r="Q3" s="1">
        <f t="shared" si="0"/>
        <v>249</v>
      </c>
      <c r="R3" s="1">
        <f t="shared" si="0"/>
        <v>335</v>
      </c>
    </row>
    <row r="4" spans="1:18" x14ac:dyDescent="0.2">
      <c r="A4" s="1" t="s">
        <v>28</v>
      </c>
      <c r="B4" s="1">
        <f>SUM(C4:R4)</f>
        <v>12541</v>
      </c>
      <c r="C4" s="1">
        <v>1389</v>
      </c>
      <c r="D4" s="1">
        <v>1440</v>
      </c>
      <c r="E4" s="1">
        <v>1467</v>
      </c>
      <c r="F4" s="1">
        <v>1391</v>
      </c>
      <c r="G4" s="1">
        <v>947</v>
      </c>
      <c r="H4" s="1">
        <v>1010</v>
      </c>
      <c r="I4" s="1">
        <v>927</v>
      </c>
      <c r="J4" s="1">
        <v>856</v>
      </c>
      <c r="K4" s="1">
        <v>622</v>
      </c>
      <c r="L4" s="1">
        <v>497</v>
      </c>
      <c r="M4" s="1">
        <v>410</v>
      </c>
      <c r="N4" s="1">
        <v>347</v>
      </c>
      <c r="O4" s="1">
        <v>356</v>
      </c>
      <c r="P4" s="1">
        <v>313</v>
      </c>
      <c r="Q4" s="1">
        <v>240</v>
      </c>
      <c r="R4" s="1">
        <v>329</v>
      </c>
    </row>
    <row r="5" spans="1:18" x14ac:dyDescent="0.2">
      <c r="A5" s="1" t="s">
        <v>27</v>
      </c>
      <c r="B5" s="1">
        <f>SUM(C5:R5)</f>
        <v>16</v>
      </c>
      <c r="C5" s="1">
        <v>3</v>
      </c>
      <c r="D5" s="1">
        <v>7</v>
      </c>
      <c r="E5" s="1">
        <v>1</v>
      </c>
      <c r="F5" s="1">
        <v>0</v>
      </c>
      <c r="G5" s="1">
        <v>3</v>
      </c>
      <c r="H5" s="1">
        <v>1</v>
      </c>
      <c r="I5" s="1">
        <v>0</v>
      </c>
      <c r="J5" s="1">
        <v>1</v>
      </c>
      <c r="K5" s="1">
        <v>0</v>
      </c>
      <c r="L5" s="1">
        <v>0</v>
      </c>
      <c r="M5" s="1">
        <v>0</v>
      </c>
      <c r="N5" s="1">
        <v>0</v>
      </c>
      <c r="O5" s="1">
        <v>0</v>
      </c>
      <c r="P5" s="1">
        <v>0</v>
      </c>
      <c r="Q5" s="1">
        <v>0</v>
      </c>
      <c r="R5" s="1">
        <v>0</v>
      </c>
    </row>
    <row r="6" spans="1:18" x14ac:dyDescent="0.2">
      <c r="A6" s="1" t="s">
        <v>26</v>
      </c>
      <c r="B6" s="1">
        <f t="shared" ref="B6:B23" si="1">SUM(C6:R6)</f>
        <v>16</v>
      </c>
      <c r="C6" s="1">
        <v>5</v>
      </c>
      <c r="D6" s="1">
        <v>2</v>
      </c>
      <c r="E6" s="1">
        <v>3</v>
      </c>
      <c r="F6" s="1">
        <v>0</v>
      </c>
      <c r="G6" s="1">
        <v>0</v>
      </c>
      <c r="H6" s="1">
        <v>1</v>
      </c>
      <c r="I6" s="1">
        <v>2</v>
      </c>
      <c r="J6" s="1">
        <v>1</v>
      </c>
      <c r="K6" s="1">
        <v>0</v>
      </c>
      <c r="L6" s="1">
        <v>1</v>
      </c>
      <c r="M6" s="1">
        <v>0</v>
      </c>
      <c r="N6" s="1">
        <v>0</v>
      </c>
      <c r="O6" s="1">
        <v>0</v>
      </c>
      <c r="P6" s="1">
        <v>0</v>
      </c>
      <c r="Q6" s="1">
        <v>1</v>
      </c>
      <c r="R6" s="1">
        <v>0</v>
      </c>
    </row>
    <row r="7" spans="1:18" x14ac:dyDescent="0.2">
      <c r="A7" s="1" t="s">
        <v>29</v>
      </c>
      <c r="B7" s="1">
        <f t="shared" si="1"/>
        <v>318</v>
      </c>
      <c r="C7" s="1">
        <v>31</v>
      </c>
      <c r="D7" s="1">
        <v>23</v>
      </c>
      <c r="E7" s="1">
        <v>22</v>
      </c>
      <c r="F7" s="1">
        <v>35</v>
      </c>
      <c r="G7" s="1">
        <v>129</v>
      </c>
      <c r="H7" s="1">
        <v>30</v>
      </c>
      <c r="I7" s="1">
        <v>16</v>
      </c>
      <c r="J7" s="1">
        <v>8</v>
      </c>
      <c r="K7" s="1">
        <v>7</v>
      </c>
      <c r="L7" s="1">
        <v>3</v>
      </c>
      <c r="M7" s="1">
        <v>2</v>
      </c>
      <c r="N7" s="1">
        <v>5</v>
      </c>
      <c r="O7" s="1">
        <v>2</v>
      </c>
      <c r="P7" s="1">
        <v>3</v>
      </c>
      <c r="Q7" s="1">
        <v>2</v>
      </c>
      <c r="R7" s="1">
        <v>0</v>
      </c>
    </row>
    <row r="8" spans="1:18" x14ac:dyDescent="0.2">
      <c r="A8" s="1" t="s">
        <v>30</v>
      </c>
      <c r="B8" s="1">
        <f t="shared" si="1"/>
        <v>90</v>
      </c>
      <c r="C8" s="1">
        <v>5</v>
      </c>
      <c r="D8" s="1">
        <v>4</v>
      </c>
      <c r="E8" s="1">
        <v>3</v>
      </c>
      <c r="F8" s="1">
        <v>4</v>
      </c>
      <c r="G8" s="1">
        <v>48</v>
      </c>
      <c r="H8" s="1">
        <v>12</v>
      </c>
      <c r="I8" s="1">
        <v>8</v>
      </c>
      <c r="J8" s="1">
        <v>1</v>
      </c>
      <c r="K8" s="1">
        <v>2</v>
      </c>
      <c r="L8" s="1">
        <v>1</v>
      </c>
      <c r="M8" s="1">
        <v>1</v>
      </c>
      <c r="N8" s="1">
        <v>0</v>
      </c>
      <c r="O8" s="1">
        <v>0</v>
      </c>
      <c r="P8" s="1">
        <v>0</v>
      </c>
      <c r="Q8" s="1">
        <v>1</v>
      </c>
      <c r="R8" s="1">
        <v>0</v>
      </c>
    </row>
    <row r="9" spans="1:18" x14ac:dyDescent="0.2">
      <c r="A9" s="1" t="s">
        <v>31</v>
      </c>
      <c r="B9" s="1">
        <f t="shared" si="1"/>
        <v>30</v>
      </c>
      <c r="C9" s="1">
        <v>0</v>
      </c>
      <c r="D9" s="1">
        <v>1</v>
      </c>
      <c r="E9" s="1">
        <v>1</v>
      </c>
      <c r="F9" s="1">
        <v>8</v>
      </c>
      <c r="G9" s="1">
        <v>19</v>
      </c>
      <c r="H9" s="1">
        <v>1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1">
        <v>0</v>
      </c>
      <c r="P9" s="1">
        <v>0</v>
      </c>
      <c r="Q9" s="1">
        <v>0</v>
      </c>
      <c r="R9" s="1">
        <v>0</v>
      </c>
    </row>
    <row r="10" spans="1:18" x14ac:dyDescent="0.2">
      <c r="A10" s="1" t="s">
        <v>32</v>
      </c>
      <c r="B10" s="1">
        <f t="shared" si="1"/>
        <v>79</v>
      </c>
      <c r="C10" s="1">
        <v>11</v>
      </c>
      <c r="D10" s="1">
        <v>9</v>
      </c>
      <c r="E10" s="1">
        <v>7</v>
      </c>
      <c r="F10" s="1">
        <v>4</v>
      </c>
      <c r="G10" s="1">
        <v>27</v>
      </c>
      <c r="H10" s="1">
        <v>7</v>
      </c>
      <c r="I10" s="1">
        <v>2</v>
      </c>
      <c r="J10" s="1">
        <v>3</v>
      </c>
      <c r="K10" s="1">
        <v>4</v>
      </c>
      <c r="L10" s="1">
        <v>1</v>
      </c>
      <c r="M10" s="1">
        <v>0</v>
      </c>
      <c r="N10" s="1">
        <v>2</v>
      </c>
      <c r="O10" s="1">
        <v>1</v>
      </c>
      <c r="P10" s="1">
        <v>1</v>
      </c>
      <c r="Q10" s="1">
        <v>0</v>
      </c>
      <c r="R10" s="1">
        <v>0</v>
      </c>
    </row>
    <row r="11" spans="1:18" x14ac:dyDescent="0.2">
      <c r="A11" s="1" t="s">
        <v>33</v>
      </c>
      <c r="B11" s="1">
        <f t="shared" si="1"/>
        <v>119</v>
      </c>
      <c r="C11" s="1">
        <v>15</v>
      </c>
      <c r="D11" s="1">
        <v>9</v>
      </c>
      <c r="E11" s="1">
        <v>11</v>
      </c>
      <c r="F11" s="1">
        <v>19</v>
      </c>
      <c r="G11" s="1">
        <v>35</v>
      </c>
      <c r="H11" s="1">
        <v>10</v>
      </c>
      <c r="I11" s="1">
        <v>6</v>
      </c>
      <c r="J11" s="1">
        <v>4</v>
      </c>
      <c r="K11" s="1">
        <v>1</v>
      </c>
      <c r="L11" s="1">
        <v>1</v>
      </c>
      <c r="M11" s="1">
        <v>1</v>
      </c>
      <c r="N11" s="1">
        <v>3</v>
      </c>
      <c r="O11" s="1">
        <v>1</v>
      </c>
      <c r="P11" s="1">
        <v>2</v>
      </c>
      <c r="Q11" s="1">
        <v>1</v>
      </c>
      <c r="R11" s="1">
        <v>0</v>
      </c>
    </row>
    <row r="12" spans="1:18" x14ac:dyDescent="0.2">
      <c r="A12" s="1" t="s">
        <v>34</v>
      </c>
      <c r="B12" s="1">
        <f t="shared" si="1"/>
        <v>48</v>
      </c>
      <c r="C12" s="1">
        <v>5</v>
      </c>
      <c r="D12" s="1">
        <v>2</v>
      </c>
      <c r="E12" s="1">
        <v>1</v>
      </c>
      <c r="F12" s="1">
        <v>8</v>
      </c>
      <c r="G12" s="1">
        <v>25</v>
      </c>
      <c r="H12" s="1">
        <v>4</v>
      </c>
      <c r="I12" s="1">
        <v>1</v>
      </c>
      <c r="J12" s="1">
        <v>1</v>
      </c>
      <c r="K12" s="1">
        <v>1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">
        <v>0</v>
      </c>
    </row>
    <row r="13" spans="1:18" x14ac:dyDescent="0.2">
      <c r="A13" s="1" t="s">
        <v>35</v>
      </c>
      <c r="B13" s="1">
        <f t="shared" si="1"/>
        <v>19</v>
      </c>
      <c r="C13" s="1">
        <v>0</v>
      </c>
      <c r="D13" s="1">
        <v>3</v>
      </c>
      <c r="E13" s="1">
        <v>0</v>
      </c>
      <c r="F13" s="1">
        <v>1</v>
      </c>
      <c r="G13" s="1">
        <v>2</v>
      </c>
      <c r="H13" s="1">
        <v>3</v>
      </c>
      <c r="I13" s="1">
        <v>3</v>
      </c>
      <c r="J13" s="1">
        <v>2</v>
      </c>
      <c r="K13" s="1">
        <v>3</v>
      </c>
      <c r="L13" s="1">
        <v>0</v>
      </c>
      <c r="M13" s="1">
        <v>0</v>
      </c>
      <c r="N13" s="1">
        <v>1</v>
      </c>
      <c r="O13" s="1">
        <v>0</v>
      </c>
      <c r="P13" s="1">
        <v>1</v>
      </c>
      <c r="Q13" s="1">
        <v>0</v>
      </c>
      <c r="R13" s="1">
        <v>0</v>
      </c>
    </row>
    <row r="14" spans="1:18" x14ac:dyDescent="0.2">
      <c r="A14" s="1" t="s">
        <v>36</v>
      </c>
      <c r="B14" s="1">
        <f t="shared" si="1"/>
        <v>1970</v>
      </c>
      <c r="C14" s="1">
        <v>62</v>
      </c>
      <c r="D14" s="1">
        <v>36</v>
      </c>
      <c r="E14" s="1">
        <v>32</v>
      </c>
      <c r="F14" s="1">
        <v>24</v>
      </c>
      <c r="G14" s="1">
        <v>215</v>
      </c>
      <c r="H14" s="1">
        <v>339</v>
      </c>
      <c r="I14" s="1">
        <v>365</v>
      </c>
      <c r="J14" s="1">
        <v>344</v>
      </c>
      <c r="K14" s="1">
        <v>224</v>
      </c>
      <c r="L14" s="1">
        <v>148</v>
      </c>
      <c r="M14" s="1">
        <v>94</v>
      </c>
      <c r="N14" s="1">
        <v>45</v>
      </c>
      <c r="O14" s="1">
        <v>24</v>
      </c>
      <c r="P14" s="1">
        <v>9</v>
      </c>
      <c r="Q14" s="1">
        <v>6</v>
      </c>
      <c r="R14" s="1">
        <v>3</v>
      </c>
    </row>
    <row r="15" spans="1:18" x14ac:dyDescent="0.2">
      <c r="A15" s="1" t="s">
        <v>37</v>
      </c>
      <c r="B15" s="1">
        <f t="shared" si="1"/>
        <v>102</v>
      </c>
      <c r="C15" s="1">
        <v>3</v>
      </c>
      <c r="D15" s="1">
        <v>2</v>
      </c>
      <c r="E15" s="1">
        <v>1</v>
      </c>
      <c r="F15" s="1">
        <v>1</v>
      </c>
      <c r="G15" s="1">
        <v>5</v>
      </c>
      <c r="H15" s="1">
        <v>14</v>
      </c>
      <c r="I15" s="1">
        <v>18</v>
      </c>
      <c r="J15" s="1">
        <v>7</v>
      </c>
      <c r="K15" s="1">
        <v>6</v>
      </c>
      <c r="L15" s="1">
        <v>9</v>
      </c>
      <c r="M15" s="1">
        <v>13</v>
      </c>
      <c r="N15" s="1">
        <v>12</v>
      </c>
      <c r="O15" s="1">
        <v>5</v>
      </c>
      <c r="P15" s="1">
        <v>4</v>
      </c>
      <c r="Q15" s="1">
        <v>2</v>
      </c>
      <c r="R15" s="1">
        <v>0</v>
      </c>
    </row>
    <row r="16" spans="1:18" x14ac:dyDescent="0.2">
      <c r="A16" s="1" t="s">
        <v>38</v>
      </c>
      <c r="B16" s="1">
        <f t="shared" si="1"/>
        <v>63</v>
      </c>
      <c r="C16" s="1">
        <v>2</v>
      </c>
      <c r="D16" s="1">
        <v>2</v>
      </c>
      <c r="E16" s="1">
        <v>6</v>
      </c>
      <c r="F16" s="1">
        <v>0</v>
      </c>
      <c r="G16" s="1">
        <v>2</v>
      </c>
      <c r="H16" s="1">
        <v>1</v>
      </c>
      <c r="I16" s="1">
        <v>7</v>
      </c>
      <c r="J16" s="1">
        <v>13</v>
      </c>
      <c r="K16" s="1">
        <v>13</v>
      </c>
      <c r="L16" s="1">
        <v>8</v>
      </c>
      <c r="M16" s="1">
        <v>5</v>
      </c>
      <c r="N16" s="1">
        <v>1</v>
      </c>
      <c r="O16" s="1">
        <v>2</v>
      </c>
      <c r="P16" s="1">
        <v>0</v>
      </c>
      <c r="Q16" s="1">
        <v>1</v>
      </c>
      <c r="R16" s="1">
        <v>0</v>
      </c>
    </row>
    <row r="17" spans="1:18" x14ac:dyDescent="0.2">
      <c r="A17" s="1" t="s">
        <v>39</v>
      </c>
      <c r="B17" s="1">
        <f t="shared" si="1"/>
        <v>113</v>
      </c>
      <c r="C17" s="1">
        <v>0</v>
      </c>
      <c r="D17" s="1">
        <v>0</v>
      </c>
      <c r="E17" s="1">
        <v>0</v>
      </c>
      <c r="F17" s="1">
        <v>1</v>
      </c>
      <c r="G17" s="1">
        <v>6</v>
      </c>
      <c r="H17" s="1">
        <v>15</v>
      </c>
      <c r="I17" s="1">
        <v>25</v>
      </c>
      <c r="J17" s="1">
        <v>29</v>
      </c>
      <c r="K17" s="1">
        <v>19</v>
      </c>
      <c r="L17" s="1">
        <v>8</v>
      </c>
      <c r="M17" s="1">
        <v>6</v>
      </c>
      <c r="N17" s="1">
        <v>2</v>
      </c>
      <c r="O17" s="1">
        <v>2</v>
      </c>
      <c r="P17" s="1">
        <v>0</v>
      </c>
      <c r="Q17" s="1">
        <v>0</v>
      </c>
      <c r="R17" s="1">
        <v>0</v>
      </c>
    </row>
    <row r="18" spans="1:18" x14ac:dyDescent="0.2">
      <c r="A18" s="1" t="s">
        <v>40</v>
      </c>
      <c r="B18" s="1">
        <f t="shared" si="1"/>
        <v>1550</v>
      </c>
      <c r="C18" s="1">
        <v>50</v>
      </c>
      <c r="D18" s="1">
        <v>28</v>
      </c>
      <c r="E18" s="1">
        <v>17</v>
      </c>
      <c r="F18" s="1">
        <v>17</v>
      </c>
      <c r="G18" s="1">
        <v>191</v>
      </c>
      <c r="H18" s="1">
        <v>291</v>
      </c>
      <c r="I18" s="1">
        <v>288</v>
      </c>
      <c r="J18" s="1">
        <v>282</v>
      </c>
      <c r="K18" s="1">
        <v>183</v>
      </c>
      <c r="L18" s="1">
        <v>115</v>
      </c>
      <c r="M18" s="1">
        <v>37</v>
      </c>
      <c r="N18" s="1">
        <v>28</v>
      </c>
      <c r="O18" s="1">
        <v>14</v>
      </c>
      <c r="P18" s="1">
        <v>5</v>
      </c>
      <c r="Q18" s="1">
        <v>2</v>
      </c>
      <c r="R18" s="1">
        <v>2</v>
      </c>
    </row>
    <row r="19" spans="1:18" x14ac:dyDescent="0.2">
      <c r="A19" s="1" t="s">
        <v>41</v>
      </c>
      <c r="B19" s="1">
        <f t="shared" si="1"/>
        <v>66</v>
      </c>
      <c r="C19" s="1">
        <v>3</v>
      </c>
      <c r="D19" s="1">
        <v>2</v>
      </c>
      <c r="E19" s="1">
        <v>3</v>
      </c>
      <c r="F19" s="1">
        <v>5</v>
      </c>
      <c r="G19" s="1">
        <v>3</v>
      </c>
      <c r="H19" s="1">
        <v>13</v>
      </c>
      <c r="I19" s="1">
        <v>22</v>
      </c>
      <c r="J19" s="1">
        <v>7</v>
      </c>
      <c r="K19" s="1">
        <v>1</v>
      </c>
      <c r="L19" s="1">
        <v>3</v>
      </c>
      <c r="M19" s="1">
        <v>3</v>
      </c>
      <c r="N19" s="1">
        <v>0</v>
      </c>
      <c r="O19" s="1">
        <v>1</v>
      </c>
      <c r="P19" s="1">
        <v>0</v>
      </c>
      <c r="Q19" s="1">
        <v>0</v>
      </c>
      <c r="R19" s="1">
        <v>0</v>
      </c>
    </row>
    <row r="20" spans="1:18" x14ac:dyDescent="0.2">
      <c r="A20" s="1" t="s">
        <v>42</v>
      </c>
      <c r="B20" s="1">
        <f t="shared" si="1"/>
        <v>0</v>
      </c>
      <c r="C20" s="1">
        <v>0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  <c r="R20" s="1">
        <v>0</v>
      </c>
    </row>
    <row r="21" spans="1:18" x14ac:dyDescent="0.2">
      <c r="A21" s="1" t="s">
        <v>43</v>
      </c>
      <c r="B21" s="1">
        <f t="shared" si="1"/>
        <v>46</v>
      </c>
      <c r="C21" s="1">
        <v>4</v>
      </c>
      <c r="D21" s="1">
        <v>2</v>
      </c>
      <c r="E21" s="1">
        <v>5</v>
      </c>
      <c r="F21" s="1">
        <v>0</v>
      </c>
      <c r="G21" s="1">
        <v>8</v>
      </c>
      <c r="H21" s="1">
        <v>5</v>
      </c>
      <c r="I21" s="1">
        <v>5</v>
      </c>
      <c r="J21" s="1">
        <v>6</v>
      </c>
      <c r="K21" s="1">
        <v>2</v>
      </c>
      <c r="L21" s="1">
        <v>5</v>
      </c>
      <c r="M21" s="1">
        <v>0</v>
      </c>
      <c r="N21" s="1">
        <v>2</v>
      </c>
      <c r="O21" s="1">
        <v>0</v>
      </c>
      <c r="P21" s="1">
        <v>0</v>
      </c>
      <c r="Q21" s="1">
        <v>1</v>
      </c>
      <c r="R21" s="1">
        <v>1</v>
      </c>
    </row>
    <row r="22" spans="1:18" x14ac:dyDescent="0.2">
      <c r="A22" s="1" t="s">
        <v>44</v>
      </c>
      <c r="B22" s="1">
        <f t="shared" si="1"/>
        <v>156</v>
      </c>
      <c r="C22" s="1">
        <v>12</v>
      </c>
      <c r="D22" s="1">
        <v>15</v>
      </c>
      <c r="E22" s="1">
        <v>8</v>
      </c>
      <c r="F22" s="1">
        <v>5</v>
      </c>
      <c r="G22" s="1">
        <v>16</v>
      </c>
      <c r="H22" s="1">
        <v>11</v>
      </c>
      <c r="I22" s="1">
        <v>17</v>
      </c>
      <c r="J22" s="1">
        <v>24</v>
      </c>
      <c r="K22" s="1">
        <v>11</v>
      </c>
      <c r="L22" s="1">
        <v>14</v>
      </c>
      <c r="M22" s="1">
        <v>7</v>
      </c>
      <c r="N22" s="1">
        <v>4</v>
      </c>
      <c r="O22" s="1">
        <v>5</v>
      </c>
      <c r="P22" s="1">
        <v>5</v>
      </c>
      <c r="Q22" s="1">
        <v>0</v>
      </c>
      <c r="R22" s="1">
        <v>2</v>
      </c>
    </row>
    <row r="23" spans="1:18" x14ac:dyDescent="0.2">
      <c r="A23" s="1" t="s">
        <v>47</v>
      </c>
      <c r="B23" s="1">
        <f t="shared" si="1"/>
        <v>38</v>
      </c>
      <c r="C23" s="1">
        <v>6</v>
      </c>
      <c r="D23" s="1">
        <v>1</v>
      </c>
      <c r="E23" s="1">
        <v>0</v>
      </c>
      <c r="F23" s="1">
        <v>0</v>
      </c>
      <c r="G23" s="1">
        <v>3</v>
      </c>
      <c r="H23" s="1">
        <v>4</v>
      </c>
      <c r="I23" s="1">
        <v>7</v>
      </c>
      <c r="J23" s="1">
        <v>6</v>
      </c>
      <c r="K23" s="1">
        <v>5</v>
      </c>
      <c r="L23" s="1">
        <v>3</v>
      </c>
      <c r="M23" s="1">
        <v>0</v>
      </c>
      <c r="N23" s="1">
        <v>1</v>
      </c>
      <c r="O23" s="1">
        <v>0</v>
      </c>
      <c r="P23" s="1">
        <v>1</v>
      </c>
      <c r="Q23" s="1">
        <v>0</v>
      </c>
      <c r="R23" s="1">
        <v>1</v>
      </c>
    </row>
    <row r="24" spans="1:18" x14ac:dyDescent="0.2">
      <c r="A24" s="4" t="s">
        <v>357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293BA7-AEC8-49BF-9605-9A317D3890ED}">
  <dimension ref="A1:R24"/>
  <sheetViews>
    <sheetView view="pageBreakPreview" zoomScale="125" zoomScaleNormal="100" zoomScaleSheetLayoutView="125" workbookViewId="0">
      <selection activeCell="A24" sqref="A24:R24"/>
    </sheetView>
  </sheetViews>
  <sheetFormatPr defaultRowHeight="9.6" x14ac:dyDescent="0.2"/>
  <cols>
    <col min="1" max="1" width="26" style="1" customWidth="1"/>
    <col min="2" max="18" width="3.77734375" style="1" customWidth="1"/>
    <col min="19" max="16384" width="8.88671875" style="1"/>
  </cols>
  <sheetData>
    <row r="1" spans="1:18" x14ac:dyDescent="0.2">
      <c r="A1" s="1" t="s">
        <v>415</v>
      </c>
    </row>
    <row r="2" spans="1:18" x14ac:dyDescent="0.2">
      <c r="A2" s="2" t="s">
        <v>407</v>
      </c>
      <c r="B2" s="3" t="s">
        <v>8</v>
      </c>
      <c r="C2" s="3" t="s">
        <v>371</v>
      </c>
      <c r="D2" s="3" t="s">
        <v>372</v>
      </c>
      <c r="E2" s="3" t="s">
        <v>373</v>
      </c>
      <c r="F2" s="3" t="s">
        <v>358</v>
      </c>
      <c r="G2" s="3" t="s">
        <v>359</v>
      </c>
      <c r="H2" s="3" t="s">
        <v>360</v>
      </c>
      <c r="I2" s="3" t="s">
        <v>361</v>
      </c>
      <c r="J2" s="5" t="s">
        <v>362</v>
      </c>
      <c r="K2" s="5" t="s">
        <v>363</v>
      </c>
      <c r="L2" s="5" t="s">
        <v>364</v>
      </c>
      <c r="M2" s="5" t="s">
        <v>365</v>
      </c>
      <c r="N2" s="5" t="s">
        <v>366</v>
      </c>
      <c r="O2" s="5" t="s">
        <v>367</v>
      </c>
      <c r="P2" s="5" t="s">
        <v>368</v>
      </c>
      <c r="Q2" s="5" t="s">
        <v>369</v>
      </c>
      <c r="R2" s="6" t="s">
        <v>370</v>
      </c>
    </row>
    <row r="3" spans="1:18" x14ac:dyDescent="0.2">
      <c r="A3" s="1" t="s">
        <v>48</v>
      </c>
      <c r="B3" s="1">
        <f>B4+B5+B6+B7+B12+B13+B14+B22+B23</f>
        <v>15122</v>
      </c>
      <c r="C3" s="1">
        <f>SUM(C4:C7)+ C12+C13+C14+C22+C23</f>
        <v>1513</v>
      </c>
      <c r="D3" s="1">
        <f t="shared" ref="D3:R3" si="0">SUM(D4:D7)+ D12+D13+D14+D22+D23</f>
        <v>1529</v>
      </c>
      <c r="E3" s="1">
        <f t="shared" si="0"/>
        <v>1534</v>
      </c>
      <c r="F3" s="1">
        <f t="shared" si="0"/>
        <v>1464</v>
      </c>
      <c r="G3" s="1">
        <f t="shared" si="0"/>
        <v>1340</v>
      </c>
      <c r="H3" s="1">
        <f t="shared" si="0"/>
        <v>1403</v>
      </c>
      <c r="I3" s="1">
        <f t="shared" si="0"/>
        <v>1338</v>
      </c>
      <c r="J3" s="1">
        <f t="shared" si="0"/>
        <v>1243</v>
      </c>
      <c r="K3" s="1">
        <f t="shared" si="0"/>
        <v>873</v>
      </c>
      <c r="L3" s="1">
        <f t="shared" si="0"/>
        <v>666</v>
      </c>
      <c r="M3" s="1">
        <f t="shared" si="0"/>
        <v>513</v>
      </c>
      <c r="N3" s="1">
        <f t="shared" si="0"/>
        <v>403</v>
      </c>
      <c r="O3" s="1">
        <f t="shared" si="0"/>
        <v>387</v>
      </c>
      <c r="P3" s="1">
        <f t="shared" si="0"/>
        <v>332</v>
      </c>
      <c r="Q3" s="1">
        <f t="shared" si="0"/>
        <v>249</v>
      </c>
      <c r="R3" s="1">
        <f t="shared" si="0"/>
        <v>335</v>
      </c>
    </row>
    <row r="4" spans="1:18" x14ac:dyDescent="0.2">
      <c r="A4" s="1" t="s">
        <v>28</v>
      </c>
      <c r="B4" s="1">
        <f>SUM(C4:R4)</f>
        <v>12153</v>
      </c>
      <c r="C4" s="1">
        <v>1364</v>
      </c>
      <c r="D4" s="1">
        <v>1366</v>
      </c>
      <c r="E4" s="1">
        <v>1406</v>
      </c>
      <c r="F4" s="1">
        <v>1348</v>
      </c>
      <c r="G4" s="1">
        <v>915</v>
      </c>
      <c r="H4" s="1">
        <v>995</v>
      </c>
      <c r="I4" s="1">
        <v>927</v>
      </c>
      <c r="J4" s="1">
        <v>836</v>
      </c>
      <c r="K4" s="1">
        <v>612</v>
      </c>
      <c r="L4" s="1">
        <v>476</v>
      </c>
      <c r="M4" s="1">
        <v>398</v>
      </c>
      <c r="N4" s="1">
        <v>330</v>
      </c>
      <c r="O4" s="1">
        <v>335</v>
      </c>
      <c r="P4" s="1">
        <v>292</v>
      </c>
      <c r="Q4" s="1">
        <v>229</v>
      </c>
      <c r="R4" s="1">
        <v>324</v>
      </c>
    </row>
    <row r="5" spans="1:18" x14ac:dyDescent="0.2">
      <c r="A5" s="1" t="s">
        <v>27</v>
      </c>
      <c r="B5" s="1">
        <f>SUM(C5:R5)</f>
        <v>16</v>
      </c>
      <c r="C5" s="1">
        <v>3</v>
      </c>
      <c r="D5" s="1">
        <v>5</v>
      </c>
      <c r="E5" s="1">
        <v>1</v>
      </c>
      <c r="F5" s="1">
        <v>2</v>
      </c>
      <c r="G5" s="1">
        <v>2</v>
      </c>
      <c r="H5" s="1">
        <v>0</v>
      </c>
      <c r="I5" s="1">
        <v>0</v>
      </c>
      <c r="J5" s="1">
        <v>2</v>
      </c>
      <c r="K5" s="1">
        <v>0</v>
      </c>
      <c r="L5" s="1">
        <v>0</v>
      </c>
      <c r="M5" s="1">
        <v>0</v>
      </c>
      <c r="N5" s="1">
        <v>0</v>
      </c>
      <c r="O5" s="1">
        <v>0</v>
      </c>
      <c r="P5" s="1">
        <v>0</v>
      </c>
      <c r="Q5" s="1">
        <v>0</v>
      </c>
      <c r="R5" s="1">
        <v>1</v>
      </c>
    </row>
    <row r="6" spans="1:18" x14ac:dyDescent="0.2">
      <c r="A6" s="1" t="s">
        <v>26</v>
      </c>
      <c r="B6" s="1">
        <f t="shared" ref="B6:B23" si="1">SUM(C6:R6)</f>
        <v>46</v>
      </c>
      <c r="C6" s="1">
        <v>4</v>
      </c>
      <c r="D6" s="1">
        <v>9</v>
      </c>
      <c r="E6" s="1">
        <v>7</v>
      </c>
      <c r="F6" s="1">
        <v>8</v>
      </c>
      <c r="G6" s="1">
        <v>6</v>
      </c>
      <c r="H6" s="1">
        <v>1</v>
      </c>
      <c r="I6" s="1">
        <v>1</v>
      </c>
      <c r="J6" s="1">
        <v>5</v>
      </c>
      <c r="K6" s="1">
        <v>2</v>
      </c>
      <c r="L6" s="1">
        <v>2</v>
      </c>
      <c r="M6" s="1">
        <v>0</v>
      </c>
      <c r="N6" s="1">
        <v>0</v>
      </c>
      <c r="O6" s="1">
        <v>0</v>
      </c>
      <c r="P6" s="1">
        <v>0</v>
      </c>
      <c r="Q6" s="1">
        <v>1</v>
      </c>
      <c r="R6" s="1">
        <v>0</v>
      </c>
    </row>
    <row r="7" spans="1:18" x14ac:dyDescent="0.2">
      <c r="A7" s="1" t="s">
        <v>29</v>
      </c>
      <c r="B7" s="1">
        <f t="shared" si="1"/>
        <v>322</v>
      </c>
      <c r="C7" s="1">
        <v>22</v>
      </c>
      <c r="D7" s="1">
        <v>24</v>
      </c>
      <c r="E7" s="1">
        <v>18</v>
      </c>
      <c r="F7" s="1">
        <v>35</v>
      </c>
      <c r="G7" s="1">
        <v>132</v>
      </c>
      <c r="H7" s="1">
        <v>33</v>
      </c>
      <c r="I7" s="1">
        <v>17</v>
      </c>
      <c r="J7" s="1">
        <v>13</v>
      </c>
      <c r="K7" s="1">
        <v>6</v>
      </c>
      <c r="L7" s="1">
        <v>3</v>
      </c>
      <c r="M7" s="1">
        <v>2</v>
      </c>
      <c r="N7" s="1">
        <v>6</v>
      </c>
      <c r="O7" s="1">
        <v>2</v>
      </c>
      <c r="P7" s="1">
        <v>5</v>
      </c>
      <c r="Q7" s="1">
        <v>3</v>
      </c>
      <c r="R7" s="1">
        <v>1</v>
      </c>
    </row>
    <row r="8" spans="1:18" x14ac:dyDescent="0.2">
      <c r="A8" s="1" t="s">
        <v>30</v>
      </c>
      <c r="B8" s="1">
        <f t="shared" si="1"/>
        <v>89</v>
      </c>
      <c r="C8" s="1">
        <v>3</v>
      </c>
      <c r="D8" s="1">
        <v>4</v>
      </c>
      <c r="E8" s="1">
        <v>4</v>
      </c>
      <c r="F8" s="1">
        <v>3</v>
      </c>
      <c r="G8" s="1">
        <v>50</v>
      </c>
      <c r="H8" s="1">
        <v>12</v>
      </c>
      <c r="I8" s="1">
        <v>8</v>
      </c>
      <c r="J8" s="1">
        <v>1</v>
      </c>
      <c r="K8" s="1">
        <v>2</v>
      </c>
      <c r="L8" s="1">
        <v>1</v>
      </c>
      <c r="M8" s="1">
        <v>1</v>
      </c>
      <c r="N8" s="1">
        <v>0</v>
      </c>
      <c r="O8" s="1">
        <v>0</v>
      </c>
      <c r="P8" s="1">
        <v>0</v>
      </c>
      <c r="Q8" s="1">
        <v>0</v>
      </c>
      <c r="R8" s="1">
        <v>0</v>
      </c>
    </row>
    <row r="9" spans="1:18" x14ac:dyDescent="0.2">
      <c r="A9" s="1" t="s">
        <v>31</v>
      </c>
      <c r="B9" s="1">
        <f t="shared" si="1"/>
        <v>37</v>
      </c>
      <c r="C9" s="1">
        <v>2</v>
      </c>
      <c r="D9" s="1">
        <v>4</v>
      </c>
      <c r="E9" s="1">
        <v>0</v>
      </c>
      <c r="F9" s="1">
        <v>7</v>
      </c>
      <c r="G9" s="1">
        <v>19</v>
      </c>
      <c r="H9" s="1">
        <v>4</v>
      </c>
      <c r="I9" s="1">
        <v>1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1">
        <v>0</v>
      </c>
      <c r="P9" s="1">
        <v>0</v>
      </c>
      <c r="Q9" s="1">
        <v>0</v>
      </c>
      <c r="R9" s="1">
        <v>0</v>
      </c>
    </row>
    <row r="10" spans="1:18" x14ac:dyDescent="0.2">
      <c r="A10" s="1" t="s">
        <v>32</v>
      </c>
      <c r="B10" s="1">
        <f t="shared" si="1"/>
        <v>80</v>
      </c>
      <c r="C10" s="1">
        <v>7</v>
      </c>
      <c r="D10" s="1">
        <v>9</v>
      </c>
      <c r="E10" s="1">
        <v>4</v>
      </c>
      <c r="F10" s="1">
        <v>10</v>
      </c>
      <c r="G10" s="1">
        <v>28</v>
      </c>
      <c r="H10" s="1">
        <v>8</v>
      </c>
      <c r="I10" s="1">
        <v>1</v>
      </c>
      <c r="J10" s="1">
        <v>6</v>
      </c>
      <c r="K10" s="1">
        <v>2</v>
      </c>
      <c r="L10" s="1">
        <v>1</v>
      </c>
      <c r="M10" s="1">
        <v>0</v>
      </c>
      <c r="N10" s="1">
        <v>2</v>
      </c>
      <c r="O10" s="1">
        <v>1</v>
      </c>
      <c r="P10" s="1">
        <v>1</v>
      </c>
      <c r="Q10" s="1">
        <v>0</v>
      </c>
      <c r="R10" s="1">
        <v>0</v>
      </c>
    </row>
    <row r="11" spans="1:18" x14ac:dyDescent="0.2">
      <c r="A11" s="1" t="s">
        <v>33</v>
      </c>
      <c r="B11" s="1">
        <f t="shared" si="1"/>
        <v>116</v>
      </c>
      <c r="C11" s="1">
        <v>10</v>
      </c>
      <c r="D11" s="1">
        <v>7</v>
      </c>
      <c r="E11" s="1">
        <v>10</v>
      </c>
      <c r="F11" s="1">
        <v>15</v>
      </c>
      <c r="G11" s="1">
        <v>35</v>
      </c>
      <c r="H11" s="1">
        <v>9</v>
      </c>
      <c r="I11" s="1">
        <v>7</v>
      </c>
      <c r="J11" s="1">
        <v>6</v>
      </c>
      <c r="K11" s="1">
        <v>2</v>
      </c>
      <c r="L11" s="1">
        <v>1</v>
      </c>
      <c r="M11" s="1">
        <v>1</v>
      </c>
      <c r="N11" s="1">
        <v>4</v>
      </c>
      <c r="O11" s="1">
        <v>1</v>
      </c>
      <c r="P11" s="1">
        <v>4</v>
      </c>
      <c r="Q11" s="1">
        <v>3</v>
      </c>
      <c r="R11" s="1">
        <v>1</v>
      </c>
    </row>
    <row r="12" spans="1:18" x14ac:dyDescent="0.2">
      <c r="A12" s="1" t="s">
        <v>34</v>
      </c>
      <c r="B12" s="1">
        <f t="shared" si="1"/>
        <v>43</v>
      </c>
      <c r="C12" s="1">
        <v>3</v>
      </c>
      <c r="D12" s="1">
        <v>3</v>
      </c>
      <c r="E12" s="1">
        <v>0</v>
      </c>
      <c r="F12" s="1">
        <v>7</v>
      </c>
      <c r="G12" s="1">
        <v>24</v>
      </c>
      <c r="H12" s="1">
        <v>4</v>
      </c>
      <c r="I12" s="1">
        <v>0</v>
      </c>
      <c r="J12" s="1">
        <v>2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">
        <v>0</v>
      </c>
    </row>
    <row r="13" spans="1:18" x14ac:dyDescent="0.2">
      <c r="A13" s="1" t="s">
        <v>35</v>
      </c>
      <c r="B13" s="1">
        <f t="shared" si="1"/>
        <v>21</v>
      </c>
      <c r="C13" s="1">
        <v>5</v>
      </c>
      <c r="D13" s="1">
        <v>2</v>
      </c>
      <c r="E13" s="1">
        <v>1</v>
      </c>
      <c r="F13" s="1">
        <v>0</v>
      </c>
      <c r="G13" s="1">
        <v>2</v>
      </c>
      <c r="H13" s="1">
        <v>3</v>
      </c>
      <c r="I13" s="1">
        <v>3</v>
      </c>
      <c r="J13" s="1">
        <v>1</v>
      </c>
      <c r="K13" s="1">
        <v>3</v>
      </c>
      <c r="L13" s="1">
        <v>0</v>
      </c>
      <c r="M13" s="1">
        <v>0</v>
      </c>
      <c r="N13" s="1">
        <v>1</v>
      </c>
      <c r="O13" s="1">
        <v>0</v>
      </c>
      <c r="P13" s="1">
        <v>0</v>
      </c>
      <c r="Q13" s="1">
        <v>0</v>
      </c>
      <c r="R13" s="1">
        <v>0</v>
      </c>
    </row>
    <row r="14" spans="1:18" x14ac:dyDescent="0.2">
      <c r="A14" s="1" t="s">
        <v>36</v>
      </c>
      <c r="B14" s="1">
        <f t="shared" si="1"/>
        <v>2172</v>
      </c>
      <c r="C14" s="1">
        <v>70</v>
      </c>
      <c r="D14" s="1">
        <v>63</v>
      </c>
      <c r="E14" s="1">
        <v>60</v>
      </c>
      <c r="F14" s="1">
        <v>41</v>
      </c>
      <c r="G14" s="1">
        <v>225</v>
      </c>
      <c r="H14" s="1">
        <v>343</v>
      </c>
      <c r="I14" s="1">
        <v>363</v>
      </c>
      <c r="J14" s="1">
        <v>347</v>
      </c>
      <c r="K14" s="1">
        <v>230</v>
      </c>
      <c r="L14" s="1">
        <v>167</v>
      </c>
      <c r="M14" s="1">
        <v>106</v>
      </c>
      <c r="N14" s="1">
        <v>61</v>
      </c>
      <c r="O14" s="1">
        <v>45</v>
      </c>
      <c r="P14" s="1">
        <v>29</v>
      </c>
      <c r="Q14" s="1">
        <v>16</v>
      </c>
      <c r="R14" s="1">
        <v>6</v>
      </c>
    </row>
    <row r="15" spans="1:18" x14ac:dyDescent="0.2">
      <c r="A15" s="1" t="s">
        <v>37</v>
      </c>
      <c r="B15" s="1">
        <f t="shared" si="1"/>
        <v>222</v>
      </c>
      <c r="C15" s="1">
        <v>5</v>
      </c>
      <c r="D15" s="1">
        <v>11</v>
      </c>
      <c r="E15" s="1">
        <v>12</v>
      </c>
      <c r="F15" s="1">
        <v>3</v>
      </c>
      <c r="G15" s="1">
        <v>9</v>
      </c>
      <c r="H15" s="1">
        <v>13</v>
      </c>
      <c r="I15" s="1">
        <v>18</v>
      </c>
      <c r="J15" s="1">
        <v>9</v>
      </c>
      <c r="K15" s="1">
        <v>10</v>
      </c>
      <c r="L15" s="1">
        <v>27</v>
      </c>
      <c r="M15" s="1">
        <v>23</v>
      </c>
      <c r="N15" s="1">
        <v>25</v>
      </c>
      <c r="O15" s="1">
        <v>24</v>
      </c>
      <c r="P15" s="1">
        <v>20</v>
      </c>
      <c r="Q15" s="1">
        <v>10</v>
      </c>
      <c r="R15" s="1">
        <v>3</v>
      </c>
    </row>
    <row r="16" spans="1:18" x14ac:dyDescent="0.2">
      <c r="A16" s="1" t="s">
        <v>38</v>
      </c>
      <c r="B16" s="1">
        <f t="shared" si="1"/>
        <v>74</v>
      </c>
      <c r="C16" s="1">
        <v>4</v>
      </c>
      <c r="D16" s="1">
        <v>4</v>
      </c>
      <c r="E16" s="1">
        <v>9</v>
      </c>
      <c r="F16" s="1">
        <v>0</v>
      </c>
      <c r="G16" s="1">
        <v>2</v>
      </c>
      <c r="H16" s="1">
        <v>1</v>
      </c>
      <c r="I16" s="1">
        <v>7</v>
      </c>
      <c r="J16" s="1">
        <v>14</v>
      </c>
      <c r="K16" s="1">
        <v>13</v>
      </c>
      <c r="L16" s="1">
        <v>9</v>
      </c>
      <c r="M16" s="1">
        <v>5</v>
      </c>
      <c r="N16" s="1">
        <v>3</v>
      </c>
      <c r="O16" s="1">
        <v>2</v>
      </c>
      <c r="P16" s="1">
        <v>0</v>
      </c>
      <c r="Q16" s="1">
        <v>1</v>
      </c>
      <c r="R16" s="1">
        <v>0</v>
      </c>
    </row>
    <row r="17" spans="1:18" x14ac:dyDescent="0.2">
      <c r="A17" s="1" t="s">
        <v>39</v>
      </c>
      <c r="B17" s="1">
        <f t="shared" si="1"/>
        <v>129</v>
      </c>
      <c r="C17" s="1">
        <v>0</v>
      </c>
      <c r="D17" s="1">
        <v>0</v>
      </c>
      <c r="E17" s="1">
        <v>2</v>
      </c>
      <c r="F17" s="1">
        <v>1</v>
      </c>
      <c r="G17" s="1">
        <v>8</v>
      </c>
      <c r="H17" s="1">
        <v>16</v>
      </c>
      <c r="I17" s="1">
        <v>26</v>
      </c>
      <c r="J17" s="1">
        <v>29</v>
      </c>
      <c r="K17" s="1">
        <v>19</v>
      </c>
      <c r="L17" s="1">
        <v>8</v>
      </c>
      <c r="M17" s="1">
        <v>8</v>
      </c>
      <c r="N17" s="1">
        <v>3</v>
      </c>
      <c r="O17" s="1">
        <v>3</v>
      </c>
      <c r="P17" s="1">
        <v>4</v>
      </c>
      <c r="Q17" s="1">
        <v>2</v>
      </c>
      <c r="R17" s="1">
        <v>0</v>
      </c>
    </row>
    <row r="18" spans="1:18" x14ac:dyDescent="0.2">
      <c r="A18" s="1" t="s">
        <v>40</v>
      </c>
      <c r="B18" s="1">
        <f t="shared" si="1"/>
        <v>1636</v>
      </c>
      <c r="C18" s="1">
        <v>47</v>
      </c>
      <c r="D18" s="1">
        <v>46</v>
      </c>
      <c r="E18" s="1">
        <v>32</v>
      </c>
      <c r="F18" s="1">
        <v>32</v>
      </c>
      <c r="G18" s="1">
        <v>198</v>
      </c>
      <c r="H18" s="1">
        <v>294</v>
      </c>
      <c r="I18" s="1">
        <v>286</v>
      </c>
      <c r="J18" s="1">
        <v>283</v>
      </c>
      <c r="K18" s="1">
        <v>184</v>
      </c>
      <c r="L18" s="1">
        <v>115</v>
      </c>
      <c r="M18" s="1">
        <v>67</v>
      </c>
      <c r="N18" s="1">
        <v>28</v>
      </c>
      <c r="O18" s="1">
        <v>15</v>
      </c>
      <c r="P18" s="1">
        <v>5</v>
      </c>
      <c r="Q18" s="1">
        <v>2</v>
      </c>
      <c r="R18" s="1">
        <v>2</v>
      </c>
    </row>
    <row r="19" spans="1:18" x14ac:dyDescent="0.2">
      <c r="A19" s="1" t="s">
        <v>41</v>
      </c>
      <c r="B19" s="1">
        <f t="shared" si="1"/>
        <v>69</v>
      </c>
      <c r="C19" s="1">
        <v>6</v>
      </c>
      <c r="D19" s="1">
        <v>2</v>
      </c>
      <c r="E19" s="1">
        <v>3</v>
      </c>
      <c r="F19" s="1">
        <v>5</v>
      </c>
      <c r="G19" s="1">
        <v>3</v>
      </c>
      <c r="H19" s="1">
        <v>13</v>
      </c>
      <c r="I19" s="1">
        <v>22</v>
      </c>
      <c r="J19" s="1">
        <v>7</v>
      </c>
      <c r="K19" s="1">
        <v>1</v>
      </c>
      <c r="L19" s="1">
        <v>3</v>
      </c>
      <c r="M19" s="1">
        <v>3</v>
      </c>
      <c r="N19" s="1">
        <v>0</v>
      </c>
      <c r="O19" s="1">
        <v>1</v>
      </c>
      <c r="P19" s="1">
        <v>0</v>
      </c>
      <c r="Q19" s="1">
        <v>0</v>
      </c>
      <c r="R19" s="1">
        <v>0</v>
      </c>
    </row>
    <row r="20" spans="1:18" x14ac:dyDescent="0.2">
      <c r="A20" s="1" t="s">
        <v>42</v>
      </c>
      <c r="B20" s="1">
        <f t="shared" si="1"/>
        <v>0</v>
      </c>
      <c r="C20" s="1">
        <v>0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  <c r="R20" s="1">
        <v>0</v>
      </c>
    </row>
    <row r="21" spans="1:18" x14ac:dyDescent="0.2">
      <c r="A21" s="1" t="s">
        <v>43</v>
      </c>
      <c r="B21" s="1">
        <f t="shared" si="1"/>
        <v>42</v>
      </c>
      <c r="C21" s="1">
        <v>8</v>
      </c>
      <c r="D21" s="1">
        <v>0</v>
      </c>
      <c r="E21" s="1">
        <v>2</v>
      </c>
      <c r="F21" s="1">
        <v>0</v>
      </c>
      <c r="G21" s="1">
        <v>5</v>
      </c>
      <c r="H21" s="1">
        <v>6</v>
      </c>
      <c r="I21" s="1">
        <v>4</v>
      </c>
      <c r="J21" s="1">
        <v>5</v>
      </c>
      <c r="K21" s="1">
        <v>3</v>
      </c>
      <c r="L21" s="1">
        <v>5</v>
      </c>
      <c r="M21" s="1">
        <v>0</v>
      </c>
      <c r="N21" s="1">
        <v>2</v>
      </c>
      <c r="O21" s="1">
        <v>0</v>
      </c>
      <c r="P21" s="1">
        <v>0</v>
      </c>
      <c r="Q21" s="1">
        <v>1</v>
      </c>
      <c r="R21" s="1">
        <v>1</v>
      </c>
    </row>
    <row r="22" spans="1:18" x14ac:dyDescent="0.2">
      <c r="A22" s="1" t="s">
        <v>44</v>
      </c>
      <c r="B22" s="1">
        <f t="shared" si="1"/>
        <v>304</v>
      </c>
      <c r="C22" s="1">
        <v>37</v>
      </c>
      <c r="D22" s="1">
        <v>51</v>
      </c>
      <c r="E22" s="1">
        <v>39</v>
      </c>
      <c r="F22" s="1">
        <v>23</v>
      </c>
      <c r="G22" s="1">
        <v>30</v>
      </c>
      <c r="H22" s="1">
        <v>20</v>
      </c>
      <c r="I22" s="1">
        <v>22</v>
      </c>
      <c r="J22" s="1">
        <v>31</v>
      </c>
      <c r="K22" s="1">
        <v>17</v>
      </c>
      <c r="L22" s="1">
        <v>15</v>
      </c>
      <c r="M22" s="1">
        <v>5</v>
      </c>
      <c r="N22" s="1">
        <v>3</v>
      </c>
      <c r="O22" s="1">
        <v>4</v>
      </c>
      <c r="P22" s="1">
        <v>5</v>
      </c>
      <c r="Q22" s="1">
        <v>0</v>
      </c>
      <c r="R22" s="1">
        <v>2</v>
      </c>
    </row>
    <row r="23" spans="1:18" x14ac:dyDescent="0.2">
      <c r="A23" s="1" t="s">
        <v>47</v>
      </c>
      <c r="B23" s="1">
        <f t="shared" si="1"/>
        <v>45</v>
      </c>
      <c r="C23" s="1">
        <v>5</v>
      </c>
      <c r="D23" s="1">
        <v>6</v>
      </c>
      <c r="E23" s="1">
        <v>2</v>
      </c>
      <c r="F23" s="1">
        <v>0</v>
      </c>
      <c r="G23" s="1">
        <v>4</v>
      </c>
      <c r="H23" s="1">
        <v>4</v>
      </c>
      <c r="I23" s="1">
        <v>5</v>
      </c>
      <c r="J23" s="1">
        <v>6</v>
      </c>
      <c r="K23" s="1">
        <v>3</v>
      </c>
      <c r="L23" s="1">
        <v>3</v>
      </c>
      <c r="M23" s="1">
        <v>2</v>
      </c>
      <c r="N23" s="1">
        <v>2</v>
      </c>
      <c r="O23" s="1">
        <v>1</v>
      </c>
      <c r="P23" s="1">
        <v>1</v>
      </c>
      <c r="Q23" s="1">
        <v>0</v>
      </c>
      <c r="R23" s="1">
        <v>1</v>
      </c>
    </row>
    <row r="24" spans="1:18" x14ac:dyDescent="0.2">
      <c r="A24" s="4" t="s">
        <v>357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25CAB4-08C1-4B63-98AD-C434463F7821}">
  <dimension ref="A1:R27"/>
  <sheetViews>
    <sheetView view="pageBreakPreview" zoomScale="125" zoomScaleNormal="100" zoomScaleSheetLayoutView="125" workbookViewId="0">
      <selection activeCell="A2" sqref="A2:R2"/>
    </sheetView>
  </sheetViews>
  <sheetFormatPr defaultRowHeight="9.6" x14ac:dyDescent="0.2"/>
  <cols>
    <col min="1" max="1" width="26" style="1" customWidth="1"/>
    <col min="2" max="18" width="3.77734375" style="1" customWidth="1"/>
    <col min="19" max="16384" width="8.88671875" style="1"/>
  </cols>
  <sheetData>
    <row r="1" spans="1:18" x14ac:dyDescent="0.2">
      <c r="A1" s="1" t="s">
        <v>416</v>
      </c>
    </row>
    <row r="2" spans="1:18" x14ac:dyDescent="0.2">
      <c r="A2" s="2" t="s">
        <v>374</v>
      </c>
      <c r="B2" s="3" t="s">
        <v>8</v>
      </c>
      <c r="C2" s="3" t="s">
        <v>371</v>
      </c>
      <c r="D2" s="3" t="s">
        <v>372</v>
      </c>
      <c r="E2" s="3" t="s">
        <v>373</v>
      </c>
      <c r="F2" s="3" t="s">
        <v>358</v>
      </c>
      <c r="G2" s="3" t="s">
        <v>359</v>
      </c>
      <c r="H2" s="3" t="s">
        <v>360</v>
      </c>
      <c r="I2" s="3" t="s">
        <v>361</v>
      </c>
      <c r="J2" s="5" t="s">
        <v>362</v>
      </c>
      <c r="K2" s="5" t="s">
        <v>363</v>
      </c>
      <c r="L2" s="5" t="s">
        <v>364</v>
      </c>
      <c r="M2" s="5" t="s">
        <v>365</v>
      </c>
      <c r="N2" s="5" t="s">
        <v>366</v>
      </c>
      <c r="O2" s="5" t="s">
        <v>367</v>
      </c>
      <c r="P2" s="5" t="s">
        <v>368</v>
      </c>
      <c r="Q2" s="5" t="s">
        <v>369</v>
      </c>
      <c r="R2" s="6" t="s">
        <v>370</v>
      </c>
    </row>
    <row r="3" spans="1:18" x14ac:dyDescent="0.2">
      <c r="A3" s="1" t="s">
        <v>0</v>
      </c>
      <c r="B3" s="1">
        <f>SUM(C3:R3)</f>
        <v>15122</v>
      </c>
      <c r="C3" s="1">
        <f t="shared" ref="C3" si="0">C4+C23+C26</f>
        <v>1513</v>
      </c>
      <c r="D3" s="1">
        <f t="shared" ref="D3:R3" si="1">D4+D23+D26</f>
        <v>1529</v>
      </c>
      <c r="E3" s="1">
        <f t="shared" si="1"/>
        <v>1534</v>
      </c>
      <c r="F3" s="1">
        <f t="shared" si="1"/>
        <v>1464</v>
      </c>
      <c r="G3" s="1">
        <f t="shared" si="1"/>
        <v>1340</v>
      </c>
      <c r="H3" s="1">
        <f t="shared" si="1"/>
        <v>1403</v>
      </c>
      <c r="I3" s="1">
        <f t="shared" si="1"/>
        <v>1338</v>
      </c>
      <c r="J3" s="1">
        <f t="shared" si="1"/>
        <v>1243</v>
      </c>
      <c r="K3" s="1">
        <f t="shared" si="1"/>
        <v>873</v>
      </c>
      <c r="L3" s="1">
        <f t="shared" si="1"/>
        <v>666</v>
      </c>
      <c r="M3" s="1">
        <f t="shared" si="1"/>
        <v>513</v>
      </c>
      <c r="N3" s="1">
        <f t="shared" si="1"/>
        <v>403</v>
      </c>
      <c r="O3" s="1">
        <f t="shared" si="1"/>
        <v>387</v>
      </c>
      <c r="P3" s="1">
        <f t="shared" si="1"/>
        <v>332</v>
      </c>
      <c r="Q3" s="1">
        <f t="shared" si="1"/>
        <v>249</v>
      </c>
      <c r="R3" s="1">
        <f t="shared" si="1"/>
        <v>335</v>
      </c>
    </row>
    <row r="4" spans="1:18" x14ac:dyDescent="0.2">
      <c r="A4" s="1" t="s">
        <v>63</v>
      </c>
      <c r="B4" s="1">
        <f t="shared" ref="B4:B26" si="2">SUM(C4:R4)</f>
        <v>14943</v>
      </c>
      <c r="C4" s="1">
        <f>SUM(C5:C22)-SUM(C15:C19)</f>
        <v>1481</v>
      </c>
      <c r="D4" s="1">
        <f t="shared" ref="D4:R4" si="3">SUM(D5:D22)-SUM(D15:D19)</f>
        <v>1491</v>
      </c>
      <c r="E4" s="1">
        <f t="shared" si="3"/>
        <v>1493</v>
      </c>
      <c r="F4" s="1">
        <f t="shared" si="3"/>
        <v>1445</v>
      </c>
      <c r="G4" s="1">
        <f t="shared" si="3"/>
        <v>1326</v>
      </c>
      <c r="H4" s="1">
        <f t="shared" si="3"/>
        <v>1397</v>
      </c>
      <c r="I4" s="1">
        <f t="shared" si="3"/>
        <v>1333</v>
      </c>
      <c r="J4" s="1">
        <f t="shared" si="3"/>
        <v>1232</v>
      </c>
      <c r="K4" s="1">
        <f t="shared" si="3"/>
        <v>871</v>
      </c>
      <c r="L4" s="1">
        <f t="shared" si="3"/>
        <v>666</v>
      </c>
      <c r="M4" s="1">
        <f t="shared" si="3"/>
        <v>510</v>
      </c>
      <c r="N4" s="1">
        <f t="shared" si="3"/>
        <v>401</v>
      </c>
      <c r="O4" s="1">
        <f t="shared" si="3"/>
        <v>384</v>
      </c>
      <c r="P4" s="1">
        <f t="shared" si="3"/>
        <v>330</v>
      </c>
      <c r="Q4" s="1">
        <f t="shared" si="3"/>
        <v>249</v>
      </c>
      <c r="R4" s="1">
        <f t="shared" si="3"/>
        <v>334</v>
      </c>
    </row>
    <row r="5" spans="1:18" x14ac:dyDescent="0.2">
      <c r="A5" s="1" t="s">
        <v>65</v>
      </c>
      <c r="B5" s="1">
        <f t="shared" si="2"/>
        <v>12575</v>
      </c>
      <c r="C5" s="1">
        <v>1420</v>
      </c>
      <c r="D5" s="1">
        <v>1441</v>
      </c>
      <c r="E5" s="1">
        <v>1457</v>
      </c>
      <c r="F5" s="1">
        <v>1390</v>
      </c>
      <c r="G5" s="1">
        <v>955</v>
      </c>
      <c r="H5" s="1">
        <v>1016</v>
      </c>
      <c r="I5" s="1">
        <v>930</v>
      </c>
      <c r="J5" s="1">
        <v>853</v>
      </c>
      <c r="K5" s="1">
        <v>626</v>
      </c>
      <c r="L5" s="1">
        <v>500</v>
      </c>
      <c r="M5" s="1">
        <v>410</v>
      </c>
      <c r="N5" s="1">
        <v>344</v>
      </c>
      <c r="O5" s="1">
        <v>353</v>
      </c>
      <c r="P5" s="1">
        <v>312</v>
      </c>
      <c r="Q5" s="1">
        <v>240</v>
      </c>
      <c r="R5" s="1">
        <v>328</v>
      </c>
    </row>
    <row r="6" spans="1:18" x14ac:dyDescent="0.2">
      <c r="A6" s="1" t="s">
        <v>64</v>
      </c>
      <c r="B6" s="1">
        <f t="shared" si="2"/>
        <v>3</v>
      </c>
      <c r="C6" s="1">
        <v>0</v>
      </c>
      <c r="D6" s="1">
        <v>0</v>
      </c>
      <c r="E6" s="1">
        <v>0</v>
      </c>
      <c r="F6" s="1">
        <v>0</v>
      </c>
      <c r="G6" s="1">
        <v>3</v>
      </c>
      <c r="H6" s="1">
        <v>0</v>
      </c>
      <c r="I6" s="1">
        <v>0</v>
      </c>
      <c r="J6" s="1">
        <v>0</v>
      </c>
      <c r="K6" s="1">
        <v>0</v>
      </c>
      <c r="L6" s="1">
        <v>0</v>
      </c>
      <c r="M6" s="1">
        <v>0</v>
      </c>
      <c r="N6" s="1">
        <v>0</v>
      </c>
      <c r="O6" s="1">
        <v>0</v>
      </c>
      <c r="P6" s="1">
        <v>0</v>
      </c>
      <c r="Q6" s="1">
        <v>0</v>
      </c>
      <c r="R6" s="1">
        <v>0</v>
      </c>
    </row>
    <row r="7" spans="1:18" x14ac:dyDescent="0.2">
      <c r="A7" s="1" t="s">
        <v>347</v>
      </c>
      <c r="B7" s="1">
        <f t="shared" si="2"/>
        <v>11</v>
      </c>
      <c r="C7" s="1">
        <v>2</v>
      </c>
      <c r="D7" s="1">
        <v>2</v>
      </c>
      <c r="E7" s="1">
        <v>1</v>
      </c>
      <c r="F7" s="1">
        <v>0</v>
      </c>
      <c r="G7" s="1">
        <v>3</v>
      </c>
      <c r="H7" s="1">
        <v>0</v>
      </c>
      <c r="I7" s="1">
        <v>0</v>
      </c>
      <c r="J7" s="1">
        <v>2</v>
      </c>
      <c r="K7" s="1">
        <v>0</v>
      </c>
      <c r="L7" s="1">
        <v>0</v>
      </c>
      <c r="M7" s="1">
        <v>0</v>
      </c>
      <c r="N7" s="1">
        <v>0</v>
      </c>
      <c r="O7" s="1">
        <v>0</v>
      </c>
      <c r="P7" s="1">
        <v>0</v>
      </c>
      <c r="Q7" s="1">
        <v>1</v>
      </c>
      <c r="R7" s="1">
        <v>0</v>
      </c>
    </row>
    <row r="8" spans="1:18" x14ac:dyDescent="0.2">
      <c r="A8" s="1" t="s">
        <v>66</v>
      </c>
      <c r="B8" s="1">
        <f t="shared" si="2"/>
        <v>74</v>
      </c>
      <c r="C8" s="1">
        <v>0</v>
      </c>
      <c r="D8" s="1">
        <v>0</v>
      </c>
      <c r="E8" s="1">
        <v>0</v>
      </c>
      <c r="F8" s="1">
        <v>2</v>
      </c>
      <c r="G8" s="1">
        <v>48</v>
      </c>
      <c r="H8" s="1">
        <v>12</v>
      </c>
      <c r="I8" s="1">
        <v>7</v>
      </c>
      <c r="J8" s="1">
        <v>1</v>
      </c>
      <c r="K8" s="1">
        <v>2</v>
      </c>
      <c r="L8" s="1">
        <v>1</v>
      </c>
      <c r="M8" s="1">
        <v>1</v>
      </c>
      <c r="N8" s="1">
        <v>0</v>
      </c>
      <c r="O8" s="1">
        <v>0</v>
      </c>
      <c r="P8" s="1">
        <v>0</v>
      </c>
      <c r="Q8" s="1">
        <v>0</v>
      </c>
      <c r="R8" s="1">
        <v>0</v>
      </c>
    </row>
    <row r="9" spans="1:18" x14ac:dyDescent="0.2">
      <c r="A9" s="1" t="s">
        <v>67</v>
      </c>
      <c r="B9" s="1">
        <f t="shared" si="2"/>
        <v>24</v>
      </c>
      <c r="C9" s="1">
        <v>0</v>
      </c>
      <c r="D9" s="1">
        <v>0</v>
      </c>
      <c r="E9" s="1">
        <v>0</v>
      </c>
      <c r="F9" s="1">
        <v>6</v>
      </c>
      <c r="G9" s="1">
        <v>17</v>
      </c>
      <c r="H9" s="1">
        <v>0</v>
      </c>
      <c r="I9" s="1">
        <v>0</v>
      </c>
      <c r="J9" s="1">
        <v>0</v>
      </c>
      <c r="K9" s="1">
        <v>1</v>
      </c>
      <c r="L9" s="1">
        <v>0</v>
      </c>
      <c r="M9" s="1">
        <v>0</v>
      </c>
      <c r="N9" s="1">
        <v>0</v>
      </c>
      <c r="O9" s="1">
        <v>0</v>
      </c>
      <c r="P9" s="1">
        <v>0</v>
      </c>
      <c r="Q9" s="1">
        <v>0</v>
      </c>
      <c r="R9" s="1">
        <v>0</v>
      </c>
    </row>
    <row r="10" spans="1:18" x14ac:dyDescent="0.2">
      <c r="A10" s="1" t="s">
        <v>68</v>
      </c>
      <c r="B10" s="1">
        <f t="shared" si="2"/>
        <v>38</v>
      </c>
      <c r="C10" s="1">
        <v>1</v>
      </c>
      <c r="D10" s="1">
        <v>1</v>
      </c>
      <c r="E10" s="1">
        <v>0</v>
      </c>
      <c r="F10" s="1">
        <v>6</v>
      </c>
      <c r="G10" s="1">
        <v>25</v>
      </c>
      <c r="H10" s="1">
        <v>4</v>
      </c>
      <c r="I10" s="1">
        <v>1</v>
      </c>
      <c r="J10" s="1">
        <v>0</v>
      </c>
      <c r="K10" s="1">
        <v>0</v>
      </c>
      <c r="L10" s="1">
        <v>0</v>
      </c>
      <c r="M10" s="1">
        <v>0</v>
      </c>
      <c r="N10" s="1">
        <v>0</v>
      </c>
      <c r="O10" s="1">
        <v>0</v>
      </c>
      <c r="P10" s="1">
        <v>0</v>
      </c>
      <c r="Q10" s="1">
        <v>0</v>
      </c>
      <c r="R10" s="1">
        <v>0</v>
      </c>
    </row>
    <row r="11" spans="1:18" x14ac:dyDescent="0.2">
      <c r="A11" s="1" t="s">
        <v>69</v>
      </c>
      <c r="B11" s="1">
        <f t="shared" si="2"/>
        <v>46</v>
      </c>
      <c r="C11" s="1">
        <v>4</v>
      </c>
      <c r="D11" s="1">
        <v>3</v>
      </c>
      <c r="E11" s="1">
        <v>1</v>
      </c>
      <c r="F11" s="1">
        <v>2</v>
      </c>
      <c r="G11" s="1">
        <v>20</v>
      </c>
      <c r="H11" s="1">
        <v>7</v>
      </c>
      <c r="I11" s="1">
        <v>2</v>
      </c>
      <c r="J11" s="1">
        <v>3</v>
      </c>
      <c r="K11" s="1">
        <v>1</v>
      </c>
      <c r="L11" s="1">
        <v>0</v>
      </c>
      <c r="M11" s="1">
        <v>0</v>
      </c>
      <c r="N11" s="1">
        <v>1</v>
      </c>
      <c r="O11" s="1">
        <v>0</v>
      </c>
      <c r="P11" s="1">
        <v>1</v>
      </c>
      <c r="Q11" s="1">
        <v>0</v>
      </c>
      <c r="R11" s="1">
        <v>1</v>
      </c>
    </row>
    <row r="12" spans="1:18" x14ac:dyDescent="0.2">
      <c r="A12" s="1" t="s">
        <v>70</v>
      </c>
      <c r="B12" s="1">
        <f t="shared" si="2"/>
        <v>84</v>
      </c>
      <c r="C12" s="1">
        <v>5</v>
      </c>
      <c r="D12" s="1">
        <v>5</v>
      </c>
      <c r="E12" s="1">
        <v>4</v>
      </c>
      <c r="F12" s="1">
        <v>11</v>
      </c>
      <c r="G12" s="1">
        <v>27</v>
      </c>
      <c r="H12" s="1">
        <v>7</v>
      </c>
      <c r="I12" s="1">
        <v>7</v>
      </c>
      <c r="J12" s="1">
        <v>4</v>
      </c>
      <c r="K12" s="1">
        <v>0</v>
      </c>
      <c r="L12" s="1">
        <v>3</v>
      </c>
      <c r="M12" s="1">
        <v>1</v>
      </c>
      <c r="N12" s="1">
        <v>5</v>
      </c>
      <c r="O12" s="1">
        <v>0</v>
      </c>
      <c r="P12" s="1">
        <v>2</v>
      </c>
      <c r="Q12" s="1">
        <v>2</v>
      </c>
      <c r="R12" s="1">
        <v>1</v>
      </c>
    </row>
    <row r="13" spans="1:18" x14ac:dyDescent="0.2">
      <c r="A13" s="1" t="s">
        <v>71</v>
      </c>
      <c r="B13" s="1">
        <f t="shared" si="2"/>
        <v>25</v>
      </c>
      <c r="C13" s="1">
        <v>2</v>
      </c>
      <c r="D13" s="1">
        <v>1</v>
      </c>
      <c r="E13" s="1">
        <v>0</v>
      </c>
      <c r="F13" s="1">
        <v>1</v>
      </c>
      <c r="G13" s="1">
        <v>3</v>
      </c>
      <c r="H13" s="1">
        <v>2</v>
      </c>
      <c r="I13" s="1">
        <v>4</v>
      </c>
      <c r="J13" s="1">
        <v>4</v>
      </c>
      <c r="K13" s="1">
        <v>1</v>
      </c>
      <c r="L13" s="1">
        <v>2</v>
      </c>
      <c r="M13" s="1">
        <v>2</v>
      </c>
      <c r="N13" s="1">
        <v>2</v>
      </c>
      <c r="O13" s="1">
        <v>0</v>
      </c>
      <c r="P13" s="1">
        <v>0</v>
      </c>
      <c r="Q13" s="1">
        <v>1</v>
      </c>
      <c r="R13" s="1">
        <v>0</v>
      </c>
    </row>
    <row r="14" spans="1:18" x14ac:dyDescent="0.2">
      <c r="A14" s="1" t="s">
        <v>72</v>
      </c>
      <c r="B14" s="1">
        <f t="shared" si="2"/>
        <v>1905</v>
      </c>
      <c r="C14" s="1">
        <v>39</v>
      </c>
      <c r="D14" s="1">
        <v>28</v>
      </c>
      <c r="E14" s="1">
        <v>27</v>
      </c>
      <c r="F14" s="1">
        <v>25</v>
      </c>
      <c r="G14" s="1">
        <v>208</v>
      </c>
      <c r="H14" s="1">
        <v>334</v>
      </c>
      <c r="I14" s="1">
        <v>361</v>
      </c>
      <c r="J14" s="1">
        <v>342</v>
      </c>
      <c r="K14" s="1">
        <v>225</v>
      </c>
      <c r="L14" s="1">
        <v>142</v>
      </c>
      <c r="M14" s="1">
        <v>91</v>
      </c>
      <c r="N14" s="1">
        <v>44</v>
      </c>
      <c r="O14" s="1">
        <v>24</v>
      </c>
      <c r="P14" s="1">
        <v>8</v>
      </c>
      <c r="Q14" s="1">
        <v>5</v>
      </c>
      <c r="R14" s="1">
        <v>2</v>
      </c>
    </row>
    <row r="15" spans="1:18" x14ac:dyDescent="0.2">
      <c r="A15" s="1" t="s">
        <v>73</v>
      </c>
      <c r="B15" s="1">
        <f t="shared" si="2"/>
        <v>189</v>
      </c>
      <c r="C15" s="1">
        <v>1</v>
      </c>
      <c r="D15" s="1">
        <v>0</v>
      </c>
      <c r="E15" s="1">
        <v>1</v>
      </c>
      <c r="F15" s="1">
        <v>1</v>
      </c>
      <c r="G15" s="1">
        <v>7</v>
      </c>
      <c r="H15" s="1">
        <v>23</v>
      </c>
      <c r="I15" s="1">
        <v>45</v>
      </c>
      <c r="J15" s="1">
        <v>56</v>
      </c>
      <c r="K15" s="1">
        <v>25</v>
      </c>
      <c r="L15" s="1">
        <v>14</v>
      </c>
      <c r="M15" s="1">
        <v>12</v>
      </c>
      <c r="N15" s="1">
        <v>3</v>
      </c>
      <c r="O15" s="1">
        <v>1</v>
      </c>
      <c r="P15" s="1">
        <v>0</v>
      </c>
      <c r="Q15" s="1">
        <v>0</v>
      </c>
      <c r="R15" s="1">
        <v>0</v>
      </c>
    </row>
    <row r="16" spans="1:18" x14ac:dyDescent="0.2">
      <c r="A16" s="1" t="s">
        <v>74</v>
      </c>
      <c r="B16" s="1">
        <f t="shared" si="2"/>
        <v>1477</v>
      </c>
      <c r="C16" s="1">
        <v>31</v>
      </c>
      <c r="D16" s="1">
        <v>23</v>
      </c>
      <c r="E16" s="1">
        <v>15</v>
      </c>
      <c r="F16" s="1">
        <v>15</v>
      </c>
      <c r="G16" s="1">
        <v>186</v>
      </c>
      <c r="H16" s="1">
        <v>287</v>
      </c>
      <c r="I16" s="1">
        <v>277</v>
      </c>
      <c r="J16" s="1">
        <v>252</v>
      </c>
      <c r="K16" s="1">
        <v>171</v>
      </c>
      <c r="L16" s="1">
        <v>107</v>
      </c>
      <c r="M16" s="1">
        <v>61</v>
      </c>
      <c r="N16" s="1">
        <v>28</v>
      </c>
      <c r="O16" s="1">
        <v>15</v>
      </c>
      <c r="P16" s="1">
        <v>5</v>
      </c>
      <c r="Q16" s="1">
        <v>2</v>
      </c>
      <c r="R16" s="1">
        <v>2</v>
      </c>
    </row>
    <row r="17" spans="1:18" x14ac:dyDescent="0.2">
      <c r="A17" s="1" t="s">
        <v>75</v>
      </c>
      <c r="B17" s="1">
        <f t="shared" si="2"/>
        <v>91</v>
      </c>
      <c r="C17" s="1">
        <v>1</v>
      </c>
      <c r="D17" s="1">
        <v>0</v>
      </c>
      <c r="E17" s="1">
        <v>0</v>
      </c>
      <c r="F17" s="1">
        <v>1</v>
      </c>
      <c r="G17" s="1">
        <v>4</v>
      </c>
      <c r="H17" s="1">
        <v>11</v>
      </c>
      <c r="I17" s="1">
        <v>20</v>
      </c>
      <c r="J17" s="1">
        <v>9</v>
      </c>
      <c r="K17" s="1">
        <v>7</v>
      </c>
      <c r="L17" s="1">
        <v>7</v>
      </c>
      <c r="M17" s="1">
        <v>9</v>
      </c>
      <c r="N17" s="1">
        <v>12</v>
      </c>
      <c r="O17" s="1">
        <v>5</v>
      </c>
      <c r="P17" s="1">
        <v>3</v>
      </c>
      <c r="Q17" s="1">
        <v>2</v>
      </c>
      <c r="R17" s="1">
        <v>0</v>
      </c>
    </row>
    <row r="18" spans="1:18" x14ac:dyDescent="0.2">
      <c r="A18" s="1" t="s">
        <v>76</v>
      </c>
      <c r="B18" s="1">
        <f t="shared" si="2"/>
        <v>65</v>
      </c>
      <c r="C18" s="1">
        <v>2</v>
      </c>
      <c r="D18" s="1">
        <v>3</v>
      </c>
      <c r="E18" s="1">
        <v>6</v>
      </c>
      <c r="F18" s="1">
        <v>1</v>
      </c>
      <c r="G18" s="1">
        <v>4</v>
      </c>
      <c r="H18" s="1">
        <v>1</v>
      </c>
      <c r="I18" s="1">
        <v>4</v>
      </c>
      <c r="J18" s="1">
        <v>13</v>
      </c>
      <c r="K18" s="1">
        <v>13</v>
      </c>
      <c r="L18" s="1">
        <v>9</v>
      </c>
      <c r="M18" s="1">
        <v>5</v>
      </c>
      <c r="N18" s="1">
        <v>1</v>
      </c>
      <c r="O18" s="1">
        <v>2</v>
      </c>
      <c r="P18" s="1">
        <v>0</v>
      </c>
      <c r="Q18" s="1">
        <v>1</v>
      </c>
      <c r="R18" s="1">
        <v>0</v>
      </c>
    </row>
    <row r="19" spans="1:18" x14ac:dyDescent="0.2">
      <c r="A19" s="1" t="s">
        <v>77</v>
      </c>
      <c r="B19" s="1">
        <f t="shared" si="2"/>
        <v>80</v>
      </c>
      <c r="C19" s="1">
        <v>4</v>
      </c>
      <c r="D19" s="1">
        <v>2</v>
      </c>
      <c r="E19" s="1">
        <v>5</v>
      </c>
      <c r="F19" s="1">
        <v>7</v>
      </c>
      <c r="G19" s="1">
        <v>7</v>
      </c>
      <c r="H19" s="1">
        <v>12</v>
      </c>
      <c r="I19" s="1">
        <v>12</v>
      </c>
      <c r="J19" s="1">
        <v>12</v>
      </c>
      <c r="K19" s="1">
        <v>9</v>
      </c>
      <c r="L19" s="1">
        <v>5</v>
      </c>
      <c r="M19" s="1">
        <v>4</v>
      </c>
      <c r="N19" s="1">
        <v>0</v>
      </c>
      <c r="O19" s="1">
        <v>1</v>
      </c>
      <c r="P19" s="1">
        <v>0</v>
      </c>
      <c r="R19" s="1">
        <v>0</v>
      </c>
    </row>
    <row r="20" spans="1:18" x14ac:dyDescent="0.2">
      <c r="A20" s="1" t="s">
        <v>78</v>
      </c>
      <c r="B20" s="1">
        <f t="shared" si="2"/>
        <v>117</v>
      </c>
      <c r="C20" s="1">
        <v>3</v>
      </c>
      <c r="D20" s="1">
        <v>7</v>
      </c>
      <c r="E20" s="1">
        <v>2</v>
      </c>
      <c r="F20" s="1">
        <v>1</v>
      </c>
      <c r="G20" s="1">
        <v>14</v>
      </c>
      <c r="H20" s="1">
        <v>10</v>
      </c>
      <c r="I20" s="1">
        <v>14</v>
      </c>
      <c r="J20" s="1">
        <v>19</v>
      </c>
      <c r="K20" s="1">
        <v>9</v>
      </c>
      <c r="L20" s="1">
        <v>17</v>
      </c>
      <c r="M20" s="1">
        <v>5</v>
      </c>
      <c r="N20" s="1">
        <v>4</v>
      </c>
      <c r="O20" s="1">
        <v>6</v>
      </c>
      <c r="P20" s="1">
        <v>4</v>
      </c>
      <c r="R20" s="1">
        <v>2</v>
      </c>
    </row>
    <row r="21" spans="1:18" x14ac:dyDescent="0.2">
      <c r="A21" s="1" t="s">
        <v>79</v>
      </c>
      <c r="B21" s="1">
        <f t="shared" si="2"/>
        <v>4</v>
      </c>
      <c r="C21" s="1">
        <v>0</v>
      </c>
      <c r="D21" s="1">
        <v>0</v>
      </c>
      <c r="E21" s="1">
        <v>0</v>
      </c>
      <c r="F21" s="1">
        <v>0</v>
      </c>
      <c r="G21" s="1">
        <v>1</v>
      </c>
      <c r="H21" s="1">
        <v>1</v>
      </c>
      <c r="I21" s="1">
        <v>1</v>
      </c>
      <c r="J21" s="1">
        <v>0</v>
      </c>
      <c r="K21" s="1">
        <v>0</v>
      </c>
      <c r="L21" s="1">
        <v>1</v>
      </c>
      <c r="M21" s="1">
        <v>0</v>
      </c>
      <c r="N21" s="1">
        <v>0</v>
      </c>
      <c r="O21" s="1">
        <v>0</v>
      </c>
      <c r="P21" s="1">
        <v>0</v>
      </c>
      <c r="R21" s="1">
        <v>0</v>
      </c>
    </row>
    <row r="22" spans="1:18" x14ac:dyDescent="0.2">
      <c r="A22" s="1" t="s">
        <v>80</v>
      </c>
      <c r="B22" s="1">
        <f t="shared" si="2"/>
        <v>37</v>
      </c>
      <c r="C22" s="1">
        <v>5</v>
      </c>
      <c r="D22" s="1">
        <v>3</v>
      </c>
      <c r="E22" s="1">
        <v>1</v>
      </c>
      <c r="F22" s="1">
        <v>1</v>
      </c>
      <c r="G22" s="1">
        <v>2</v>
      </c>
      <c r="H22" s="1">
        <v>4</v>
      </c>
      <c r="I22" s="1">
        <v>6</v>
      </c>
      <c r="J22" s="1">
        <v>4</v>
      </c>
      <c r="K22" s="1">
        <v>6</v>
      </c>
      <c r="L22" s="1">
        <v>0</v>
      </c>
      <c r="M22" s="1">
        <v>0</v>
      </c>
      <c r="N22" s="1">
        <v>1</v>
      </c>
      <c r="O22" s="1">
        <v>1</v>
      </c>
      <c r="P22" s="1">
        <v>3</v>
      </c>
      <c r="R22" s="1">
        <v>0</v>
      </c>
    </row>
    <row r="23" spans="1:18" x14ac:dyDescent="0.2">
      <c r="A23" s="1" t="s">
        <v>81</v>
      </c>
      <c r="B23" s="1">
        <f t="shared" si="2"/>
        <v>176</v>
      </c>
      <c r="C23" s="1">
        <v>31</v>
      </c>
      <c r="D23" s="1">
        <v>38</v>
      </c>
      <c r="E23" s="1">
        <v>41</v>
      </c>
      <c r="F23" s="1">
        <v>19</v>
      </c>
      <c r="G23" s="1">
        <v>14</v>
      </c>
      <c r="H23" s="1">
        <v>6</v>
      </c>
      <c r="I23" s="1">
        <v>3</v>
      </c>
      <c r="J23" s="1">
        <v>11</v>
      </c>
      <c r="K23" s="1">
        <v>2</v>
      </c>
      <c r="L23" s="1">
        <v>0</v>
      </c>
      <c r="M23" s="1">
        <v>3</v>
      </c>
      <c r="N23" s="1">
        <v>2</v>
      </c>
      <c r="O23" s="1">
        <v>3</v>
      </c>
      <c r="P23" s="1">
        <v>2</v>
      </c>
      <c r="Q23" s="1">
        <f t="shared" ref="Q23" si="4">Q24+Q25</f>
        <v>0</v>
      </c>
      <c r="R23" s="1">
        <v>1</v>
      </c>
    </row>
    <row r="24" spans="1:18" x14ac:dyDescent="0.2">
      <c r="A24" s="1" t="s">
        <v>348</v>
      </c>
      <c r="B24" s="1">
        <f t="shared" si="2"/>
        <v>144</v>
      </c>
      <c r="C24" s="1">
        <v>26</v>
      </c>
      <c r="D24" s="1">
        <v>35</v>
      </c>
      <c r="E24" s="1">
        <v>41</v>
      </c>
      <c r="F24" s="1">
        <v>19</v>
      </c>
      <c r="G24" s="1">
        <v>8</v>
      </c>
      <c r="H24" s="1">
        <v>3</v>
      </c>
      <c r="I24" s="1">
        <v>0</v>
      </c>
      <c r="J24" s="1">
        <v>3</v>
      </c>
      <c r="K24" s="1">
        <v>1</v>
      </c>
      <c r="L24" s="1">
        <v>0</v>
      </c>
      <c r="M24" s="1">
        <v>2</v>
      </c>
      <c r="N24" s="1">
        <v>1</v>
      </c>
      <c r="O24" s="1">
        <v>3</v>
      </c>
      <c r="P24" s="1">
        <v>2</v>
      </c>
      <c r="R24" s="1">
        <v>0</v>
      </c>
    </row>
    <row r="25" spans="1:18" x14ac:dyDescent="0.2">
      <c r="A25" s="1" t="s">
        <v>349</v>
      </c>
      <c r="B25" s="1">
        <f t="shared" si="2"/>
        <v>45</v>
      </c>
      <c r="C25" s="1">
        <v>9</v>
      </c>
      <c r="D25" s="1">
        <v>7</v>
      </c>
      <c r="E25" s="1">
        <v>7</v>
      </c>
      <c r="F25" s="1">
        <v>3</v>
      </c>
      <c r="G25" s="1">
        <v>1</v>
      </c>
      <c r="H25" s="1">
        <v>2</v>
      </c>
      <c r="I25" s="1">
        <v>2</v>
      </c>
      <c r="J25" s="1">
        <v>5</v>
      </c>
      <c r="K25" s="1">
        <v>1</v>
      </c>
      <c r="L25" s="1">
        <v>0</v>
      </c>
      <c r="M25" s="1">
        <v>3</v>
      </c>
      <c r="N25" s="1">
        <v>0</v>
      </c>
      <c r="O25" s="1">
        <v>3</v>
      </c>
      <c r="P25" s="1">
        <v>2</v>
      </c>
      <c r="R25" s="1">
        <v>0</v>
      </c>
    </row>
    <row r="26" spans="1:18" x14ac:dyDescent="0.2">
      <c r="A26" s="1" t="s">
        <v>82</v>
      </c>
      <c r="B26" s="1">
        <f t="shared" si="2"/>
        <v>3</v>
      </c>
      <c r="C26" s="1">
        <v>1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2</v>
      </c>
      <c r="J26" s="1">
        <v>0</v>
      </c>
      <c r="K26" s="1">
        <v>0</v>
      </c>
      <c r="L26" s="1">
        <v>0</v>
      </c>
      <c r="M26" s="1">
        <v>0</v>
      </c>
      <c r="N26" s="1">
        <v>0</v>
      </c>
      <c r="O26" s="1">
        <v>0</v>
      </c>
      <c r="P26" s="1">
        <v>0</v>
      </c>
      <c r="R26" s="1">
        <v>0</v>
      </c>
    </row>
    <row r="27" spans="1:18" x14ac:dyDescent="0.2">
      <c r="A27" s="4" t="s">
        <v>357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22</vt:i4>
      </vt:variant>
    </vt:vector>
  </HeadingPairs>
  <TitlesOfParts>
    <vt:vector size="22" baseType="lpstr">
      <vt:lpstr>Palau 1990 AGE</vt:lpstr>
      <vt:lpstr>Fertility</vt:lpstr>
      <vt:lpstr>Marital Status</vt:lpstr>
      <vt:lpstr>Birthplace</vt:lpstr>
      <vt:lpstr>Citizenship</vt:lpstr>
      <vt:lpstr>Year of entry</vt:lpstr>
      <vt:lpstr>Mother's birthplace</vt:lpstr>
      <vt:lpstr>Father's Birthplace</vt:lpstr>
      <vt:lpstr>Ethnic Origin</vt:lpstr>
      <vt:lpstr>Residence in 1985</vt:lpstr>
      <vt:lpstr>Language Spoken at Home</vt:lpstr>
      <vt:lpstr>Frequency of English Usage</vt:lpstr>
      <vt:lpstr>School Attendance</vt:lpstr>
      <vt:lpstr>Educational Attainment</vt:lpstr>
      <vt:lpstr>Literacy and VoEd</vt:lpstr>
      <vt:lpstr>Disability</vt:lpstr>
      <vt:lpstr>Labor Force Status</vt:lpstr>
      <vt:lpstr>Work status in 1989</vt:lpstr>
      <vt:lpstr>Occupation</vt:lpstr>
      <vt:lpstr>Class of Worker</vt:lpstr>
      <vt:lpstr>Industry</vt:lpstr>
      <vt:lpstr>Commuting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Levin</dc:creator>
  <cp:lastModifiedBy>Michael Levin</cp:lastModifiedBy>
  <dcterms:created xsi:type="dcterms:W3CDTF">2018-04-11T23:42:31Z</dcterms:created>
  <dcterms:modified xsi:type="dcterms:W3CDTF">2020-06-26T00:37:22Z</dcterms:modified>
</cp:coreProperties>
</file>